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nationalhealthcare-my.sharepoint.com/personal/dchipe_vumigroup_com/Documents/Escritorio/Github info/"/>
    </mc:Choice>
  </mc:AlternateContent>
  <xr:revisionPtr revIDLastSave="9" documentId="13_ncr:1_{F04E2486-A64F-4836-BD24-982031A5DADC}" xr6:coauthVersionLast="47" xr6:coauthVersionMax="47" xr10:uidLastSave="{C0582C35-E1EF-4F17-955D-99D3D789907C}"/>
  <workbookProtection workbookAlgorithmName="SHA-512" workbookHashValue="eCo+mx3OqGiYIgyqSze9EX3SWewoLocCBDjdHiCfEB8yp+WaoTgOCl27QarmginD7dADkaJPfjVOjsHvUnPS+A==" workbookSaltValue="TCeqX3Xbz4f4THf5YEdPsQ==" workbookSpinCount="100000" lockStructure="1"/>
  <bookViews>
    <workbookView xWindow="-108" yWindow="-108" windowWidth="23256" windowHeight="12576" tabRatio="836" xr2:uid="{00000000-000D-0000-FFFF-FFFF00000000}"/>
  </bookViews>
  <sheets>
    <sheet name="Gasolinas" sheetId="8" r:id="rId1"/>
    <sheet name="Diferenciales" sheetId="23" r:id="rId2"/>
    <sheet name="Fórmula de precios " sheetId="17" state="hidden" r:id="rId3"/>
    <sheet name="Graf per ARCH" sheetId="19" state="hidden" r:id="rId4"/>
    <sheet name="Graficos" sheetId="22" r:id="rId5"/>
    <sheet name="Hoja1" sheetId="21" state="hidden" r:id="rId6"/>
  </sheets>
  <externalReferences>
    <externalReference r:id="rId7"/>
  </externalReferences>
  <definedNames>
    <definedName name="data_princ">Gasolinas!$B$31:$AU$147</definedName>
    <definedName name="_xlnm.Print_Area" localSheetId="1">Diferenciales!$A$2:$H$18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22" l="1"/>
  <c r="N39" i="22"/>
  <c r="S39" i="22"/>
  <c r="R39" i="22"/>
  <c r="H6" i="8"/>
  <c r="AA147" i="8"/>
  <c r="AB147" i="8" s="1"/>
  <c r="AA146" i="8"/>
  <c r="AB146" i="8" s="1"/>
  <c r="AA145" i="8"/>
  <c r="AB145" i="8" s="1"/>
  <c r="AA144" i="8"/>
  <c r="AB144" i="8" s="1"/>
  <c r="AA143" i="8"/>
  <c r="AB143" i="8" s="1"/>
  <c r="AA142" i="8"/>
  <c r="AB142" i="8" s="1"/>
  <c r="AA141" i="8"/>
  <c r="AB141" i="8" s="1"/>
  <c r="AA140" i="8"/>
  <c r="AB140" i="8" s="1"/>
  <c r="AA139" i="8"/>
  <c r="AB139" i="8" s="1"/>
  <c r="AA138" i="8"/>
  <c r="AB138" i="8" s="1"/>
  <c r="AA137" i="8"/>
  <c r="AB137" i="8" s="1"/>
  <c r="AA136" i="8"/>
  <c r="AB136" i="8" s="1"/>
  <c r="AA135" i="8"/>
  <c r="AB135" i="8" s="1"/>
  <c r="AA134" i="8"/>
  <c r="AB134" i="8" s="1"/>
  <c r="AA133" i="8"/>
  <c r="AB133" i="8" s="1"/>
  <c r="AA132" i="8"/>
  <c r="AB132" i="8" s="1"/>
  <c r="AA131" i="8"/>
  <c r="AB131" i="8" s="1"/>
  <c r="AA130" i="8"/>
  <c r="AB130" i="8" s="1"/>
  <c r="AA129" i="8"/>
  <c r="AB129" i="8" s="1"/>
  <c r="AA128" i="8"/>
  <c r="AB128" i="8" s="1"/>
  <c r="AA127" i="8"/>
  <c r="AB127" i="8" s="1"/>
  <c r="AA126" i="8"/>
  <c r="AB126" i="8" s="1"/>
  <c r="AA125" i="8"/>
  <c r="AB125" i="8" s="1"/>
  <c r="AA124" i="8"/>
  <c r="AB124" i="8" s="1"/>
  <c r="AA123" i="8"/>
  <c r="AB123" i="8" s="1"/>
  <c r="AA122" i="8"/>
  <c r="AB122" i="8" s="1"/>
  <c r="AA121" i="8"/>
  <c r="AB121" i="8" s="1"/>
  <c r="AA120" i="8"/>
  <c r="AB120" i="8" s="1"/>
  <c r="AA119" i="8"/>
  <c r="AB119" i="8" s="1"/>
  <c r="AA118" i="8"/>
  <c r="AB118" i="8" s="1"/>
  <c r="AA117" i="8"/>
  <c r="AB117" i="8" s="1"/>
  <c r="AA116" i="8"/>
  <c r="AB116" i="8" s="1"/>
  <c r="AA115" i="8"/>
  <c r="AB115" i="8" s="1"/>
  <c r="AA114" i="8"/>
  <c r="AB114" i="8" s="1"/>
  <c r="AA113" i="8"/>
  <c r="AB113" i="8" s="1"/>
  <c r="AA112" i="8"/>
  <c r="AB112" i="8" s="1"/>
  <c r="AA111" i="8"/>
  <c r="AB111" i="8" s="1"/>
  <c r="AA110" i="8"/>
  <c r="AB110" i="8" s="1"/>
  <c r="AA109" i="8"/>
  <c r="AB109" i="8" s="1"/>
  <c r="AA108" i="8"/>
  <c r="AB108" i="8" s="1"/>
  <c r="AA107" i="8"/>
  <c r="AB107" i="8" s="1"/>
  <c r="AA106" i="8"/>
  <c r="AB106" i="8" s="1"/>
  <c r="AA105" i="8"/>
  <c r="AB105" i="8" s="1"/>
  <c r="AA104" i="8"/>
  <c r="AB104" i="8" s="1"/>
  <c r="AA103" i="8"/>
  <c r="AB103" i="8" s="1"/>
  <c r="AA102" i="8"/>
  <c r="AB102" i="8" s="1"/>
  <c r="AA101" i="8"/>
  <c r="AB101" i="8" s="1"/>
  <c r="AA100" i="8"/>
  <c r="AB100" i="8" s="1"/>
  <c r="AA99" i="8"/>
  <c r="AB99" i="8" s="1"/>
  <c r="AA98" i="8"/>
  <c r="AB98" i="8" s="1"/>
  <c r="AA97" i="8"/>
  <c r="AB97" i="8" s="1"/>
  <c r="AA96" i="8"/>
  <c r="AB96" i="8" s="1"/>
  <c r="AA95" i="8"/>
  <c r="AB95" i="8" s="1"/>
  <c r="AA94" i="8"/>
  <c r="AB94" i="8" s="1"/>
  <c r="AA93" i="8"/>
  <c r="AB93" i="8" s="1"/>
  <c r="AA92" i="8"/>
  <c r="AB92" i="8" s="1"/>
  <c r="AA91" i="8"/>
  <c r="AB91" i="8" s="1"/>
  <c r="AA90" i="8"/>
  <c r="AB90" i="8" s="1"/>
  <c r="AA89" i="8"/>
  <c r="AB89" i="8" s="1"/>
  <c r="AA88" i="8"/>
  <c r="AB88" i="8" s="1"/>
  <c r="AA87" i="8"/>
  <c r="AB87" i="8" s="1"/>
  <c r="AA86" i="8"/>
  <c r="AB86" i="8" s="1"/>
  <c r="AA85" i="8"/>
  <c r="AB85" i="8" s="1"/>
  <c r="AA84" i="8"/>
  <c r="AB84" i="8" s="1"/>
  <c r="AA83" i="8"/>
  <c r="AB83" i="8" s="1"/>
  <c r="AA82" i="8"/>
  <c r="AB82" i="8" s="1"/>
  <c r="AA81" i="8"/>
  <c r="AB81" i="8" s="1"/>
  <c r="AA80" i="8"/>
  <c r="AB80" i="8" s="1"/>
  <c r="AA79" i="8"/>
  <c r="AB79" i="8" s="1"/>
  <c r="AA78" i="8"/>
  <c r="AB78" i="8" s="1"/>
  <c r="AA77" i="8"/>
  <c r="AB77" i="8" s="1"/>
  <c r="AA76" i="8"/>
  <c r="AB76" i="8" s="1"/>
  <c r="AA75" i="8"/>
  <c r="AB75" i="8" s="1"/>
  <c r="AA74" i="8"/>
  <c r="AB74" i="8" s="1"/>
  <c r="AA73" i="8"/>
  <c r="AB73" i="8" s="1"/>
  <c r="AA72" i="8"/>
  <c r="AB72" i="8" s="1"/>
  <c r="AA71" i="8"/>
  <c r="AB71" i="8" s="1"/>
  <c r="AA70" i="8"/>
  <c r="AB70" i="8" s="1"/>
  <c r="AA69" i="8"/>
  <c r="AB69" i="8" s="1"/>
  <c r="AA68" i="8"/>
  <c r="AB68" i="8" s="1"/>
  <c r="AA67" i="8"/>
  <c r="AB67" i="8" s="1"/>
  <c r="AA66" i="8"/>
  <c r="AB66" i="8" s="1"/>
  <c r="AA65" i="8"/>
  <c r="AB65" i="8" s="1"/>
  <c r="AA64" i="8"/>
  <c r="AB64" i="8" s="1"/>
  <c r="AA63" i="8"/>
  <c r="AB63" i="8" s="1"/>
  <c r="AA62" i="8"/>
  <c r="AB62" i="8" s="1"/>
  <c r="AA61" i="8"/>
  <c r="AB61" i="8" s="1"/>
  <c r="AA60" i="8"/>
  <c r="AB60" i="8" s="1"/>
  <c r="AA59" i="8"/>
  <c r="AB59" i="8" s="1"/>
  <c r="AA58" i="8"/>
  <c r="AB58" i="8" s="1"/>
  <c r="AA57" i="8"/>
  <c r="AB57" i="8" s="1"/>
  <c r="AA56" i="8"/>
  <c r="AB56" i="8" s="1"/>
  <c r="AA55" i="8"/>
  <c r="AB55" i="8" s="1"/>
  <c r="AA54" i="8"/>
  <c r="AB54" i="8" s="1"/>
  <c r="AA53" i="8"/>
  <c r="AB53" i="8" s="1"/>
  <c r="AA52" i="8"/>
  <c r="AB52" i="8" s="1"/>
  <c r="AA51" i="8"/>
  <c r="AB51" i="8" s="1"/>
  <c r="AA50" i="8"/>
  <c r="AB50" i="8" s="1"/>
  <c r="AA49" i="8"/>
  <c r="AB49" i="8" s="1"/>
  <c r="AA48" i="8"/>
  <c r="AB48" i="8" s="1"/>
  <c r="AA47" i="8"/>
  <c r="AB47" i="8" s="1"/>
  <c r="AA46" i="8"/>
  <c r="AB46" i="8" s="1"/>
  <c r="AA45" i="8"/>
  <c r="AB45" i="8" s="1"/>
  <c r="AA44" i="8"/>
  <c r="AB44" i="8" s="1"/>
  <c r="AA43" i="8"/>
  <c r="AB43" i="8" s="1"/>
  <c r="AA42" i="8"/>
  <c r="AB42" i="8" s="1"/>
  <c r="AA41" i="8"/>
  <c r="AB41" i="8" s="1"/>
  <c r="AA40" i="8"/>
  <c r="AB40" i="8" s="1"/>
  <c r="AA39" i="8"/>
  <c r="AB39" i="8" s="1"/>
  <c r="AA38" i="8"/>
  <c r="AB38" i="8" s="1"/>
  <c r="AA37" i="8"/>
  <c r="AB37" i="8" s="1"/>
  <c r="AA36" i="8"/>
  <c r="AB36" i="8" s="1"/>
  <c r="AA35" i="8"/>
  <c r="AB35" i="8" s="1"/>
  <c r="AA34" i="8"/>
  <c r="AB34" i="8" s="1"/>
  <c r="AA33" i="8"/>
  <c r="AB33" i="8" s="1"/>
  <c r="AA32" i="8"/>
  <c r="AB32" i="8" s="1"/>
  <c r="AT39" i="8"/>
  <c r="AS39" i="8"/>
  <c r="AT38" i="8"/>
  <c r="AS38" i="8"/>
  <c r="AT37" i="8"/>
  <c r="AS37" i="8"/>
  <c r="AT36" i="8"/>
  <c r="AS36" i="8"/>
  <c r="AT35" i="8"/>
  <c r="AS35" i="8"/>
  <c r="AT34" i="8"/>
  <c r="AS34" i="8"/>
  <c r="AT33" i="8"/>
  <c r="AS33" i="8"/>
  <c r="AT32" i="8"/>
  <c r="AS32" i="8"/>
  <c r="AD39" i="8"/>
  <c r="AE39" i="8" s="1"/>
  <c r="AD38" i="8"/>
  <c r="AE38" i="8" s="1"/>
  <c r="AE37" i="8"/>
  <c r="AD37" i="8"/>
  <c r="AD36" i="8"/>
  <c r="AE36" i="8" s="1"/>
  <c r="AD35" i="8"/>
  <c r="AE35" i="8" s="1"/>
  <c r="AD34" i="8"/>
  <c r="AE34" i="8" s="1"/>
  <c r="AD33" i="8"/>
  <c r="AE33" i="8" s="1"/>
  <c r="AD32" i="8"/>
  <c r="AE32" i="8" s="1"/>
  <c r="Y39" i="8"/>
  <c r="Z39" i="8" s="1"/>
  <c r="W39" i="8"/>
  <c r="X39" i="8" s="1"/>
  <c r="Y38" i="8"/>
  <c r="Z38" i="8" s="1"/>
  <c r="W38" i="8"/>
  <c r="X38" i="8" s="1"/>
  <c r="Y37" i="8"/>
  <c r="Z37" i="8" s="1"/>
  <c r="W37" i="8"/>
  <c r="X37" i="8" s="1"/>
  <c r="Y36" i="8"/>
  <c r="Z36" i="8" s="1"/>
  <c r="W36" i="8"/>
  <c r="X36" i="8" s="1"/>
  <c r="Y35" i="8"/>
  <c r="Z35" i="8" s="1"/>
  <c r="W35" i="8"/>
  <c r="X35" i="8" s="1"/>
  <c r="Y34" i="8"/>
  <c r="Z34" i="8" s="1"/>
  <c r="W34" i="8"/>
  <c r="X34" i="8" s="1"/>
  <c r="Y33" i="8"/>
  <c r="Z33" i="8" s="1"/>
  <c r="W33" i="8"/>
  <c r="X33" i="8" s="1"/>
  <c r="Y32" i="8"/>
  <c r="Z32" i="8" s="1"/>
  <c r="W32" i="8"/>
  <c r="X32" i="8" s="1"/>
  <c r="U39" i="8" l="1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R39" i="8"/>
  <c r="Q39" i="8"/>
  <c r="R38" i="8"/>
  <c r="Q38" i="8"/>
  <c r="R37" i="8"/>
  <c r="Q37" i="8"/>
  <c r="R36" i="8"/>
  <c r="Q36" i="8"/>
  <c r="R35" i="8"/>
  <c r="Q35" i="8"/>
  <c r="R34" i="8"/>
  <c r="Q34" i="8"/>
  <c r="R33" i="8"/>
  <c r="Q33" i="8"/>
  <c r="R32" i="8"/>
  <c r="Q32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AV39" i="8"/>
  <c r="AV38" i="8"/>
  <c r="AV37" i="8"/>
  <c r="AV36" i="8"/>
  <c r="AV35" i="8"/>
  <c r="AV34" i="8"/>
  <c r="AV33" i="8"/>
  <c r="P39" i="22" l="1"/>
  <c r="D16" i="8"/>
  <c r="AV50" i="8"/>
  <c r="AV49" i="8"/>
  <c r="AV48" i="8"/>
  <c r="AV47" i="8"/>
  <c r="AV46" i="8"/>
  <c r="AV45" i="8"/>
  <c r="AV44" i="8"/>
  <c r="AV43" i="8"/>
  <c r="AV42" i="8"/>
  <c r="AV41" i="8"/>
  <c r="AV40" i="8"/>
  <c r="AT50" i="8"/>
  <c r="AS50" i="8"/>
  <c r="AT49" i="8"/>
  <c r="AS49" i="8"/>
  <c r="AT48" i="8"/>
  <c r="AS48" i="8"/>
  <c r="AT47" i="8"/>
  <c r="AS47" i="8"/>
  <c r="AT46" i="8"/>
  <c r="AS46" i="8"/>
  <c r="AT45" i="8"/>
  <c r="AS45" i="8"/>
  <c r="AT44" i="8"/>
  <c r="AS44" i="8"/>
  <c r="AT43" i="8"/>
  <c r="AS43" i="8"/>
  <c r="AT42" i="8"/>
  <c r="AS42" i="8"/>
  <c r="AT41" i="8"/>
  <c r="AS41" i="8"/>
  <c r="AT40" i="8"/>
  <c r="AS40" i="8"/>
  <c r="U50" i="8"/>
  <c r="U49" i="8"/>
  <c r="U48" i="8"/>
  <c r="U47" i="8"/>
  <c r="U46" i="8"/>
  <c r="U45" i="8"/>
  <c r="U44" i="8"/>
  <c r="U43" i="8"/>
  <c r="U42" i="8"/>
  <c r="U41" i="8"/>
  <c r="U40" i="8"/>
  <c r="T50" i="8"/>
  <c r="T49" i="8"/>
  <c r="T48" i="8"/>
  <c r="T47" i="8"/>
  <c r="T46" i="8"/>
  <c r="T45" i="8"/>
  <c r="T44" i="8"/>
  <c r="T43" i="8"/>
  <c r="T42" i="8"/>
  <c r="T41" i="8"/>
  <c r="T40" i="8"/>
  <c r="R50" i="8"/>
  <c r="R49" i="8"/>
  <c r="R48" i="8"/>
  <c r="R47" i="8"/>
  <c r="R46" i="8"/>
  <c r="R45" i="8"/>
  <c r="R44" i="8"/>
  <c r="R43" i="8"/>
  <c r="R42" i="8"/>
  <c r="R41" i="8"/>
  <c r="R40" i="8"/>
  <c r="Q50" i="8"/>
  <c r="Q49" i="8"/>
  <c r="Q48" i="8"/>
  <c r="Q47" i="8"/>
  <c r="Q46" i="8"/>
  <c r="Q45" i="8"/>
  <c r="Q44" i="8"/>
  <c r="Q43" i="8"/>
  <c r="Q42" i="8"/>
  <c r="Q41" i="8"/>
  <c r="Q40" i="8"/>
  <c r="O50" i="8"/>
  <c r="O49" i="8"/>
  <c r="O48" i="8"/>
  <c r="O47" i="8"/>
  <c r="O46" i="8"/>
  <c r="O45" i="8"/>
  <c r="O44" i="8"/>
  <c r="O43" i="8"/>
  <c r="O42" i="8"/>
  <c r="O41" i="8"/>
  <c r="O40" i="8"/>
  <c r="N50" i="8"/>
  <c r="N49" i="8"/>
  <c r="N48" i="8"/>
  <c r="N47" i="8"/>
  <c r="N46" i="8"/>
  <c r="N45" i="8"/>
  <c r="N44" i="8"/>
  <c r="N43" i="8"/>
  <c r="N42" i="8"/>
  <c r="N41" i="8"/>
  <c r="N40" i="8"/>
  <c r="L50" i="8"/>
  <c r="L49" i="8"/>
  <c r="L48" i="8"/>
  <c r="L47" i="8"/>
  <c r="L46" i="8"/>
  <c r="L45" i="8"/>
  <c r="L44" i="8"/>
  <c r="L43" i="8"/>
  <c r="L42" i="8"/>
  <c r="L41" i="8"/>
  <c r="L40" i="8"/>
  <c r="K50" i="8"/>
  <c r="K49" i="8"/>
  <c r="K48" i="8"/>
  <c r="K47" i="8"/>
  <c r="K46" i="8"/>
  <c r="K45" i="8"/>
  <c r="K44" i="8"/>
  <c r="K43" i="8"/>
  <c r="K42" i="8"/>
  <c r="K41" i="8"/>
  <c r="K40" i="8"/>
  <c r="I50" i="8"/>
  <c r="Y50" i="8" s="1"/>
  <c r="Z50" i="8" s="1"/>
  <c r="I49" i="8"/>
  <c r="Y49" i="8" s="1"/>
  <c r="Z49" i="8" s="1"/>
  <c r="I48" i="8"/>
  <c r="Y48" i="8" s="1"/>
  <c r="Z48" i="8" s="1"/>
  <c r="I47" i="8"/>
  <c r="Y47" i="8" s="1"/>
  <c r="Z47" i="8" s="1"/>
  <c r="I46" i="8"/>
  <c r="Y46" i="8" s="1"/>
  <c r="Z46" i="8" s="1"/>
  <c r="I45" i="8"/>
  <c r="Y45" i="8" s="1"/>
  <c r="Z45" i="8" s="1"/>
  <c r="I44" i="8"/>
  <c r="Y44" i="8" s="1"/>
  <c r="Z44" i="8" s="1"/>
  <c r="I43" i="8"/>
  <c r="Y43" i="8" s="1"/>
  <c r="Z43" i="8" s="1"/>
  <c r="I42" i="8"/>
  <c r="Y42" i="8" s="1"/>
  <c r="Z42" i="8" s="1"/>
  <c r="I41" i="8"/>
  <c r="Y41" i="8" s="1"/>
  <c r="Z41" i="8" s="1"/>
  <c r="I40" i="8"/>
  <c r="Y40" i="8" s="1"/>
  <c r="Z40" i="8" s="1"/>
  <c r="H50" i="8"/>
  <c r="H49" i="8"/>
  <c r="H48" i="8"/>
  <c r="H47" i="8"/>
  <c r="H46" i="8"/>
  <c r="H45" i="8"/>
  <c r="H44" i="8"/>
  <c r="H43" i="8"/>
  <c r="H42" i="8"/>
  <c r="H41" i="8"/>
  <c r="H40" i="8"/>
  <c r="F50" i="8"/>
  <c r="W50" i="8" s="1"/>
  <c r="X50" i="8" s="1"/>
  <c r="F49" i="8"/>
  <c r="W49" i="8" s="1"/>
  <c r="X49" i="8" s="1"/>
  <c r="F48" i="8"/>
  <c r="W48" i="8" s="1"/>
  <c r="X48" i="8" s="1"/>
  <c r="F47" i="8"/>
  <c r="AD47" i="8" s="1"/>
  <c r="AE47" i="8" s="1"/>
  <c r="F46" i="8"/>
  <c r="AD46" i="8" s="1"/>
  <c r="AE46" i="8" s="1"/>
  <c r="F45" i="8"/>
  <c r="AD45" i="8" s="1"/>
  <c r="AE45" i="8" s="1"/>
  <c r="F44" i="8"/>
  <c r="AD44" i="8" s="1"/>
  <c r="AE44" i="8" s="1"/>
  <c r="F43" i="8"/>
  <c r="AD43" i="8" s="1"/>
  <c r="AE43" i="8" s="1"/>
  <c r="F42" i="8"/>
  <c r="AD42" i="8" s="1"/>
  <c r="AE42" i="8" s="1"/>
  <c r="F41" i="8"/>
  <c r="W41" i="8" s="1"/>
  <c r="X41" i="8" s="1"/>
  <c r="F40" i="8"/>
  <c r="AD40" i="8" s="1"/>
  <c r="AE40" i="8" s="1"/>
  <c r="E50" i="8"/>
  <c r="E49" i="8"/>
  <c r="E48" i="8"/>
  <c r="E47" i="8"/>
  <c r="E46" i="8"/>
  <c r="E45" i="8"/>
  <c r="E44" i="8"/>
  <c r="E43" i="8"/>
  <c r="E42" i="8"/>
  <c r="E41" i="8"/>
  <c r="E40" i="8"/>
  <c r="AD48" i="8" l="1"/>
  <c r="AE48" i="8" s="1"/>
  <c r="AD49" i="8"/>
  <c r="AE49" i="8" s="1"/>
  <c r="AD50" i="8"/>
  <c r="AE50" i="8" s="1"/>
  <c r="W40" i="8"/>
  <c r="X40" i="8" s="1"/>
  <c r="W42" i="8"/>
  <c r="X42" i="8" s="1"/>
  <c r="W43" i="8"/>
  <c r="X43" i="8" s="1"/>
  <c r="AD41" i="8"/>
  <c r="AE41" i="8" s="1"/>
  <c r="W44" i="8"/>
  <c r="X44" i="8" s="1"/>
  <c r="W45" i="8"/>
  <c r="X45" i="8" s="1"/>
  <c r="W46" i="8"/>
  <c r="X46" i="8" s="1"/>
  <c r="W47" i="8"/>
  <c r="X47" i="8" s="1"/>
  <c r="AT262" i="8"/>
  <c r="AT261" i="8"/>
  <c r="AT260" i="8"/>
  <c r="AT259" i="8"/>
  <c r="AT258" i="8"/>
  <c r="AT257" i="8"/>
  <c r="AT256" i="8"/>
  <c r="AT255" i="8"/>
  <c r="AT254" i="8"/>
  <c r="AT253" i="8"/>
  <c r="AT252" i="8"/>
  <c r="AT251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AT236" i="8"/>
  <c r="AT235" i="8"/>
  <c r="AT234" i="8"/>
  <c r="AT233" i="8"/>
  <c r="AT232" i="8"/>
  <c r="AT231" i="8"/>
  <c r="AT230" i="8"/>
  <c r="AT229" i="8"/>
  <c r="AT228" i="8"/>
  <c r="AT227" i="8"/>
  <c r="AT226" i="8"/>
  <c r="AT225" i="8"/>
  <c r="AT224" i="8"/>
  <c r="AT223" i="8"/>
  <c r="AT222" i="8"/>
  <c r="AT221" i="8"/>
  <c r="AT220" i="8"/>
  <c r="AT219" i="8"/>
  <c r="AT218" i="8"/>
  <c r="AT217" i="8"/>
  <c r="AT216" i="8"/>
  <c r="AT215" i="8"/>
  <c r="AT214" i="8"/>
  <c r="AT213" i="8"/>
  <c r="AT212" i="8"/>
  <c r="AT24" i="8" s="1"/>
  <c r="AT211" i="8"/>
  <c r="AT210" i="8"/>
  <c r="AT209" i="8"/>
  <c r="AT208" i="8"/>
  <c r="AT207" i="8"/>
  <c r="AT206" i="8"/>
  <c r="AT205" i="8"/>
  <c r="AT204" i="8"/>
  <c r="AT203" i="8"/>
  <c r="AT202" i="8"/>
  <c r="AT201" i="8"/>
  <c r="AT200" i="8"/>
  <c r="AT199" i="8"/>
  <c r="AT198" i="8"/>
  <c r="AT197" i="8"/>
  <c r="AT196" i="8"/>
  <c r="AT195" i="8"/>
  <c r="AT194" i="8"/>
  <c r="AT193" i="8"/>
  <c r="AT192" i="8"/>
  <c r="AT191" i="8"/>
  <c r="AT190" i="8"/>
  <c r="AT189" i="8"/>
  <c r="AT188" i="8"/>
  <c r="AT187" i="8"/>
  <c r="AT186" i="8"/>
  <c r="AT185" i="8"/>
  <c r="AT184" i="8"/>
  <c r="AT183" i="8"/>
  <c r="AT182" i="8"/>
  <c r="AT181" i="8"/>
  <c r="AT180" i="8"/>
  <c r="AT179" i="8"/>
  <c r="AT178" i="8"/>
  <c r="AT177" i="8"/>
  <c r="AT176" i="8"/>
  <c r="AT175" i="8"/>
  <c r="AT174" i="8"/>
  <c r="AT173" i="8"/>
  <c r="AT172" i="8"/>
  <c r="AT171" i="8"/>
  <c r="AT170" i="8"/>
  <c r="AT169" i="8"/>
  <c r="AT168" i="8"/>
  <c r="AT167" i="8"/>
  <c r="AT166" i="8"/>
  <c r="AT165" i="8"/>
  <c r="AT164" i="8"/>
  <c r="AT163" i="8"/>
  <c r="AT162" i="8"/>
  <c r="AT161" i="8"/>
  <c r="AT160" i="8"/>
  <c r="AT159" i="8"/>
  <c r="AT158" i="8"/>
  <c r="AT157" i="8"/>
  <c r="AT156" i="8"/>
  <c r="AT155" i="8"/>
  <c r="AT154" i="8"/>
  <c r="AT153" i="8"/>
  <c r="AT152" i="8"/>
  <c r="AT151" i="8"/>
  <c r="AT150" i="8"/>
  <c r="AT149" i="8"/>
  <c r="AT148" i="8"/>
  <c r="AT21" i="8" s="1"/>
  <c r="AT147" i="8"/>
  <c r="AT146" i="8"/>
  <c r="AT145" i="8"/>
  <c r="AT144" i="8"/>
  <c r="AT143" i="8"/>
  <c r="AT142" i="8"/>
  <c r="AT141" i="8"/>
  <c r="AT140" i="8"/>
  <c r="AT139" i="8"/>
  <c r="AT138" i="8"/>
  <c r="AT137" i="8"/>
  <c r="AT136" i="8"/>
  <c r="AT135" i="8"/>
  <c r="AT134" i="8"/>
  <c r="AT133" i="8"/>
  <c r="AT132" i="8"/>
  <c r="AT131" i="8"/>
  <c r="AT130" i="8"/>
  <c r="AT129" i="8"/>
  <c r="AT128" i="8"/>
  <c r="AT127" i="8"/>
  <c r="AT126" i="8"/>
  <c r="AT125" i="8"/>
  <c r="AT124" i="8"/>
  <c r="AT20" i="8" s="1"/>
  <c r="AT123" i="8"/>
  <c r="AT122" i="8"/>
  <c r="AT121" i="8"/>
  <c r="AT120" i="8"/>
  <c r="AT119" i="8"/>
  <c r="AT118" i="8"/>
  <c r="AT117" i="8"/>
  <c r="AT116" i="8"/>
  <c r="AT115" i="8"/>
  <c r="AT114" i="8"/>
  <c r="AT113" i="8"/>
  <c r="AT112" i="8"/>
  <c r="AT111" i="8"/>
  <c r="AT110" i="8"/>
  <c r="AT109" i="8"/>
  <c r="AT108" i="8"/>
  <c r="AT107" i="8"/>
  <c r="AT106" i="8"/>
  <c r="AT105" i="8"/>
  <c r="AT104" i="8"/>
  <c r="AT103" i="8"/>
  <c r="AT102" i="8"/>
  <c r="AT101" i="8"/>
  <c r="AT100" i="8"/>
  <c r="AT99" i="8"/>
  <c r="AT98" i="8"/>
  <c r="AT97" i="8"/>
  <c r="AT96" i="8"/>
  <c r="AT95" i="8"/>
  <c r="AT94" i="8"/>
  <c r="AT93" i="8"/>
  <c r="AT92" i="8"/>
  <c r="AT91" i="8"/>
  <c r="AT90" i="8"/>
  <c r="AT89" i="8"/>
  <c r="AT88" i="8"/>
  <c r="AT87" i="8"/>
  <c r="AT86" i="8"/>
  <c r="AT85" i="8"/>
  <c r="AT84" i="8"/>
  <c r="AT83" i="8"/>
  <c r="AT82" i="8"/>
  <c r="AT81" i="8"/>
  <c r="AT80" i="8"/>
  <c r="AT79" i="8"/>
  <c r="AT78" i="8"/>
  <c r="AT77" i="8"/>
  <c r="AT76" i="8"/>
  <c r="AT75" i="8"/>
  <c r="AT74" i="8"/>
  <c r="AT73" i="8"/>
  <c r="AT72" i="8"/>
  <c r="AT71" i="8"/>
  <c r="AT70" i="8"/>
  <c r="AT69" i="8"/>
  <c r="AT68" i="8"/>
  <c r="AT67" i="8"/>
  <c r="AT66" i="8"/>
  <c r="AT65" i="8"/>
  <c r="AT64" i="8"/>
  <c r="AT63" i="8"/>
  <c r="AT62" i="8"/>
  <c r="AT61" i="8"/>
  <c r="AT60" i="8"/>
  <c r="AT59" i="8"/>
  <c r="AT58" i="8"/>
  <c r="AT57" i="8"/>
  <c r="AT56" i="8"/>
  <c r="AT55" i="8"/>
  <c r="AT54" i="8"/>
  <c r="AT53" i="8"/>
  <c r="AT52" i="8"/>
  <c r="AT51" i="8"/>
  <c r="O7" i="8"/>
  <c r="O6" i="8"/>
  <c r="AT26" i="8" l="1"/>
  <c r="AT22" i="8"/>
  <c r="AT25" i="8"/>
  <c r="AT18" i="8"/>
  <c r="AT19" i="8"/>
  <c r="AT23" i="8"/>
  <c r="AT16" i="8"/>
  <c r="AT13" i="8"/>
  <c r="AT17" i="8"/>
  <c r="AT12" i="8"/>
  <c r="L39" i="22" s="1"/>
  <c r="AU13" i="8"/>
  <c r="AU12" i="8"/>
  <c r="AU26" i="8"/>
  <c r="AU25" i="8"/>
  <c r="AU24" i="8"/>
  <c r="AU23" i="8"/>
  <c r="AU22" i="8"/>
  <c r="AU21" i="8"/>
  <c r="AU20" i="8"/>
  <c r="AU19" i="8"/>
  <c r="AU18" i="8"/>
  <c r="AU17" i="8"/>
  <c r="AU16" i="8"/>
  <c r="AV261" i="8"/>
  <c r="AW243" i="8" s="1"/>
  <c r="AV260" i="8"/>
  <c r="AW242" i="8" s="1"/>
  <c r="AV259" i="8"/>
  <c r="AW241" i="8" s="1"/>
  <c r="AV258" i="8"/>
  <c r="AW240" i="8" s="1"/>
  <c r="AV257" i="8"/>
  <c r="AW239" i="8" s="1"/>
  <c r="AV256" i="8"/>
  <c r="AW238" i="8" s="1"/>
  <c r="AV255" i="8"/>
  <c r="AW237" i="8" s="1"/>
  <c r="AV254" i="8"/>
  <c r="AW236" i="8" s="1"/>
  <c r="AV253" i="8"/>
  <c r="AW235" i="8" s="1"/>
  <c r="AV252" i="8"/>
  <c r="AW234" i="8" s="1"/>
  <c r="AV251" i="8"/>
  <c r="AW233" i="8" s="1"/>
  <c r="AV250" i="8"/>
  <c r="AW232" i="8" s="1"/>
  <c r="AV249" i="8"/>
  <c r="AW231" i="8" s="1"/>
  <c r="AV248" i="8"/>
  <c r="AW230" i="8" s="1"/>
  <c r="AV247" i="8"/>
  <c r="AW229" i="8" s="1"/>
  <c r="AV246" i="8"/>
  <c r="AW228" i="8" s="1"/>
  <c r="AV245" i="8"/>
  <c r="AW227" i="8" s="1"/>
  <c r="AV244" i="8"/>
  <c r="AW226" i="8" s="1"/>
  <c r="AV243" i="8"/>
  <c r="AW225" i="8" s="1"/>
  <c r="AV242" i="8"/>
  <c r="AW224" i="8" s="1"/>
  <c r="AV241" i="8"/>
  <c r="AW223" i="8" s="1"/>
  <c r="AV240" i="8"/>
  <c r="AW222" i="8" s="1"/>
  <c r="AV239" i="8"/>
  <c r="AW221" i="8" s="1"/>
  <c r="AV238" i="8"/>
  <c r="AW220" i="8" s="1"/>
  <c r="AV237" i="8"/>
  <c r="AW219" i="8" s="1"/>
  <c r="AV236" i="8"/>
  <c r="AW218" i="8" s="1"/>
  <c r="AV235" i="8"/>
  <c r="AW217" i="8" s="1"/>
  <c r="AV234" i="8"/>
  <c r="AW216" i="8" s="1"/>
  <c r="AV233" i="8"/>
  <c r="AW215" i="8" s="1"/>
  <c r="AV232" i="8"/>
  <c r="AW214" i="8" s="1"/>
  <c r="AV231" i="8"/>
  <c r="AW213" i="8" s="1"/>
  <c r="AV230" i="8"/>
  <c r="AW212" i="8" s="1"/>
  <c r="AV229" i="8"/>
  <c r="AW211" i="8" s="1"/>
  <c r="AV228" i="8"/>
  <c r="AW210" i="8" s="1"/>
  <c r="AV227" i="8"/>
  <c r="AW209" i="8" s="1"/>
  <c r="AV226" i="8"/>
  <c r="AW208" i="8" s="1"/>
  <c r="AV225" i="8"/>
  <c r="AW207" i="8" s="1"/>
  <c r="AV224" i="8"/>
  <c r="AW206" i="8" s="1"/>
  <c r="AV223" i="8"/>
  <c r="AW205" i="8" s="1"/>
  <c r="AV222" i="8"/>
  <c r="AW204" i="8" s="1"/>
  <c r="AV221" i="8"/>
  <c r="AW203" i="8" s="1"/>
  <c r="AV220" i="8"/>
  <c r="AW202" i="8" s="1"/>
  <c r="AV219" i="8"/>
  <c r="AW201" i="8" s="1"/>
  <c r="AV218" i="8"/>
  <c r="AW200" i="8" s="1"/>
  <c r="AV217" i="8"/>
  <c r="AW199" i="8" s="1"/>
  <c r="AV216" i="8"/>
  <c r="AW198" i="8" s="1"/>
  <c r="AV215" i="8"/>
  <c r="AW197" i="8" s="1"/>
  <c r="AV214" i="8"/>
  <c r="AW196" i="8" s="1"/>
  <c r="AV213" i="8"/>
  <c r="AW195" i="8" s="1"/>
  <c r="AV212" i="8"/>
  <c r="AW194" i="8" s="1"/>
  <c r="AV211" i="8"/>
  <c r="AW193" i="8" s="1"/>
  <c r="AV210" i="8"/>
  <c r="AW192" i="8" s="1"/>
  <c r="AV209" i="8"/>
  <c r="AW191" i="8" s="1"/>
  <c r="AV208" i="8"/>
  <c r="AW190" i="8" s="1"/>
  <c r="AV207" i="8"/>
  <c r="AW189" i="8" s="1"/>
  <c r="AV206" i="8"/>
  <c r="AW188" i="8" s="1"/>
  <c r="AV205" i="8"/>
  <c r="AW187" i="8" s="1"/>
  <c r="AV204" i="8"/>
  <c r="AW186" i="8" s="1"/>
  <c r="AV203" i="8"/>
  <c r="AW185" i="8" s="1"/>
  <c r="AV202" i="8"/>
  <c r="AW184" i="8" s="1"/>
  <c r="AV201" i="8"/>
  <c r="AW183" i="8" s="1"/>
  <c r="AV200" i="8"/>
  <c r="AW182" i="8" s="1"/>
  <c r="AV199" i="8"/>
  <c r="AW181" i="8" s="1"/>
  <c r="AV198" i="8"/>
  <c r="AW180" i="8" s="1"/>
  <c r="AV197" i="8"/>
  <c r="AW179" i="8" s="1"/>
  <c r="AV196" i="8"/>
  <c r="AW178" i="8" s="1"/>
  <c r="AV195" i="8"/>
  <c r="AW177" i="8" s="1"/>
  <c r="AV194" i="8"/>
  <c r="AW176" i="8" s="1"/>
  <c r="AV193" i="8"/>
  <c r="AW175" i="8" s="1"/>
  <c r="AV192" i="8"/>
  <c r="AW174" i="8" s="1"/>
  <c r="AV191" i="8"/>
  <c r="AW173" i="8" s="1"/>
  <c r="AV190" i="8"/>
  <c r="AW172" i="8" s="1"/>
  <c r="AV189" i="8"/>
  <c r="AW171" i="8" s="1"/>
  <c r="AV188" i="8"/>
  <c r="AW170" i="8" s="1"/>
  <c r="AV187" i="8"/>
  <c r="AW169" i="8" s="1"/>
  <c r="AV186" i="8"/>
  <c r="AW168" i="8" s="1"/>
  <c r="AV185" i="8"/>
  <c r="AW167" i="8" s="1"/>
  <c r="AV184" i="8"/>
  <c r="AW166" i="8" s="1"/>
  <c r="AV183" i="8"/>
  <c r="AW165" i="8" s="1"/>
  <c r="AV182" i="8"/>
  <c r="AW164" i="8" s="1"/>
  <c r="AV181" i="8"/>
  <c r="AW163" i="8" s="1"/>
  <c r="AV180" i="8"/>
  <c r="AW162" i="8" s="1"/>
  <c r="AV179" i="8"/>
  <c r="AW161" i="8" s="1"/>
  <c r="AV178" i="8"/>
  <c r="AW160" i="8" s="1"/>
  <c r="AV177" i="8"/>
  <c r="AW159" i="8" s="1"/>
  <c r="AV176" i="8"/>
  <c r="AW158" i="8" s="1"/>
  <c r="AV175" i="8"/>
  <c r="AW157" i="8" s="1"/>
  <c r="AV174" i="8"/>
  <c r="AW156" i="8" s="1"/>
  <c r="AV173" i="8"/>
  <c r="AW155" i="8" s="1"/>
  <c r="AV172" i="8"/>
  <c r="AW154" i="8" s="1"/>
  <c r="AV171" i="8"/>
  <c r="AW153" i="8" s="1"/>
  <c r="AV170" i="8"/>
  <c r="AW152" i="8" s="1"/>
  <c r="AV169" i="8"/>
  <c r="AW151" i="8" s="1"/>
  <c r="AV168" i="8"/>
  <c r="AW150" i="8" s="1"/>
  <c r="AV167" i="8"/>
  <c r="AW149" i="8" s="1"/>
  <c r="AV166" i="8"/>
  <c r="AW148" i="8" s="1"/>
  <c r="AV165" i="8"/>
  <c r="AW147" i="8" s="1"/>
  <c r="AV164" i="8"/>
  <c r="AW146" i="8" s="1"/>
  <c r="AV163" i="8"/>
  <c r="AW145" i="8" s="1"/>
  <c r="AV162" i="8"/>
  <c r="AW144" i="8" s="1"/>
  <c r="AV161" i="8"/>
  <c r="AW143" i="8" s="1"/>
  <c r="AV160" i="8"/>
  <c r="AW142" i="8" s="1"/>
  <c r="AV159" i="8"/>
  <c r="AW141" i="8" s="1"/>
  <c r="AV158" i="8"/>
  <c r="AW140" i="8" s="1"/>
  <c r="AV157" i="8"/>
  <c r="AW139" i="8" s="1"/>
  <c r="AV156" i="8"/>
  <c r="AW138" i="8" s="1"/>
  <c r="AV155" i="8"/>
  <c r="AW137" i="8" s="1"/>
  <c r="AV154" i="8"/>
  <c r="AW136" i="8" s="1"/>
  <c r="AV153" i="8"/>
  <c r="AW135" i="8" s="1"/>
  <c r="AV152" i="8"/>
  <c r="AW134" i="8" s="1"/>
  <c r="AV151" i="8"/>
  <c r="AV150" i="8"/>
  <c r="AW132" i="8" s="1"/>
  <c r="AV149" i="8"/>
  <c r="AW131" i="8" s="1"/>
  <c r="AV148" i="8"/>
  <c r="AW130" i="8" s="1"/>
  <c r="AV147" i="8"/>
  <c r="AW129" i="8" s="1"/>
  <c r="AV146" i="8"/>
  <c r="AW128" i="8" s="1"/>
  <c r="AV145" i="8"/>
  <c r="AW127" i="8" s="1"/>
  <c r="AV144" i="8"/>
  <c r="AW126" i="8" s="1"/>
  <c r="AV143" i="8"/>
  <c r="AW125" i="8" s="1"/>
  <c r="AV142" i="8"/>
  <c r="AW124" i="8" s="1"/>
  <c r="AV141" i="8"/>
  <c r="AW123" i="8" s="1"/>
  <c r="AV140" i="8"/>
  <c r="AW122" i="8" s="1"/>
  <c r="AV139" i="8"/>
  <c r="AW121" i="8" s="1"/>
  <c r="AV138" i="8"/>
  <c r="AW120" i="8" s="1"/>
  <c r="AV137" i="8"/>
  <c r="AW119" i="8" s="1"/>
  <c r="AV136" i="8"/>
  <c r="AW118" i="8" s="1"/>
  <c r="AV135" i="8"/>
  <c r="AW117" i="8" s="1"/>
  <c r="AV134" i="8"/>
  <c r="AW116" i="8" s="1"/>
  <c r="AV133" i="8"/>
  <c r="AW115" i="8" s="1"/>
  <c r="AV132" i="8"/>
  <c r="AW114" i="8" s="1"/>
  <c r="AV131" i="8"/>
  <c r="AW113" i="8" s="1"/>
  <c r="AV130" i="8"/>
  <c r="AW112" i="8" s="1"/>
  <c r="AV129" i="8"/>
  <c r="AW111" i="8" s="1"/>
  <c r="AV128" i="8"/>
  <c r="AW110" i="8" s="1"/>
  <c r="AV127" i="8"/>
  <c r="AW109" i="8" s="1"/>
  <c r="AV126" i="8"/>
  <c r="AW108" i="8" s="1"/>
  <c r="AV125" i="8"/>
  <c r="AW107" i="8" s="1"/>
  <c r="AV124" i="8"/>
  <c r="AW106" i="8" s="1"/>
  <c r="AV123" i="8"/>
  <c r="AW105" i="8" s="1"/>
  <c r="AV122" i="8"/>
  <c r="AW104" i="8" s="1"/>
  <c r="AV121" i="8"/>
  <c r="AW103" i="8" s="1"/>
  <c r="AV120" i="8"/>
  <c r="AW102" i="8" s="1"/>
  <c r="AV119" i="8"/>
  <c r="AW101" i="8" s="1"/>
  <c r="AV118" i="8"/>
  <c r="AW100" i="8" s="1"/>
  <c r="AV117" i="8"/>
  <c r="AW99" i="8" s="1"/>
  <c r="AV116" i="8"/>
  <c r="AW98" i="8" s="1"/>
  <c r="AV115" i="8"/>
  <c r="AW97" i="8" s="1"/>
  <c r="AV114" i="8"/>
  <c r="AW96" i="8" s="1"/>
  <c r="AV113" i="8"/>
  <c r="AW95" i="8" s="1"/>
  <c r="AV112" i="8"/>
  <c r="AW94" i="8" s="1"/>
  <c r="AV111" i="8"/>
  <c r="AW93" i="8" s="1"/>
  <c r="AV110" i="8"/>
  <c r="AW92" i="8" s="1"/>
  <c r="AV109" i="8"/>
  <c r="AW91" i="8" s="1"/>
  <c r="AV108" i="8"/>
  <c r="AW90" i="8" s="1"/>
  <c r="AV107" i="8"/>
  <c r="AW89" i="8" s="1"/>
  <c r="AV106" i="8"/>
  <c r="AW88" i="8" s="1"/>
  <c r="AV105" i="8"/>
  <c r="AW87" i="8" s="1"/>
  <c r="AV104" i="8"/>
  <c r="AW86" i="8" s="1"/>
  <c r="AV103" i="8"/>
  <c r="AW85" i="8" s="1"/>
  <c r="AV102" i="8"/>
  <c r="AW84" i="8" s="1"/>
  <c r="AV101" i="8"/>
  <c r="AW83" i="8" s="1"/>
  <c r="AV100" i="8"/>
  <c r="AW82" i="8" s="1"/>
  <c r="AV99" i="8"/>
  <c r="AW81" i="8" s="1"/>
  <c r="AV98" i="8"/>
  <c r="AW80" i="8" s="1"/>
  <c r="AV97" i="8"/>
  <c r="AW79" i="8" s="1"/>
  <c r="AV96" i="8"/>
  <c r="AW78" i="8" s="1"/>
  <c r="AV95" i="8"/>
  <c r="AW77" i="8" s="1"/>
  <c r="AV94" i="8"/>
  <c r="AW76" i="8" s="1"/>
  <c r="AV93" i="8"/>
  <c r="AW75" i="8" s="1"/>
  <c r="AV92" i="8"/>
  <c r="AW74" i="8" s="1"/>
  <c r="AV91" i="8"/>
  <c r="AW73" i="8" s="1"/>
  <c r="AV90" i="8"/>
  <c r="AW72" i="8" s="1"/>
  <c r="AV89" i="8"/>
  <c r="AW71" i="8" s="1"/>
  <c r="AV88" i="8"/>
  <c r="AW70" i="8" s="1"/>
  <c r="AV87" i="8"/>
  <c r="AW69" i="8" s="1"/>
  <c r="AV86" i="8"/>
  <c r="AW68" i="8" s="1"/>
  <c r="AV85" i="8"/>
  <c r="AW67" i="8" s="1"/>
  <c r="AV84" i="8"/>
  <c r="AW66" i="8" s="1"/>
  <c r="AV83" i="8"/>
  <c r="AW65" i="8" s="1"/>
  <c r="AV82" i="8"/>
  <c r="AW64" i="8" s="1"/>
  <c r="AV81" i="8"/>
  <c r="AW63" i="8" s="1"/>
  <c r="AV80" i="8"/>
  <c r="AW62" i="8" s="1"/>
  <c r="AV79" i="8"/>
  <c r="AW61" i="8" s="1"/>
  <c r="AV78" i="8"/>
  <c r="AW60" i="8" s="1"/>
  <c r="AV77" i="8"/>
  <c r="AW59" i="8" s="1"/>
  <c r="AV76" i="8"/>
  <c r="AW58" i="8" s="1"/>
  <c r="AV75" i="8"/>
  <c r="AW57" i="8" s="1"/>
  <c r="AV74" i="8"/>
  <c r="AW56" i="8" s="1"/>
  <c r="AV73" i="8"/>
  <c r="AW55" i="8" s="1"/>
  <c r="AV72" i="8"/>
  <c r="AW54" i="8" s="1"/>
  <c r="AV71" i="8"/>
  <c r="AW53" i="8" s="1"/>
  <c r="AV70" i="8"/>
  <c r="AW52" i="8" s="1"/>
  <c r="AV69" i="8"/>
  <c r="AW51" i="8" s="1"/>
  <c r="AV68" i="8"/>
  <c r="AW50" i="8" s="1"/>
  <c r="AV67" i="8"/>
  <c r="AW49" i="8" s="1"/>
  <c r="AV66" i="8"/>
  <c r="AW48" i="8" s="1"/>
  <c r="AV65" i="8"/>
  <c r="AW47" i="8" s="1"/>
  <c r="AV64" i="8"/>
  <c r="AW46" i="8" s="1"/>
  <c r="AV63" i="8"/>
  <c r="AW45" i="8" s="1"/>
  <c r="AV62" i="8"/>
  <c r="AW44" i="8" s="1"/>
  <c r="AV61" i="8"/>
  <c r="AW43" i="8" s="1"/>
  <c r="AV60" i="8"/>
  <c r="AW42" i="8" s="1"/>
  <c r="AV59" i="8"/>
  <c r="AW41" i="8" s="1"/>
  <c r="AV58" i="8"/>
  <c r="AW40" i="8" s="1"/>
  <c r="AV57" i="8"/>
  <c r="AW39" i="8" s="1"/>
  <c r="AV56" i="8"/>
  <c r="AW38" i="8" s="1"/>
  <c r="AV55" i="8"/>
  <c r="AW37" i="8" s="1"/>
  <c r="AV54" i="8"/>
  <c r="AW36" i="8" s="1"/>
  <c r="AV53" i="8"/>
  <c r="AW35" i="8" s="1"/>
  <c r="AV52" i="8"/>
  <c r="AW34" i="8" s="1"/>
  <c r="AV51" i="8"/>
  <c r="AW33" i="8" s="1"/>
  <c r="AV262" i="8"/>
  <c r="AW244" i="8" s="1"/>
  <c r="AV263" i="8"/>
  <c r="AW245" i="8" s="1"/>
  <c r="AV264" i="8"/>
  <c r="AW246" i="8" s="1"/>
  <c r="AV265" i="8"/>
  <c r="AW247" i="8" s="1"/>
  <c r="AV266" i="8"/>
  <c r="AW248" i="8" s="1"/>
  <c r="AV267" i="8"/>
  <c r="AW249" i="8" s="1"/>
  <c r="AV268" i="8"/>
  <c r="AW250" i="8" s="1"/>
  <c r="AV269" i="8"/>
  <c r="AW251" i="8" s="1"/>
  <c r="AV270" i="8"/>
  <c r="AW252" i="8" s="1"/>
  <c r="AV271" i="8"/>
  <c r="AW253" i="8" s="1"/>
  <c r="AV272" i="8"/>
  <c r="AW254" i="8" s="1"/>
  <c r="AV273" i="8"/>
  <c r="AW255" i="8" s="1"/>
  <c r="AV274" i="8"/>
  <c r="AW256" i="8" s="1"/>
  <c r="AV275" i="8"/>
  <c r="AW257" i="8" s="1"/>
  <c r="AV276" i="8"/>
  <c r="AW258" i="8" s="1"/>
  <c r="AV277" i="8"/>
  <c r="AW259" i="8" s="1"/>
  <c r="AV278" i="8"/>
  <c r="AW260" i="8" s="1"/>
  <c r="AV279" i="8"/>
  <c r="AW261" i="8" s="1"/>
  <c r="AV280" i="8"/>
  <c r="AW262" i="8" s="1"/>
  <c r="AV281" i="8"/>
  <c r="AV282" i="8"/>
  <c r="AV283" i="8"/>
  <c r="AV284" i="8"/>
  <c r="AV285" i="8"/>
  <c r="AV286" i="8"/>
  <c r="AV287" i="8"/>
  <c r="AV289" i="8"/>
  <c r="AV290" i="8"/>
  <c r="AV291" i="8"/>
  <c r="AV292" i="8"/>
  <c r="AV293" i="8"/>
  <c r="AV294" i="8"/>
  <c r="AV295" i="8"/>
  <c r="AV296" i="8"/>
  <c r="AV297" i="8"/>
  <c r="AV298" i="8"/>
  <c r="AV299" i="8"/>
  <c r="AV300" i="8"/>
  <c r="AV301" i="8"/>
  <c r="AV302" i="8"/>
  <c r="AV303" i="8"/>
  <c r="AV304" i="8"/>
  <c r="AV305" i="8"/>
  <c r="AV306" i="8"/>
  <c r="AV307" i="8"/>
  <c r="AV308" i="8"/>
  <c r="AV309" i="8"/>
  <c r="AV310" i="8"/>
  <c r="AV311" i="8"/>
  <c r="AV312" i="8"/>
  <c r="AV313" i="8"/>
  <c r="AV314" i="8"/>
  <c r="AV315" i="8"/>
  <c r="AV316" i="8"/>
  <c r="AV317" i="8"/>
  <c r="AV318" i="8"/>
  <c r="AV319" i="8"/>
  <c r="AV320" i="8"/>
  <c r="AV321" i="8"/>
  <c r="AV322" i="8"/>
  <c r="AV323" i="8"/>
  <c r="AV324" i="8"/>
  <c r="AV325" i="8"/>
  <c r="AV326" i="8"/>
  <c r="AV327" i="8"/>
  <c r="AV328" i="8"/>
  <c r="AV329" i="8"/>
  <c r="AV330" i="8"/>
  <c r="AV331" i="8"/>
  <c r="AV332" i="8"/>
  <c r="AV333" i="8"/>
  <c r="AV334" i="8"/>
  <c r="AV335" i="8"/>
  <c r="AV336" i="8"/>
  <c r="AV337" i="8"/>
  <c r="AV338" i="8"/>
  <c r="AV339" i="8"/>
  <c r="AV340" i="8"/>
  <c r="AV341" i="8"/>
  <c r="AV342" i="8"/>
  <c r="AV343" i="8"/>
  <c r="AV344" i="8"/>
  <c r="AV345" i="8"/>
  <c r="AV346" i="8"/>
  <c r="AV347" i="8"/>
  <c r="AV348" i="8"/>
  <c r="AV349" i="8"/>
  <c r="AV350" i="8"/>
  <c r="AV351" i="8"/>
  <c r="AV352" i="8"/>
  <c r="AV353" i="8"/>
  <c r="AV354" i="8"/>
  <c r="AV355" i="8"/>
  <c r="AV356" i="8"/>
  <c r="AV357" i="8"/>
  <c r="AV358" i="8"/>
  <c r="AV359" i="8"/>
  <c r="AV360" i="8"/>
  <c r="AV361" i="8"/>
  <c r="AV362" i="8"/>
  <c r="AV363" i="8"/>
  <c r="AV364" i="8"/>
  <c r="AV365" i="8"/>
  <c r="AV366" i="8"/>
  <c r="AV367" i="8"/>
  <c r="AV368" i="8"/>
  <c r="AV369" i="8"/>
  <c r="AV370" i="8"/>
  <c r="AV371" i="8"/>
  <c r="AV372" i="8"/>
  <c r="AV373" i="8"/>
  <c r="AV374" i="8"/>
  <c r="AV375" i="8"/>
  <c r="AV376" i="8"/>
  <c r="AV377" i="8"/>
  <c r="AV378" i="8"/>
  <c r="AV379" i="8"/>
  <c r="AV380" i="8"/>
  <c r="AV381" i="8"/>
  <c r="AV382" i="8"/>
  <c r="AV383" i="8"/>
  <c r="AV384" i="8"/>
  <c r="AV385" i="8"/>
  <c r="AV386" i="8"/>
  <c r="AV387" i="8"/>
  <c r="AV388" i="8"/>
  <c r="AV389" i="8"/>
  <c r="AV390" i="8"/>
  <c r="AV391" i="8"/>
  <c r="AV392" i="8"/>
  <c r="AV393" i="8"/>
  <c r="AV394" i="8"/>
  <c r="AV395" i="8"/>
  <c r="AV396" i="8"/>
  <c r="AV397" i="8"/>
  <c r="AV398" i="8"/>
  <c r="AV399" i="8"/>
  <c r="AV400" i="8"/>
  <c r="AV401" i="8"/>
  <c r="AV402" i="8"/>
  <c r="AV403" i="8"/>
  <c r="AV404" i="8"/>
  <c r="AV405" i="8"/>
  <c r="AV406" i="8"/>
  <c r="AV407" i="8"/>
  <c r="AV408" i="8"/>
  <c r="AV409" i="8"/>
  <c r="AV410" i="8"/>
  <c r="AV411" i="8"/>
  <c r="AV412" i="8"/>
  <c r="AV413" i="8"/>
  <c r="AV414" i="8"/>
  <c r="AV415" i="8"/>
  <c r="AV416" i="8"/>
  <c r="AV417" i="8"/>
  <c r="AV418" i="8"/>
  <c r="AV419" i="8"/>
  <c r="AV420" i="8"/>
  <c r="AV421" i="8"/>
  <c r="AV422" i="8"/>
  <c r="AV423" i="8"/>
  <c r="AV424" i="8"/>
  <c r="AV425" i="8"/>
  <c r="AV426" i="8"/>
  <c r="AV427" i="8"/>
  <c r="AV428" i="8"/>
  <c r="AV429" i="8"/>
  <c r="AV430" i="8"/>
  <c r="AV431" i="8"/>
  <c r="AV432" i="8"/>
  <c r="AV434" i="8"/>
  <c r="AV435" i="8"/>
  <c r="AV436" i="8"/>
  <c r="AV437" i="8"/>
  <c r="AV438" i="8"/>
  <c r="AV439" i="8"/>
  <c r="AV440" i="8"/>
  <c r="AV441" i="8"/>
  <c r="AV442" i="8"/>
  <c r="AV443" i="8"/>
  <c r="AV445" i="8"/>
  <c r="AV446" i="8"/>
  <c r="AV447" i="8"/>
  <c r="AV448" i="8"/>
  <c r="AV449" i="8"/>
  <c r="AV450" i="8"/>
  <c r="AV451" i="8"/>
  <c r="AV452" i="8"/>
  <c r="AV453" i="8"/>
  <c r="AV454" i="8"/>
  <c r="AV455" i="8"/>
  <c r="AV456" i="8"/>
  <c r="AV457" i="8"/>
  <c r="AV458" i="8"/>
  <c r="AV460" i="8"/>
  <c r="AV461" i="8"/>
  <c r="AV462" i="8"/>
  <c r="AV463" i="8"/>
  <c r="AV464" i="8"/>
  <c r="AV465" i="8"/>
  <c r="AV466" i="8"/>
  <c r="AV468" i="8"/>
  <c r="AV469" i="8"/>
  <c r="AV471" i="8"/>
  <c r="AV472" i="8"/>
  <c r="AV473" i="8"/>
  <c r="AV474" i="8"/>
  <c r="AV475" i="8"/>
  <c r="AV476" i="8"/>
  <c r="AV477" i="8"/>
  <c r="AV479" i="8"/>
  <c r="AV480" i="8"/>
  <c r="AV482" i="8"/>
  <c r="AV483" i="8"/>
  <c r="AV485" i="8"/>
  <c r="AV486" i="8"/>
  <c r="AV487" i="8"/>
  <c r="AV488" i="8"/>
  <c r="AV489" i="8"/>
  <c r="AV490" i="8"/>
  <c r="AV491" i="8"/>
  <c r="AV492" i="8"/>
  <c r="AV493" i="8"/>
  <c r="AV494" i="8"/>
  <c r="AV495" i="8"/>
  <c r="AV496" i="8"/>
  <c r="AV497" i="8"/>
  <c r="AV498" i="8"/>
  <c r="AV500" i="8"/>
  <c r="AV501" i="8"/>
  <c r="AV502" i="8"/>
  <c r="AV503" i="8"/>
  <c r="AV504" i="8"/>
  <c r="AV505" i="8"/>
  <c r="AV506" i="8"/>
  <c r="AV507" i="8"/>
  <c r="AV508" i="8"/>
  <c r="AV509" i="8"/>
  <c r="AV510" i="8"/>
  <c r="AV511" i="8"/>
  <c r="AV512" i="8"/>
  <c r="AV513" i="8"/>
  <c r="AV514" i="8"/>
  <c r="AV515" i="8"/>
  <c r="AV516" i="8"/>
  <c r="AV517" i="8"/>
  <c r="AV518" i="8"/>
  <c r="AV519" i="8"/>
  <c r="AV520" i="8"/>
  <c r="AV521" i="8"/>
  <c r="AV522" i="8"/>
  <c r="AV523" i="8"/>
  <c r="AV524" i="8"/>
  <c r="AV525" i="8"/>
  <c r="AV526" i="8"/>
  <c r="AV527" i="8"/>
  <c r="AV528" i="8"/>
  <c r="AV529" i="8"/>
  <c r="AV530" i="8"/>
  <c r="AV531" i="8"/>
  <c r="AV532" i="8"/>
  <c r="AV533" i="8"/>
  <c r="AV534" i="8"/>
  <c r="AV535" i="8"/>
  <c r="AV536" i="8"/>
  <c r="AV537" i="8"/>
  <c r="AV538" i="8"/>
  <c r="AV539" i="8"/>
  <c r="AV540" i="8"/>
  <c r="AV541" i="8"/>
  <c r="AV542" i="8"/>
  <c r="AV543" i="8"/>
  <c r="AV544" i="8"/>
  <c r="AV545" i="8"/>
  <c r="AV546" i="8"/>
  <c r="AV547" i="8"/>
  <c r="AV548" i="8"/>
  <c r="AV549" i="8"/>
  <c r="AV550" i="8"/>
  <c r="AV551" i="8"/>
  <c r="AV552" i="8"/>
  <c r="AV553" i="8"/>
  <c r="AV554" i="8"/>
  <c r="AT14" i="8" l="1"/>
  <c r="AV12" i="8"/>
  <c r="AV25" i="8"/>
  <c r="AW26" i="8"/>
  <c r="AU14" i="8"/>
  <c r="AV17" i="8"/>
  <c r="AV21" i="8"/>
  <c r="AV26" i="8"/>
  <c r="AW19" i="8"/>
  <c r="AW21" i="8"/>
  <c r="AW25" i="8"/>
  <c r="AW24" i="8"/>
  <c r="AW17" i="8"/>
  <c r="AW22" i="8"/>
  <c r="AW18" i="8"/>
  <c r="AW23" i="8"/>
  <c r="AW133" i="8"/>
  <c r="AW12" i="8" s="1"/>
  <c r="AV22" i="8"/>
  <c r="AV13" i="8"/>
  <c r="AV23" i="8"/>
  <c r="AW13" i="8"/>
  <c r="AV16" i="8"/>
  <c r="AV24" i="8"/>
  <c r="AV18" i="8"/>
  <c r="AV19" i="8"/>
  <c r="AW16" i="8"/>
  <c r="AV20" i="8"/>
  <c r="AS110" i="8"/>
  <c r="AS109" i="8"/>
  <c r="AS108" i="8"/>
  <c r="AS107" i="8"/>
  <c r="AS106" i="8"/>
  <c r="AS105" i="8"/>
  <c r="AS104" i="8"/>
  <c r="AS103" i="8"/>
  <c r="AS102" i="8"/>
  <c r="AS101" i="8"/>
  <c r="AS100" i="8"/>
  <c r="AS99" i="8"/>
  <c r="AS98" i="8"/>
  <c r="AS97" i="8"/>
  <c r="AS96" i="8"/>
  <c r="AS95" i="8"/>
  <c r="AS94" i="8"/>
  <c r="AS93" i="8"/>
  <c r="AS92" i="8"/>
  <c r="AS91" i="8"/>
  <c r="AS90" i="8"/>
  <c r="AS89" i="8"/>
  <c r="AS88" i="8"/>
  <c r="AS87" i="8"/>
  <c r="AS86" i="8"/>
  <c r="AS85" i="8"/>
  <c r="AS84" i="8"/>
  <c r="AS83" i="8"/>
  <c r="AS82" i="8"/>
  <c r="AS81" i="8"/>
  <c r="AS80" i="8"/>
  <c r="AS79" i="8"/>
  <c r="AS78" i="8"/>
  <c r="AS77" i="8"/>
  <c r="AS76" i="8"/>
  <c r="AS75" i="8"/>
  <c r="AS74" i="8"/>
  <c r="AS73" i="8"/>
  <c r="AS72" i="8"/>
  <c r="AS71" i="8"/>
  <c r="AS70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S54" i="8"/>
  <c r="AS53" i="8"/>
  <c r="AS52" i="8"/>
  <c r="AS51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C18" i="8"/>
  <c r="AB18" i="8"/>
  <c r="AA18" i="8"/>
  <c r="V18" i="8"/>
  <c r="S18" i="8"/>
  <c r="P18" i="8"/>
  <c r="M18" i="8"/>
  <c r="J18" i="8"/>
  <c r="G18" i="8"/>
  <c r="D18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C17" i="8"/>
  <c r="AB17" i="8"/>
  <c r="AA17" i="8"/>
  <c r="V17" i="8"/>
  <c r="S17" i="8"/>
  <c r="P17" i="8"/>
  <c r="M17" i="8"/>
  <c r="J17" i="8"/>
  <c r="G17" i="8"/>
  <c r="D17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C16" i="8"/>
  <c r="AB16" i="8"/>
  <c r="AA16" i="8"/>
  <c r="V16" i="8"/>
  <c r="S16" i="8"/>
  <c r="P16" i="8"/>
  <c r="M16" i="8"/>
  <c r="J16" i="8"/>
  <c r="G16" i="8"/>
  <c r="U110" i="8"/>
  <c r="T110" i="8"/>
  <c r="U109" i="8"/>
  <c r="T109" i="8"/>
  <c r="U108" i="8"/>
  <c r="T108" i="8"/>
  <c r="U107" i="8"/>
  <c r="T107" i="8"/>
  <c r="U106" i="8"/>
  <c r="T106" i="8"/>
  <c r="U105" i="8"/>
  <c r="T105" i="8"/>
  <c r="U104" i="8"/>
  <c r="T104" i="8"/>
  <c r="U103" i="8"/>
  <c r="T103" i="8"/>
  <c r="U102" i="8"/>
  <c r="T102" i="8"/>
  <c r="U101" i="8"/>
  <c r="T101" i="8"/>
  <c r="U100" i="8"/>
  <c r="T100" i="8"/>
  <c r="U99" i="8"/>
  <c r="T99" i="8"/>
  <c r="U98" i="8"/>
  <c r="T98" i="8"/>
  <c r="U97" i="8"/>
  <c r="T97" i="8"/>
  <c r="U96" i="8"/>
  <c r="T96" i="8"/>
  <c r="U95" i="8"/>
  <c r="T95" i="8"/>
  <c r="U94" i="8"/>
  <c r="T94" i="8"/>
  <c r="U93" i="8"/>
  <c r="T93" i="8"/>
  <c r="U92" i="8"/>
  <c r="T92" i="8"/>
  <c r="U91" i="8"/>
  <c r="T91" i="8"/>
  <c r="U90" i="8"/>
  <c r="T90" i="8"/>
  <c r="U89" i="8"/>
  <c r="T89" i="8"/>
  <c r="U88" i="8"/>
  <c r="T88" i="8"/>
  <c r="U87" i="8"/>
  <c r="T87" i="8"/>
  <c r="U86" i="8"/>
  <c r="T86" i="8"/>
  <c r="U85" i="8"/>
  <c r="T85" i="8"/>
  <c r="U84" i="8"/>
  <c r="T84" i="8"/>
  <c r="U83" i="8"/>
  <c r="T83" i="8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T61" i="8"/>
  <c r="U60" i="8"/>
  <c r="T60" i="8"/>
  <c r="U59" i="8"/>
  <c r="T59" i="8"/>
  <c r="U58" i="8"/>
  <c r="T58" i="8"/>
  <c r="U57" i="8"/>
  <c r="T57" i="8"/>
  <c r="U56" i="8"/>
  <c r="T56" i="8"/>
  <c r="U55" i="8"/>
  <c r="T55" i="8"/>
  <c r="U54" i="8"/>
  <c r="T54" i="8"/>
  <c r="U53" i="8"/>
  <c r="T53" i="8"/>
  <c r="U52" i="8"/>
  <c r="T52" i="8"/>
  <c r="U51" i="8"/>
  <c r="T51" i="8"/>
  <c r="R110" i="8"/>
  <c r="Q110" i="8"/>
  <c r="R109" i="8"/>
  <c r="Q109" i="8"/>
  <c r="R108" i="8"/>
  <c r="Q108" i="8"/>
  <c r="R107" i="8"/>
  <c r="Q107" i="8"/>
  <c r="R106" i="8"/>
  <c r="Q106" i="8"/>
  <c r="R105" i="8"/>
  <c r="Q105" i="8"/>
  <c r="R104" i="8"/>
  <c r="Q104" i="8"/>
  <c r="R103" i="8"/>
  <c r="Q103" i="8"/>
  <c r="R102" i="8"/>
  <c r="Q102" i="8"/>
  <c r="R101" i="8"/>
  <c r="Q101" i="8"/>
  <c r="R100" i="8"/>
  <c r="Q100" i="8"/>
  <c r="R99" i="8"/>
  <c r="Q99" i="8"/>
  <c r="R98" i="8"/>
  <c r="Q98" i="8"/>
  <c r="R97" i="8"/>
  <c r="Q97" i="8"/>
  <c r="R96" i="8"/>
  <c r="Q96" i="8"/>
  <c r="R95" i="8"/>
  <c r="Q95" i="8"/>
  <c r="R94" i="8"/>
  <c r="Q94" i="8"/>
  <c r="R93" i="8"/>
  <c r="Q93" i="8"/>
  <c r="R92" i="8"/>
  <c r="Q92" i="8"/>
  <c r="R91" i="8"/>
  <c r="Q91" i="8"/>
  <c r="R90" i="8"/>
  <c r="Q90" i="8"/>
  <c r="R89" i="8"/>
  <c r="Q89" i="8"/>
  <c r="R88" i="8"/>
  <c r="Q88" i="8"/>
  <c r="R87" i="8"/>
  <c r="Q87" i="8"/>
  <c r="R86" i="8"/>
  <c r="Q86" i="8"/>
  <c r="R85" i="8"/>
  <c r="Q85" i="8"/>
  <c r="R84" i="8"/>
  <c r="Q84" i="8"/>
  <c r="R83" i="8"/>
  <c r="Q83" i="8"/>
  <c r="R82" i="8"/>
  <c r="Q82" i="8"/>
  <c r="R81" i="8"/>
  <c r="Q81" i="8"/>
  <c r="R80" i="8"/>
  <c r="Q80" i="8"/>
  <c r="R79" i="8"/>
  <c r="Q79" i="8"/>
  <c r="R78" i="8"/>
  <c r="Q78" i="8"/>
  <c r="R77" i="8"/>
  <c r="Q77" i="8"/>
  <c r="R76" i="8"/>
  <c r="Q76" i="8"/>
  <c r="R75" i="8"/>
  <c r="Q75" i="8"/>
  <c r="R74" i="8"/>
  <c r="Q74" i="8"/>
  <c r="R73" i="8"/>
  <c r="Q73" i="8"/>
  <c r="R72" i="8"/>
  <c r="Q72" i="8"/>
  <c r="R71" i="8"/>
  <c r="Q71" i="8"/>
  <c r="R70" i="8"/>
  <c r="Q70" i="8"/>
  <c r="R69" i="8"/>
  <c r="Q69" i="8"/>
  <c r="R68" i="8"/>
  <c r="Q68" i="8"/>
  <c r="R67" i="8"/>
  <c r="Q67" i="8"/>
  <c r="R66" i="8"/>
  <c r="Q66" i="8"/>
  <c r="R65" i="8"/>
  <c r="Q65" i="8"/>
  <c r="R64" i="8"/>
  <c r="Q64" i="8"/>
  <c r="R63" i="8"/>
  <c r="Q63" i="8"/>
  <c r="R62" i="8"/>
  <c r="Q62" i="8"/>
  <c r="R61" i="8"/>
  <c r="Q61" i="8"/>
  <c r="R60" i="8"/>
  <c r="Q60" i="8"/>
  <c r="R59" i="8"/>
  <c r="Q59" i="8"/>
  <c r="R58" i="8"/>
  <c r="Q58" i="8"/>
  <c r="R57" i="8"/>
  <c r="Q57" i="8"/>
  <c r="R56" i="8"/>
  <c r="Q56" i="8"/>
  <c r="R55" i="8"/>
  <c r="Q55" i="8"/>
  <c r="R54" i="8"/>
  <c r="Q54" i="8"/>
  <c r="R53" i="8"/>
  <c r="Q53" i="8"/>
  <c r="R52" i="8"/>
  <c r="Q52" i="8"/>
  <c r="R51" i="8"/>
  <c r="Q5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I110" i="8"/>
  <c r="Y110" i="8" s="1"/>
  <c r="Z110" i="8" s="1"/>
  <c r="H110" i="8"/>
  <c r="I109" i="8"/>
  <c r="Y109" i="8" s="1"/>
  <c r="Z109" i="8" s="1"/>
  <c r="H109" i="8"/>
  <c r="I108" i="8"/>
  <c r="Y108" i="8" s="1"/>
  <c r="Z108" i="8" s="1"/>
  <c r="H108" i="8"/>
  <c r="I107" i="8"/>
  <c r="Y107" i="8" s="1"/>
  <c r="Z107" i="8" s="1"/>
  <c r="H107" i="8"/>
  <c r="I106" i="8"/>
  <c r="Y106" i="8" s="1"/>
  <c r="Z106" i="8" s="1"/>
  <c r="H106" i="8"/>
  <c r="I105" i="8"/>
  <c r="Y105" i="8" s="1"/>
  <c r="Z105" i="8" s="1"/>
  <c r="H105" i="8"/>
  <c r="I104" i="8"/>
  <c r="Y104" i="8" s="1"/>
  <c r="Z104" i="8" s="1"/>
  <c r="H104" i="8"/>
  <c r="I103" i="8"/>
  <c r="Y103" i="8" s="1"/>
  <c r="Z103" i="8" s="1"/>
  <c r="H103" i="8"/>
  <c r="I102" i="8"/>
  <c r="Y102" i="8" s="1"/>
  <c r="Z102" i="8" s="1"/>
  <c r="H102" i="8"/>
  <c r="I101" i="8"/>
  <c r="Y101" i="8" s="1"/>
  <c r="Z101" i="8" s="1"/>
  <c r="H101" i="8"/>
  <c r="I100" i="8"/>
  <c r="Y100" i="8" s="1"/>
  <c r="Z100" i="8" s="1"/>
  <c r="H100" i="8"/>
  <c r="I99" i="8"/>
  <c r="Y99" i="8" s="1"/>
  <c r="Z99" i="8" s="1"/>
  <c r="H99" i="8"/>
  <c r="I98" i="8"/>
  <c r="Y98" i="8" s="1"/>
  <c r="Z98" i="8" s="1"/>
  <c r="H98" i="8"/>
  <c r="I97" i="8"/>
  <c r="Y97" i="8" s="1"/>
  <c r="Z97" i="8" s="1"/>
  <c r="H97" i="8"/>
  <c r="I96" i="8"/>
  <c r="Y96" i="8" s="1"/>
  <c r="Z96" i="8" s="1"/>
  <c r="H96" i="8"/>
  <c r="I95" i="8"/>
  <c r="Y95" i="8" s="1"/>
  <c r="Z95" i="8" s="1"/>
  <c r="H95" i="8"/>
  <c r="I94" i="8"/>
  <c r="Y94" i="8" s="1"/>
  <c r="Z94" i="8" s="1"/>
  <c r="H94" i="8"/>
  <c r="I93" i="8"/>
  <c r="Y93" i="8" s="1"/>
  <c r="Z93" i="8" s="1"/>
  <c r="H93" i="8"/>
  <c r="I92" i="8"/>
  <c r="Y92" i="8" s="1"/>
  <c r="Z92" i="8" s="1"/>
  <c r="H92" i="8"/>
  <c r="I91" i="8"/>
  <c r="Y91" i="8" s="1"/>
  <c r="Z91" i="8" s="1"/>
  <c r="H91" i="8"/>
  <c r="I90" i="8"/>
  <c r="Y90" i="8" s="1"/>
  <c r="Z90" i="8" s="1"/>
  <c r="H90" i="8"/>
  <c r="I89" i="8"/>
  <c r="Y89" i="8" s="1"/>
  <c r="Z89" i="8" s="1"/>
  <c r="H89" i="8"/>
  <c r="I88" i="8"/>
  <c r="Y88" i="8" s="1"/>
  <c r="Z88" i="8" s="1"/>
  <c r="H88" i="8"/>
  <c r="I87" i="8"/>
  <c r="Y87" i="8" s="1"/>
  <c r="Z87" i="8" s="1"/>
  <c r="H87" i="8"/>
  <c r="I86" i="8"/>
  <c r="Y86" i="8" s="1"/>
  <c r="Z86" i="8" s="1"/>
  <c r="H86" i="8"/>
  <c r="I85" i="8"/>
  <c r="Y85" i="8" s="1"/>
  <c r="Z85" i="8" s="1"/>
  <c r="H85" i="8"/>
  <c r="I84" i="8"/>
  <c r="Y84" i="8" s="1"/>
  <c r="Z84" i="8" s="1"/>
  <c r="H84" i="8"/>
  <c r="I83" i="8"/>
  <c r="Y83" i="8" s="1"/>
  <c r="Z83" i="8" s="1"/>
  <c r="H83" i="8"/>
  <c r="I82" i="8"/>
  <c r="Y82" i="8" s="1"/>
  <c r="Z82" i="8" s="1"/>
  <c r="H82" i="8"/>
  <c r="I81" i="8"/>
  <c r="Y81" i="8" s="1"/>
  <c r="Z81" i="8" s="1"/>
  <c r="H81" i="8"/>
  <c r="I80" i="8"/>
  <c r="Y80" i="8" s="1"/>
  <c r="Z80" i="8" s="1"/>
  <c r="H80" i="8"/>
  <c r="I79" i="8"/>
  <c r="Y79" i="8" s="1"/>
  <c r="Z79" i="8" s="1"/>
  <c r="H79" i="8"/>
  <c r="I78" i="8"/>
  <c r="Y78" i="8" s="1"/>
  <c r="Z78" i="8" s="1"/>
  <c r="H78" i="8"/>
  <c r="I77" i="8"/>
  <c r="Y77" i="8" s="1"/>
  <c r="Z77" i="8" s="1"/>
  <c r="H77" i="8"/>
  <c r="I76" i="8"/>
  <c r="Y76" i="8" s="1"/>
  <c r="Z76" i="8" s="1"/>
  <c r="H76" i="8"/>
  <c r="I75" i="8"/>
  <c r="Y75" i="8" s="1"/>
  <c r="Z75" i="8" s="1"/>
  <c r="H75" i="8"/>
  <c r="I74" i="8"/>
  <c r="Y74" i="8" s="1"/>
  <c r="Z74" i="8" s="1"/>
  <c r="H74" i="8"/>
  <c r="I73" i="8"/>
  <c r="Y73" i="8" s="1"/>
  <c r="Z73" i="8" s="1"/>
  <c r="H73" i="8"/>
  <c r="I72" i="8"/>
  <c r="Y72" i="8" s="1"/>
  <c r="Z72" i="8" s="1"/>
  <c r="H72" i="8"/>
  <c r="I71" i="8"/>
  <c r="Y71" i="8" s="1"/>
  <c r="Z71" i="8" s="1"/>
  <c r="H71" i="8"/>
  <c r="I70" i="8"/>
  <c r="Y70" i="8" s="1"/>
  <c r="Z70" i="8" s="1"/>
  <c r="H70" i="8"/>
  <c r="I69" i="8"/>
  <c r="Y69" i="8" s="1"/>
  <c r="Z69" i="8" s="1"/>
  <c r="H69" i="8"/>
  <c r="I68" i="8"/>
  <c r="Y68" i="8" s="1"/>
  <c r="Z68" i="8" s="1"/>
  <c r="H68" i="8"/>
  <c r="I67" i="8"/>
  <c r="Y67" i="8" s="1"/>
  <c r="Z67" i="8" s="1"/>
  <c r="H67" i="8"/>
  <c r="I66" i="8"/>
  <c r="Y66" i="8" s="1"/>
  <c r="Z66" i="8" s="1"/>
  <c r="H66" i="8"/>
  <c r="I65" i="8"/>
  <c r="Y65" i="8" s="1"/>
  <c r="Z65" i="8" s="1"/>
  <c r="H65" i="8"/>
  <c r="I64" i="8"/>
  <c r="Y64" i="8" s="1"/>
  <c r="Z64" i="8" s="1"/>
  <c r="H64" i="8"/>
  <c r="I63" i="8"/>
  <c r="Y63" i="8" s="1"/>
  <c r="Z63" i="8" s="1"/>
  <c r="H63" i="8"/>
  <c r="I62" i="8"/>
  <c r="Y62" i="8" s="1"/>
  <c r="Z62" i="8" s="1"/>
  <c r="H62" i="8"/>
  <c r="I61" i="8"/>
  <c r="Y61" i="8" s="1"/>
  <c r="Z61" i="8" s="1"/>
  <c r="H61" i="8"/>
  <c r="I60" i="8"/>
  <c r="Y60" i="8" s="1"/>
  <c r="Z60" i="8" s="1"/>
  <c r="H60" i="8"/>
  <c r="I59" i="8"/>
  <c r="Y59" i="8" s="1"/>
  <c r="Z59" i="8" s="1"/>
  <c r="H59" i="8"/>
  <c r="I58" i="8"/>
  <c r="Y58" i="8" s="1"/>
  <c r="Z58" i="8" s="1"/>
  <c r="H58" i="8"/>
  <c r="I57" i="8"/>
  <c r="Y57" i="8" s="1"/>
  <c r="Z57" i="8" s="1"/>
  <c r="H57" i="8"/>
  <c r="I56" i="8"/>
  <c r="Y56" i="8" s="1"/>
  <c r="Z56" i="8" s="1"/>
  <c r="H56" i="8"/>
  <c r="I55" i="8"/>
  <c r="Y55" i="8" s="1"/>
  <c r="Z55" i="8" s="1"/>
  <c r="H55" i="8"/>
  <c r="I54" i="8"/>
  <c r="Y54" i="8" s="1"/>
  <c r="Z54" i="8" s="1"/>
  <c r="H54" i="8"/>
  <c r="I53" i="8"/>
  <c r="Y53" i="8" s="1"/>
  <c r="Z53" i="8" s="1"/>
  <c r="H53" i="8"/>
  <c r="I52" i="8"/>
  <c r="Y52" i="8" s="1"/>
  <c r="Z52" i="8" s="1"/>
  <c r="H52" i="8"/>
  <c r="I51" i="8"/>
  <c r="H51" i="8"/>
  <c r="F110" i="8"/>
  <c r="AD110" i="8" s="1"/>
  <c r="AE110" i="8" s="1"/>
  <c r="E110" i="8"/>
  <c r="F109" i="8"/>
  <c r="AD109" i="8" s="1"/>
  <c r="AE109" i="8" s="1"/>
  <c r="E109" i="8"/>
  <c r="F108" i="8"/>
  <c r="W108" i="8" s="1"/>
  <c r="X108" i="8" s="1"/>
  <c r="E108" i="8"/>
  <c r="F107" i="8"/>
  <c r="W107" i="8" s="1"/>
  <c r="X107" i="8" s="1"/>
  <c r="E107" i="8"/>
  <c r="F106" i="8"/>
  <c r="AD106" i="8" s="1"/>
  <c r="AE106" i="8" s="1"/>
  <c r="E106" i="8"/>
  <c r="F105" i="8"/>
  <c r="W105" i="8" s="1"/>
  <c r="X105" i="8" s="1"/>
  <c r="E105" i="8"/>
  <c r="F104" i="8"/>
  <c r="W104" i="8" s="1"/>
  <c r="X104" i="8" s="1"/>
  <c r="E104" i="8"/>
  <c r="F103" i="8"/>
  <c r="W103" i="8" s="1"/>
  <c r="X103" i="8" s="1"/>
  <c r="E103" i="8"/>
  <c r="F102" i="8"/>
  <c r="AD102" i="8" s="1"/>
  <c r="AE102" i="8" s="1"/>
  <c r="E102" i="8"/>
  <c r="F101" i="8"/>
  <c r="AD101" i="8" s="1"/>
  <c r="AE101" i="8" s="1"/>
  <c r="E101" i="8"/>
  <c r="F100" i="8"/>
  <c r="W100" i="8" s="1"/>
  <c r="X100" i="8" s="1"/>
  <c r="E100" i="8"/>
  <c r="F99" i="8"/>
  <c r="W99" i="8" s="1"/>
  <c r="X99" i="8" s="1"/>
  <c r="E99" i="8"/>
  <c r="F98" i="8"/>
  <c r="AD98" i="8" s="1"/>
  <c r="AE98" i="8" s="1"/>
  <c r="E98" i="8"/>
  <c r="F97" i="8"/>
  <c r="W97" i="8" s="1"/>
  <c r="X97" i="8" s="1"/>
  <c r="E97" i="8"/>
  <c r="F96" i="8"/>
  <c r="W96" i="8" s="1"/>
  <c r="X96" i="8" s="1"/>
  <c r="E96" i="8"/>
  <c r="F95" i="8"/>
  <c r="W95" i="8" s="1"/>
  <c r="X95" i="8" s="1"/>
  <c r="E95" i="8"/>
  <c r="F94" i="8"/>
  <c r="AD94" i="8" s="1"/>
  <c r="AE94" i="8" s="1"/>
  <c r="E94" i="8"/>
  <c r="F93" i="8"/>
  <c r="AD93" i="8" s="1"/>
  <c r="AE93" i="8" s="1"/>
  <c r="E93" i="8"/>
  <c r="F92" i="8"/>
  <c r="W92" i="8" s="1"/>
  <c r="X92" i="8" s="1"/>
  <c r="E92" i="8"/>
  <c r="F91" i="8"/>
  <c r="W91" i="8" s="1"/>
  <c r="X91" i="8" s="1"/>
  <c r="E91" i="8"/>
  <c r="F90" i="8"/>
  <c r="AD90" i="8" s="1"/>
  <c r="AE90" i="8" s="1"/>
  <c r="E90" i="8"/>
  <c r="F89" i="8"/>
  <c r="W89" i="8" s="1"/>
  <c r="X89" i="8" s="1"/>
  <c r="E89" i="8"/>
  <c r="F88" i="8"/>
  <c r="W88" i="8" s="1"/>
  <c r="X88" i="8" s="1"/>
  <c r="E88" i="8"/>
  <c r="F87" i="8"/>
  <c r="W87" i="8" s="1"/>
  <c r="X87" i="8" s="1"/>
  <c r="E87" i="8"/>
  <c r="F86" i="8"/>
  <c r="AD86" i="8" s="1"/>
  <c r="AE86" i="8" s="1"/>
  <c r="E86" i="8"/>
  <c r="F85" i="8"/>
  <c r="AD85" i="8" s="1"/>
  <c r="AE85" i="8" s="1"/>
  <c r="E85" i="8"/>
  <c r="F84" i="8"/>
  <c r="W84" i="8" s="1"/>
  <c r="X84" i="8" s="1"/>
  <c r="E84" i="8"/>
  <c r="F83" i="8"/>
  <c r="AD83" i="8" s="1"/>
  <c r="AE83" i="8" s="1"/>
  <c r="E83" i="8"/>
  <c r="F82" i="8"/>
  <c r="AD82" i="8" s="1"/>
  <c r="AE82" i="8" s="1"/>
  <c r="E82" i="8"/>
  <c r="F81" i="8"/>
  <c r="AD81" i="8" s="1"/>
  <c r="AE81" i="8" s="1"/>
  <c r="E81" i="8"/>
  <c r="F80" i="8"/>
  <c r="W80" i="8" s="1"/>
  <c r="X80" i="8" s="1"/>
  <c r="E80" i="8"/>
  <c r="F79" i="8"/>
  <c r="W79" i="8" s="1"/>
  <c r="X79" i="8" s="1"/>
  <c r="E79" i="8"/>
  <c r="F78" i="8"/>
  <c r="W78" i="8" s="1"/>
  <c r="X78" i="8" s="1"/>
  <c r="E78" i="8"/>
  <c r="F77" i="8"/>
  <c r="AD77" i="8" s="1"/>
  <c r="AE77" i="8" s="1"/>
  <c r="E77" i="8"/>
  <c r="F76" i="8"/>
  <c r="AD76" i="8" s="1"/>
  <c r="AE76" i="8" s="1"/>
  <c r="E76" i="8"/>
  <c r="F75" i="8"/>
  <c r="W75" i="8" s="1"/>
  <c r="X75" i="8" s="1"/>
  <c r="E75" i="8"/>
  <c r="F74" i="8"/>
  <c r="AD74" i="8" s="1"/>
  <c r="AE74" i="8" s="1"/>
  <c r="E74" i="8"/>
  <c r="F73" i="8"/>
  <c r="AD73" i="8" s="1"/>
  <c r="AE73" i="8" s="1"/>
  <c r="E73" i="8"/>
  <c r="F72" i="8"/>
  <c r="AD72" i="8" s="1"/>
  <c r="AE72" i="8" s="1"/>
  <c r="E72" i="8"/>
  <c r="F71" i="8"/>
  <c r="W71" i="8" s="1"/>
  <c r="X71" i="8" s="1"/>
  <c r="E71" i="8"/>
  <c r="F70" i="8"/>
  <c r="W70" i="8" s="1"/>
  <c r="X70" i="8" s="1"/>
  <c r="E70" i="8"/>
  <c r="F69" i="8"/>
  <c r="AD69" i="8" s="1"/>
  <c r="AE69" i="8" s="1"/>
  <c r="E69" i="8"/>
  <c r="F68" i="8"/>
  <c r="AD68" i="8" s="1"/>
  <c r="AE68" i="8" s="1"/>
  <c r="E68" i="8"/>
  <c r="F67" i="8"/>
  <c r="W67" i="8" s="1"/>
  <c r="X67" i="8" s="1"/>
  <c r="E67" i="8"/>
  <c r="F66" i="8"/>
  <c r="AD66" i="8" s="1"/>
  <c r="AE66" i="8" s="1"/>
  <c r="E66" i="8"/>
  <c r="F65" i="8"/>
  <c r="AD65" i="8" s="1"/>
  <c r="AE65" i="8" s="1"/>
  <c r="E65" i="8"/>
  <c r="F64" i="8"/>
  <c r="AD64" i="8" s="1"/>
  <c r="AE64" i="8" s="1"/>
  <c r="E64" i="8"/>
  <c r="F63" i="8"/>
  <c r="W63" i="8" s="1"/>
  <c r="X63" i="8" s="1"/>
  <c r="E63" i="8"/>
  <c r="F62" i="8"/>
  <c r="W62" i="8" s="1"/>
  <c r="X62" i="8" s="1"/>
  <c r="E62" i="8"/>
  <c r="F61" i="8"/>
  <c r="AD61" i="8" s="1"/>
  <c r="AE61" i="8" s="1"/>
  <c r="E61" i="8"/>
  <c r="F60" i="8"/>
  <c r="AD60" i="8" s="1"/>
  <c r="AE60" i="8" s="1"/>
  <c r="E60" i="8"/>
  <c r="F59" i="8"/>
  <c r="W59" i="8" s="1"/>
  <c r="X59" i="8" s="1"/>
  <c r="E59" i="8"/>
  <c r="F58" i="8"/>
  <c r="AD58" i="8" s="1"/>
  <c r="AE58" i="8" s="1"/>
  <c r="E58" i="8"/>
  <c r="F57" i="8"/>
  <c r="AD57" i="8" s="1"/>
  <c r="AE57" i="8" s="1"/>
  <c r="E57" i="8"/>
  <c r="F56" i="8"/>
  <c r="W56" i="8" s="1"/>
  <c r="X56" i="8" s="1"/>
  <c r="E56" i="8"/>
  <c r="F55" i="8"/>
  <c r="W55" i="8" s="1"/>
  <c r="X55" i="8" s="1"/>
  <c r="E55" i="8"/>
  <c r="F54" i="8"/>
  <c r="W54" i="8" s="1"/>
  <c r="X54" i="8" s="1"/>
  <c r="E54" i="8"/>
  <c r="F53" i="8"/>
  <c r="AD53" i="8" s="1"/>
  <c r="AE53" i="8" s="1"/>
  <c r="E53" i="8"/>
  <c r="F52" i="8"/>
  <c r="AD52" i="8" s="1"/>
  <c r="AE52" i="8" s="1"/>
  <c r="E52" i="8"/>
  <c r="F51" i="8"/>
  <c r="E51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C13" i="8"/>
  <c r="AB13" i="8"/>
  <c r="AA13" i="8"/>
  <c r="V13" i="8"/>
  <c r="S13" i="8"/>
  <c r="P13" i="8"/>
  <c r="M13" i="8"/>
  <c r="J13" i="8"/>
  <c r="G13" i="8"/>
  <c r="D12" i="8"/>
  <c r="D13" i="8"/>
  <c r="AS147" i="8"/>
  <c r="AS146" i="8"/>
  <c r="AS145" i="8"/>
  <c r="AS144" i="8"/>
  <c r="AS143" i="8"/>
  <c r="AS142" i="8"/>
  <c r="AS141" i="8"/>
  <c r="AS140" i="8"/>
  <c r="AS139" i="8"/>
  <c r="AS138" i="8"/>
  <c r="AS137" i="8"/>
  <c r="AS136" i="8"/>
  <c r="AS135" i="8"/>
  <c r="AS134" i="8"/>
  <c r="AS133" i="8"/>
  <c r="AS132" i="8"/>
  <c r="AS131" i="8"/>
  <c r="AS130" i="8"/>
  <c r="AS129" i="8"/>
  <c r="AS128" i="8"/>
  <c r="AS127" i="8"/>
  <c r="AS126" i="8"/>
  <c r="AS125" i="8"/>
  <c r="AS124" i="8"/>
  <c r="AS123" i="8"/>
  <c r="AS122" i="8"/>
  <c r="AS121" i="8"/>
  <c r="AS120" i="8"/>
  <c r="AS119" i="8"/>
  <c r="AS118" i="8"/>
  <c r="AS117" i="8"/>
  <c r="AS116" i="8"/>
  <c r="AS115" i="8"/>
  <c r="AS114" i="8"/>
  <c r="AS113" i="8"/>
  <c r="AS112" i="8"/>
  <c r="AS111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C19" i="8"/>
  <c r="AB19" i="8"/>
  <c r="AA19" i="8"/>
  <c r="V19" i="8"/>
  <c r="S19" i="8"/>
  <c r="P19" i="8"/>
  <c r="M19" i="8"/>
  <c r="J19" i="8"/>
  <c r="G19" i="8"/>
  <c r="D19" i="8"/>
  <c r="D20" i="8"/>
  <c r="U123" i="8"/>
  <c r="T123" i="8"/>
  <c r="U122" i="8"/>
  <c r="T122" i="8"/>
  <c r="U121" i="8"/>
  <c r="T121" i="8"/>
  <c r="U120" i="8"/>
  <c r="T120" i="8"/>
  <c r="U119" i="8"/>
  <c r="T119" i="8"/>
  <c r="U118" i="8"/>
  <c r="T118" i="8"/>
  <c r="U117" i="8"/>
  <c r="T117" i="8"/>
  <c r="U116" i="8"/>
  <c r="T116" i="8"/>
  <c r="U115" i="8"/>
  <c r="T115" i="8"/>
  <c r="U114" i="8"/>
  <c r="T114" i="8"/>
  <c r="U113" i="8"/>
  <c r="T113" i="8"/>
  <c r="U112" i="8"/>
  <c r="T112" i="8"/>
  <c r="U111" i="8"/>
  <c r="T111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R117" i="8"/>
  <c r="Q117" i="8"/>
  <c r="R116" i="8"/>
  <c r="Q116" i="8"/>
  <c r="R115" i="8"/>
  <c r="Q115" i="8"/>
  <c r="R114" i="8"/>
  <c r="Q114" i="8"/>
  <c r="R113" i="8"/>
  <c r="Q113" i="8"/>
  <c r="R112" i="8"/>
  <c r="Q112" i="8"/>
  <c r="R111" i="8"/>
  <c r="Q111" i="8"/>
  <c r="O123" i="8"/>
  <c r="N123" i="8"/>
  <c r="O122" i="8"/>
  <c r="N122" i="8"/>
  <c r="O121" i="8"/>
  <c r="N121" i="8"/>
  <c r="O120" i="8"/>
  <c r="N120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K111" i="8"/>
  <c r="I123" i="8"/>
  <c r="Y123" i="8" s="1"/>
  <c r="Z123" i="8" s="1"/>
  <c r="H123" i="8"/>
  <c r="I122" i="8"/>
  <c r="Y122" i="8" s="1"/>
  <c r="Z122" i="8" s="1"/>
  <c r="H122" i="8"/>
  <c r="I121" i="8"/>
  <c r="Y121" i="8" s="1"/>
  <c r="Z121" i="8" s="1"/>
  <c r="H121" i="8"/>
  <c r="I120" i="8"/>
  <c r="Y120" i="8" s="1"/>
  <c r="Z120" i="8" s="1"/>
  <c r="H120" i="8"/>
  <c r="I119" i="8"/>
  <c r="Y119" i="8" s="1"/>
  <c r="Z119" i="8" s="1"/>
  <c r="H119" i="8"/>
  <c r="I118" i="8"/>
  <c r="Y118" i="8" s="1"/>
  <c r="Z118" i="8" s="1"/>
  <c r="H118" i="8"/>
  <c r="I117" i="8"/>
  <c r="Y117" i="8" s="1"/>
  <c r="Z117" i="8" s="1"/>
  <c r="H117" i="8"/>
  <c r="I116" i="8"/>
  <c r="Y116" i="8" s="1"/>
  <c r="Z116" i="8" s="1"/>
  <c r="H116" i="8"/>
  <c r="I115" i="8"/>
  <c r="Y115" i="8" s="1"/>
  <c r="Z115" i="8" s="1"/>
  <c r="H115" i="8"/>
  <c r="I114" i="8"/>
  <c r="Y114" i="8" s="1"/>
  <c r="Z114" i="8" s="1"/>
  <c r="H114" i="8"/>
  <c r="I113" i="8"/>
  <c r="Y113" i="8" s="1"/>
  <c r="Z113" i="8" s="1"/>
  <c r="H113" i="8"/>
  <c r="I112" i="8"/>
  <c r="Y112" i="8" s="1"/>
  <c r="Z112" i="8" s="1"/>
  <c r="H112" i="8"/>
  <c r="I111" i="8"/>
  <c r="Y111" i="8" s="1"/>
  <c r="Z111" i="8" s="1"/>
  <c r="H111" i="8"/>
  <c r="F123" i="8"/>
  <c r="AD123" i="8" s="1"/>
  <c r="AE123" i="8" s="1"/>
  <c r="E123" i="8"/>
  <c r="F122" i="8"/>
  <c r="AD122" i="8" s="1"/>
  <c r="AE122" i="8" s="1"/>
  <c r="E122" i="8"/>
  <c r="F121" i="8"/>
  <c r="AD121" i="8" s="1"/>
  <c r="AE121" i="8" s="1"/>
  <c r="E121" i="8"/>
  <c r="F120" i="8"/>
  <c r="W120" i="8" s="1"/>
  <c r="X120" i="8" s="1"/>
  <c r="E120" i="8"/>
  <c r="F119" i="8"/>
  <c r="AD119" i="8" s="1"/>
  <c r="AE119" i="8" s="1"/>
  <c r="E119" i="8"/>
  <c r="F118" i="8"/>
  <c r="AD118" i="8" s="1"/>
  <c r="AE118" i="8" s="1"/>
  <c r="E118" i="8"/>
  <c r="F117" i="8"/>
  <c r="AD117" i="8" s="1"/>
  <c r="AE117" i="8" s="1"/>
  <c r="E117" i="8"/>
  <c r="F116" i="8"/>
  <c r="W116" i="8" s="1"/>
  <c r="X116" i="8" s="1"/>
  <c r="E116" i="8"/>
  <c r="F115" i="8"/>
  <c r="W115" i="8" s="1"/>
  <c r="X115" i="8" s="1"/>
  <c r="E115" i="8"/>
  <c r="F114" i="8"/>
  <c r="W114" i="8" s="1"/>
  <c r="X114" i="8" s="1"/>
  <c r="E114" i="8"/>
  <c r="F113" i="8"/>
  <c r="AD113" i="8" s="1"/>
  <c r="AE113" i="8" s="1"/>
  <c r="E113" i="8"/>
  <c r="F112" i="8"/>
  <c r="W112" i="8" s="1"/>
  <c r="X112" i="8" s="1"/>
  <c r="E112" i="8"/>
  <c r="F111" i="8"/>
  <c r="AD111" i="8" s="1"/>
  <c r="AE111" i="8" s="1"/>
  <c r="E111" i="8"/>
  <c r="AW20" i="8" l="1"/>
  <c r="AW14" i="8" s="1"/>
  <c r="K16" i="8"/>
  <c r="Q18" i="8"/>
  <c r="E16" i="8"/>
  <c r="AS17" i="8"/>
  <c r="AD51" i="8"/>
  <c r="AE51" i="8" s="1"/>
  <c r="W51" i="8"/>
  <c r="X51" i="8" s="1"/>
  <c r="Y51" i="8"/>
  <c r="Z51" i="8" s="1"/>
  <c r="Z18" i="8"/>
  <c r="L18" i="8"/>
  <c r="O16" i="8"/>
  <c r="O18" i="8"/>
  <c r="R16" i="8"/>
  <c r="R18" i="8"/>
  <c r="U16" i="8"/>
  <c r="U18" i="8"/>
  <c r="H18" i="8"/>
  <c r="N18" i="8"/>
  <c r="E17" i="8"/>
  <c r="H17" i="8"/>
  <c r="N17" i="8"/>
  <c r="Q17" i="8"/>
  <c r="T17" i="8"/>
  <c r="AS19" i="8"/>
  <c r="H16" i="8"/>
  <c r="K18" i="8"/>
  <c r="N16" i="8"/>
  <c r="Q16" i="8"/>
  <c r="T16" i="8"/>
  <c r="T18" i="8"/>
  <c r="AV14" i="8"/>
  <c r="AS20" i="8"/>
  <c r="E18" i="8"/>
  <c r="K17" i="8"/>
  <c r="L17" i="8"/>
  <c r="O17" i="8"/>
  <c r="U17" i="8"/>
  <c r="Z17" i="8"/>
  <c r="L16" i="8"/>
  <c r="R17" i="8"/>
  <c r="AS16" i="8"/>
  <c r="AS18" i="8"/>
  <c r="Y18" i="8"/>
  <c r="F16" i="8"/>
  <c r="F17" i="8"/>
  <c r="I18" i="8"/>
  <c r="F18" i="8"/>
  <c r="I16" i="8"/>
  <c r="I17" i="8"/>
  <c r="Y17" i="8"/>
  <c r="W60" i="8"/>
  <c r="W76" i="8"/>
  <c r="X76" i="8" s="1"/>
  <c r="AD78" i="8"/>
  <c r="AE78" i="8" s="1"/>
  <c r="W61" i="8"/>
  <c r="X61" i="8" s="1"/>
  <c r="W77" i="8"/>
  <c r="X77" i="8" s="1"/>
  <c r="AD80" i="8"/>
  <c r="AE80" i="8" s="1"/>
  <c r="W64" i="8"/>
  <c r="X64" i="8" s="1"/>
  <c r="AD54" i="8"/>
  <c r="AE54" i="8" s="1"/>
  <c r="AD87" i="8"/>
  <c r="AE87" i="8" s="1"/>
  <c r="W65" i="8"/>
  <c r="X65" i="8" s="1"/>
  <c r="W81" i="8"/>
  <c r="X81" i="8" s="1"/>
  <c r="AD56" i="8"/>
  <c r="AE56" i="8" s="1"/>
  <c r="AD89" i="8"/>
  <c r="AE89" i="8" s="1"/>
  <c r="W52" i="8"/>
  <c r="X52" i="8" s="1"/>
  <c r="W68" i="8"/>
  <c r="X68" i="8" s="1"/>
  <c r="AD62" i="8"/>
  <c r="AE62" i="8" s="1"/>
  <c r="AD95" i="8"/>
  <c r="AE95" i="8" s="1"/>
  <c r="W53" i="8"/>
  <c r="X53" i="8" s="1"/>
  <c r="W69" i="8"/>
  <c r="X69" i="8" s="1"/>
  <c r="AD97" i="8"/>
  <c r="AE97" i="8" s="1"/>
  <c r="W72" i="8"/>
  <c r="X72" i="8" s="1"/>
  <c r="AD70" i="8"/>
  <c r="AE70" i="8" s="1"/>
  <c r="AD103" i="8"/>
  <c r="AE103" i="8" s="1"/>
  <c r="W57" i="8"/>
  <c r="X57" i="8" s="1"/>
  <c r="W73" i="8"/>
  <c r="X73" i="8" s="1"/>
  <c r="AD105" i="8"/>
  <c r="AE105" i="8" s="1"/>
  <c r="W85" i="8"/>
  <c r="X85" i="8" s="1"/>
  <c r="W93" i="8"/>
  <c r="X93" i="8" s="1"/>
  <c r="W101" i="8"/>
  <c r="X101" i="8" s="1"/>
  <c r="W109" i="8"/>
  <c r="X109" i="8" s="1"/>
  <c r="AD55" i="8"/>
  <c r="AE55" i="8" s="1"/>
  <c r="AD63" i="8"/>
  <c r="AE63" i="8" s="1"/>
  <c r="AD71" i="8"/>
  <c r="AE71" i="8" s="1"/>
  <c r="AD79" i="8"/>
  <c r="AE79" i="8" s="1"/>
  <c r="AD88" i="8"/>
  <c r="AE88" i="8" s="1"/>
  <c r="AD96" i="8"/>
  <c r="AE96" i="8" s="1"/>
  <c r="AD104" i="8"/>
  <c r="AE104" i="8" s="1"/>
  <c r="W86" i="8"/>
  <c r="X86" i="8" s="1"/>
  <c r="W90" i="8"/>
  <c r="X90" i="8" s="1"/>
  <c r="W94" i="8"/>
  <c r="X94" i="8" s="1"/>
  <c r="W98" i="8"/>
  <c r="X98" i="8" s="1"/>
  <c r="W102" i="8"/>
  <c r="X102" i="8" s="1"/>
  <c r="W106" i="8"/>
  <c r="X106" i="8" s="1"/>
  <c r="W110" i="8"/>
  <c r="X110" i="8" s="1"/>
  <c r="W58" i="8"/>
  <c r="X58" i="8" s="1"/>
  <c r="W66" i="8"/>
  <c r="X66" i="8" s="1"/>
  <c r="W74" i="8"/>
  <c r="X74" i="8" s="1"/>
  <c r="W82" i="8"/>
  <c r="X82" i="8" s="1"/>
  <c r="AD91" i="8"/>
  <c r="AE91" i="8" s="1"/>
  <c r="AD99" i="8"/>
  <c r="AE99" i="8" s="1"/>
  <c r="AD107" i="8"/>
  <c r="AE107" i="8" s="1"/>
  <c r="AD59" i="8"/>
  <c r="AE59" i="8" s="1"/>
  <c r="AD67" i="8"/>
  <c r="AE67" i="8" s="1"/>
  <c r="AD75" i="8"/>
  <c r="AE75" i="8" s="1"/>
  <c r="AD84" i="8"/>
  <c r="AE84" i="8" s="1"/>
  <c r="AD92" i="8"/>
  <c r="AE92" i="8" s="1"/>
  <c r="AD100" i="8"/>
  <c r="AE100" i="8" s="1"/>
  <c r="AD108" i="8"/>
  <c r="AE108" i="8" s="1"/>
  <c r="W83" i="8"/>
  <c r="R13" i="8"/>
  <c r="E13" i="8"/>
  <c r="H13" i="8"/>
  <c r="O13" i="8"/>
  <c r="AS13" i="8"/>
  <c r="L13" i="8"/>
  <c r="N13" i="8"/>
  <c r="K13" i="8"/>
  <c r="Q13" i="8"/>
  <c r="I13" i="8"/>
  <c r="H19" i="8"/>
  <c r="T19" i="8"/>
  <c r="K19" i="8"/>
  <c r="L19" i="8"/>
  <c r="U19" i="8"/>
  <c r="T13" i="8"/>
  <c r="U13" i="8"/>
  <c r="F13" i="8"/>
  <c r="AD114" i="8"/>
  <c r="AE114" i="8" s="1"/>
  <c r="N19" i="8"/>
  <c r="O19" i="8"/>
  <c r="Z19" i="8"/>
  <c r="E19" i="8"/>
  <c r="Q19" i="8"/>
  <c r="R19" i="8"/>
  <c r="W113" i="8"/>
  <c r="X113" i="8" s="1"/>
  <c r="F19" i="8"/>
  <c r="W117" i="8"/>
  <c r="X117" i="8" s="1"/>
  <c r="W121" i="8"/>
  <c r="X121" i="8" s="1"/>
  <c r="I19" i="8"/>
  <c r="Y19" i="8"/>
  <c r="AD116" i="8"/>
  <c r="AE116" i="8" s="1"/>
  <c r="AD115" i="8"/>
  <c r="AE115" i="8" s="1"/>
  <c r="W123" i="8"/>
  <c r="X123" i="8" s="1"/>
  <c r="W118" i="8"/>
  <c r="X118" i="8" s="1"/>
  <c r="W122" i="8"/>
  <c r="X122" i="8" s="1"/>
  <c r="W111" i="8"/>
  <c r="W119" i="8"/>
  <c r="X119" i="8" s="1"/>
  <c r="AD112" i="8"/>
  <c r="AE112" i="8" s="1"/>
  <c r="AD120" i="8"/>
  <c r="AE120" i="8" s="1"/>
  <c r="AG26" i="8"/>
  <c r="AG25" i="8"/>
  <c r="AG24" i="8"/>
  <c r="AG23" i="8"/>
  <c r="AG22" i="8"/>
  <c r="AG21" i="8"/>
  <c r="AG20" i="8"/>
  <c r="AG12" i="8"/>
  <c r="AR20" i="8"/>
  <c r="AQ20" i="8"/>
  <c r="AP20" i="8"/>
  <c r="AO20" i="8"/>
  <c r="AN20" i="8"/>
  <c r="AM20" i="8"/>
  <c r="AL20" i="8"/>
  <c r="AK20" i="8"/>
  <c r="AJ20" i="8"/>
  <c r="AI20" i="8"/>
  <c r="AH20" i="8"/>
  <c r="AF20" i="8"/>
  <c r="AC20" i="8"/>
  <c r="AB20" i="8"/>
  <c r="AA20" i="8"/>
  <c r="V20" i="8"/>
  <c r="S20" i="8"/>
  <c r="P20" i="8"/>
  <c r="M20" i="8"/>
  <c r="J20" i="8"/>
  <c r="G20" i="8"/>
  <c r="U147" i="8"/>
  <c r="T147" i="8"/>
  <c r="U146" i="8"/>
  <c r="T146" i="8"/>
  <c r="U145" i="8"/>
  <c r="T145" i="8"/>
  <c r="U144" i="8"/>
  <c r="T144" i="8"/>
  <c r="U143" i="8"/>
  <c r="T143" i="8"/>
  <c r="U142" i="8"/>
  <c r="T142" i="8"/>
  <c r="U141" i="8"/>
  <c r="T141" i="8"/>
  <c r="U140" i="8"/>
  <c r="T140" i="8"/>
  <c r="U139" i="8"/>
  <c r="T139" i="8"/>
  <c r="U138" i="8"/>
  <c r="T138" i="8"/>
  <c r="U137" i="8"/>
  <c r="T137" i="8"/>
  <c r="U136" i="8"/>
  <c r="T136" i="8"/>
  <c r="U135" i="8"/>
  <c r="T135" i="8"/>
  <c r="U134" i="8"/>
  <c r="T134" i="8"/>
  <c r="U133" i="8"/>
  <c r="T133" i="8"/>
  <c r="U132" i="8"/>
  <c r="T132" i="8"/>
  <c r="U131" i="8"/>
  <c r="T131" i="8"/>
  <c r="U130" i="8"/>
  <c r="T130" i="8"/>
  <c r="U129" i="8"/>
  <c r="T129" i="8"/>
  <c r="U128" i="8"/>
  <c r="T128" i="8"/>
  <c r="U127" i="8"/>
  <c r="T127" i="8"/>
  <c r="U126" i="8"/>
  <c r="T126" i="8"/>
  <c r="U125" i="8"/>
  <c r="T125" i="8"/>
  <c r="U124" i="8"/>
  <c r="T124" i="8"/>
  <c r="R147" i="8"/>
  <c r="Q147" i="8"/>
  <c r="R146" i="8"/>
  <c r="Q146" i="8"/>
  <c r="R145" i="8"/>
  <c r="Q145" i="8"/>
  <c r="R144" i="8"/>
  <c r="Q144" i="8"/>
  <c r="R143" i="8"/>
  <c r="Q143" i="8"/>
  <c r="R142" i="8"/>
  <c r="Q142" i="8"/>
  <c r="R141" i="8"/>
  <c r="Q141" i="8"/>
  <c r="R140" i="8"/>
  <c r="Q140" i="8"/>
  <c r="R139" i="8"/>
  <c r="Q139" i="8"/>
  <c r="R138" i="8"/>
  <c r="Q138" i="8"/>
  <c r="R137" i="8"/>
  <c r="Q137" i="8"/>
  <c r="R136" i="8"/>
  <c r="Q136" i="8"/>
  <c r="R135" i="8"/>
  <c r="Q135" i="8"/>
  <c r="R134" i="8"/>
  <c r="Q134" i="8"/>
  <c r="R133" i="8"/>
  <c r="Q133" i="8"/>
  <c r="R132" i="8"/>
  <c r="Q132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O147" i="8"/>
  <c r="N147" i="8"/>
  <c r="O146" i="8"/>
  <c r="N146" i="8"/>
  <c r="O145" i="8"/>
  <c r="N145" i="8"/>
  <c r="O144" i="8"/>
  <c r="N144" i="8"/>
  <c r="O143" i="8"/>
  <c r="N143" i="8"/>
  <c r="O142" i="8"/>
  <c r="N142" i="8"/>
  <c r="O141" i="8"/>
  <c r="N141" i="8"/>
  <c r="O140" i="8"/>
  <c r="N140" i="8"/>
  <c r="O139" i="8"/>
  <c r="N139" i="8"/>
  <c r="O138" i="8"/>
  <c r="N138" i="8"/>
  <c r="O137" i="8"/>
  <c r="N137" i="8"/>
  <c r="O136" i="8"/>
  <c r="N136" i="8"/>
  <c r="O135" i="8"/>
  <c r="N135" i="8"/>
  <c r="O134" i="8"/>
  <c r="N134" i="8"/>
  <c r="O133" i="8"/>
  <c r="N133" i="8"/>
  <c r="O132" i="8"/>
  <c r="N132" i="8"/>
  <c r="O131" i="8"/>
  <c r="N131" i="8"/>
  <c r="O130" i="8"/>
  <c r="N130" i="8"/>
  <c r="O129" i="8"/>
  <c r="N129" i="8"/>
  <c r="O128" i="8"/>
  <c r="N128" i="8"/>
  <c r="O127" i="8"/>
  <c r="N127" i="8"/>
  <c r="O126" i="8"/>
  <c r="N126" i="8"/>
  <c r="O125" i="8"/>
  <c r="N125" i="8"/>
  <c r="O124" i="8"/>
  <c r="N124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I147" i="8"/>
  <c r="Y147" i="8" s="1"/>
  <c r="Z147" i="8" s="1"/>
  <c r="H147" i="8"/>
  <c r="I146" i="8"/>
  <c r="Y146" i="8" s="1"/>
  <c r="Z146" i="8" s="1"/>
  <c r="H146" i="8"/>
  <c r="I145" i="8"/>
  <c r="Y145" i="8" s="1"/>
  <c r="Z145" i="8" s="1"/>
  <c r="H145" i="8"/>
  <c r="I144" i="8"/>
  <c r="Y144" i="8" s="1"/>
  <c r="Z144" i="8" s="1"/>
  <c r="H144" i="8"/>
  <c r="I143" i="8"/>
  <c r="Y143" i="8" s="1"/>
  <c r="Z143" i="8" s="1"/>
  <c r="H143" i="8"/>
  <c r="I142" i="8"/>
  <c r="Y142" i="8" s="1"/>
  <c r="Z142" i="8" s="1"/>
  <c r="H142" i="8"/>
  <c r="I141" i="8"/>
  <c r="Y141" i="8" s="1"/>
  <c r="Z141" i="8" s="1"/>
  <c r="H141" i="8"/>
  <c r="I140" i="8"/>
  <c r="Y140" i="8" s="1"/>
  <c r="Z140" i="8" s="1"/>
  <c r="H140" i="8"/>
  <c r="I139" i="8"/>
  <c r="Y139" i="8" s="1"/>
  <c r="Z139" i="8" s="1"/>
  <c r="H139" i="8"/>
  <c r="I138" i="8"/>
  <c r="Y138" i="8" s="1"/>
  <c r="Z138" i="8" s="1"/>
  <c r="H138" i="8"/>
  <c r="I137" i="8"/>
  <c r="Y137" i="8" s="1"/>
  <c r="Z137" i="8" s="1"/>
  <c r="H137" i="8"/>
  <c r="I136" i="8"/>
  <c r="Y136" i="8" s="1"/>
  <c r="Z136" i="8" s="1"/>
  <c r="H136" i="8"/>
  <c r="I135" i="8"/>
  <c r="Y135" i="8" s="1"/>
  <c r="Z135" i="8" s="1"/>
  <c r="H135" i="8"/>
  <c r="I134" i="8"/>
  <c r="Y134" i="8" s="1"/>
  <c r="Z134" i="8" s="1"/>
  <c r="H134" i="8"/>
  <c r="I133" i="8"/>
  <c r="Y133" i="8" s="1"/>
  <c r="Z133" i="8" s="1"/>
  <c r="H133" i="8"/>
  <c r="I132" i="8"/>
  <c r="Y132" i="8" s="1"/>
  <c r="Z132" i="8" s="1"/>
  <c r="H132" i="8"/>
  <c r="I131" i="8"/>
  <c r="Y131" i="8" s="1"/>
  <c r="Z131" i="8" s="1"/>
  <c r="H131" i="8"/>
  <c r="I130" i="8"/>
  <c r="Y130" i="8" s="1"/>
  <c r="Z130" i="8" s="1"/>
  <c r="H130" i="8"/>
  <c r="I129" i="8"/>
  <c r="Y129" i="8" s="1"/>
  <c r="Z129" i="8" s="1"/>
  <c r="H129" i="8"/>
  <c r="I128" i="8"/>
  <c r="Y128" i="8" s="1"/>
  <c r="Z128" i="8" s="1"/>
  <c r="H128" i="8"/>
  <c r="I127" i="8"/>
  <c r="Y127" i="8" s="1"/>
  <c r="Z127" i="8" s="1"/>
  <c r="H127" i="8"/>
  <c r="I126" i="8"/>
  <c r="Y126" i="8" s="1"/>
  <c r="Z126" i="8" s="1"/>
  <c r="H126" i="8"/>
  <c r="I125" i="8"/>
  <c r="Y125" i="8" s="1"/>
  <c r="Z125" i="8" s="1"/>
  <c r="H125" i="8"/>
  <c r="I124" i="8"/>
  <c r="Y124" i="8" s="1"/>
  <c r="H124" i="8"/>
  <c r="F147" i="8"/>
  <c r="W147" i="8" s="1"/>
  <c r="X147" i="8" s="1"/>
  <c r="F146" i="8"/>
  <c r="W146" i="8" s="1"/>
  <c r="X146" i="8" s="1"/>
  <c r="F145" i="8"/>
  <c r="AD145" i="8" s="1"/>
  <c r="AE145" i="8" s="1"/>
  <c r="F144" i="8"/>
  <c r="AD144" i="8" s="1"/>
  <c r="AE144" i="8" s="1"/>
  <c r="F143" i="8"/>
  <c r="AD143" i="8" s="1"/>
  <c r="AE143" i="8" s="1"/>
  <c r="F142" i="8"/>
  <c r="W142" i="8" s="1"/>
  <c r="X142" i="8" s="1"/>
  <c r="F141" i="8"/>
  <c r="W141" i="8" s="1"/>
  <c r="X141" i="8" s="1"/>
  <c r="F140" i="8"/>
  <c r="AD140" i="8" s="1"/>
  <c r="AE140" i="8" s="1"/>
  <c r="F139" i="8"/>
  <c r="W139" i="8" s="1"/>
  <c r="X139" i="8" s="1"/>
  <c r="F138" i="8"/>
  <c r="AD138" i="8" s="1"/>
  <c r="AE138" i="8" s="1"/>
  <c r="F137" i="8"/>
  <c r="W137" i="8" s="1"/>
  <c r="X137" i="8" s="1"/>
  <c r="F136" i="8"/>
  <c r="W136" i="8" s="1"/>
  <c r="X136" i="8" s="1"/>
  <c r="F135" i="8"/>
  <c r="AD135" i="8" s="1"/>
  <c r="AE135" i="8" s="1"/>
  <c r="F134" i="8"/>
  <c r="W134" i="8" s="1"/>
  <c r="X134" i="8" s="1"/>
  <c r="F133" i="8"/>
  <c r="W133" i="8" s="1"/>
  <c r="X133" i="8" s="1"/>
  <c r="F132" i="8"/>
  <c r="W132" i="8" s="1"/>
  <c r="X132" i="8" s="1"/>
  <c r="F131" i="8"/>
  <c r="W131" i="8" s="1"/>
  <c r="X131" i="8" s="1"/>
  <c r="F130" i="8"/>
  <c r="W130" i="8" s="1"/>
  <c r="X130" i="8" s="1"/>
  <c r="F129" i="8"/>
  <c r="AD129" i="8" s="1"/>
  <c r="AE129" i="8" s="1"/>
  <c r="F128" i="8"/>
  <c r="W128" i="8" s="1"/>
  <c r="X128" i="8" s="1"/>
  <c r="F127" i="8"/>
  <c r="AD127" i="8" s="1"/>
  <c r="AE127" i="8" s="1"/>
  <c r="F126" i="8"/>
  <c r="AD126" i="8" s="1"/>
  <c r="AE126" i="8" s="1"/>
  <c r="F125" i="8"/>
  <c r="AD125" i="8" s="1"/>
  <c r="AE125" i="8" s="1"/>
  <c r="F124" i="8"/>
  <c r="W124" i="8" s="1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Y13" i="8" l="1"/>
  <c r="Y16" i="8"/>
  <c r="AE18" i="8"/>
  <c r="X16" i="8"/>
  <c r="Z16" i="8"/>
  <c r="Z13" i="8"/>
  <c r="AE17" i="8"/>
  <c r="X60" i="8"/>
  <c r="X17" i="8" s="1"/>
  <c r="W17" i="8"/>
  <c r="AD17" i="8"/>
  <c r="W16" i="8"/>
  <c r="X83" i="8"/>
  <c r="X18" i="8" s="1"/>
  <c r="W18" i="8"/>
  <c r="AE16" i="8"/>
  <c r="AD16" i="8"/>
  <c r="AD18" i="8"/>
  <c r="AE13" i="8"/>
  <c r="W13" i="8"/>
  <c r="AD13" i="8"/>
  <c r="AG14" i="8"/>
  <c r="AE19" i="8"/>
  <c r="X111" i="8"/>
  <c r="W19" i="8"/>
  <c r="AD19" i="8"/>
  <c r="L20" i="8"/>
  <c r="AD131" i="8"/>
  <c r="AE131" i="8" s="1"/>
  <c r="AD130" i="8"/>
  <c r="AE130" i="8" s="1"/>
  <c r="H20" i="8"/>
  <c r="K20" i="8"/>
  <c r="N20" i="8"/>
  <c r="AD146" i="8"/>
  <c r="AE146" i="8" s="1"/>
  <c r="AD134" i="8"/>
  <c r="AE134" i="8" s="1"/>
  <c r="R20" i="8"/>
  <c r="O20" i="8"/>
  <c r="AD132" i="8"/>
  <c r="AE132" i="8" s="1"/>
  <c r="AD147" i="8"/>
  <c r="AE147" i="8" s="1"/>
  <c r="E20" i="8"/>
  <c r="U20" i="8"/>
  <c r="AD136" i="8"/>
  <c r="AE136" i="8" s="1"/>
  <c r="AD139" i="8"/>
  <c r="AE139" i="8" s="1"/>
  <c r="Q20" i="8"/>
  <c r="T20" i="8"/>
  <c r="AD142" i="8"/>
  <c r="AE142" i="8" s="1"/>
  <c r="Z124" i="8"/>
  <c r="Z20" i="8" s="1"/>
  <c r="Y20" i="8"/>
  <c r="X124" i="8"/>
  <c r="W127" i="8"/>
  <c r="X127" i="8" s="1"/>
  <c r="W135" i="8"/>
  <c r="X135" i="8" s="1"/>
  <c r="W143" i="8"/>
  <c r="X143" i="8" s="1"/>
  <c r="W144" i="8"/>
  <c r="X144" i="8" s="1"/>
  <c r="F20" i="8"/>
  <c r="W129" i="8"/>
  <c r="X129" i="8" s="1"/>
  <c r="W145" i="8"/>
  <c r="X145" i="8" s="1"/>
  <c r="AD137" i="8"/>
  <c r="AE137" i="8" s="1"/>
  <c r="W138" i="8"/>
  <c r="X138" i="8" s="1"/>
  <c r="AD128" i="8"/>
  <c r="AE128" i="8" s="1"/>
  <c r="AD124" i="8"/>
  <c r="I20" i="8"/>
  <c r="AD141" i="8"/>
  <c r="AE141" i="8" s="1"/>
  <c r="AD133" i="8"/>
  <c r="AE133" i="8" s="1"/>
  <c r="W140" i="8"/>
  <c r="X140" i="8" s="1"/>
  <c r="W125" i="8"/>
  <c r="X125" i="8" s="1"/>
  <c r="W126" i="8"/>
  <c r="X126" i="8" s="1"/>
  <c r="AS262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165" i="8"/>
  <c r="AS166" i="8"/>
  <c r="AS167" i="8"/>
  <c r="AS168" i="8"/>
  <c r="AS169" i="8"/>
  <c r="AS170" i="8"/>
  <c r="AS171" i="8"/>
  <c r="AS172" i="8"/>
  <c r="AS173" i="8"/>
  <c r="AS174" i="8"/>
  <c r="AS175" i="8"/>
  <c r="AS176" i="8"/>
  <c r="AS177" i="8"/>
  <c r="AS178" i="8"/>
  <c r="AS179" i="8"/>
  <c r="AS180" i="8"/>
  <c r="AS181" i="8"/>
  <c r="AS182" i="8"/>
  <c r="AS183" i="8"/>
  <c r="AS184" i="8"/>
  <c r="AS185" i="8"/>
  <c r="AS186" i="8"/>
  <c r="AS187" i="8"/>
  <c r="AS188" i="8"/>
  <c r="AS189" i="8"/>
  <c r="AS190" i="8"/>
  <c r="AS191" i="8"/>
  <c r="AS192" i="8"/>
  <c r="AS193" i="8"/>
  <c r="AS194" i="8"/>
  <c r="AS195" i="8"/>
  <c r="AS196" i="8"/>
  <c r="AS197" i="8"/>
  <c r="AS198" i="8"/>
  <c r="AS199" i="8"/>
  <c r="AS200" i="8"/>
  <c r="AS201" i="8"/>
  <c r="AS202" i="8"/>
  <c r="AS203" i="8"/>
  <c r="AS204" i="8"/>
  <c r="AS205" i="8"/>
  <c r="AS206" i="8"/>
  <c r="AS207" i="8"/>
  <c r="AS208" i="8"/>
  <c r="AS209" i="8"/>
  <c r="AS210" i="8"/>
  <c r="AS211" i="8"/>
  <c r="AS212" i="8"/>
  <c r="AS213" i="8"/>
  <c r="AS214" i="8"/>
  <c r="AS215" i="8"/>
  <c r="AS216" i="8"/>
  <c r="AS217" i="8"/>
  <c r="AS218" i="8"/>
  <c r="AS219" i="8"/>
  <c r="AS220" i="8"/>
  <c r="AS221" i="8"/>
  <c r="AS222" i="8"/>
  <c r="AS223" i="8"/>
  <c r="AS224" i="8"/>
  <c r="AS225" i="8"/>
  <c r="AS226" i="8"/>
  <c r="AS227" i="8"/>
  <c r="AS228" i="8"/>
  <c r="AS229" i="8"/>
  <c r="AS230" i="8"/>
  <c r="AS231" i="8"/>
  <c r="AS232" i="8"/>
  <c r="AS233" i="8"/>
  <c r="AS234" i="8"/>
  <c r="AS235" i="8"/>
  <c r="AS236" i="8"/>
  <c r="AS237" i="8"/>
  <c r="AS238" i="8"/>
  <c r="AS239" i="8"/>
  <c r="AS240" i="8"/>
  <c r="AS241" i="8"/>
  <c r="AS242" i="8"/>
  <c r="AS243" i="8"/>
  <c r="AS244" i="8"/>
  <c r="AS245" i="8"/>
  <c r="AS246" i="8"/>
  <c r="AS247" i="8"/>
  <c r="AS248" i="8"/>
  <c r="AS249" i="8"/>
  <c r="AS250" i="8"/>
  <c r="AS251" i="8"/>
  <c r="AS252" i="8"/>
  <c r="AS253" i="8"/>
  <c r="AS254" i="8"/>
  <c r="AS255" i="8"/>
  <c r="AS256" i="8"/>
  <c r="AS257" i="8"/>
  <c r="AS258" i="8"/>
  <c r="AS259" i="8"/>
  <c r="AS260" i="8"/>
  <c r="AS261" i="8"/>
  <c r="AS148" i="8"/>
  <c r="X19" i="8" l="1"/>
  <c r="X13" i="8"/>
  <c r="AS12" i="8"/>
  <c r="AE124" i="8"/>
  <c r="AE20" i="8" s="1"/>
  <c r="AD20" i="8"/>
  <c r="W20" i="8"/>
  <c r="X20" i="8"/>
  <c r="AS22" i="8"/>
  <c r="AS25" i="8"/>
  <c r="AS26" i="8"/>
  <c r="AS24" i="8"/>
  <c r="AS23" i="8"/>
  <c r="AS21" i="8"/>
  <c r="D6" i="8" l="1"/>
  <c r="K39" i="22"/>
  <c r="AS14" i="8"/>
  <c r="V12" i="8" l="1"/>
  <c r="T148" i="8"/>
  <c r="U262" i="8"/>
  <c r="T262" i="8"/>
  <c r="U261" i="8"/>
  <c r="T261" i="8"/>
  <c r="U260" i="8"/>
  <c r="T260" i="8"/>
  <c r="U259" i="8"/>
  <c r="T259" i="8"/>
  <c r="U258" i="8"/>
  <c r="T258" i="8"/>
  <c r="U257" i="8"/>
  <c r="T257" i="8"/>
  <c r="U256" i="8"/>
  <c r="T256" i="8"/>
  <c r="U255" i="8"/>
  <c r="T255" i="8"/>
  <c r="U254" i="8"/>
  <c r="T254" i="8"/>
  <c r="U253" i="8"/>
  <c r="T253" i="8"/>
  <c r="U252" i="8"/>
  <c r="T252" i="8"/>
  <c r="U251" i="8"/>
  <c r="T251" i="8"/>
  <c r="U250" i="8"/>
  <c r="T250" i="8"/>
  <c r="U249" i="8"/>
  <c r="T249" i="8"/>
  <c r="U248" i="8"/>
  <c r="T248" i="8"/>
  <c r="U247" i="8"/>
  <c r="T247" i="8"/>
  <c r="U246" i="8"/>
  <c r="T246" i="8"/>
  <c r="U245" i="8"/>
  <c r="T245" i="8"/>
  <c r="U244" i="8"/>
  <c r="T244" i="8"/>
  <c r="U243" i="8"/>
  <c r="T243" i="8"/>
  <c r="U242" i="8"/>
  <c r="T242" i="8"/>
  <c r="U241" i="8"/>
  <c r="T241" i="8"/>
  <c r="U240" i="8"/>
  <c r="T240" i="8"/>
  <c r="U239" i="8"/>
  <c r="T239" i="8"/>
  <c r="U238" i="8"/>
  <c r="T238" i="8"/>
  <c r="U237" i="8"/>
  <c r="T237" i="8"/>
  <c r="U236" i="8"/>
  <c r="T236" i="8"/>
  <c r="U235" i="8"/>
  <c r="T235" i="8"/>
  <c r="U234" i="8"/>
  <c r="T234" i="8"/>
  <c r="U233" i="8"/>
  <c r="T233" i="8"/>
  <c r="U232" i="8"/>
  <c r="T232" i="8"/>
  <c r="U231" i="8"/>
  <c r="T231" i="8"/>
  <c r="U230" i="8"/>
  <c r="T230" i="8"/>
  <c r="U229" i="8"/>
  <c r="T229" i="8"/>
  <c r="U228" i="8"/>
  <c r="T228" i="8"/>
  <c r="U227" i="8"/>
  <c r="T227" i="8"/>
  <c r="U226" i="8"/>
  <c r="T226" i="8"/>
  <c r="U225" i="8"/>
  <c r="T225" i="8"/>
  <c r="U224" i="8"/>
  <c r="T224" i="8"/>
  <c r="U223" i="8"/>
  <c r="T223" i="8"/>
  <c r="U222" i="8"/>
  <c r="T222" i="8"/>
  <c r="U221" i="8"/>
  <c r="T221" i="8"/>
  <c r="U220" i="8"/>
  <c r="T220" i="8"/>
  <c r="U219" i="8"/>
  <c r="T219" i="8"/>
  <c r="U218" i="8"/>
  <c r="T218" i="8"/>
  <c r="U217" i="8"/>
  <c r="T217" i="8"/>
  <c r="U216" i="8"/>
  <c r="T216" i="8"/>
  <c r="U215" i="8"/>
  <c r="T215" i="8"/>
  <c r="U214" i="8"/>
  <c r="T214" i="8"/>
  <c r="U213" i="8"/>
  <c r="T213" i="8"/>
  <c r="U212" i="8"/>
  <c r="T212" i="8"/>
  <c r="U211" i="8"/>
  <c r="T211" i="8"/>
  <c r="U210" i="8"/>
  <c r="T210" i="8"/>
  <c r="U209" i="8"/>
  <c r="T209" i="8"/>
  <c r="U208" i="8"/>
  <c r="T208" i="8"/>
  <c r="U207" i="8"/>
  <c r="T207" i="8"/>
  <c r="U206" i="8"/>
  <c r="T206" i="8"/>
  <c r="U205" i="8"/>
  <c r="T205" i="8"/>
  <c r="U204" i="8"/>
  <c r="T204" i="8"/>
  <c r="U203" i="8"/>
  <c r="T203" i="8"/>
  <c r="U202" i="8"/>
  <c r="T202" i="8"/>
  <c r="U201" i="8"/>
  <c r="T201" i="8"/>
  <c r="U200" i="8"/>
  <c r="T200" i="8"/>
  <c r="U199" i="8"/>
  <c r="T199" i="8"/>
  <c r="U198" i="8"/>
  <c r="T198" i="8"/>
  <c r="U197" i="8"/>
  <c r="T197" i="8"/>
  <c r="U196" i="8"/>
  <c r="T196" i="8"/>
  <c r="U195" i="8"/>
  <c r="T195" i="8"/>
  <c r="U194" i="8"/>
  <c r="T194" i="8"/>
  <c r="U193" i="8"/>
  <c r="T193" i="8"/>
  <c r="U192" i="8"/>
  <c r="T192" i="8"/>
  <c r="U191" i="8"/>
  <c r="T191" i="8"/>
  <c r="U190" i="8"/>
  <c r="T190" i="8"/>
  <c r="U189" i="8"/>
  <c r="T189" i="8"/>
  <c r="U188" i="8"/>
  <c r="T188" i="8"/>
  <c r="U187" i="8"/>
  <c r="T187" i="8"/>
  <c r="U186" i="8"/>
  <c r="T186" i="8"/>
  <c r="U185" i="8"/>
  <c r="T185" i="8"/>
  <c r="U184" i="8"/>
  <c r="T184" i="8"/>
  <c r="U183" i="8"/>
  <c r="T183" i="8"/>
  <c r="U182" i="8"/>
  <c r="T182" i="8"/>
  <c r="U181" i="8"/>
  <c r="T181" i="8"/>
  <c r="U180" i="8"/>
  <c r="T180" i="8"/>
  <c r="U179" i="8"/>
  <c r="T179" i="8"/>
  <c r="U178" i="8"/>
  <c r="T178" i="8"/>
  <c r="U177" i="8"/>
  <c r="T177" i="8"/>
  <c r="U176" i="8"/>
  <c r="T176" i="8"/>
  <c r="U175" i="8"/>
  <c r="T175" i="8"/>
  <c r="U174" i="8"/>
  <c r="T174" i="8"/>
  <c r="U173" i="8"/>
  <c r="T173" i="8"/>
  <c r="U172" i="8"/>
  <c r="T172" i="8"/>
  <c r="U171" i="8"/>
  <c r="T171" i="8"/>
  <c r="U170" i="8"/>
  <c r="T170" i="8"/>
  <c r="U169" i="8"/>
  <c r="T169" i="8"/>
  <c r="U168" i="8"/>
  <c r="T168" i="8"/>
  <c r="U167" i="8"/>
  <c r="T167" i="8"/>
  <c r="U166" i="8"/>
  <c r="T166" i="8"/>
  <c r="U165" i="8"/>
  <c r="T165" i="8"/>
  <c r="U164" i="8"/>
  <c r="T164" i="8"/>
  <c r="U163" i="8"/>
  <c r="T163" i="8"/>
  <c r="U162" i="8"/>
  <c r="T162" i="8"/>
  <c r="U161" i="8"/>
  <c r="T161" i="8"/>
  <c r="U160" i="8"/>
  <c r="T160" i="8"/>
  <c r="U159" i="8"/>
  <c r="T159" i="8"/>
  <c r="U158" i="8"/>
  <c r="T158" i="8"/>
  <c r="U157" i="8"/>
  <c r="T157" i="8"/>
  <c r="U156" i="8"/>
  <c r="T156" i="8"/>
  <c r="U155" i="8"/>
  <c r="T155" i="8"/>
  <c r="U154" i="8"/>
  <c r="T154" i="8"/>
  <c r="U153" i="8"/>
  <c r="T153" i="8"/>
  <c r="U152" i="8"/>
  <c r="T152" i="8"/>
  <c r="U151" i="8"/>
  <c r="T151" i="8"/>
  <c r="U150" i="8"/>
  <c r="T150" i="8"/>
  <c r="U149" i="8"/>
  <c r="T149" i="8"/>
  <c r="U148" i="8"/>
  <c r="S26" i="8"/>
  <c r="S25" i="8"/>
  <c r="S24" i="8"/>
  <c r="S23" i="8"/>
  <c r="S22" i="8"/>
  <c r="S21" i="8"/>
  <c r="S12" i="8"/>
  <c r="I262" i="8"/>
  <c r="Y262" i="8" s="1"/>
  <c r="H262" i="8"/>
  <c r="I261" i="8"/>
  <c r="Y261" i="8" s="1"/>
  <c r="H261" i="8"/>
  <c r="I260" i="8"/>
  <c r="Y260" i="8" s="1"/>
  <c r="H260" i="8"/>
  <c r="I259" i="8"/>
  <c r="Y259" i="8" s="1"/>
  <c r="H259" i="8"/>
  <c r="I258" i="8"/>
  <c r="Y258" i="8" s="1"/>
  <c r="H258" i="8"/>
  <c r="I257" i="8"/>
  <c r="Y257" i="8" s="1"/>
  <c r="H257" i="8"/>
  <c r="I256" i="8"/>
  <c r="Y256" i="8" s="1"/>
  <c r="H256" i="8"/>
  <c r="I255" i="8"/>
  <c r="Y255" i="8" s="1"/>
  <c r="H255" i="8"/>
  <c r="I254" i="8"/>
  <c r="Y254" i="8" s="1"/>
  <c r="H254" i="8"/>
  <c r="I253" i="8"/>
  <c r="Y253" i="8" s="1"/>
  <c r="H253" i="8"/>
  <c r="I252" i="8"/>
  <c r="Y252" i="8" s="1"/>
  <c r="H252" i="8"/>
  <c r="I251" i="8"/>
  <c r="Y251" i="8" s="1"/>
  <c r="H251" i="8"/>
  <c r="I250" i="8"/>
  <c r="Y250" i="8" s="1"/>
  <c r="H250" i="8"/>
  <c r="I249" i="8"/>
  <c r="Y249" i="8" s="1"/>
  <c r="H249" i="8"/>
  <c r="I248" i="8"/>
  <c r="Y248" i="8" s="1"/>
  <c r="H248" i="8"/>
  <c r="I247" i="8"/>
  <c r="Y247" i="8" s="1"/>
  <c r="H247" i="8"/>
  <c r="I246" i="8"/>
  <c r="Y246" i="8" s="1"/>
  <c r="H246" i="8"/>
  <c r="I245" i="8"/>
  <c r="Y245" i="8" s="1"/>
  <c r="H245" i="8"/>
  <c r="I244" i="8"/>
  <c r="Y244" i="8" s="1"/>
  <c r="H244" i="8"/>
  <c r="I243" i="8"/>
  <c r="Y243" i="8" s="1"/>
  <c r="H243" i="8"/>
  <c r="I242" i="8"/>
  <c r="Y242" i="8" s="1"/>
  <c r="H242" i="8"/>
  <c r="I241" i="8"/>
  <c r="Y241" i="8" s="1"/>
  <c r="H241" i="8"/>
  <c r="I240" i="8"/>
  <c r="Y240" i="8" s="1"/>
  <c r="H240" i="8"/>
  <c r="I239" i="8"/>
  <c r="Y239" i="8" s="1"/>
  <c r="H239" i="8"/>
  <c r="I238" i="8"/>
  <c r="Y238" i="8" s="1"/>
  <c r="H238" i="8"/>
  <c r="I237" i="8"/>
  <c r="Y237" i="8" s="1"/>
  <c r="H237" i="8"/>
  <c r="I236" i="8"/>
  <c r="Y236" i="8" s="1"/>
  <c r="H236" i="8"/>
  <c r="I235" i="8"/>
  <c r="Y235" i="8" s="1"/>
  <c r="H235" i="8"/>
  <c r="I234" i="8"/>
  <c r="Y234" i="8" s="1"/>
  <c r="H234" i="8"/>
  <c r="I233" i="8"/>
  <c r="Y233" i="8" s="1"/>
  <c r="H233" i="8"/>
  <c r="I232" i="8"/>
  <c r="Y232" i="8" s="1"/>
  <c r="H232" i="8"/>
  <c r="I231" i="8"/>
  <c r="Y231" i="8" s="1"/>
  <c r="H231" i="8"/>
  <c r="I230" i="8"/>
  <c r="Y230" i="8" s="1"/>
  <c r="H230" i="8"/>
  <c r="I229" i="8"/>
  <c r="Y229" i="8" s="1"/>
  <c r="H229" i="8"/>
  <c r="I228" i="8"/>
  <c r="Y228" i="8" s="1"/>
  <c r="H228" i="8"/>
  <c r="I227" i="8"/>
  <c r="Y227" i="8" s="1"/>
  <c r="H227" i="8"/>
  <c r="I226" i="8"/>
  <c r="Y226" i="8" s="1"/>
  <c r="H226" i="8"/>
  <c r="I225" i="8"/>
  <c r="Y225" i="8" s="1"/>
  <c r="H225" i="8"/>
  <c r="I224" i="8"/>
  <c r="Y224" i="8" s="1"/>
  <c r="H224" i="8"/>
  <c r="I223" i="8"/>
  <c r="Y223" i="8" s="1"/>
  <c r="H223" i="8"/>
  <c r="I222" i="8"/>
  <c r="Y222" i="8" s="1"/>
  <c r="H222" i="8"/>
  <c r="I221" i="8"/>
  <c r="Y221" i="8" s="1"/>
  <c r="H221" i="8"/>
  <c r="I220" i="8"/>
  <c r="Y220" i="8" s="1"/>
  <c r="H220" i="8"/>
  <c r="I219" i="8"/>
  <c r="Y219" i="8" s="1"/>
  <c r="H219" i="8"/>
  <c r="I218" i="8"/>
  <c r="Y218" i="8" s="1"/>
  <c r="H218" i="8"/>
  <c r="I217" i="8"/>
  <c r="Y217" i="8" s="1"/>
  <c r="H217" i="8"/>
  <c r="I216" i="8"/>
  <c r="Y216" i="8" s="1"/>
  <c r="H216" i="8"/>
  <c r="I215" i="8"/>
  <c r="Y215" i="8" s="1"/>
  <c r="H215" i="8"/>
  <c r="I214" i="8"/>
  <c r="Y214" i="8" s="1"/>
  <c r="H214" i="8"/>
  <c r="I213" i="8"/>
  <c r="Y213" i="8" s="1"/>
  <c r="H213" i="8"/>
  <c r="I212" i="8"/>
  <c r="Y212" i="8" s="1"/>
  <c r="H212" i="8"/>
  <c r="I211" i="8"/>
  <c r="Y211" i="8" s="1"/>
  <c r="H211" i="8"/>
  <c r="I210" i="8"/>
  <c r="Y210" i="8" s="1"/>
  <c r="H210" i="8"/>
  <c r="I209" i="8"/>
  <c r="Y209" i="8" s="1"/>
  <c r="H209" i="8"/>
  <c r="I208" i="8"/>
  <c r="Y208" i="8" s="1"/>
  <c r="H208" i="8"/>
  <c r="I207" i="8"/>
  <c r="Y207" i="8" s="1"/>
  <c r="H207" i="8"/>
  <c r="I206" i="8"/>
  <c r="Y206" i="8" s="1"/>
  <c r="H206" i="8"/>
  <c r="I205" i="8"/>
  <c r="Y205" i="8" s="1"/>
  <c r="H205" i="8"/>
  <c r="I204" i="8"/>
  <c r="Y204" i="8" s="1"/>
  <c r="H204" i="8"/>
  <c r="I203" i="8"/>
  <c r="Y203" i="8" s="1"/>
  <c r="H203" i="8"/>
  <c r="I202" i="8"/>
  <c r="Y202" i="8" s="1"/>
  <c r="H202" i="8"/>
  <c r="I201" i="8"/>
  <c r="Y201" i="8" s="1"/>
  <c r="H201" i="8"/>
  <c r="I200" i="8"/>
  <c r="Y200" i="8" s="1"/>
  <c r="H200" i="8"/>
  <c r="I199" i="8"/>
  <c r="Y199" i="8" s="1"/>
  <c r="H199" i="8"/>
  <c r="I198" i="8"/>
  <c r="Y198" i="8" s="1"/>
  <c r="H198" i="8"/>
  <c r="I197" i="8"/>
  <c r="Y197" i="8" s="1"/>
  <c r="H197" i="8"/>
  <c r="I196" i="8"/>
  <c r="Y196" i="8" s="1"/>
  <c r="H196" i="8"/>
  <c r="I195" i="8"/>
  <c r="Y195" i="8" s="1"/>
  <c r="H195" i="8"/>
  <c r="I194" i="8"/>
  <c r="Y194" i="8" s="1"/>
  <c r="H194" i="8"/>
  <c r="I193" i="8"/>
  <c r="Y193" i="8" s="1"/>
  <c r="H193" i="8"/>
  <c r="I192" i="8"/>
  <c r="Y192" i="8" s="1"/>
  <c r="H192" i="8"/>
  <c r="I191" i="8"/>
  <c r="Y191" i="8" s="1"/>
  <c r="H191" i="8"/>
  <c r="I190" i="8"/>
  <c r="Y190" i="8" s="1"/>
  <c r="H190" i="8"/>
  <c r="I189" i="8"/>
  <c r="Y189" i="8" s="1"/>
  <c r="H189" i="8"/>
  <c r="I188" i="8"/>
  <c r="Y188" i="8" s="1"/>
  <c r="H188" i="8"/>
  <c r="I187" i="8"/>
  <c r="Y187" i="8" s="1"/>
  <c r="H187" i="8"/>
  <c r="I186" i="8"/>
  <c r="Y186" i="8" s="1"/>
  <c r="H186" i="8"/>
  <c r="I185" i="8"/>
  <c r="Y185" i="8" s="1"/>
  <c r="H185" i="8"/>
  <c r="I184" i="8"/>
  <c r="Y184" i="8" s="1"/>
  <c r="H184" i="8"/>
  <c r="I183" i="8"/>
  <c r="Y183" i="8" s="1"/>
  <c r="H183" i="8"/>
  <c r="I182" i="8"/>
  <c r="Y182" i="8" s="1"/>
  <c r="H182" i="8"/>
  <c r="I181" i="8"/>
  <c r="Y181" i="8" s="1"/>
  <c r="H181" i="8"/>
  <c r="I180" i="8"/>
  <c r="Y180" i="8" s="1"/>
  <c r="H180" i="8"/>
  <c r="I179" i="8"/>
  <c r="Y179" i="8" s="1"/>
  <c r="H179" i="8"/>
  <c r="I178" i="8"/>
  <c r="Y178" i="8" s="1"/>
  <c r="H178" i="8"/>
  <c r="I177" i="8"/>
  <c r="Y177" i="8" s="1"/>
  <c r="H177" i="8"/>
  <c r="I176" i="8"/>
  <c r="Y176" i="8" s="1"/>
  <c r="H176" i="8"/>
  <c r="I175" i="8"/>
  <c r="Y175" i="8" s="1"/>
  <c r="H175" i="8"/>
  <c r="I174" i="8"/>
  <c r="Y174" i="8" s="1"/>
  <c r="H174" i="8"/>
  <c r="I173" i="8"/>
  <c r="Y173" i="8" s="1"/>
  <c r="H173" i="8"/>
  <c r="I172" i="8"/>
  <c r="Y172" i="8" s="1"/>
  <c r="H172" i="8"/>
  <c r="I171" i="8"/>
  <c r="Y171" i="8" s="1"/>
  <c r="H171" i="8"/>
  <c r="I170" i="8"/>
  <c r="Y170" i="8" s="1"/>
  <c r="H170" i="8"/>
  <c r="I169" i="8"/>
  <c r="Y169" i="8" s="1"/>
  <c r="H169" i="8"/>
  <c r="I168" i="8"/>
  <c r="Y168" i="8" s="1"/>
  <c r="H168" i="8"/>
  <c r="I167" i="8"/>
  <c r="Y167" i="8" s="1"/>
  <c r="H167" i="8"/>
  <c r="I166" i="8"/>
  <c r="Y166" i="8" s="1"/>
  <c r="H166" i="8"/>
  <c r="I165" i="8"/>
  <c r="Y165" i="8" s="1"/>
  <c r="H165" i="8"/>
  <c r="I164" i="8"/>
  <c r="Y164" i="8" s="1"/>
  <c r="H164" i="8"/>
  <c r="I163" i="8"/>
  <c r="Y163" i="8" s="1"/>
  <c r="H163" i="8"/>
  <c r="I162" i="8"/>
  <c r="Y162" i="8" s="1"/>
  <c r="H162" i="8"/>
  <c r="I161" i="8"/>
  <c r="Y161" i="8" s="1"/>
  <c r="H161" i="8"/>
  <c r="I160" i="8"/>
  <c r="Y160" i="8" s="1"/>
  <c r="H160" i="8"/>
  <c r="I159" i="8"/>
  <c r="Y159" i="8" s="1"/>
  <c r="H159" i="8"/>
  <c r="I158" i="8"/>
  <c r="Y158" i="8" s="1"/>
  <c r="H158" i="8"/>
  <c r="I157" i="8"/>
  <c r="Y157" i="8" s="1"/>
  <c r="H157" i="8"/>
  <c r="I156" i="8"/>
  <c r="Y156" i="8" s="1"/>
  <c r="H156" i="8"/>
  <c r="I155" i="8"/>
  <c r="Y155" i="8" s="1"/>
  <c r="H155" i="8"/>
  <c r="I154" i="8"/>
  <c r="Y154" i="8" s="1"/>
  <c r="H154" i="8"/>
  <c r="I153" i="8"/>
  <c r="Y153" i="8" s="1"/>
  <c r="H153" i="8"/>
  <c r="I152" i="8"/>
  <c r="Y152" i="8" s="1"/>
  <c r="H152" i="8"/>
  <c r="I151" i="8"/>
  <c r="Y151" i="8" s="1"/>
  <c r="H151" i="8"/>
  <c r="I150" i="8"/>
  <c r="Y150" i="8" s="1"/>
  <c r="H150" i="8"/>
  <c r="I149" i="8"/>
  <c r="Y149" i="8" s="1"/>
  <c r="H149" i="8"/>
  <c r="I148" i="8"/>
  <c r="Y148" i="8" s="1"/>
  <c r="Z148" i="8" s="1"/>
  <c r="H148" i="8"/>
  <c r="G26" i="8"/>
  <c r="G25" i="8"/>
  <c r="G24" i="8"/>
  <c r="G23" i="8"/>
  <c r="G22" i="8"/>
  <c r="G21" i="8"/>
  <c r="G12" i="8"/>
  <c r="I2" i="8"/>
  <c r="O262" i="8"/>
  <c r="N262" i="8"/>
  <c r="O261" i="8"/>
  <c r="N261" i="8"/>
  <c r="O260" i="8"/>
  <c r="N260" i="8"/>
  <c r="O259" i="8"/>
  <c r="N259" i="8"/>
  <c r="O258" i="8"/>
  <c r="N258" i="8"/>
  <c r="O257" i="8"/>
  <c r="N257" i="8"/>
  <c r="O256" i="8"/>
  <c r="N256" i="8"/>
  <c r="O255" i="8"/>
  <c r="N255" i="8"/>
  <c r="O254" i="8"/>
  <c r="N254" i="8"/>
  <c r="O253" i="8"/>
  <c r="N253" i="8"/>
  <c r="O252" i="8"/>
  <c r="N252" i="8"/>
  <c r="O251" i="8"/>
  <c r="N251" i="8"/>
  <c r="O250" i="8"/>
  <c r="N250" i="8"/>
  <c r="O249" i="8"/>
  <c r="N249" i="8"/>
  <c r="O248" i="8"/>
  <c r="N248" i="8"/>
  <c r="O247" i="8"/>
  <c r="N247" i="8"/>
  <c r="O246" i="8"/>
  <c r="N246" i="8"/>
  <c r="O245" i="8"/>
  <c r="N245" i="8"/>
  <c r="O244" i="8"/>
  <c r="N244" i="8"/>
  <c r="O243" i="8"/>
  <c r="N243" i="8"/>
  <c r="O242" i="8"/>
  <c r="N242" i="8"/>
  <c r="O241" i="8"/>
  <c r="N241" i="8"/>
  <c r="O240" i="8"/>
  <c r="N240" i="8"/>
  <c r="O239" i="8"/>
  <c r="N239" i="8"/>
  <c r="O238" i="8"/>
  <c r="N238" i="8"/>
  <c r="O237" i="8"/>
  <c r="N237" i="8"/>
  <c r="O236" i="8"/>
  <c r="N236" i="8"/>
  <c r="O235" i="8"/>
  <c r="N235" i="8"/>
  <c r="O234" i="8"/>
  <c r="N234" i="8"/>
  <c r="O233" i="8"/>
  <c r="N233" i="8"/>
  <c r="O232" i="8"/>
  <c r="N232" i="8"/>
  <c r="O231" i="8"/>
  <c r="N231" i="8"/>
  <c r="O230" i="8"/>
  <c r="N230" i="8"/>
  <c r="O229" i="8"/>
  <c r="N229" i="8"/>
  <c r="O228" i="8"/>
  <c r="N228" i="8"/>
  <c r="O227" i="8"/>
  <c r="N227" i="8"/>
  <c r="O226" i="8"/>
  <c r="N226" i="8"/>
  <c r="O225" i="8"/>
  <c r="N225" i="8"/>
  <c r="O224" i="8"/>
  <c r="N224" i="8"/>
  <c r="O223" i="8"/>
  <c r="N223" i="8"/>
  <c r="O222" i="8"/>
  <c r="N222" i="8"/>
  <c r="O221" i="8"/>
  <c r="N221" i="8"/>
  <c r="O220" i="8"/>
  <c r="N220" i="8"/>
  <c r="O219" i="8"/>
  <c r="N219" i="8"/>
  <c r="O218" i="8"/>
  <c r="N218" i="8"/>
  <c r="O217" i="8"/>
  <c r="N217" i="8"/>
  <c r="O216" i="8"/>
  <c r="N216" i="8"/>
  <c r="O215" i="8"/>
  <c r="N215" i="8"/>
  <c r="O214" i="8"/>
  <c r="N214" i="8"/>
  <c r="O213" i="8"/>
  <c r="N213" i="8"/>
  <c r="O212" i="8"/>
  <c r="N212" i="8"/>
  <c r="O211" i="8"/>
  <c r="N211" i="8"/>
  <c r="O210" i="8"/>
  <c r="N210" i="8"/>
  <c r="O209" i="8"/>
  <c r="N209" i="8"/>
  <c r="O208" i="8"/>
  <c r="N208" i="8"/>
  <c r="O207" i="8"/>
  <c r="N207" i="8"/>
  <c r="O206" i="8"/>
  <c r="N206" i="8"/>
  <c r="O205" i="8"/>
  <c r="N205" i="8"/>
  <c r="O204" i="8"/>
  <c r="N204" i="8"/>
  <c r="O203" i="8"/>
  <c r="N203" i="8"/>
  <c r="O202" i="8"/>
  <c r="N202" i="8"/>
  <c r="O201" i="8"/>
  <c r="N201" i="8"/>
  <c r="O200" i="8"/>
  <c r="N200" i="8"/>
  <c r="O199" i="8"/>
  <c r="N199" i="8"/>
  <c r="O198" i="8"/>
  <c r="N198" i="8"/>
  <c r="O197" i="8"/>
  <c r="N197" i="8"/>
  <c r="O196" i="8"/>
  <c r="N196" i="8"/>
  <c r="O195" i="8"/>
  <c r="N195" i="8"/>
  <c r="O194" i="8"/>
  <c r="N194" i="8"/>
  <c r="O193" i="8"/>
  <c r="N193" i="8"/>
  <c r="O192" i="8"/>
  <c r="N192" i="8"/>
  <c r="O191" i="8"/>
  <c r="N191" i="8"/>
  <c r="O190" i="8"/>
  <c r="N190" i="8"/>
  <c r="O189" i="8"/>
  <c r="N189" i="8"/>
  <c r="O188" i="8"/>
  <c r="N188" i="8"/>
  <c r="O187" i="8"/>
  <c r="N187" i="8"/>
  <c r="O186" i="8"/>
  <c r="N186" i="8"/>
  <c r="O185" i="8"/>
  <c r="N185" i="8"/>
  <c r="O184" i="8"/>
  <c r="N184" i="8"/>
  <c r="O183" i="8"/>
  <c r="N183" i="8"/>
  <c r="O182" i="8"/>
  <c r="N182" i="8"/>
  <c r="O181" i="8"/>
  <c r="N181" i="8"/>
  <c r="O180" i="8"/>
  <c r="N180" i="8"/>
  <c r="O179" i="8"/>
  <c r="N179" i="8"/>
  <c r="O178" i="8"/>
  <c r="N178" i="8"/>
  <c r="O177" i="8"/>
  <c r="N177" i="8"/>
  <c r="O176" i="8"/>
  <c r="N176" i="8"/>
  <c r="O175" i="8"/>
  <c r="N175" i="8"/>
  <c r="O174" i="8"/>
  <c r="N174" i="8"/>
  <c r="O173" i="8"/>
  <c r="N173" i="8"/>
  <c r="O172" i="8"/>
  <c r="N172" i="8"/>
  <c r="O171" i="8"/>
  <c r="N171" i="8"/>
  <c r="O170" i="8"/>
  <c r="N170" i="8"/>
  <c r="O169" i="8"/>
  <c r="N169" i="8"/>
  <c r="O168" i="8"/>
  <c r="N168" i="8"/>
  <c r="O167" i="8"/>
  <c r="N167" i="8"/>
  <c r="O166" i="8"/>
  <c r="N166" i="8"/>
  <c r="O165" i="8"/>
  <c r="N165" i="8"/>
  <c r="O164" i="8"/>
  <c r="N164" i="8"/>
  <c r="O163" i="8"/>
  <c r="N163" i="8"/>
  <c r="O162" i="8"/>
  <c r="N162" i="8"/>
  <c r="O161" i="8"/>
  <c r="N161" i="8"/>
  <c r="O160" i="8"/>
  <c r="N160" i="8"/>
  <c r="O159" i="8"/>
  <c r="N159" i="8"/>
  <c r="O158" i="8"/>
  <c r="N158" i="8"/>
  <c r="O157" i="8"/>
  <c r="N157" i="8"/>
  <c r="O156" i="8"/>
  <c r="N156" i="8"/>
  <c r="O155" i="8"/>
  <c r="N155" i="8"/>
  <c r="O154" i="8"/>
  <c r="N154" i="8"/>
  <c r="O153" i="8"/>
  <c r="N153" i="8"/>
  <c r="O152" i="8"/>
  <c r="N152" i="8"/>
  <c r="O151" i="8"/>
  <c r="N151" i="8"/>
  <c r="O150" i="8"/>
  <c r="N150" i="8"/>
  <c r="O149" i="8"/>
  <c r="N149" i="8"/>
  <c r="O148" i="8"/>
  <c r="N148" i="8"/>
  <c r="M26" i="8"/>
  <c r="M25" i="8"/>
  <c r="M24" i="8"/>
  <c r="M23" i="8"/>
  <c r="M22" i="8"/>
  <c r="M21" i="8"/>
  <c r="M12" i="8"/>
  <c r="AM20" i="22"/>
  <c r="AM19" i="22"/>
  <c r="AM18" i="22"/>
  <c r="AI18" i="22" s="1"/>
  <c r="M14" i="8" l="1"/>
  <c r="S14" i="8"/>
  <c r="G14" i="8"/>
  <c r="U25" i="8"/>
  <c r="H26" i="8"/>
  <c r="H25" i="8"/>
  <c r="O26" i="8"/>
  <c r="I23" i="8"/>
  <c r="I24" i="8"/>
  <c r="N26" i="8"/>
  <c r="H23" i="8"/>
  <c r="U26" i="8"/>
  <c r="N22" i="8"/>
  <c r="N24" i="8"/>
  <c r="I25" i="8"/>
  <c r="T25" i="8"/>
  <c r="I21" i="8"/>
  <c r="U23" i="8"/>
  <c r="T23" i="8"/>
  <c r="T24" i="8"/>
  <c r="U24" i="8"/>
  <c r="O23" i="8"/>
  <c r="O24" i="8"/>
  <c r="H24" i="8"/>
  <c r="T12" i="8"/>
  <c r="U22" i="8"/>
  <c r="U12" i="8"/>
  <c r="T22" i="8"/>
  <c r="N21" i="8"/>
  <c r="O21" i="8"/>
  <c r="O22" i="8"/>
  <c r="I22" i="8"/>
  <c r="H22" i="8"/>
  <c r="T26" i="8"/>
  <c r="I26" i="8"/>
  <c r="U21" i="8"/>
  <c r="T21" i="8"/>
  <c r="I12" i="8"/>
  <c r="H12" i="8"/>
  <c r="H21" i="8"/>
  <c r="O25" i="8"/>
  <c r="O12" i="8"/>
  <c r="N25" i="8"/>
  <c r="N12" i="8"/>
  <c r="N23" i="8"/>
  <c r="AI20" i="22"/>
  <c r="AI19" i="22"/>
  <c r="BJ171" i="8"/>
  <c r="BI171" i="8"/>
  <c r="BH171" i="8"/>
  <c r="BG171" i="8"/>
  <c r="BF171" i="8"/>
  <c r="BE171" i="8"/>
  <c r="BD171" i="8"/>
  <c r="BC171" i="8"/>
  <c r="BB171" i="8"/>
  <c r="BA171" i="8"/>
  <c r="AZ171" i="8"/>
  <c r="AY171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BJ169" i="8"/>
  <c r="BI169" i="8"/>
  <c r="BH169" i="8"/>
  <c r="BG169" i="8"/>
  <c r="BF169" i="8"/>
  <c r="BE169" i="8"/>
  <c r="BD169" i="8"/>
  <c r="BC169" i="8"/>
  <c r="BB169" i="8"/>
  <c r="BA169" i="8"/>
  <c r="AZ169" i="8"/>
  <c r="AY169" i="8"/>
  <c r="BJ168" i="8"/>
  <c r="BI168" i="8"/>
  <c r="BH168" i="8"/>
  <c r="BG168" i="8"/>
  <c r="BF168" i="8"/>
  <c r="BE168" i="8"/>
  <c r="BD168" i="8"/>
  <c r="BC168" i="8"/>
  <c r="BB168" i="8"/>
  <c r="BA168" i="8"/>
  <c r="AZ168" i="8"/>
  <c r="AY168" i="8"/>
  <c r="BJ167" i="8"/>
  <c r="BI167" i="8"/>
  <c r="BH167" i="8"/>
  <c r="BG167" i="8"/>
  <c r="BF167" i="8"/>
  <c r="BE167" i="8"/>
  <c r="BD167" i="8"/>
  <c r="BC167" i="8"/>
  <c r="BB167" i="8"/>
  <c r="BA167" i="8"/>
  <c r="AZ167" i="8"/>
  <c r="AY167" i="8"/>
  <c r="BJ166" i="8"/>
  <c r="BI166" i="8"/>
  <c r="BH166" i="8"/>
  <c r="BG166" i="8"/>
  <c r="BF166" i="8"/>
  <c r="BE166" i="8"/>
  <c r="BD166" i="8"/>
  <c r="BC166" i="8"/>
  <c r="BB166" i="8"/>
  <c r="BA166" i="8"/>
  <c r="AZ166" i="8"/>
  <c r="AY166" i="8"/>
  <c r="BJ165" i="8"/>
  <c r="BI165" i="8"/>
  <c r="BH165" i="8"/>
  <c r="BG165" i="8"/>
  <c r="BF165" i="8"/>
  <c r="BE165" i="8"/>
  <c r="BD165" i="8"/>
  <c r="BC165" i="8"/>
  <c r="BB165" i="8"/>
  <c r="BA165" i="8"/>
  <c r="AZ165" i="8"/>
  <c r="AY165" i="8"/>
  <c r="BJ164" i="8"/>
  <c r="BI164" i="8"/>
  <c r="BH164" i="8"/>
  <c r="BG164" i="8"/>
  <c r="BF164" i="8"/>
  <c r="BE164" i="8"/>
  <c r="BD164" i="8"/>
  <c r="BC164" i="8"/>
  <c r="BB164" i="8"/>
  <c r="BA164" i="8"/>
  <c r="AZ164" i="8"/>
  <c r="AY164" i="8"/>
  <c r="BJ163" i="8"/>
  <c r="BI163" i="8"/>
  <c r="BH163" i="8"/>
  <c r="BG163" i="8"/>
  <c r="BF163" i="8"/>
  <c r="BE163" i="8"/>
  <c r="BD163" i="8"/>
  <c r="BC163" i="8"/>
  <c r="BB163" i="8"/>
  <c r="BA163" i="8"/>
  <c r="AZ163" i="8"/>
  <c r="AY163" i="8"/>
  <c r="BJ162" i="8"/>
  <c r="BI162" i="8"/>
  <c r="BH162" i="8"/>
  <c r="BG162" i="8"/>
  <c r="BF162" i="8"/>
  <c r="BE162" i="8"/>
  <c r="BD162" i="8"/>
  <c r="BC162" i="8"/>
  <c r="BB162" i="8"/>
  <c r="BA162" i="8"/>
  <c r="AZ162" i="8"/>
  <c r="AY162" i="8"/>
  <c r="BJ161" i="8"/>
  <c r="BI161" i="8"/>
  <c r="BH161" i="8"/>
  <c r="BG161" i="8"/>
  <c r="BF161" i="8"/>
  <c r="BE161" i="8"/>
  <c r="BD161" i="8"/>
  <c r="BC161" i="8"/>
  <c r="BB161" i="8"/>
  <c r="BA161" i="8"/>
  <c r="AZ161" i="8"/>
  <c r="AY161" i="8"/>
  <c r="BJ160" i="8"/>
  <c r="BI160" i="8"/>
  <c r="BH160" i="8"/>
  <c r="BG160" i="8"/>
  <c r="BF160" i="8"/>
  <c r="BE160" i="8"/>
  <c r="BD160" i="8"/>
  <c r="BC160" i="8"/>
  <c r="BB160" i="8"/>
  <c r="BA160" i="8"/>
  <c r="AZ160" i="8"/>
  <c r="AY160" i="8"/>
  <c r="BJ159" i="8"/>
  <c r="BI159" i="8"/>
  <c r="BH159" i="8"/>
  <c r="BG159" i="8"/>
  <c r="BF159" i="8"/>
  <c r="BE159" i="8"/>
  <c r="BD159" i="8"/>
  <c r="BC159" i="8"/>
  <c r="BB159" i="8"/>
  <c r="BA159" i="8"/>
  <c r="AZ159" i="8"/>
  <c r="AY159" i="8"/>
  <c r="BJ158" i="8"/>
  <c r="BI158" i="8"/>
  <c r="BH158" i="8"/>
  <c r="BG158" i="8"/>
  <c r="BF158" i="8"/>
  <c r="BE158" i="8"/>
  <c r="BD158" i="8"/>
  <c r="BC158" i="8"/>
  <c r="BB158" i="8"/>
  <c r="BA158" i="8"/>
  <c r="AZ158" i="8"/>
  <c r="AY158" i="8"/>
  <c r="BJ157" i="8"/>
  <c r="BI157" i="8"/>
  <c r="BH157" i="8"/>
  <c r="BG157" i="8"/>
  <c r="BF157" i="8"/>
  <c r="BE157" i="8"/>
  <c r="BD157" i="8"/>
  <c r="BC157" i="8"/>
  <c r="BB157" i="8"/>
  <c r="BA157" i="8"/>
  <c r="AZ157" i="8"/>
  <c r="AY157" i="8"/>
  <c r="BJ156" i="8"/>
  <c r="BI156" i="8"/>
  <c r="BH156" i="8"/>
  <c r="BG156" i="8"/>
  <c r="BF156" i="8"/>
  <c r="BE156" i="8"/>
  <c r="BD156" i="8"/>
  <c r="BC156" i="8"/>
  <c r="BB156" i="8"/>
  <c r="BA156" i="8"/>
  <c r="AZ156" i="8"/>
  <c r="AY156" i="8"/>
  <c r="BJ155" i="8"/>
  <c r="BI155" i="8"/>
  <c r="BH155" i="8"/>
  <c r="BG155" i="8"/>
  <c r="BF155" i="8"/>
  <c r="BE155" i="8"/>
  <c r="BD155" i="8"/>
  <c r="BC155" i="8"/>
  <c r="BB155" i="8"/>
  <c r="BA155" i="8"/>
  <c r="AZ155" i="8"/>
  <c r="AY155" i="8"/>
  <c r="BJ154" i="8"/>
  <c r="BI154" i="8"/>
  <c r="BH154" i="8"/>
  <c r="BG154" i="8"/>
  <c r="BF154" i="8"/>
  <c r="BE154" i="8"/>
  <c r="BD154" i="8"/>
  <c r="BC154" i="8"/>
  <c r="BB154" i="8"/>
  <c r="BA154" i="8"/>
  <c r="AZ154" i="8"/>
  <c r="AY154" i="8"/>
  <c r="BJ153" i="8"/>
  <c r="BI153" i="8"/>
  <c r="BH153" i="8"/>
  <c r="BG153" i="8"/>
  <c r="BF153" i="8"/>
  <c r="BE153" i="8"/>
  <c r="BD153" i="8"/>
  <c r="BC153" i="8"/>
  <c r="BB153" i="8"/>
  <c r="BA153" i="8"/>
  <c r="AZ153" i="8"/>
  <c r="AY153" i="8"/>
  <c r="BJ152" i="8"/>
  <c r="BI152" i="8"/>
  <c r="BH152" i="8"/>
  <c r="BG152" i="8"/>
  <c r="BF152" i="8"/>
  <c r="BE152" i="8"/>
  <c r="BD152" i="8"/>
  <c r="BC152" i="8"/>
  <c r="BB152" i="8"/>
  <c r="BA152" i="8"/>
  <c r="AZ152" i="8"/>
  <c r="AY152" i="8"/>
  <c r="BJ151" i="8"/>
  <c r="BI151" i="8"/>
  <c r="BH151" i="8"/>
  <c r="BG151" i="8"/>
  <c r="BF151" i="8"/>
  <c r="BE151" i="8"/>
  <c r="BD151" i="8"/>
  <c r="BC151" i="8"/>
  <c r="BB151" i="8"/>
  <c r="BA151" i="8"/>
  <c r="AZ151" i="8"/>
  <c r="AY151" i="8"/>
  <c r="BJ150" i="8"/>
  <c r="BI150" i="8"/>
  <c r="BH150" i="8"/>
  <c r="BG150" i="8"/>
  <c r="BF150" i="8"/>
  <c r="BE150" i="8"/>
  <c r="BD150" i="8"/>
  <c r="BC150" i="8"/>
  <c r="BB150" i="8"/>
  <c r="BA150" i="8"/>
  <c r="AZ150" i="8"/>
  <c r="AY150" i="8"/>
  <c r="BJ149" i="8"/>
  <c r="BI149" i="8"/>
  <c r="BH149" i="8"/>
  <c r="BG149" i="8"/>
  <c r="BF149" i="8"/>
  <c r="BE149" i="8"/>
  <c r="BD149" i="8"/>
  <c r="BC149" i="8"/>
  <c r="BB149" i="8"/>
  <c r="BA149" i="8"/>
  <c r="AZ149" i="8"/>
  <c r="AY149" i="8"/>
  <c r="BJ148" i="8"/>
  <c r="BI148" i="8"/>
  <c r="BH148" i="8"/>
  <c r="BG148" i="8"/>
  <c r="BF148" i="8"/>
  <c r="BE148" i="8"/>
  <c r="BD148" i="8"/>
  <c r="BC148" i="8"/>
  <c r="BB148" i="8"/>
  <c r="BA148" i="8"/>
  <c r="AZ148" i="8"/>
  <c r="AY148" i="8"/>
  <c r="AR21" i="8"/>
  <c r="AQ21" i="8"/>
  <c r="AP21" i="8"/>
  <c r="AO21" i="8"/>
  <c r="AN21" i="8"/>
  <c r="AM21" i="8"/>
  <c r="AL21" i="8"/>
  <c r="AK21" i="8"/>
  <c r="AJ21" i="8"/>
  <c r="AI21" i="8"/>
  <c r="AH21" i="8"/>
  <c r="AF21" i="8"/>
  <c r="AC21" i="8"/>
  <c r="V21" i="8"/>
  <c r="P21" i="8"/>
  <c r="J21" i="8"/>
  <c r="D21" i="8"/>
  <c r="L171" i="8"/>
  <c r="Z171" i="8" s="1"/>
  <c r="K171" i="8"/>
  <c r="L170" i="8"/>
  <c r="Z170" i="8" s="1"/>
  <c r="K170" i="8"/>
  <c r="L169" i="8"/>
  <c r="Z169" i="8" s="1"/>
  <c r="K169" i="8"/>
  <c r="L168" i="8"/>
  <c r="Z168" i="8" s="1"/>
  <c r="K168" i="8"/>
  <c r="L167" i="8"/>
  <c r="Z167" i="8" s="1"/>
  <c r="K167" i="8"/>
  <c r="L166" i="8"/>
  <c r="Z166" i="8" s="1"/>
  <c r="K166" i="8"/>
  <c r="L165" i="8"/>
  <c r="Z165" i="8" s="1"/>
  <c r="K165" i="8"/>
  <c r="L164" i="8"/>
  <c r="Z164" i="8" s="1"/>
  <c r="K164" i="8"/>
  <c r="L163" i="8"/>
  <c r="Z163" i="8" s="1"/>
  <c r="K163" i="8"/>
  <c r="L162" i="8"/>
  <c r="Z162" i="8" s="1"/>
  <c r="K162" i="8"/>
  <c r="L161" i="8"/>
  <c r="Z161" i="8" s="1"/>
  <c r="K161" i="8"/>
  <c r="L160" i="8"/>
  <c r="Z160" i="8" s="1"/>
  <c r="K160" i="8"/>
  <c r="L159" i="8"/>
  <c r="Z159" i="8" s="1"/>
  <c r="K159" i="8"/>
  <c r="L158" i="8"/>
  <c r="Z158" i="8" s="1"/>
  <c r="K158" i="8"/>
  <c r="L157" i="8"/>
  <c r="Z157" i="8" s="1"/>
  <c r="K157" i="8"/>
  <c r="L156" i="8"/>
  <c r="Z156" i="8" s="1"/>
  <c r="K156" i="8"/>
  <c r="L155" i="8"/>
  <c r="Z155" i="8" s="1"/>
  <c r="K155" i="8"/>
  <c r="L154" i="8"/>
  <c r="Z154" i="8" s="1"/>
  <c r="K154" i="8"/>
  <c r="L153" i="8"/>
  <c r="Z153" i="8" s="1"/>
  <c r="K153" i="8"/>
  <c r="L152" i="8"/>
  <c r="Z152" i="8" s="1"/>
  <c r="K152" i="8"/>
  <c r="L151" i="8"/>
  <c r="Z151" i="8" s="1"/>
  <c r="K151" i="8"/>
  <c r="L150" i="8"/>
  <c r="Z150" i="8" s="1"/>
  <c r="K150" i="8"/>
  <c r="L149" i="8"/>
  <c r="Z149" i="8" s="1"/>
  <c r="K149" i="8"/>
  <c r="L148" i="8"/>
  <c r="K148" i="8"/>
  <c r="R171" i="8"/>
  <c r="AA171" i="8" s="1"/>
  <c r="AB171" i="8" s="1"/>
  <c r="Q171" i="8"/>
  <c r="R170" i="8"/>
  <c r="AA170" i="8" s="1"/>
  <c r="AB170" i="8" s="1"/>
  <c r="Q170" i="8"/>
  <c r="R169" i="8"/>
  <c r="AA169" i="8" s="1"/>
  <c r="AB169" i="8" s="1"/>
  <c r="Q169" i="8"/>
  <c r="R168" i="8"/>
  <c r="AA168" i="8" s="1"/>
  <c r="AB168" i="8" s="1"/>
  <c r="Q168" i="8"/>
  <c r="R167" i="8"/>
  <c r="AA167" i="8" s="1"/>
  <c r="AB167" i="8" s="1"/>
  <c r="Q167" i="8"/>
  <c r="R166" i="8"/>
  <c r="AA166" i="8" s="1"/>
  <c r="AB166" i="8" s="1"/>
  <c r="Q166" i="8"/>
  <c r="R165" i="8"/>
  <c r="AA165" i="8" s="1"/>
  <c r="AB165" i="8" s="1"/>
  <c r="Q165" i="8"/>
  <c r="R164" i="8"/>
  <c r="AA164" i="8" s="1"/>
  <c r="AB164" i="8" s="1"/>
  <c r="Q164" i="8"/>
  <c r="R163" i="8"/>
  <c r="AA163" i="8" s="1"/>
  <c r="AB163" i="8" s="1"/>
  <c r="Q163" i="8"/>
  <c r="R162" i="8"/>
  <c r="AA162" i="8" s="1"/>
  <c r="AB162" i="8" s="1"/>
  <c r="Q162" i="8"/>
  <c r="R161" i="8"/>
  <c r="AA161" i="8" s="1"/>
  <c r="AB161" i="8" s="1"/>
  <c r="Q161" i="8"/>
  <c r="R160" i="8"/>
  <c r="AA160" i="8" s="1"/>
  <c r="AB160" i="8" s="1"/>
  <c r="Q160" i="8"/>
  <c r="R159" i="8"/>
  <c r="AA159" i="8" s="1"/>
  <c r="AB159" i="8" s="1"/>
  <c r="Q159" i="8"/>
  <c r="R158" i="8"/>
  <c r="AA158" i="8" s="1"/>
  <c r="AB158" i="8" s="1"/>
  <c r="Q158" i="8"/>
  <c r="R157" i="8"/>
  <c r="AA157" i="8" s="1"/>
  <c r="AB157" i="8" s="1"/>
  <c r="Q157" i="8"/>
  <c r="R156" i="8"/>
  <c r="AA156" i="8" s="1"/>
  <c r="AB156" i="8" s="1"/>
  <c r="Q156" i="8"/>
  <c r="R155" i="8"/>
  <c r="AA155" i="8" s="1"/>
  <c r="AB155" i="8" s="1"/>
  <c r="Q155" i="8"/>
  <c r="R154" i="8"/>
  <c r="AA154" i="8" s="1"/>
  <c r="AB154" i="8" s="1"/>
  <c r="Q154" i="8"/>
  <c r="R153" i="8"/>
  <c r="AA153" i="8" s="1"/>
  <c r="AB153" i="8" s="1"/>
  <c r="Q153" i="8"/>
  <c r="R152" i="8"/>
  <c r="AA152" i="8" s="1"/>
  <c r="AB152" i="8" s="1"/>
  <c r="Q152" i="8"/>
  <c r="R151" i="8"/>
  <c r="AA151" i="8" s="1"/>
  <c r="AB151" i="8" s="1"/>
  <c r="Q151" i="8"/>
  <c r="R150" i="8"/>
  <c r="AA150" i="8" s="1"/>
  <c r="AB150" i="8" s="1"/>
  <c r="Q150" i="8"/>
  <c r="R149" i="8"/>
  <c r="AA149" i="8" s="1"/>
  <c r="AB149" i="8" s="1"/>
  <c r="Q149" i="8"/>
  <c r="R148" i="8"/>
  <c r="Q148" i="8"/>
  <c r="F171" i="8"/>
  <c r="AD171" i="8" s="1"/>
  <c r="AE171" i="8" s="1"/>
  <c r="E171" i="8"/>
  <c r="F170" i="8"/>
  <c r="W170" i="8" s="1"/>
  <c r="X170" i="8" s="1"/>
  <c r="E170" i="8"/>
  <c r="F169" i="8"/>
  <c r="AD169" i="8" s="1"/>
  <c r="AE169" i="8" s="1"/>
  <c r="E169" i="8"/>
  <c r="F168" i="8"/>
  <c r="AD168" i="8" s="1"/>
  <c r="AE168" i="8" s="1"/>
  <c r="E168" i="8"/>
  <c r="F167" i="8"/>
  <c r="W167" i="8" s="1"/>
  <c r="X167" i="8" s="1"/>
  <c r="E167" i="8"/>
  <c r="F166" i="8"/>
  <c r="W166" i="8" s="1"/>
  <c r="X166" i="8" s="1"/>
  <c r="E166" i="8"/>
  <c r="F165" i="8"/>
  <c r="W165" i="8" s="1"/>
  <c r="X165" i="8" s="1"/>
  <c r="E165" i="8"/>
  <c r="F164" i="8"/>
  <c r="AD164" i="8" s="1"/>
  <c r="AE164" i="8" s="1"/>
  <c r="E164" i="8"/>
  <c r="F163" i="8"/>
  <c r="W163" i="8" s="1"/>
  <c r="X163" i="8" s="1"/>
  <c r="E163" i="8"/>
  <c r="F162" i="8"/>
  <c r="AD162" i="8" s="1"/>
  <c r="AE162" i="8" s="1"/>
  <c r="E162" i="8"/>
  <c r="F161" i="8"/>
  <c r="AD161" i="8" s="1"/>
  <c r="AE161" i="8" s="1"/>
  <c r="E161" i="8"/>
  <c r="F160" i="8"/>
  <c r="W160" i="8" s="1"/>
  <c r="X160" i="8" s="1"/>
  <c r="E160" i="8"/>
  <c r="F159" i="8"/>
  <c r="AD159" i="8" s="1"/>
  <c r="AE159" i="8" s="1"/>
  <c r="E159" i="8"/>
  <c r="F158" i="8"/>
  <c r="W158" i="8" s="1"/>
  <c r="X158" i="8" s="1"/>
  <c r="E158" i="8"/>
  <c r="F157" i="8"/>
  <c r="AD157" i="8" s="1"/>
  <c r="AE157" i="8" s="1"/>
  <c r="E157" i="8"/>
  <c r="F156" i="8"/>
  <c r="AD156" i="8" s="1"/>
  <c r="AE156" i="8" s="1"/>
  <c r="E156" i="8"/>
  <c r="F155" i="8"/>
  <c r="W155" i="8" s="1"/>
  <c r="X155" i="8" s="1"/>
  <c r="E155" i="8"/>
  <c r="F154" i="8"/>
  <c r="AD154" i="8" s="1"/>
  <c r="AE154" i="8" s="1"/>
  <c r="E154" i="8"/>
  <c r="F153" i="8"/>
  <c r="AD153" i="8" s="1"/>
  <c r="AE153" i="8" s="1"/>
  <c r="E153" i="8"/>
  <c r="F152" i="8"/>
  <c r="AD152" i="8" s="1"/>
  <c r="AE152" i="8" s="1"/>
  <c r="E152" i="8"/>
  <c r="F151" i="8"/>
  <c r="AD151" i="8" s="1"/>
  <c r="AE151" i="8" s="1"/>
  <c r="E151" i="8"/>
  <c r="F150" i="8"/>
  <c r="AD150" i="8" s="1"/>
  <c r="AE150" i="8" s="1"/>
  <c r="E150" i="8"/>
  <c r="F149" i="8"/>
  <c r="E149" i="8"/>
  <c r="F148" i="8"/>
  <c r="E148" i="8"/>
  <c r="L172" i="8"/>
  <c r="Z172" i="8" s="1"/>
  <c r="K172" i="8"/>
  <c r="R262" i="8"/>
  <c r="AA262" i="8" s="1"/>
  <c r="AB262" i="8" s="1"/>
  <c r="Q262" i="8"/>
  <c r="R261" i="8"/>
  <c r="AA261" i="8" s="1"/>
  <c r="AB261" i="8" s="1"/>
  <c r="Q261" i="8"/>
  <c r="R260" i="8"/>
  <c r="AA260" i="8" s="1"/>
  <c r="AB260" i="8" s="1"/>
  <c r="Q260" i="8"/>
  <c r="R259" i="8"/>
  <c r="AA259" i="8" s="1"/>
  <c r="AB259" i="8" s="1"/>
  <c r="Q259" i="8"/>
  <c r="R258" i="8"/>
  <c r="AA258" i="8" s="1"/>
  <c r="AB258" i="8" s="1"/>
  <c r="Q258" i="8"/>
  <c r="R257" i="8"/>
  <c r="AA257" i="8" s="1"/>
  <c r="AB257" i="8" s="1"/>
  <c r="Q257" i="8"/>
  <c r="R256" i="8"/>
  <c r="AA256" i="8" s="1"/>
  <c r="AB256" i="8" s="1"/>
  <c r="Q256" i="8"/>
  <c r="R255" i="8"/>
  <c r="AA255" i="8" s="1"/>
  <c r="AB255" i="8" s="1"/>
  <c r="Q255" i="8"/>
  <c r="R254" i="8"/>
  <c r="AA254" i="8" s="1"/>
  <c r="AB254" i="8" s="1"/>
  <c r="Q254" i="8"/>
  <c r="R253" i="8"/>
  <c r="AA253" i="8" s="1"/>
  <c r="AB253" i="8" s="1"/>
  <c r="Q253" i="8"/>
  <c r="R252" i="8"/>
  <c r="AA252" i="8" s="1"/>
  <c r="AB252" i="8" s="1"/>
  <c r="Q252" i="8"/>
  <c r="R251" i="8"/>
  <c r="AA251" i="8" s="1"/>
  <c r="AB251" i="8" s="1"/>
  <c r="Q251" i="8"/>
  <c r="R250" i="8"/>
  <c r="Q250" i="8"/>
  <c r="R249" i="8"/>
  <c r="AA249" i="8" s="1"/>
  <c r="AB249" i="8" s="1"/>
  <c r="Q249" i="8"/>
  <c r="R248" i="8"/>
  <c r="AA248" i="8" s="1"/>
  <c r="AB248" i="8" s="1"/>
  <c r="Q248" i="8"/>
  <c r="R247" i="8"/>
  <c r="AA247" i="8" s="1"/>
  <c r="AB247" i="8" s="1"/>
  <c r="Q247" i="8"/>
  <c r="R246" i="8"/>
  <c r="AA246" i="8" s="1"/>
  <c r="AB246" i="8" s="1"/>
  <c r="Q246" i="8"/>
  <c r="R245" i="8"/>
  <c r="AA245" i="8" s="1"/>
  <c r="AB245" i="8" s="1"/>
  <c r="Q245" i="8"/>
  <c r="R244" i="8"/>
  <c r="AA244" i="8" s="1"/>
  <c r="AB244" i="8" s="1"/>
  <c r="Q244" i="8"/>
  <c r="R243" i="8"/>
  <c r="AA243" i="8" s="1"/>
  <c r="AB243" i="8" s="1"/>
  <c r="Q243" i="8"/>
  <c r="R242" i="8"/>
  <c r="AA242" i="8" s="1"/>
  <c r="AB242" i="8" s="1"/>
  <c r="Q242" i="8"/>
  <c r="R241" i="8"/>
  <c r="AA241" i="8" s="1"/>
  <c r="AB241" i="8" s="1"/>
  <c r="Q241" i="8"/>
  <c r="R240" i="8"/>
  <c r="AA240" i="8" s="1"/>
  <c r="AB240" i="8" s="1"/>
  <c r="Q240" i="8"/>
  <c r="R239" i="8"/>
  <c r="AA239" i="8" s="1"/>
  <c r="AB239" i="8" s="1"/>
  <c r="Q239" i="8"/>
  <c r="R238" i="8"/>
  <c r="AA238" i="8" s="1"/>
  <c r="AB238" i="8" s="1"/>
  <c r="Q238" i="8"/>
  <c r="R237" i="8"/>
  <c r="AA237" i="8" s="1"/>
  <c r="AB237" i="8" s="1"/>
  <c r="Q237" i="8"/>
  <c r="R236" i="8"/>
  <c r="AA236" i="8" s="1"/>
  <c r="AB236" i="8" s="1"/>
  <c r="Q236" i="8"/>
  <c r="R235" i="8"/>
  <c r="AA235" i="8" s="1"/>
  <c r="AB235" i="8" s="1"/>
  <c r="Q235" i="8"/>
  <c r="R234" i="8"/>
  <c r="AA234" i="8" s="1"/>
  <c r="AB234" i="8" s="1"/>
  <c r="Q234" i="8"/>
  <c r="R233" i="8"/>
  <c r="AA233" i="8" s="1"/>
  <c r="AB233" i="8" s="1"/>
  <c r="Q233" i="8"/>
  <c r="R232" i="8"/>
  <c r="AA232" i="8" s="1"/>
  <c r="AB232" i="8" s="1"/>
  <c r="Q232" i="8"/>
  <c r="R231" i="8"/>
  <c r="AA231" i="8" s="1"/>
  <c r="AB231" i="8" s="1"/>
  <c r="Q231" i="8"/>
  <c r="R230" i="8"/>
  <c r="AA230" i="8" s="1"/>
  <c r="AB230" i="8" s="1"/>
  <c r="Q230" i="8"/>
  <c r="R229" i="8"/>
  <c r="AA229" i="8" s="1"/>
  <c r="AB229" i="8" s="1"/>
  <c r="Q229" i="8"/>
  <c r="R228" i="8"/>
  <c r="AA228" i="8" s="1"/>
  <c r="AB228" i="8" s="1"/>
  <c r="Q228" i="8"/>
  <c r="R227" i="8"/>
  <c r="AA227" i="8" s="1"/>
  <c r="AB227" i="8" s="1"/>
  <c r="Q227" i="8"/>
  <c r="R226" i="8"/>
  <c r="AA226" i="8" s="1"/>
  <c r="AB226" i="8" s="1"/>
  <c r="Q226" i="8"/>
  <c r="R225" i="8"/>
  <c r="AA225" i="8" s="1"/>
  <c r="AB225" i="8" s="1"/>
  <c r="Q225" i="8"/>
  <c r="R224" i="8"/>
  <c r="AA224" i="8" s="1"/>
  <c r="AB224" i="8" s="1"/>
  <c r="Q224" i="8"/>
  <c r="R223" i="8"/>
  <c r="AA223" i="8" s="1"/>
  <c r="AB223" i="8" s="1"/>
  <c r="Q223" i="8"/>
  <c r="R222" i="8"/>
  <c r="AA222" i="8" s="1"/>
  <c r="AB222" i="8" s="1"/>
  <c r="Q222" i="8"/>
  <c r="R221" i="8"/>
  <c r="AA221" i="8" s="1"/>
  <c r="AB221" i="8" s="1"/>
  <c r="Q221" i="8"/>
  <c r="R220" i="8"/>
  <c r="AA220" i="8" s="1"/>
  <c r="AB220" i="8" s="1"/>
  <c r="Q220" i="8"/>
  <c r="R219" i="8"/>
  <c r="AA219" i="8" s="1"/>
  <c r="AB219" i="8" s="1"/>
  <c r="Q219" i="8"/>
  <c r="R218" i="8"/>
  <c r="AA218" i="8" s="1"/>
  <c r="AB218" i="8" s="1"/>
  <c r="Q218" i="8"/>
  <c r="R217" i="8"/>
  <c r="AA217" i="8" s="1"/>
  <c r="AB217" i="8" s="1"/>
  <c r="Q217" i="8"/>
  <c r="R216" i="8"/>
  <c r="AA216" i="8" s="1"/>
  <c r="AB216" i="8" s="1"/>
  <c r="Q216" i="8"/>
  <c r="R215" i="8"/>
  <c r="AA215" i="8" s="1"/>
  <c r="AB215" i="8" s="1"/>
  <c r="Q215" i="8"/>
  <c r="R214" i="8"/>
  <c r="AA214" i="8" s="1"/>
  <c r="AB214" i="8" s="1"/>
  <c r="Q214" i="8"/>
  <c r="R213" i="8"/>
  <c r="AA213" i="8" s="1"/>
  <c r="AB213" i="8" s="1"/>
  <c r="Q213" i="8"/>
  <c r="R212" i="8"/>
  <c r="AA212" i="8" s="1"/>
  <c r="AB212" i="8" s="1"/>
  <c r="Q212" i="8"/>
  <c r="R211" i="8"/>
  <c r="AA211" i="8" s="1"/>
  <c r="AB211" i="8" s="1"/>
  <c r="Q211" i="8"/>
  <c r="R210" i="8"/>
  <c r="AA210" i="8" s="1"/>
  <c r="AB210" i="8" s="1"/>
  <c r="Q210" i="8"/>
  <c r="R209" i="8"/>
  <c r="AA209" i="8" s="1"/>
  <c r="AB209" i="8" s="1"/>
  <c r="Q209" i="8"/>
  <c r="R208" i="8"/>
  <c r="AA208" i="8" s="1"/>
  <c r="AB208" i="8" s="1"/>
  <c r="Q208" i="8"/>
  <c r="R207" i="8"/>
  <c r="AA207" i="8" s="1"/>
  <c r="AB207" i="8" s="1"/>
  <c r="Q207" i="8"/>
  <c r="R206" i="8"/>
  <c r="AA206" i="8" s="1"/>
  <c r="AB206" i="8" s="1"/>
  <c r="Q206" i="8"/>
  <c r="R205" i="8"/>
  <c r="AA205" i="8" s="1"/>
  <c r="AB205" i="8" s="1"/>
  <c r="Q205" i="8"/>
  <c r="R204" i="8"/>
  <c r="AA204" i="8" s="1"/>
  <c r="AB204" i="8" s="1"/>
  <c r="Q204" i="8"/>
  <c r="R203" i="8"/>
  <c r="AA203" i="8" s="1"/>
  <c r="AB203" i="8" s="1"/>
  <c r="Q203" i="8"/>
  <c r="R202" i="8"/>
  <c r="AA202" i="8" s="1"/>
  <c r="AB202" i="8" s="1"/>
  <c r="Q202" i="8"/>
  <c r="R201" i="8"/>
  <c r="AA201" i="8" s="1"/>
  <c r="AB201" i="8" s="1"/>
  <c r="Q201" i="8"/>
  <c r="R200" i="8"/>
  <c r="AA200" i="8" s="1"/>
  <c r="AB200" i="8" s="1"/>
  <c r="Q200" i="8"/>
  <c r="R199" i="8"/>
  <c r="AA199" i="8" s="1"/>
  <c r="AB199" i="8" s="1"/>
  <c r="Q199" i="8"/>
  <c r="R198" i="8"/>
  <c r="AA198" i="8" s="1"/>
  <c r="AB198" i="8" s="1"/>
  <c r="Q198" i="8"/>
  <c r="R197" i="8"/>
  <c r="AA197" i="8" s="1"/>
  <c r="AB197" i="8" s="1"/>
  <c r="Q197" i="8"/>
  <c r="R196" i="8"/>
  <c r="AA196" i="8" s="1"/>
  <c r="AB196" i="8" s="1"/>
  <c r="Q196" i="8"/>
  <c r="R195" i="8"/>
  <c r="AA195" i="8" s="1"/>
  <c r="AB195" i="8" s="1"/>
  <c r="Q195" i="8"/>
  <c r="R194" i="8"/>
  <c r="AA194" i="8" s="1"/>
  <c r="AB194" i="8" s="1"/>
  <c r="Q194" i="8"/>
  <c r="R193" i="8"/>
  <c r="AA193" i="8" s="1"/>
  <c r="AB193" i="8" s="1"/>
  <c r="Q193" i="8"/>
  <c r="R192" i="8"/>
  <c r="AA192" i="8" s="1"/>
  <c r="AB192" i="8" s="1"/>
  <c r="Q192" i="8"/>
  <c r="R191" i="8"/>
  <c r="AA191" i="8" s="1"/>
  <c r="AB191" i="8" s="1"/>
  <c r="Q191" i="8"/>
  <c r="R190" i="8"/>
  <c r="Q190" i="8"/>
  <c r="R189" i="8"/>
  <c r="AA189" i="8" s="1"/>
  <c r="AB189" i="8" s="1"/>
  <c r="Q189" i="8"/>
  <c r="R188" i="8"/>
  <c r="AA188" i="8" s="1"/>
  <c r="AB188" i="8" s="1"/>
  <c r="Q188" i="8"/>
  <c r="R187" i="8"/>
  <c r="AA187" i="8" s="1"/>
  <c r="AB187" i="8" s="1"/>
  <c r="Q187" i="8"/>
  <c r="R186" i="8"/>
  <c r="AA186" i="8" s="1"/>
  <c r="AB186" i="8" s="1"/>
  <c r="Q186" i="8"/>
  <c r="R185" i="8"/>
  <c r="AA185" i="8" s="1"/>
  <c r="AB185" i="8" s="1"/>
  <c r="Q185" i="8"/>
  <c r="R184" i="8"/>
  <c r="AA184" i="8" s="1"/>
  <c r="AB184" i="8" s="1"/>
  <c r="Q184" i="8"/>
  <c r="R183" i="8"/>
  <c r="AA183" i="8" s="1"/>
  <c r="AB183" i="8" s="1"/>
  <c r="Q183" i="8"/>
  <c r="R182" i="8"/>
  <c r="AA182" i="8" s="1"/>
  <c r="AB182" i="8" s="1"/>
  <c r="Q182" i="8"/>
  <c r="R181" i="8"/>
  <c r="AA181" i="8" s="1"/>
  <c r="AB181" i="8" s="1"/>
  <c r="Q181" i="8"/>
  <c r="R180" i="8"/>
  <c r="AA180" i="8" s="1"/>
  <c r="AB180" i="8" s="1"/>
  <c r="Q180" i="8"/>
  <c r="R179" i="8"/>
  <c r="AA179" i="8" s="1"/>
  <c r="AB179" i="8" s="1"/>
  <c r="Q179" i="8"/>
  <c r="R178" i="8"/>
  <c r="AA178" i="8" s="1"/>
  <c r="AB178" i="8" s="1"/>
  <c r="Q178" i="8"/>
  <c r="R177" i="8"/>
  <c r="AA177" i="8" s="1"/>
  <c r="AB177" i="8" s="1"/>
  <c r="Q177" i="8"/>
  <c r="R176" i="8"/>
  <c r="AA176" i="8" s="1"/>
  <c r="AB176" i="8" s="1"/>
  <c r="Q176" i="8"/>
  <c r="R175" i="8"/>
  <c r="AA175" i="8" s="1"/>
  <c r="AB175" i="8" s="1"/>
  <c r="Q175" i="8"/>
  <c r="R174" i="8"/>
  <c r="AA174" i="8" s="1"/>
  <c r="AB174" i="8" s="1"/>
  <c r="Q174" i="8"/>
  <c r="R173" i="8"/>
  <c r="AA173" i="8" s="1"/>
  <c r="AB173" i="8" s="1"/>
  <c r="Q173" i="8"/>
  <c r="R172" i="8"/>
  <c r="AA172" i="8" s="1"/>
  <c r="AB172" i="8" s="1"/>
  <c r="Q172" i="8"/>
  <c r="P26" i="8"/>
  <c r="P25" i="8"/>
  <c r="P24" i="8"/>
  <c r="P23" i="8"/>
  <c r="P22" i="8"/>
  <c r="P12" i="8"/>
  <c r="L262" i="8"/>
  <c r="Z262" i="8" s="1"/>
  <c r="K262" i="8"/>
  <c r="L261" i="8"/>
  <c r="Z261" i="8" s="1"/>
  <c r="K261" i="8"/>
  <c r="L260" i="8"/>
  <c r="Z260" i="8" s="1"/>
  <c r="K260" i="8"/>
  <c r="L259" i="8"/>
  <c r="Z259" i="8" s="1"/>
  <c r="K259" i="8"/>
  <c r="L258" i="8"/>
  <c r="Z258" i="8" s="1"/>
  <c r="K258" i="8"/>
  <c r="L257" i="8"/>
  <c r="Z257" i="8" s="1"/>
  <c r="K257" i="8"/>
  <c r="L256" i="8"/>
  <c r="Z256" i="8" s="1"/>
  <c r="K256" i="8"/>
  <c r="L255" i="8"/>
  <c r="Z255" i="8" s="1"/>
  <c r="K255" i="8"/>
  <c r="L254" i="8"/>
  <c r="Z254" i="8" s="1"/>
  <c r="K254" i="8"/>
  <c r="L253" i="8"/>
  <c r="Z253" i="8" s="1"/>
  <c r="K253" i="8"/>
  <c r="L252" i="8"/>
  <c r="Z252" i="8" s="1"/>
  <c r="K252" i="8"/>
  <c r="L251" i="8"/>
  <c r="Z251" i="8" s="1"/>
  <c r="K251" i="8"/>
  <c r="L250" i="8"/>
  <c r="K250" i="8"/>
  <c r="L249" i="8"/>
  <c r="Z249" i="8" s="1"/>
  <c r="K249" i="8"/>
  <c r="L248" i="8"/>
  <c r="Z248" i="8" s="1"/>
  <c r="K248" i="8"/>
  <c r="L247" i="8"/>
  <c r="Z247" i="8" s="1"/>
  <c r="K247" i="8"/>
  <c r="L246" i="8"/>
  <c r="Z246" i="8" s="1"/>
  <c r="K246" i="8"/>
  <c r="L245" i="8"/>
  <c r="Z245" i="8" s="1"/>
  <c r="K245" i="8"/>
  <c r="L244" i="8"/>
  <c r="Z244" i="8" s="1"/>
  <c r="K244" i="8"/>
  <c r="L243" i="8"/>
  <c r="Z243" i="8" s="1"/>
  <c r="K243" i="8"/>
  <c r="L242" i="8"/>
  <c r="Z242" i="8" s="1"/>
  <c r="K242" i="8"/>
  <c r="L241" i="8"/>
  <c r="Z241" i="8" s="1"/>
  <c r="K241" i="8"/>
  <c r="L240" i="8"/>
  <c r="Z240" i="8" s="1"/>
  <c r="K240" i="8"/>
  <c r="L239" i="8"/>
  <c r="Z239" i="8" s="1"/>
  <c r="K239" i="8"/>
  <c r="L238" i="8"/>
  <c r="Z238" i="8" s="1"/>
  <c r="K238" i="8"/>
  <c r="L237" i="8"/>
  <c r="Z237" i="8" s="1"/>
  <c r="K237" i="8"/>
  <c r="L236" i="8"/>
  <c r="Z236" i="8" s="1"/>
  <c r="K236" i="8"/>
  <c r="L235" i="8"/>
  <c r="Z235" i="8" s="1"/>
  <c r="K235" i="8"/>
  <c r="L234" i="8"/>
  <c r="Z234" i="8" s="1"/>
  <c r="K234" i="8"/>
  <c r="L233" i="8"/>
  <c r="Z233" i="8" s="1"/>
  <c r="K233" i="8"/>
  <c r="L232" i="8"/>
  <c r="Z232" i="8" s="1"/>
  <c r="K232" i="8"/>
  <c r="L231" i="8"/>
  <c r="Z231" i="8" s="1"/>
  <c r="K231" i="8"/>
  <c r="L230" i="8"/>
  <c r="Z230" i="8" s="1"/>
  <c r="K230" i="8"/>
  <c r="L229" i="8"/>
  <c r="Z229" i="8" s="1"/>
  <c r="K229" i="8"/>
  <c r="L228" i="8"/>
  <c r="K228" i="8"/>
  <c r="L227" i="8"/>
  <c r="Z227" i="8" s="1"/>
  <c r="K227" i="8"/>
  <c r="L226" i="8"/>
  <c r="Z226" i="8" s="1"/>
  <c r="K226" i="8"/>
  <c r="L225" i="8"/>
  <c r="Z225" i="8" s="1"/>
  <c r="K225" i="8"/>
  <c r="L224" i="8"/>
  <c r="Z224" i="8" s="1"/>
  <c r="K224" i="8"/>
  <c r="L223" i="8"/>
  <c r="Z223" i="8" s="1"/>
  <c r="K223" i="8"/>
  <c r="L222" i="8"/>
  <c r="Z222" i="8" s="1"/>
  <c r="K222" i="8"/>
  <c r="L221" i="8"/>
  <c r="Z221" i="8" s="1"/>
  <c r="K221" i="8"/>
  <c r="L220" i="8"/>
  <c r="Z220" i="8" s="1"/>
  <c r="K220" i="8"/>
  <c r="L219" i="8"/>
  <c r="Z219" i="8" s="1"/>
  <c r="K219" i="8"/>
  <c r="L218" i="8"/>
  <c r="Z218" i="8" s="1"/>
  <c r="K218" i="8"/>
  <c r="L217" i="8"/>
  <c r="Z217" i="8" s="1"/>
  <c r="K217" i="8"/>
  <c r="L216" i="8"/>
  <c r="Z216" i="8" s="1"/>
  <c r="K216" i="8"/>
  <c r="L215" i="8"/>
  <c r="Z215" i="8" s="1"/>
  <c r="K215" i="8"/>
  <c r="L214" i="8"/>
  <c r="Z214" i="8" s="1"/>
  <c r="K214" i="8"/>
  <c r="L213" i="8"/>
  <c r="Z213" i="8" s="1"/>
  <c r="K213" i="8"/>
  <c r="L212" i="8"/>
  <c r="Z212" i="8" s="1"/>
  <c r="K212" i="8"/>
  <c r="L211" i="8"/>
  <c r="Z211" i="8" s="1"/>
  <c r="K211" i="8"/>
  <c r="L210" i="8"/>
  <c r="Z210" i="8" s="1"/>
  <c r="K210" i="8"/>
  <c r="L209" i="8"/>
  <c r="Z209" i="8" s="1"/>
  <c r="K209" i="8"/>
  <c r="L208" i="8"/>
  <c r="K208" i="8"/>
  <c r="L207" i="8"/>
  <c r="Z207" i="8" s="1"/>
  <c r="K207" i="8"/>
  <c r="L206" i="8"/>
  <c r="K206" i="8"/>
  <c r="L205" i="8"/>
  <c r="Z205" i="8" s="1"/>
  <c r="K205" i="8"/>
  <c r="L204" i="8"/>
  <c r="Z204" i="8" s="1"/>
  <c r="K204" i="8"/>
  <c r="L203" i="8"/>
  <c r="Z203" i="8" s="1"/>
  <c r="K203" i="8"/>
  <c r="L202" i="8"/>
  <c r="Z202" i="8" s="1"/>
  <c r="K202" i="8"/>
  <c r="L201" i="8"/>
  <c r="Z201" i="8" s="1"/>
  <c r="K201" i="8"/>
  <c r="L200" i="8"/>
  <c r="Z200" i="8" s="1"/>
  <c r="K200" i="8"/>
  <c r="L199" i="8"/>
  <c r="Z199" i="8" s="1"/>
  <c r="K199" i="8"/>
  <c r="L198" i="8"/>
  <c r="Z198" i="8" s="1"/>
  <c r="K198" i="8"/>
  <c r="L197" i="8"/>
  <c r="Z197" i="8" s="1"/>
  <c r="K197" i="8"/>
  <c r="L196" i="8"/>
  <c r="Z196" i="8" s="1"/>
  <c r="K196" i="8"/>
  <c r="L195" i="8"/>
  <c r="Z195" i="8" s="1"/>
  <c r="K195" i="8"/>
  <c r="L194" i="8"/>
  <c r="Z194" i="8" s="1"/>
  <c r="K194" i="8"/>
  <c r="L193" i="8"/>
  <c r="Z193" i="8" s="1"/>
  <c r="K193" i="8"/>
  <c r="L192" i="8"/>
  <c r="Z192" i="8" s="1"/>
  <c r="K192" i="8"/>
  <c r="L191" i="8"/>
  <c r="Z191" i="8" s="1"/>
  <c r="K191" i="8"/>
  <c r="L190" i="8"/>
  <c r="Z190" i="8" s="1"/>
  <c r="K190" i="8"/>
  <c r="L189" i="8"/>
  <c r="Z189" i="8" s="1"/>
  <c r="K189" i="8"/>
  <c r="L188" i="8"/>
  <c r="Z188" i="8" s="1"/>
  <c r="K188" i="8"/>
  <c r="L187" i="8"/>
  <c r="Z187" i="8" s="1"/>
  <c r="K187" i="8"/>
  <c r="L186" i="8"/>
  <c r="Z186" i="8" s="1"/>
  <c r="K186" i="8"/>
  <c r="L185" i="8"/>
  <c r="Z185" i="8" s="1"/>
  <c r="K185" i="8"/>
  <c r="L184" i="8"/>
  <c r="K184" i="8"/>
  <c r="L183" i="8"/>
  <c r="Z183" i="8" s="1"/>
  <c r="K183" i="8"/>
  <c r="L182" i="8"/>
  <c r="Z182" i="8" s="1"/>
  <c r="K182" i="8"/>
  <c r="L181" i="8"/>
  <c r="Z181" i="8" s="1"/>
  <c r="K181" i="8"/>
  <c r="L180" i="8"/>
  <c r="Z180" i="8" s="1"/>
  <c r="K180" i="8"/>
  <c r="L179" i="8"/>
  <c r="Z179" i="8" s="1"/>
  <c r="K179" i="8"/>
  <c r="L178" i="8"/>
  <c r="Z178" i="8" s="1"/>
  <c r="K178" i="8"/>
  <c r="L177" i="8"/>
  <c r="Z177" i="8" s="1"/>
  <c r="K177" i="8"/>
  <c r="L176" i="8"/>
  <c r="Z176" i="8" s="1"/>
  <c r="K176" i="8"/>
  <c r="L175" i="8"/>
  <c r="Z175" i="8" s="1"/>
  <c r="K175" i="8"/>
  <c r="L174" i="8"/>
  <c r="Z174" i="8" s="1"/>
  <c r="K174" i="8"/>
  <c r="L173" i="8"/>
  <c r="Z173" i="8" s="1"/>
  <c r="K173" i="8"/>
  <c r="J26" i="8"/>
  <c r="J25" i="8"/>
  <c r="J24" i="8"/>
  <c r="J23" i="8"/>
  <c r="J22" i="8"/>
  <c r="J12" i="8"/>
  <c r="U14" i="8" l="1"/>
  <c r="I14" i="8"/>
  <c r="H14" i="8"/>
  <c r="J14" i="8"/>
  <c r="P14" i="8"/>
  <c r="O14" i="8"/>
  <c r="T14" i="8"/>
  <c r="N14" i="8"/>
  <c r="BD21" i="8"/>
  <c r="BC21" i="8"/>
  <c r="BF21" i="8"/>
  <c r="BE21" i="8"/>
  <c r="AY21" i="8"/>
  <c r="AE18" i="22" s="1"/>
  <c r="AZ21" i="8"/>
  <c r="AF18" i="22" s="1"/>
  <c r="BH21" i="8"/>
  <c r="BA21" i="8"/>
  <c r="AG18" i="22" s="1"/>
  <c r="BI21" i="8"/>
  <c r="BG21" i="8"/>
  <c r="BB21" i="8"/>
  <c r="AH18" i="22" s="1"/>
  <c r="BJ21" i="8"/>
  <c r="W148" i="8"/>
  <c r="X148" i="8" s="1"/>
  <c r="Q23" i="8"/>
  <c r="Q26" i="8"/>
  <c r="W157" i="8"/>
  <c r="X157" i="8" s="1"/>
  <c r="W152" i="8"/>
  <c r="X152" i="8" s="1"/>
  <c r="AA190" i="8"/>
  <c r="AA23" i="8" s="1"/>
  <c r="K23" i="8"/>
  <c r="Q25" i="8"/>
  <c r="K25" i="8"/>
  <c r="AD155" i="8"/>
  <c r="AE155" i="8" s="1"/>
  <c r="W169" i="8"/>
  <c r="X169" i="8" s="1"/>
  <c r="E21" i="8"/>
  <c r="W164" i="8"/>
  <c r="X164" i="8" s="1"/>
  <c r="AD170" i="8"/>
  <c r="AE170" i="8" s="1"/>
  <c r="K26" i="8"/>
  <c r="AD167" i="8"/>
  <c r="AE167" i="8" s="1"/>
  <c r="AD158" i="8"/>
  <c r="AE158" i="8" s="1"/>
  <c r="W171" i="8"/>
  <c r="X171" i="8" s="1"/>
  <c r="L24" i="8"/>
  <c r="AD166" i="8"/>
  <c r="AE166" i="8" s="1"/>
  <c r="AD165" i="8"/>
  <c r="AE165" i="8" s="1"/>
  <c r="L25" i="8"/>
  <c r="AD163" i="8"/>
  <c r="AE163" i="8" s="1"/>
  <c r="K24" i="8"/>
  <c r="AD160" i="8"/>
  <c r="AE160" i="8" s="1"/>
  <c r="W159" i="8"/>
  <c r="X159" i="8" s="1"/>
  <c r="F21" i="8"/>
  <c r="W154" i="8"/>
  <c r="X154" i="8" s="1"/>
  <c r="W153" i="8"/>
  <c r="X153" i="8" s="1"/>
  <c r="R21" i="8"/>
  <c r="L21" i="8"/>
  <c r="AD148" i="8"/>
  <c r="AE148" i="8" s="1"/>
  <c r="K22" i="8"/>
  <c r="K21" i="8"/>
  <c r="W151" i="8"/>
  <c r="X151" i="8" s="1"/>
  <c r="Z206" i="8"/>
  <c r="Y23" i="8"/>
  <c r="Z184" i="8"/>
  <c r="Z23" i="8" s="1"/>
  <c r="Z228" i="8"/>
  <c r="Z25" i="8" s="1"/>
  <c r="Y25" i="8"/>
  <c r="AA148" i="8"/>
  <c r="AB148" i="8" s="1"/>
  <c r="W150" i="8"/>
  <c r="X150" i="8" s="1"/>
  <c r="W162" i="8"/>
  <c r="X162" i="8" s="1"/>
  <c r="Z208" i="8"/>
  <c r="Q12" i="8"/>
  <c r="W149" i="8"/>
  <c r="X149" i="8" s="1"/>
  <c r="W161" i="8"/>
  <c r="X161" i="8" s="1"/>
  <c r="AD149" i="8"/>
  <c r="AE149" i="8" s="1"/>
  <c r="Q21" i="8"/>
  <c r="L26" i="8"/>
  <c r="R24" i="8"/>
  <c r="R26" i="8"/>
  <c r="W156" i="8"/>
  <c r="X156" i="8" s="1"/>
  <c r="W168" i="8"/>
  <c r="X168" i="8" s="1"/>
  <c r="L23" i="8"/>
  <c r="AA250" i="8"/>
  <c r="AB250" i="8" s="1"/>
  <c r="AA25" i="8"/>
  <c r="AA24" i="8"/>
  <c r="AB24" i="8"/>
  <c r="AA22" i="8"/>
  <c r="AB22" i="8"/>
  <c r="Z22" i="8"/>
  <c r="Y22" i="8"/>
  <c r="L12" i="8"/>
  <c r="L22" i="8"/>
  <c r="K12" i="8"/>
  <c r="Q24" i="8"/>
  <c r="R25" i="8"/>
  <c r="R12" i="8"/>
  <c r="Q22" i="8"/>
  <c r="R22" i="8"/>
  <c r="R23" i="8"/>
  <c r="BJ262" i="8"/>
  <c r="BI262" i="8"/>
  <c r="BH262" i="8"/>
  <c r="BG262" i="8"/>
  <c r="BF262" i="8"/>
  <c r="BE262" i="8"/>
  <c r="BJ261" i="8"/>
  <c r="BI261" i="8"/>
  <c r="BH261" i="8"/>
  <c r="BG261" i="8"/>
  <c r="BF261" i="8"/>
  <c r="BE261" i="8"/>
  <c r="BJ260" i="8"/>
  <c r="BI260" i="8"/>
  <c r="BH260" i="8"/>
  <c r="BG260" i="8"/>
  <c r="BF260" i="8"/>
  <c r="BE260" i="8"/>
  <c r="BJ259" i="8"/>
  <c r="BI259" i="8"/>
  <c r="BH259" i="8"/>
  <c r="BG259" i="8"/>
  <c r="BF259" i="8"/>
  <c r="BE259" i="8"/>
  <c r="BJ258" i="8"/>
  <c r="BI258" i="8"/>
  <c r="BH258" i="8"/>
  <c r="BG258" i="8"/>
  <c r="BF258" i="8"/>
  <c r="BE258" i="8"/>
  <c r="BJ257" i="8"/>
  <c r="BI257" i="8"/>
  <c r="BH257" i="8"/>
  <c r="BG257" i="8"/>
  <c r="BF257" i="8"/>
  <c r="BE257" i="8"/>
  <c r="BJ256" i="8"/>
  <c r="BI256" i="8"/>
  <c r="BH256" i="8"/>
  <c r="BG256" i="8"/>
  <c r="BF256" i="8"/>
  <c r="BE256" i="8"/>
  <c r="BJ255" i="8"/>
  <c r="BI255" i="8"/>
  <c r="BH255" i="8"/>
  <c r="BG255" i="8"/>
  <c r="BF255" i="8"/>
  <c r="BE255" i="8"/>
  <c r="BJ254" i="8"/>
  <c r="BI254" i="8"/>
  <c r="BH254" i="8"/>
  <c r="BG254" i="8"/>
  <c r="BF254" i="8"/>
  <c r="BE254" i="8"/>
  <c r="BJ253" i="8"/>
  <c r="BI253" i="8"/>
  <c r="BH253" i="8"/>
  <c r="BG253" i="8"/>
  <c r="BF253" i="8"/>
  <c r="BE253" i="8"/>
  <c r="BJ252" i="8"/>
  <c r="BI252" i="8"/>
  <c r="BH252" i="8"/>
  <c r="BG252" i="8"/>
  <c r="BF252" i="8"/>
  <c r="BE252" i="8"/>
  <c r="BJ251" i="8"/>
  <c r="BI251" i="8"/>
  <c r="BH251" i="8"/>
  <c r="BG251" i="8"/>
  <c r="BF251" i="8"/>
  <c r="BE251" i="8"/>
  <c r="BJ250" i="8"/>
  <c r="BI250" i="8"/>
  <c r="BH250" i="8"/>
  <c r="BG250" i="8"/>
  <c r="BF250" i="8"/>
  <c r="BE250" i="8"/>
  <c r="BJ249" i="8"/>
  <c r="BI249" i="8"/>
  <c r="BH249" i="8"/>
  <c r="BG249" i="8"/>
  <c r="BF249" i="8"/>
  <c r="BE249" i="8"/>
  <c r="BJ248" i="8"/>
  <c r="BI248" i="8"/>
  <c r="BH248" i="8"/>
  <c r="BG248" i="8"/>
  <c r="BF248" i="8"/>
  <c r="BE248" i="8"/>
  <c r="BJ247" i="8"/>
  <c r="BI247" i="8"/>
  <c r="BH247" i="8"/>
  <c r="BG247" i="8"/>
  <c r="BF247" i="8"/>
  <c r="BE247" i="8"/>
  <c r="BJ246" i="8"/>
  <c r="BI246" i="8"/>
  <c r="BH246" i="8"/>
  <c r="BG246" i="8"/>
  <c r="BF246" i="8"/>
  <c r="BE246" i="8"/>
  <c r="BJ245" i="8"/>
  <c r="BI245" i="8"/>
  <c r="BH245" i="8"/>
  <c r="BG245" i="8"/>
  <c r="BF245" i="8"/>
  <c r="BE245" i="8"/>
  <c r="BJ244" i="8"/>
  <c r="BI244" i="8"/>
  <c r="BH244" i="8"/>
  <c r="BG244" i="8"/>
  <c r="BF244" i="8"/>
  <c r="BE244" i="8"/>
  <c r="BJ243" i="8"/>
  <c r="BI243" i="8"/>
  <c r="BH243" i="8"/>
  <c r="BG243" i="8"/>
  <c r="BF243" i="8"/>
  <c r="BE243" i="8"/>
  <c r="BJ242" i="8"/>
  <c r="BI242" i="8"/>
  <c r="BH242" i="8"/>
  <c r="BG242" i="8"/>
  <c r="BF242" i="8"/>
  <c r="BE242" i="8"/>
  <c r="BJ241" i="8"/>
  <c r="BI241" i="8"/>
  <c r="BH241" i="8"/>
  <c r="BG241" i="8"/>
  <c r="BF241" i="8"/>
  <c r="BE241" i="8"/>
  <c r="BJ240" i="8"/>
  <c r="BI240" i="8"/>
  <c r="BH240" i="8"/>
  <c r="BG240" i="8"/>
  <c r="BF240" i="8"/>
  <c r="BE240" i="8"/>
  <c r="BJ239" i="8"/>
  <c r="BI239" i="8"/>
  <c r="BH239" i="8"/>
  <c r="BG239" i="8"/>
  <c r="BF239" i="8"/>
  <c r="BE239" i="8"/>
  <c r="BJ238" i="8"/>
  <c r="BI238" i="8"/>
  <c r="BH238" i="8"/>
  <c r="BG238" i="8"/>
  <c r="BF238" i="8"/>
  <c r="BE238" i="8"/>
  <c r="BJ237" i="8"/>
  <c r="BI237" i="8"/>
  <c r="BH237" i="8"/>
  <c r="BG237" i="8"/>
  <c r="BF237" i="8"/>
  <c r="BE237" i="8"/>
  <c r="BJ236" i="8"/>
  <c r="BI236" i="8"/>
  <c r="BH236" i="8"/>
  <c r="BG236" i="8"/>
  <c r="BF236" i="8"/>
  <c r="BE236" i="8"/>
  <c r="BJ235" i="8"/>
  <c r="BI235" i="8"/>
  <c r="BH235" i="8"/>
  <c r="BG235" i="8"/>
  <c r="BF235" i="8"/>
  <c r="BE235" i="8"/>
  <c r="BJ234" i="8"/>
  <c r="BI234" i="8"/>
  <c r="BH234" i="8"/>
  <c r="BG234" i="8"/>
  <c r="BF234" i="8"/>
  <c r="BE234" i="8"/>
  <c r="BJ233" i="8"/>
  <c r="BI233" i="8"/>
  <c r="BH233" i="8"/>
  <c r="BG233" i="8"/>
  <c r="BF233" i="8"/>
  <c r="BE233" i="8"/>
  <c r="BJ232" i="8"/>
  <c r="BI232" i="8"/>
  <c r="BH232" i="8"/>
  <c r="BG232" i="8"/>
  <c r="BF232" i="8"/>
  <c r="BE232" i="8"/>
  <c r="BJ231" i="8"/>
  <c r="BI231" i="8"/>
  <c r="BH231" i="8"/>
  <c r="BG231" i="8"/>
  <c r="BF231" i="8"/>
  <c r="BE231" i="8"/>
  <c r="BJ230" i="8"/>
  <c r="BI230" i="8"/>
  <c r="BH230" i="8"/>
  <c r="BG230" i="8"/>
  <c r="BF230" i="8"/>
  <c r="BE230" i="8"/>
  <c r="BJ229" i="8"/>
  <c r="BI229" i="8"/>
  <c r="BH229" i="8"/>
  <c r="BG229" i="8"/>
  <c r="BF229" i="8"/>
  <c r="BE229" i="8"/>
  <c r="BJ228" i="8"/>
  <c r="BI228" i="8"/>
  <c r="BH228" i="8"/>
  <c r="BG228" i="8"/>
  <c r="BF228" i="8"/>
  <c r="BE228" i="8"/>
  <c r="BJ227" i="8"/>
  <c r="BI227" i="8"/>
  <c r="BH227" i="8"/>
  <c r="BG227" i="8"/>
  <c r="BF227" i="8"/>
  <c r="BE227" i="8"/>
  <c r="BJ226" i="8"/>
  <c r="BI226" i="8"/>
  <c r="BH226" i="8"/>
  <c r="BG226" i="8"/>
  <c r="BF226" i="8"/>
  <c r="BE226" i="8"/>
  <c r="BJ225" i="8"/>
  <c r="BI225" i="8"/>
  <c r="BH225" i="8"/>
  <c r="BG225" i="8"/>
  <c r="BF225" i="8"/>
  <c r="BE225" i="8"/>
  <c r="BJ224" i="8"/>
  <c r="BI224" i="8"/>
  <c r="BH224" i="8"/>
  <c r="BG224" i="8"/>
  <c r="BF224" i="8"/>
  <c r="BE224" i="8"/>
  <c r="BJ223" i="8"/>
  <c r="BI223" i="8"/>
  <c r="BH223" i="8"/>
  <c r="BG223" i="8"/>
  <c r="BF223" i="8"/>
  <c r="BE223" i="8"/>
  <c r="BJ222" i="8"/>
  <c r="BI222" i="8"/>
  <c r="BH222" i="8"/>
  <c r="BG222" i="8"/>
  <c r="BF222" i="8"/>
  <c r="BE222" i="8"/>
  <c r="BJ221" i="8"/>
  <c r="BI221" i="8"/>
  <c r="BH221" i="8"/>
  <c r="BG221" i="8"/>
  <c r="BF221" i="8"/>
  <c r="BE221" i="8"/>
  <c r="BJ220" i="8"/>
  <c r="BI220" i="8"/>
  <c r="BH220" i="8"/>
  <c r="BG220" i="8"/>
  <c r="BF220" i="8"/>
  <c r="BE220" i="8"/>
  <c r="BJ219" i="8"/>
  <c r="BI219" i="8"/>
  <c r="BH219" i="8"/>
  <c r="BG219" i="8"/>
  <c r="BF219" i="8"/>
  <c r="BE219" i="8"/>
  <c r="BJ218" i="8"/>
  <c r="BI218" i="8"/>
  <c r="BH218" i="8"/>
  <c r="BG218" i="8"/>
  <c r="BF218" i="8"/>
  <c r="BE218" i="8"/>
  <c r="BJ217" i="8"/>
  <c r="BI217" i="8"/>
  <c r="BH217" i="8"/>
  <c r="BG217" i="8"/>
  <c r="BF217" i="8"/>
  <c r="BE217" i="8"/>
  <c r="BJ216" i="8"/>
  <c r="BI216" i="8"/>
  <c r="BH216" i="8"/>
  <c r="BG216" i="8"/>
  <c r="BF216" i="8"/>
  <c r="BE216" i="8"/>
  <c r="BJ215" i="8"/>
  <c r="BI215" i="8"/>
  <c r="BH215" i="8"/>
  <c r="BG215" i="8"/>
  <c r="BF215" i="8"/>
  <c r="BE215" i="8"/>
  <c r="BJ214" i="8"/>
  <c r="BI214" i="8"/>
  <c r="BH214" i="8"/>
  <c r="BG214" i="8"/>
  <c r="BF214" i="8"/>
  <c r="BE214" i="8"/>
  <c r="BJ213" i="8"/>
  <c r="BI213" i="8"/>
  <c r="BH213" i="8"/>
  <c r="BG213" i="8"/>
  <c r="BF213" i="8"/>
  <c r="BE213" i="8"/>
  <c r="BJ212" i="8"/>
  <c r="BI212" i="8"/>
  <c r="BH212" i="8"/>
  <c r="BG212" i="8"/>
  <c r="BF212" i="8"/>
  <c r="BE212" i="8"/>
  <c r="BJ211" i="8"/>
  <c r="BI211" i="8"/>
  <c r="BH211" i="8"/>
  <c r="BG211" i="8"/>
  <c r="BF211" i="8"/>
  <c r="BE211" i="8"/>
  <c r="BJ210" i="8"/>
  <c r="BI210" i="8"/>
  <c r="BH210" i="8"/>
  <c r="BG210" i="8"/>
  <c r="BF210" i="8"/>
  <c r="BE210" i="8"/>
  <c r="BJ209" i="8"/>
  <c r="BI209" i="8"/>
  <c r="BH209" i="8"/>
  <c r="BG209" i="8"/>
  <c r="BF209" i="8"/>
  <c r="BE209" i="8"/>
  <c r="BJ208" i="8"/>
  <c r="BI208" i="8"/>
  <c r="BH208" i="8"/>
  <c r="BG208" i="8"/>
  <c r="BF208" i="8"/>
  <c r="BE208" i="8"/>
  <c r="BJ207" i="8"/>
  <c r="BI207" i="8"/>
  <c r="BH207" i="8"/>
  <c r="BG207" i="8"/>
  <c r="BF207" i="8"/>
  <c r="BE207" i="8"/>
  <c r="BJ206" i="8"/>
  <c r="BI206" i="8"/>
  <c r="BH206" i="8"/>
  <c r="BG206" i="8"/>
  <c r="BF206" i="8"/>
  <c r="BE206" i="8"/>
  <c r="BJ205" i="8"/>
  <c r="BI205" i="8"/>
  <c r="BH205" i="8"/>
  <c r="BG205" i="8"/>
  <c r="BF205" i="8"/>
  <c r="BE205" i="8"/>
  <c r="BJ204" i="8"/>
  <c r="BI204" i="8"/>
  <c r="BH204" i="8"/>
  <c r="BG204" i="8"/>
  <c r="BF204" i="8"/>
  <c r="BE204" i="8"/>
  <c r="BJ203" i="8"/>
  <c r="BI203" i="8"/>
  <c r="BH203" i="8"/>
  <c r="BG203" i="8"/>
  <c r="BF203" i="8"/>
  <c r="BE203" i="8"/>
  <c r="BJ202" i="8"/>
  <c r="BI202" i="8"/>
  <c r="BH202" i="8"/>
  <c r="BG202" i="8"/>
  <c r="BF202" i="8"/>
  <c r="BE202" i="8"/>
  <c r="BJ201" i="8"/>
  <c r="BI201" i="8"/>
  <c r="BH201" i="8"/>
  <c r="BG201" i="8"/>
  <c r="BF201" i="8"/>
  <c r="BE201" i="8"/>
  <c r="BJ200" i="8"/>
  <c r="BI200" i="8"/>
  <c r="BH200" i="8"/>
  <c r="BG200" i="8"/>
  <c r="BF200" i="8"/>
  <c r="BE200" i="8"/>
  <c r="BJ199" i="8"/>
  <c r="BI199" i="8"/>
  <c r="BH199" i="8"/>
  <c r="BG199" i="8"/>
  <c r="BF199" i="8"/>
  <c r="BE199" i="8"/>
  <c r="BJ198" i="8"/>
  <c r="BI198" i="8"/>
  <c r="BH198" i="8"/>
  <c r="BG198" i="8"/>
  <c r="BF198" i="8"/>
  <c r="BE198" i="8"/>
  <c r="BJ197" i="8"/>
  <c r="BI197" i="8"/>
  <c r="BH197" i="8"/>
  <c r="BG197" i="8"/>
  <c r="BF197" i="8"/>
  <c r="BE197" i="8"/>
  <c r="BJ196" i="8"/>
  <c r="BI196" i="8"/>
  <c r="BH196" i="8"/>
  <c r="BG196" i="8"/>
  <c r="BF196" i="8"/>
  <c r="BE196" i="8"/>
  <c r="BJ195" i="8"/>
  <c r="BI195" i="8"/>
  <c r="BH195" i="8"/>
  <c r="BG195" i="8"/>
  <c r="BF195" i="8"/>
  <c r="BE195" i="8"/>
  <c r="BJ194" i="8"/>
  <c r="BI194" i="8"/>
  <c r="BH194" i="8"/>
  <c r="BG194" i="8"/>
  <c r="BF194" i="8"/>
  <c r="BE194" i="8"/>
  <c r="BJ193" i="8"/>
  <c r="BI193" i="8"/>
  <c r="BH193" i="8"/>
  <c r="BG193" i="8"/>
  <c r="BF193" i="8"/>
  <c r="BE193" i="8"/>
  <c r="BJ192" i="8"/>
  <c r="BI192" i="8"/>
  <c r="BH192" i="8"/>
  <c r="BG192" i="8"/>
  <c r="BF192" i="8"/>
  <c r="BE192" i="8"/>
  <c r="BJ191" i="8"/>
  <c r="BI191" i="8"/>
  <c r="BH191" i="8"/>
  <c r="BG191" i="8"/>
  <c r="BF191" i="8"/>
  <c r="BE191" i="8"/>
  <c r="BJ190" i="8"/>
  <c r="BI190" i="8"/>
  <c r="BH190" i="8"/>
  <c r="BG190" i="8"/>
  <c r="BF190" i="8"/>
  <c r="BE190" i="8"/>
  <c r="BJ189" i="8"/>
  <c r="BI189" i="8"/>
  <c r="BH189" i="8"/>
  <c r="BG189" i="8"/>
  <c r="BF189" i="8"/>
  <c r="BE189" i="8"/>
  <c r="BJ188" i="8"/>
  <c r="BI188" i="8"/>
  <c r="BH188" i="8"/>
  <c r="BG188" i="8"/>
  <c r="BF188" i="8"/>
  <c r="BE188" i="8"/>
  <c r="BJ187" i="8"/>
  <c r="BI187" i="8"/>
  <c r="BH187" i="8"/>
  <c r="BG187" i="8"/>
  <c r="BF187" i="8"/>
  <c r="BE187" i="8"/>
  <c r="BJ186" i="8"/>
  <c r="BI186" i="8"/>
  <c r="BH186" i="8"/>
  <c r="BG186" i="8"/>
  <c r="BF186" i="8"/>
  <c r="BE186" i="8"/>
  <c r="BJ185" i="8"/>
  <c r="BI185" i="8"/>
  <c r="BH185" i="8"/>
  <c r="BG185" i="8"/>
  <c r="BF185" i="8"/>
  <c r="BE185" i="8"/>
  <c r="BJ184" i="8"/>
  <c r="BI184" i="8"/>
  <c r="BH184" i="8"/>
  <c r="BG184" i="8"/>
  <c r="BF184" i="8"/>
  <c r="BE184" i="8"/>
  <c r="BJ183" i="8"/>
  <c r="BI183" i="8"/>
  <c r="BH183" i="8"/>
  <c r="BG183" i="8"/>
  <c r="BF183" i="8"/>
  <c r="BE183" i="8"/>
  <c r="BJ182" i="8"/>
  <c r="BI182" i="8"/>
  <c r="BH182" i="8"/>
  <c r="BG182" i="8"/>
  <c r="BF182" i="8"/>
  <c r="BE182" i="8"/>
  <c r="BJ181" i="8"/>
  <c r="BI181" i="8"/>
  <c r="BH181" i="8"/>
  <c r="BG181" i="8"/>
  <c r="BF181" i="8"/>
  <c r="BE181" i="8"/>
  <c r="BJ180" i="8"/>
  <c r="BI180" i="8"/>
  <c r="BH180" i="8"/>
  <c r="BG180" i="8"/>
  <c r="BF180" i="8"/>
  <c r="BE180" i="8"/>
  <c r="BJ179" i="8"/>
  <c r="BI179" i="8"/>
  <c r="BH179" i="8"/>
  <c r="BG179" i="8"/>
  <c r="BF179" i="8"/>
  <c r="BE179" i="8"/>
  <c r="BJ178" i="8"/>
  <c r="BI178" i="8"/>
  <c r="BH178" i="8"/>
  <c r="BG178" i="8"/>
  <c r="BF178" i="8"/>
  <c r="BE178" i="8"/>
  <c r="BJ177" i="8"/>
  <c r="BI177" i="8"/>
  <c r="BH177" i="8"/>
  <c r="BG177" i="8"/>
  <c r="BF177" i="8"/>
  <c r="BE177" i="8"/>
  <c r="BJ176" i="8"/>
  <c r="BI176" i="8"/>
  <c r="BH176" i="8"/>
  <c r="BG176" i="8"/>
  <c r="BF176" i="8"/>
  <c r="BE176" i="8"/>
  <c r="BJ175" i="8"/>
  <c r="BI175" i="8"/>
  <c r="BH175" i="8"/>
  <c r="BG175" i="8"/>
  <c r="BF175" i="8"/>
  <c r="BE175" i="8"/>
  <c r="BJ174" i="8"/>
  <c r="BI174" i="8"/>
  <c r="BH174" i="8"/>
  <c r="BG174" i="8"/>
  <c r="BF174" i="8"/>
  <c r="BE174" i="8"/>
  <c r="BJ173" i="8"/>
  <c r="BI173" i="8"/>
  <c r="BH173" i="8"/>
  <c r="BG173" i="8"/>
  <c r="BF173" i="8"/>
  <c r="BE173" i="8"/>
  <c r="BJ172" i="8"/>
  <c r="BI172" i="8"/>
  <c r="BH172" i="8"/>
  <c r="BG172" i="8"/>
  <c r="BF172" i="8"/>
  <c r="BE172" i="8"/>
  <c r="BD262" i="8"/>
  <c r="BC262" i="8"/>
  <c r="BB262" i="8"/>
  <c r="BD261" i="8"/>
  <c r="BC261" i="8"/>
  <c r="BB261" i="8"/>
  <c r="BD260" i="8"/>
  <c r="BC260" i="8"/>
  <c r="BB260" i="8"/>
  <c r="BD259" i="8"/>
  <c r="BC259" i="8"/>
  <c r="BB259" i="8"/>
  <c r="BD258" i="8"/>
  <c r="BC258" i="8"/>
  <c r="BB258" i="8"/>
  <c r="BD257" i="8"/>
  <c r="BC257" i="8"/>
  <c r="BB257" i="8"/>
  <c r="BD256" i="8"/>
  <c r="BC256" i="8"/>
  <c r="BB256" i="8"/>
  <c r="BD255" i="8"/>
  <c r="BC255" i="8"/>
  <c r="BB255" i="8"/>
  <c r="BD254" i="8"/>
  <c r="BC254" i="8"/>
  <c r="BB254" i="8"/>
  <c r="BD253" i="8"/>
  <c r="BC253" i="8"/>
  <c r="BB253" i="8"/>
  <c r="BD252" i="8"/>
  <c r="BC252" i="8"/>
  <c r="BB252" i="8"/>
  <c r="BD251" i="8"/>
  <c r="BC251" i="8"/>
  <c r="BB251" i="8"/>
  <c r="BD250" i="8"/>
  <c r="BC250" i="8"/>
  <c r="BB250" i="8"/>
  <c r="BD249" i="8"/>
  <c r="BC249" i="8"/>
  <c r="BB249" i="8"/>
  <c r="BD248" i="8"/>
  <c r="BC248" i="8"/>
  <c r="BB248" i="8"/>
  <c r="BD247" i="8"/>
  <c r="BC247" i="8"/>
  <c r="BB247" i="8"/>
  <c r="BD246" i="8"/>
  <c r="BC246" i="8"/>
  <c r="BB246" i="8"/>
  <c r="BD245" i="8"/>
  <c r="BC245" i="8"/>
  <c r="BB245" i="8"/>
  <c r="BD244" i="8"/>
  <c r="BC244" i="8"/>
  <c r="BB244" i="8"/>
  <c r="BD243" i="8"/>
  <c r="BC243" i="8"/>
  <c r="BB243" i="8"/>
  <c r="BD242" i="8"/>
  <c r="BC242" i="8"/>
  <c r="BB242" i="8"/>
  <c r="BD241" i="8"/>
  <c r="BC241" i="8"/>
  <c r="BB241" i="8"/>
  <c r="BD240" i="8"/>
  <c r="BC240" i="8"/>
  <c r="BB240" i="8"/>
  <c r="BD239" i="8"/>
  <c r="BC239" i="8"/>
  <c r="BB239" i="8"/>
  <c r="BD238" i="8"/>
  <c r="BC238" i="8"/>
  <c r="BB238" i="8"/>
  <c r="BD237" i="8"/>
  <c r="BC237" i="8"/>
  <c r="BB237" i="8"/>
  <c r="BD236" i="8"/>
  <c r="BC236" i="8"/>
  <c r="BB236" i="8"/>
  <c r="BD235" i="8"/>
  <c r="BC235" i="8"/>
  <c r="BB235" i="8"/>
  <c r="BD234" i="8"/>
  <c r="BC234" i="8"/>
  <c r="BB234" i="8"/>
  <c r="BD233" i="8"/>
  <c r="BC233" i="8"/>
  <c r="BB233" i="8"/>
  <c r="BD232" i="8"/>
  <c r="BC232" i="8"/>
  <c r="BB232" i="8"/>
  <c r="BD231" i="8"/>
  <c r="BC231" i="8"/>
  <c r="BB231" i="8"/>
  <c r="BD230" i="8"/>
  <c r="BC230" i="8"/>
  <c r="BB230" i="8"/>
  <c r="BD229" i="8"/>
  <c r="BC229" i="8"/>
  <c r="BB229" i="8"/>
  <c r="BD228" i="8"/>
  <c r="BC228" i="8"/>
  <c r="BB228" i="8"/>
  <c r="BD227" i="8"/>
  <c r="BC227" i="8"/>
  <c r="BB227" i="8"/>
  <c r="BD226" i="8"/>
  <c r="BC226" i="8"/>
  <c r="BB226" i="8"/>
  <c r="BD225" i="8"/>
  <c r="BC225" i="8"/>
  <c r="BB225" i="8"/>
  <c r="BD224" i="8"/>
  <c r="BC224" i="8"/>
  <c r="BB224" i="8"/>
  <c r="BD223" i="8"/>
  <c r="BC223" i="8"/>
  <c r="BB223" i="8"/>
  <c r="BD222" i="8"/>
  <c r="BC222" i="8"/>
  <c r="BB222" i="8"/>
  <c r="BD221" i="8"/>
  <c r="BC221" i="8"/>
  <c r="BB221" i="8"/>
  <c r="BD220" i="8"/>
  <c r="BC220" i="8"/>
  <c r="BB220" i="8"/>
  <c r="BD219" i="8"/>
  <c r="BC219" i="8"/>
  <c r="BB219" i="8"/>
  <c r="BD218" i="8"/>
  <c r="BC218" i="8"/>
  <c r="BB218" i="8"/>
  <c r="BD217" i="8"/>
  <c r="BC217" i="8"/>
  <c r="BB217" i="8"/>
  <c r="BD216" i="8"/>
  <c r="BC216" i="8"/>
  <c r="BB216" i="8"/>
  <c r="BD215" i="8"/>
  <c r="BC215" i="8"/>
  <c r="BB215" i="8"/>
  <c r="BD214" i="8"/>
  <c r="BC214" i="8"/>
  <c r="BB214" i="8"/>
  <c r="BD213" i="8"/>
  <c r="BC213" i="8"/>
  <c r="BB213" i="8"/>
  <c r="BD212" i="8"/>
  <c r="BC212" i="8"/>
  <c r="BB212" i="8"/>
  <c r="BD211" i="8"/>
  <c r="BC211" i="8"/>
  <c r="BB211" i="8"/>
  <c r="BD210" i="8"/>
  <c r="BC210" i="8"/>
  <c r="BB210" i="8"/>
  <c r="BD209" i="8"/>
  <c r="BC209" i="8"/>
  <c r="BB209" i="8"/>
  <c r="BD208" i="8"/>
  <c r="BC208" i="8"/>
  <c r="BB208" i="8"/>
  <c r="BD207" i="8"/>
  <c r="BC207" i="8"/>
  <c r="BB207" i="8"/>
  <c r="BD206" i="8"/>
  <c r="BC206" i="8"/>
  <c r="BB206" i="8"/>
  <c r="BD205" i="8"/>
  <c r="BC205" i="8"/>
  <c r="BB205" i="8"/>
  <c r="BD204" i="8"/>
  <c r="BC204" i="8"/>
  <c r="BB204" i="8"/>
  <c r="BD203" i="8"/>
  <c r="BC203" i="8"/>
  <c r="BB203" i="8"/>
  <c r="BD202" i="8"/>
  <c r="BC202" i="8"/>
  <c r="BB202" i="8"/>
  <c r="BD201" i="8"/>
  <c r="BC201" i="8"/>
  <c r="BB201" i="8"/>
  <c r="BD200" i="8"/>
  <c r="BC200" i="8"/>
  <c r="BB200" i="8"/>
  <c r="BD199" i="8"/>
  <c r="BC199" i="8"/>
  <c r="BB199" i="8"/>
  <c r="BD198" i="8"/>
  <c r="BC198" i="8"/>
  <c r="BB198" i="8"/>
  <c r="BD197" i="8"/>
  <c r="BC197" i="8"/>
  <c r="BB197" i="8"/>
  <c r="BD196" i="8"/>
  <c r="BC196" i="8"/>
  <c r="BB196" i="8"/>
  <c r="BD195" i="8"/>
  <c r="BC195" i="8"/>
  <c r="BB195" i="8"/>
  <c r="BD194" i="8"/>
  <c r="BC194" i="8"/>
  <c r="BB194" i="8"/>
  <c r="BD193" i="8"/>
  <c r="BC193" i="8"/>
  <c r="BB193" i="8"/>
  <c r="BD192" i="8"/>
  <c r="BC192" i="8"/>
  <c r="BB192" i="8"/>
  <c r="BD191" i="8"/>
  <c r="BC191" i="8"/>
  <c r="BB191" i="8"/>
  <c r="BD190" i="8"/>
  <c r="BC190" i="8"/>
  <c r="BB190" i="8"/>
  <c r="BD189" i="8"/>
  <c r="BC189" i="8"/>
  <c r="BB189" i="8"/>
  <c r="BD188" i="8"/>
  <c r="BC188" i="8"/>
  <c r="BB188" i="8"/>
  <c r="BD187" i="8"/>
  <c r="BC187" i="8"/>
  <c r="BB187" i="8"/>
  <c r="BD186" i="8"/>
  <c r="BC186" i="8"/>
  <c r="BB186" i="8"/>
  <c r="BD185" i="8"/>
  <c r="BC185" i="8"/>
  <c r="BB185" i="8"/>
  <c r="BD184" i="8"/>
  <c r="BC184" i="8"/>
  <c r="BB184" i="8"/>
  <c r="BD183" i="8"/>
  <c r="BC183" i="8"/>
  <c r="BB183" i="8"/>
  <c r="BD182" i="8"/>
  <c r="BC182" i="8"/>
  <c r="BB182" i="8"/>
  <c r="BD181" i="8"/>
  <c r="BC181" i="8"/>
  <c r="BB181" i="8"/>
  <c r="BD180" i="8"/>
  <c r="BC180" i="8"/>
  <c r="BB180" i="8"/>
  <c r="BD179" i="8"/>
  <c r="BC179" i="8"/>
  <c r="BB179" i="8"/>
  <c r="BD178" i="8"/>
  <c r="BC178" i="8"/>
  <c r="BB178" i="8"/>
  <c r="BD177" i="8"/>
  <c r="BC177" i="8"/>
  <c r="BB177" i="8"/>
  <c r="BD176" i="8"/>
  <c r="BC176" i="8"/>
  <c r="BB176" i="8"/>
  <c r="BD175" i="8"/>
  <c r="BC175" i="8"/>
  <c r="BB175" i="8"/>
  <c r="BD174" i="8"/>
  <c r="BC174" i="8"/>
  <c r="BB174" i="8"/>
  <c r="BD173" i="8"/>
  <c r="BC173" i="8"/>
  <c r="BB173" i="8"/>
  <c r="BA173" i="8"/>
  <c r="BA174" i="8"/>
  <c r="BA175" i="8"/>
  <c r="BA176" i="8"/>
  <c r="BA177" i="8"/>
  <c r="BA178" i="8"/>
  <c r="BA179" i="8"/>
  <c r="BA180" i="8"/>
  <c r="BA181" i="8"/>
  <c r="BA182" i="8"/>
  <c r="BA183" i="8"/>
  <c r="BA184" i="8"/>
  <c r="BA185" i="8"/>
  <c r="BA186" i="8"/>
  <c r="BA187" i="8"/>
  <c r="BA188" i="8"/>
  <c r="BA189" i="8"/>
  <c r="BA190" i="8"/>
  <c r="BA191" i="8"/>
  <c r="BA192" i="8"/>
  <c r="BA193" i="8"/>
  <c r="BA194" i="8"/>
  <c r="BA195" i="8"/>
  <c r="BA196" i="8"/>
  <c r="BA197" i="8"/>
  <c r="BA198" i="8"/>
  <c r="BA199" i="8"/>
  <c r="BA200" i="8"/>
  <c r="BA201" i="8"/>
  <c r="BA202" i="8"/>
  <c r="BA203" i="8"/>
  <c r="BA204" i="8"/>
  <c r="BA205" i="8"/>
  <c r="BA206" i="8"/>
  <c r="BA207" i="8"/>
  <c r="BA208" i="8"/>
  <c r="BA209" i="8"/>
  <c r="BA210" i="8"/>
  <c r="BA211" i="8"/>
  <c r="BA212" i="8"/>
  <c r="BA213" i="8"/>
  <c r="BA214" i="8"/>
  <c r="BA215" i="8"/>
  <c r="BA216" i="8"/>
  <c r="BA217" i="8"/>
  <c r="BA218" i="8"/>
  <c r="BA219" i="8"/>
  <c r="BA220" i="8"/>
  <c r="BA221" i="8"/>
  <c r="BA222" i="8"/>
  <c r="BA223" i="8"/>
  <c r="BA224" i="8"/>
  <c r="BA225" i="8"/>
  <c r="BA226" i="8"/>
  <c r="BA227" i="8"/>
  <c r="BA228" i="8"/>
  <c r="BA229" i="8"/>
  <c r="BA230" i="8"/>
  <c r="BA231" i="8"/>
  <c r="BA232" i="8"/>
  <c r="BA233" i="8"/>
  <c r="BA234" i="8"/>
  <c r="BA235" i="8"/>
  <c r="BA236" i="8"/>
  <c r="BA237" i="8"/>
  <c r="BA238" i="8"/>
  <c r="BA239" i="8"/>
  <c r="BA240" i="8"/>
  <c r="BA241" i="8"/>
  <c r="BA242" i="8"/>
  <c r="BA243" i="8"/>
  <c r="BA244" i="8"/>
  <c r="BA245" i="8"/>
  <c r="BA246" i="8"/>
  <c r="BA247" i="8"/>
  <c r="BA248" i="8"/>
  <c r="BA249" i="8"/>
  <c r="BA250" i="8"/>
  <c r="BA251" i="8"/>
  <c r="BA252" i="8"/>
  <c r="BA253" i="8"/>
  <c r="BA254" i="8"/>
  <c r="BA255" i="8"/>
  <c r="BA256" i="8"/>
  <c r="BA257" i="8"/>
  <c r="BA258" i="8"/>
  <c r="BA259" i="8"/>
  <c r="BA260" i="8"/>
  <c r="BA261" i="8"/>
  <c r="BA262" i="8"/>
  <c r="AZ173" i="8"/>
  <c r="AZ174" i="8"/>
  <c r="AZ175" i="8"/>
  <c r="AZ176" i="8"/>
  <c r="AZ177" i="8"/>
  <c r="AZ178" i="8"/>
  <c r="AZ179" i="8"/>
  <c r="AZ180" i="8"/>
  <c r="AZ181" i="8"/>
  <c r="AZ182" i="8"/>
  <c r="AZ183" i="8"/>
  <c r="AZ184" i="8"/>
  <c r="AZ185" i="8"/>
  <c r="AZ186" i="8"/>
  <c r="AZ187" i="8"/>
  <c r="AZ188" i="8"/>
  <c r="AZ189" i="8"/>
  <c r="AZ190" i="8"/>
  <c r="AZ191" i="8"/>
  <c r="AZ192" i="8"/>
  <c r="AZ193" i="8"/>
  <c r="AZ194" i="8"/>
  <c r="AZ195" i="8"/>
  <c r="AZ196" i="8"/>
  <c r="AZ197" i="8"/>
  <c r="AZ198" i="8"/>
  <c r="AZ199" i="8"/>
  <c r="AZ200" i="8"/>
  <c r="AZ201" i="8"/>
  <c r="AZ202" i="8"/>
  <c r="AZ203" i="8"/>
  <c r="AZ204" i="8"/>
  <c r="AZ205" i="8"/>
  <c r="AZ206" i="8"/>
  <c r="AZ207" i="8"/>
  <c r="AZ208" i="8"/>
  <c r="AZ209" i="8"/>
  <c r="AZ210" i="8"/>
  <c r="AZ211" i="8"/>
  <c r="AZ212" i="8"/>
  <c r="AZ213" i="8"/>
  <c r="AZ214" i="8"/>
  <c r="AZ215" i="8"/>
  <c r="AZ216" i="8"/>
  <c r="AZ217" i="8"/>
  <c r="AZ218" i="8"/>
  <c r="AZ219" i="8"/>
  <c r="AZ220" i="8"/>
  <c r="AZ221" i="8"/>
  <c r="AZ222" i="8"/>
  <c r="AZ223" i="8"/>
  <c r="AZ224" i="8"/>
  <c r="AZ225" i="8"/>
  <c r="AZ226" i="8"/>
  <c r="AZ227" i="8"/>
  <c r="AZ228" i="8"/>
  <c r="AZ229" i="8"/>
  <c r="AZ230" i="8"/>
  <c r="AZ231" i="8"/>
  <c r="AZ232" i="8"/>
  <c r="AZ233" i="8"/>
  <c r="AZ234" i="8"/>
  <c r="AZ235" i="8"/>
  <c r="AZ236" i="8"/>
  <c r="AZ237" i="8"/>
  <c r="AZ238" i="8"/>
  <c r="AZ239" i="8"/>
  <c r="AZ240" i="8"/>
  <c r="AZ241" i="8"/>
  <c r="AZ242" i="8"/>
  <c r="AZ243" i="8"/>
  <c r="AZ244" i="8"/>
  <c r="AZ245" i="8"/>
  <c r="AZ246" i="8"/>
  <c r="AZ247" i="8"/>
  <c r="AZ248" i="8"/>
  <c r="AZ249" i="8"/>
  <c r="AZ250" i="8"/>
  <c r="AZ251" i="8"/>
  <c r="AZ252" i="8"/>
  <c r="AZ253" i="8"/>
  <c r="AZ254" i="8"/>
  <c r="AZ255" i="8"/>
  <c r="AZ256" i="8"/>
  <c r="AZ257" i="8"/>
  <c r="AZ258" i="8"/>
  <c r="AZ259" i="8"/>
  <c r="AZ260" i="8"/>
  <c r="AZ261" i="8"/>
  <c r="AZ262" i="8"/>
  <c r="BD172" i="8"/>
  <c r="BC172" i="8"/>
  <c r="BB172" i="8"/>
  <c r="BA172" i="8"/>
  <c r="AZ172" i="8"/>
  <c r="AY172" i="8"/>
  <c r="AY173" i="8"/>
  <c r="AY174" i="8"/>
  <c r="AY175" i="8"/>
  <c r="AY176" i="8"/>
  <c r="AY177" i="8"/>
  <c r="AY178" i="8"/>
  <c r="AY179" i="8"/>
  <c r="AY180" i="8"/>
  <c r="AY181" i="8"/>
  <c r="AY182" i="8"/>
  <c r="AY183" i="8"/>
  <c r="AY184" i="8"/>
  <c r="AY185" i="8"/>
  <c r="AY186" i="8"/>
  <c r="AY187" i="8"/>
  <c r="AY188" i="8"/>
  <c r="AY189" i="8"/>
  <c r="AY190" i="8"/>
  <c r="AY191" i="8"/>
  <c r="AY192" i="8"/>
  <c r="AY193" i="8"/>
  <c r="AY194" i="8"/>
  <c r="AY195" i="8"/>
  <c r="AY196" i="8"/>
  <c r="AY197" i="8"/>
  <c r="AY198" i="8"/>
  <c r="AY199" i="8"/>
  <c r="AY200" i="8"/>
  <c r="AY201" i="8"/>
  <c r="AY202" i="8"/>
  <c r="AY203" i="8"/>
  <c r="AY204" i="8"/>
  <c r="AY205" i="8"/>
  <c r="AY206" i="8"/>
  <c r="AY207" i="8"/>
  <c r="AY208" i="8"/>
  <c r="AY209" i="8"/>
  <c r="AY210" i="8"/>
  <c r="AY211" i="8"/>
  <c r="AY212" i="8"/>
  <c r="AY213" i="8"/>
  <c r="AY214" i="8"/>
  <c r="AY215" i="8"/>
  <c r="AY216" i="8"/>
  <c r="AY217" i="8"/>
  <c r="AY218" i="8"/>
  <c r="AY219" i="8"/>
  <c r="AY220" i="8"/>
  <c r="AY221" i="8"/>
  <c r="AY222" i="8"/>
  <c r="AY223" i="8"/>
  <c r="AY224" i="8"/>
  <c r="AY225" i="8"/>
  <c r="AY226" i="8"/>
  <c r="AY227" i="8"/>
  <c r="AY228" i="8"/>
  <c r="AY229" i="8"/>
  <c r="AY230" i="8"/>
  <c r="AY231" i="8"/>
  <c r="AY232" i="8"/>
  <c r="AY233" i="8"/>
  <c r="AY234" i="8"/>
  <c r="AY235" i="8"/>
  <c r="AY236" i="8"/>
  <c r="AY237" i="8"/>
  <c r="AY238" i="8"/>
  <c r="AY239" i="8"/>
  <c r="AY240" i="8"/>
  <c r="AY241" i="8"/>
  <c r="AY242" i="8"/>
  <c r="AY243" i="8"/>
  <c r="AY244" i="8"/>
  <c r="AY245" i="8"/>
  <c r="AY246" i="8"/>
  <c r="AY247" i="8"/>
  <c r="AY248" i="8"/>
  <c r="AY249" i="8"/>
  <c r="AY250" i="8"/>
  <c r="AY251" i="8"/>
  <c r="AY252" i="8"/>
  <c r="AY253" i="8"/>
  <c r="AY254" i="8"/>
  <c r="AY255" i="8"/>
  <c r="AY256" i="8"/>
  <c r="AY257" i="8"/>
  <c r="AY258" i="8"/>
  <c r="AY259" i="8"/>
  <c r="AY260" i="8"/>
  <c r="AY261" i="8"/>
  <c r="AY262" i="8"/>
  <c r="AH12" i="8"/>
  <c r="AI12" i="8"/>
  <c r="AJ12" i="8"/>
  <c r="AK12" i="8"/>
  <c r="AL12" i="8"/>
  <c r="AN12" i="8"/>
  <c r="AO12" i="8"/>
  <c r="AQ12" i="8"/>
  <c r="V22" i="8"/>
  <c r="AC22" i="8"/>
  <c r="AF22" i="8"/>
  <c r="AH22" i="8"/>
  <c r="AI22" i="8"/>
  <c r="AJ22" i="8"/>
  <c r="AK22" i="8"/>
  <c r="AL22" i="8"/>
  <c r="AM22" i="8"/>
  <c r="AN22" i="8"/>
  <c r="AO22" i="8"/>
  <c r="AP22" i="8"/>
  <c r="AQ22" i="8"/>
  <c r="AR22" i="8"/>
  <c r="V23" i="8"/>
  <c r="AC23" i="8"/>
  <c r="AF23" i="8"/>
  <c r="AH23" i="8"/>
  <c r="AI23" i="8"/>
  <c r="AJ23" i="8"/>
  <c r="AK23" i="8"/>
  <c r="AL23" i="8"/>
  <c r="AM23" i="8"/>
  <c r="AN23" i="8"/>
  <c r="AO23" i="8"/>
  <c r="AP23" i="8"/>
  <c r="AQ23" i="8"/>
  <c r="AR23" i="8"/>
  <c r="V24" i="8"/>
  <c r="AC24" i="8"/>
  <c r="AF24" i="8"/>
  <c r="AH24" i="8"/>
  <c r="AI24" i="8"/>
  <c r="AJ24" i="8"/>
  <c r="AK24" i="8"/>
  <c r="AL24" i="8"/>
  <c r="AM24" i="8"/>
  <c r="AN24" i="8"/>
  <c r="AO24" i="8"/>
  <c r="AP24" i="8"/>
  <c r="AQ24" i="8"/>
  <c r="AR24" i="8"/>
  <c r="V25" i="8"/>
  <c r="AC25" i="8"/>
  <c r="AF25" i="8"/>
  <c r="AH25" i="8"/>
  <c r="AI25" i="8"/>
  <c r="AJ25" i="8"/>
  <c r="AK25" i="8"/>
  <c r="AL25" i="8"/>
  <c r="AM25" i="8"/>
  <c r="AN25" i="8"/>
  <c r="AO25" i="8"/>
  <c r="AP25" i="8"/>
  <c r="AQ25" i="8"/>
  <c r="AR25" i="8"/>
  <c r="D24" i="8"/>
  <c r="D23" i="8"/>
  <c r="D22" i="8"/>
  <c r="D25" i="8"/>
  <c r="D26" i="8"/>
  <c r="V26" i="8"/>
  <c r="AC26" i="8"/>
  <c r="AF26" i="8"/>
  <c r="AH26" i="8"/>
  <c r="AI26" i="8"/>
  <c r="AJ26" i="8"/>
  <c r="AK26" i="8"/>
  <c r="AL26" i="8"/>
  <c r="AM26" i="8"/>
  <c r="AN26" i="8"/>
  <c r="AO26" i="8"/>
  <c r="AP26" i="8"/>
  <c r="AQ26" i="8"/>
  <c r="AR26" i="8"/>
  <c r="F172" i="8"/>
  <c r="AD172" i="8" s="1"/>
  <c r="F173" i="8"/>
  <c r="AD173" i="8" s="1"/>
  <c r="AE173" i="8" s="1"/>
  <c r="F174" i="8"/>
  <c r="AD174" i="8" s="1"/>
  <c r="AE174" i="8" s="1"/>
  <c r="F175" i="8"/>
  <c r="AD175" i="8" s="1"/>
  <c r="AE175" i="8" s="1"/>
  <c r="F176" i="8"/>
  <c r="AD176" i="8" s="1"/>
  <c r="AE176" i="8" s="1"/>
  <c r="F177" i="8"/>
  <c r="W177" i="8" s="1"/>
  <c r="X177" i="8" s="1"/>
  <c r="F178" i="8"/>
  <c r="AD178" i="8" s="1"/>
  <c r="AE178" i="8" s="1"/>
  <c r="F179" i="8"/>
  <c r="W179" i="8" s="1"/>
  <c r="X179" i="8" s="1"/>
  <c r="F180" i="8"/>
  <c r="W180" i="8" s="1"/>
  <c r="X180" i="8" s="1"/>
  <c r="F181" i="8"/>
  <c r="W181" i="8" s="1"/>
  <c r="X181" i="8" s="1"/>
  <c r="F182" i="8"/>
  <c r="AD182" i="8" s="1"/>
  <c r="AE182" i="8" s="1"/>
  <c r="F183" i="8"/>
  <c r="W183" i="8" s="1"/>
  <c r="X183" i="8" s="1"/>
  <c r="F184" i="8"/>
  <c r="F185" i="8"/>
  <c r="W185" i="8" s="1"/>
  <c r="X185" i="8" s="1"/>
  <c r="F186" i="8"/>
  <c r="AD186" i="8" s="1"/>
  <c r="AE186" i="8" s="1"/>
  <c r="F187" i="8"/>
  <c r="AD187" i="8" s="1"/>
  <c r="AE187" i="8" s="1"/>
  <c r="F188" i="8"/>
  <c r="AD188" i="8" s="1"/>
  <c r="AE188" i="8" s="1"/>
  <c r="F189" i="8"/>
  <c r="W189" i="8" s="1"/>
  <c r="X189" i="8" s="1"/>
  <c r="F190" i="8"/>
  <c r="AD190" i="8" s="1"/>
  <c r="AE190" i="8" s="1"/>
  <c r="F191" i="8"/>
  <c r="AD191" i="8" s="1"/>
  <c r="AE191" i="8" s="1"/>
  <c r="F192" i="8"/>
  <c r="W192" i="8" s="1"/>
  <c r="X192" i="8" s="1"/>
  <c r="F193" i="8"/>
  <c r="W193" i="8" s="1"/>
  <c r="X193" i="8" s="1"/>
  <c r="F194" i="8"/>
  <c r="AD194" i="8" s="1"/>
  <c r="AE194" i="8" s="1"/>
  <c r="F195" i="8"/>
  <c r="W195" i="8" s="1"/>
  <c r="X195" i="8" s="1"/>
  <c r="F196" i="8"/>
  <c r="AD196" i="8" s="1"/>
  <c r="AE196" i="8" s="1"/>
  <c r="F197" i="8"/>
  <c r="W197" i="8" s="1"/>
  <c r="X197" i="8" s="1"/>
  <c r="F198" i="8"/>
  <c r="AD198" i="8" s="1"/>
  <c r="AE198" i="8" s="1"/>
  <c r="F199" i="8"/>
  <c r="AD199" i="8" s="1"/>
  <c r="AE199" i="8" s="1"/>
  <c r="F200" i="8"/>
  <c r="W200" i="8" s="1"/>
  <c r="X200" i="8" s="1"/>
  <c r="F201" i="8"/>
  <c r="W201" i="8" s="1"/>
  <c r="X201" i="8" s="1"/>
  <c r="F202" i="8"/>
  <c r="AD202" i="8" s="1"/>
  <c r="AE202" i="8" s="1"/>
  <c r="F203" i="8"/>
  <c r="W203" i="8" s="1"/>
  <c r="X203" i="8" s="1"/>
  <c r="F204" i="8"/>
  <c r="W204" i="8" s="1"/>
  <c r="X204" i="8" s="1"/>
  <c r="F205" i="8"/>
  <c r="W205" i="8" s="1"/>
  <c r="X205" i="8" s="1"/>
  <c r="F206" i="8"/>
  <c r="AD206" i="8" s="1"/>
  <c r="AE206" i="8" s="1"/>
  <c r="F207" i="8"/>
  <c r="W207" i="8" s="1"/>
  <c r="X207" i="8" s="1"/>
  <c r="F208" i="8"/>
  <c r="AD208" i="8" s="1"/>
  <c r="AE208" i="8" s="1"/>
  <c r="F209" i="8"/>
  <c r="W209" i="8" s="1"/>
  <c r="X209" i="8" s="1"/>
  <c r="F210" i="8"/>
  <c r="AD210" i="8" s="1"/>
  <c r="AE210" i="8" s="1"/>
  <c r="F211" i="8"/>
  <c r="AD211" i="8" s="1"/>
  <c r="AE211" i="8" s="1"/>
  <c r="F212" i="8"/>
  <c r="AD212" i="8" s="1"/>
  <c r="AE212" i="8" s="1"/>
  <c r="F213" i="8"/>
  <c r="W213" i="8" s="1"/>
  <c r="X213" i="8" s="1"/>
  <c r="F214" i="8"/>
  <c r="AD214" i="8" s="1"/>
  <c r="AE214" i="8" s="1"/>
  <c r="F215" i="8"/>
  <c r="W215" i="8" s="1"/>
  <c r="X215" i="8" s="1"/>
  <c r="F216" i="8"/>
  <c r="W216" i="8" s="1"/>
  <c r="X216" i="8" s="1"/>
  <c r="F217" i="8"/>
  <c r="W217" i="8" s="1"/>
  <c r="X217" i="8" s="1"/>
  <c r="F218" i="8"/>
  <c r="AD218" i="8" s="1"/>
  <c r="AE218" i="8" s="1"/>
  <c r="F219" i="8"/>
  <c r="W219" i="8" s="1"/>
  <c r="X219" i="8" s="1"/>
  <c r="F220" i="8"/>
  <c r="AD220" i="8" s="1"/>
  <c r="AE220" i="8" s="1"/>
  <c r="F221" i="8"/>
  <c r="W221" i="8" s="1"/>
  <c r="X221" i="8" s="1"/>
  <c r="F222" i="8"/>
  <c r="AD222" i="8" s="1"/>
  <c r="AE222" i="8" s="1"/>
  <c r="F223" i="8"/>
  <c r="AD223" i="8" s="1"/>
  <c r="AE223" i="8" s="1"/>
  <c r="F224" i="8"/>
  <c r="W224" i="8" s="1"/>
  <c r="X224" i="8" s="1"/>
  <c r="F225" i="8"/>
  <c r="W225" i="8" s="1"/>
  <c r="X225" i="8" s="1"/>
  <c r="F226" i="8"/>
  <c r="AD226" i="8" s="1"/>
  <c r="AE226" i="8" s="1"/>
  <c r="F227" i="8"/>
  <c r="AD227" i="8" s="1"/>
  <c r="AE227" i="8" s="1"/>
  <c r="F228" i="8"/>
  <c r="W228" i="8" s="1"/>
  <c r="X228" i="8" s="1"/>
  <c r="F229" i="8"/>
  <c r="W229" i="8" s="1"/>
  <c r="X229" i="8" s="1"/>
  <c r="F230" i="8"/>
  <c r="AD230" i="8" s="1"/>
  <c r="AE230" i="8" s="1"/>
  <c r="F231" i="8"/>
  <c r="W231" i="8" s="1"/>
  <c r="X231" i="8" s="1"/>
  <c r="F232" i="8"/>
  <c r="AD232" i="8" s="1"/>
  <c r="AE232" i="8" s="1"/>
  <c r="F233" i="8"/>
  <c r="W233" i="8" s="1"/>
  <c r="X233" i="8" s="1"/>
  <c r="F234" i="8"/>
  <c r="AD234" i="8" s="1"/>
  <c r="AE234" i="8" s="1"/>
  <c r="F235" i="8"/>
  <c r="AD235" i="8" s="1"/>
  <c r="AE235" i="8" s="1"/>
  <c r="F236" i="8"/>
  <c r="AD236" i="8" s="1"/>
  <c r="AE236" i="8" s="1"/>
  <c r="F237" i="8"/>
  <c r="W237" i="8" s="1"/>
  <c r="X237" i="8" s="1"/>
  <c r="F238" i="8"/>
  <c r="AD238" i="8" s="1"/>
  <c r="AE238" i="8" s="1"/>
  <c r="F239" i="8"/>
  <c r="AD239" i="8" s="1"/>
  <c r="AE239" i="8" s="1"/>
  <c r="F240" i="8"/>
  <c r="W240" i="8" s="1"/>
  <c r="X240" i="8" s="1"/>
  <c r="F241" i="8"/>
  <c r="W241" i="8" s="1"/>
  <c r="X241" i="8" s="1"/>
  <c r="F242" i="8"/>
  <c r="AD242" i="8" s="1"/>
  <c r="AE242" i="8" s="1"/>
  <c r="F243" i="8"/>
  <c r="W243" i="8" s="1"/>
  <c r="X243" i="8" s="1"/>
  <c r="F244" i="8"/>
  <c r="AD244" i="8" s="1"/>
  <c r="AE244" i="8" s="1"/>
  <c r="F245" i="8"/>
  <c r="W245" i="8" s="1"/>
  <c r="X245" i="8" s="1"/>
  <c r="F246" i="8"/>
  <c r="AD246" i="8" s="1"/>
  <c r="AE246" i="8" s="1"/>
  <c r="F247" i="8"/>
  <c r="AD247" i="8" s="1"/>
  <c r="AE247" i="8" s="1"/>
  <c r="F248" i="8"/>
  <c r="AD248" i="8" s="1"/>
  <c r="AE248" i="8" s="1"/>
  <c r="F249" i="8"/>
  <c r="W249" i="8" s="1"/>
  <c r="X249" i="8" s="1"/>
  <c r="F250" i="8"/>
  <c r="AD250" i="8" s="1"/>
  <c r="AE250" i="8" s="1"/>
  <c r="F251" i="8"/>
  <c r="W251" i="8" s="1"/>
  <c r="X251" i="8" s="1"/>
  <c r="F252" i="8"/>
  <c r="W252" i="8" s="1"/>
  <c r="X252" i="8" s="1"/>
  <c r="F253" i="8"/>
  <c r="W253" i="8" s="1"/>
  <c r="X253" i="8" s="1"/>
  <c r="F254" i="8"/>
  <c r="AD254" i="8" s="1"/>
  <c r="AE254" i="8" s="1"/>
  <c r="F255" i="8"/>
  <c r="W255" i="8" s="1"/>
  <c r="X255" i="8" s="1"/>
  <c r="F256" i="8"/>
  <c r="AD256" i="8" s="1"/>
  <c r="AE256" i="8" s="1"/>
  <c r="F257" i="8"/>
  <c r="W257" i="8" s="1"/>
  <c r="X257" i="8" s="1"/>
  <c r="F258" i="8"/>
  <c r="AD258" i="8" s="1"/>
  <c r="AE258" i="8" s="1"/>
  <c r="F259" i="8"/>
  <c r="AD259" i="8" s="1"/>
  <c r="AE259" i="8" s="1"/>
  <c r="F260" i="8"/>
  <c r="W260" i="8" s="1"/>
  <c r="X260" i="8" s="1"/>
  <c r="F261" i="8"/>
  <c r="W261" i="8" s="1"/>
  <c r="X261" i="8" s="1"/>
  <c r="F262" i="8"/>
  <c r="AD262" i="8" s="1"/>
  <c r="AE262" i="8" s="1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172" i="8"/>
  <c r="AK14" i="8" l="1"/>
  <c r="AR14" i="8"/>
  <c r="AC14" i="8"/>
  <c r="AL14" i="8"/>
  <c r="AJ14" i="8"/>
  <c r="AQ14" i="8"/>
  <c r="AI14" i="8"/>
  <c r="AP14" i="8"/>
  <c r="AH14" i="8"/>
  <c r="AO14" i="8"/>
  <c r="AF14" i="8"/>
  <c r="AN14" i="8"/>
  <c r="D14" i="8"/>
  <c r="AM14" i="8"/>
  <c r="V14" i="8"/>
  <c r="R14" i="8"/>
  <c r="AD18" i="22"/>
  <c r="K14" i="8"/>
  <c r="L14" i="8"/>
  <c r="Q14" i="8"/>
  <c r="Z24" i="8"/>
  <c r="BI22" i="8"/>
  <c r="BE24" i="8"/>
  <c r="BG12" i="8"/>
  <c r="BG23" i="8"/>
  <c r="AB190" i="8"/>
  <c r="AB23" i="8" s="1"/>
  <c r="AD201" i="8"/>
  <c r="AE201" i="8" s="1"/>
  <c r="AE21" i="8"/>
  <c r="BF23" i="8"/>
  <c r="BF24" i="8"/>
  <c r="AE172" i="8"/>
  <c r="AD21" i="8"/>
  <c r="X21" i="8"/>
  <c r="AD237" i="8"/>
  <c r="AE237" i="8" s="1"/>
  <c r="BH22" i="8"/>
  <c r="BH23" i="8"/>
  <c r="BH24" i="8"/>
  <c r="BH25" i="8"/>
  <c r="Y24" i="8"/>
  <c r="BD12" i="8"/>
  <c r="BI23" i="8"/>
  <c r="W21" i="8"/>
  <c r="BD23" i="8"/>
  <c r="BJ12" i="8"/>
  <c r="BJ23" i="8"/>
  <c r="BJ24" i="8"/>
  <c r="BJ25" i="8"/>
  <c r="Z250" i="8"/>
  <c r="Z26" i="8" s="1"/>
  <c r="Y26" i="8"/>
  <c r="BI24" i="8"/>
  <c r="BI25" i="8"/>
  <c r="BI26" i="8"/>
  <c r="BG24" i="8"/>
  <c r="BG25" i="8"/>
  <c r="BG26" i="8"/>
  <c r="Y21" i="8"/>
  <c r="AZ12" i="8"/>
  <c r="BF25" i="8"/>
  <c r="BF26" i="8"/>
  <c r="Y12" i="8"/>
  <c r="BE25" i="8"/>
  <c r="BE26" i="8"/>
  <c r="E25" i="8"/>
  <c r="AB25" i="8"/>
  <c r="AB26" i="8"/>
  <c r="AA26" i="8"/>
  <c r="Z21" i="8"/>
  <c r="W254" i="8"/>
  <c r="X254" i="8" s="1"/>
  <c r="BA26" i="8"/>
  <c r="W218" i="8"/>
  <c r="X218" i="8" s="1"/>
  <c r="BD24" i="8"/>
  <c r="BD26" i="8"/>
  <c r="E24" i="8"/>
  <c r="W206" i="8"/>
  <c r="X206" i="8" s="1"/>
  <c r="BA25" i="8"/>
  <c r="BC24" i="8"/>
  <c r="BC26" i="8"/>
  <c r="AY12" i="8"/>
  <c r="BB24" i="8"/>
  <c r="BB26" i="8"/>
  <c r="AZ23" i="8"/>
  <c r="BE12" i="8"/>
  <c r="W173" i="8"/>
  <c r="X173" i="8" s="1"/>
  <c r="BA24" i="8"/>
  <c r="BF12" i="8"/>
  <c r="AY23" i="8"/>
  <c r="BE23" i="8"/>
  <c r="E23" i="8"/>
  <c r="AY26" i="8"/>
  <c r="AZ26" i="8"/>
  <c r="BA23" i="8"/>
  <c r="BD25" i="8"/>
  <c r="BJ26" i="8"/>
  <c r="AY25" i="8"/>
  <c r="BC22" i="8"/>
  <c r="AZ25" i="8"/>
  <c r="BC23" i="8"/>
  <c r="BC25" i="8"/>
  <c r="E26" i="8"/>
  <c r="F23" i="8"/>
  <c r="BB22" i="8"/>
  <c r="BB23" i="8"/>
  <c r="BB25" i="8"/>
  <c r="BH26" i="8"/>
  <c r="AY24" i="8"/>
  <c r="BA12" i="8"/>
  <c r="AZ24" i="8"/>
  <c r="W194" i="8"/>
  <c r="X194" i="8" s="1"/>
  <c r="W242" i="8"/>
  <c r="X242" i="8" s="1"/>
  <c r="AD249" i="8"/>
  <c r="AE249" i="8" s="1"/>
  <c r="AD213" i="8"/>
  <c r="AE213" i="8" s="1"/>
  <c r="AD177" i="8"/>
  <c r="AE177" i="8" s="1"/>
  <c r="BC12" i="8"/>
  <c r="BI12" i="8"/>
  <c r="W191" i="8"/>
  <c r="X191" i="8" s="1"/>
  <c r="W239" i="8"/>
  <c r="X239" i="8" s="1"/>
  <c r="AD251" i="8"/>
  <c r="AE251" i="8" s="1"/>
  <c r="AD215" i="8"/>
  <c r="AE215" i="8" s="1"/>
  <c r="AD179" i="8"/>
  <c r="AE179" i="8" s="1"/>
  <c r="BB12" i="8"/>
  <c r="BH12" i="8"/>
  <c r="W188" i="8"/>
  <c r="X188" i="8" s="1"/>
  <c r="W236" i="8"/>
  <c r="X236" i="8" s="1"/>
  <c r="AD257" i="8"/>
  <c r="AE257" i="8" s="1"/>
  <c r="AD221" i="8"/>
  <c r="AE221" i="8" s="1"/>
  <c r="AD185" i="8"/>
  <c r="AE185" i="8" s="1"/>
  <c r="BA22" i="8"/>
  <c r="BG22" i="8"/>
  <c r="E22" i="8"/>
  <c r="W230" i="8"/>
  <c r="X230" i="8" s="1"/>
  <c r="AD260" i="8"/>
  <c r="AE260" i="8" s="1"/>
  <c r="AD224" i="8"/>
  <c r="AE224" i="8" s="1"/>
  <c r="AZ22" i="8"/>
  <c r="BF22" i="8"/>
  <c r="W184" i="8"/>
  <c r="X184" i="8" s="1"/>
  <c r="W227" i="8"/>
  <c r="X227" i="8" s="1"/>
  <c r="AD261" i="8"/>
  <c r="AE261" i="8" s="1"/>
  <c r="AD225" i="8"/>
  <c r="AE225" i="8" s="1"/>
  <c r="AD189" i="8"/>
  <c r="AE189" i="8" s="1"/>
  <c r="AY22" i="8"/>
  <c r="BE22" i="8"/>
  <c r="W182" i="8"/>
  <c r="X182" i="8" s="1"/>
  <c r="F22" i="8"/>
  <c r="W172" i="8"/>
  <c r="X172" i="8" s="1"/>
  <c r="AD233" i="8"/>
  <c r="AE233" i="8" s="1"/>
  <c r="AD197" i="8"/>
  <c r="AE197" i="8" s="1"/>
  <c r="W176" i="8"/>
  <c r="X176" i="8" s="1"/>
  <c r="AD200" i="8"/>
  <c r="AE200" i="8" s="1"/>
  <c r="BD22" i="8"/>
  <c r="BJ22" i="8"/>
  <c r="W212" i="8"/>
  <c r="X212" i="8" s="1"/>
  <c r="AD203" i="8"/>
  <c r="AE203" i="8" s="1"/>
  <c r="AD245" i="8"/>
  <c r="AE245" i="8" s="1"/>
  <c r="AD209" i="8"/>
  <c r="AE209" i="8" s="1"/>
  <c r="W248" i="8"/>
  <c r="X248" i="8" s="1"/>
  <c r="W178" i="8"/>
  <c r="X178" i="8" s="1"/>
  <c r="W190" i="8"/>
  <c r="X190" i="8" s="1"/>
  <c r="W202" i="8"/>
  <c r="X202" i="8" s="1"/>
  <c r="W214" i="8"/>
  <c r="X214" i="8" s="1"/>
  <c r="W226" i="8"/>
  <c r="X226" i="8" s="1"/>
  <c r="W238" i="8"/>
  <c r="X238" i="8" s="1"/>
  <c r="W250" i="8"/>
  <c r="X250" i="8" s="1"/>
  <c r="W262" i="8"/>
  <c r="X262" i="8" s="1"/>
  <c r="F25" i="8"/>
  <c r="W175" i="8"/>
  <c r="X175" i="8" s="1"/>
  <c r="W187" i="8"/>
  <c r="X187" i="8" s="1"/>
  <c r="W211" i="8"/>
  <c r="X211" i="8" s="1"/>
  <c r="W235" i="8"/>
  <c r="X235" i="8" s="1"/>
  <c r="W247" i="8"/>
  <c r="X247" i="8" s="1"/>
  <c r="W259" i="8"/>
  <c r="X259" i="8" s="1"/>
  <c r="AD252" i="8"/>
  <c r="AE252" i="8" s="1"/>
  <c r="AD240" i="8"/>
  <c r="AE240" i="8" s="1"/>
  <c r="AD228" i="8"/>
  <c r="AE228" i="8" s="1"/>
  <c r="AD216" i="8"/>
  <c r="AE216" i="8" s="1"/>
  <c r="AD204" i="8"/>
  <c r="AE204" i="8" s="1"/>
  <c r="AD192" i="8"/>
  <c r="AE192" i="8" s="1"/>
  <c r="AD180" i="8"/>
  <c r="AE180" i="8" s="1"/>
  <c r="W174" i="8"/>
  <c r="X174" i="8" s="1"/>
  <c r="W186" i="8"/>
  <c r="X186" i="8" s="1"/>
  <c r="W198" i="8"/>
  <c r="X198" i="8" s="1"/>
  <c r="W210" i="8"/>
  <c r="X210" i="8" s="1"/>
  <c r="W222" i="8"/>
  <c r="X222" i="8" s="1"/>
  <c r="W234" i="8"/>
  <c r="X234" i="8" s="1"/>
  <c r="W246" i="8"/>
  <c r="X246" i="8" s="1"/>
  <c r="W258" i="8"/>
  <c r="X258" i="8" s="1"/>
  <c r="AD253" i="8"/>
  <c r="AE253" i="8" s="1"/>
  <c r="AD241" i="8"/>
  <c r="AE241" i="8" s="1"/>
  <c r="AD229" i="8"/>
  <c r="AE229" i="8" s="1"/>
  <c r="AD217" i="8"/>
  <c r="AE217" i="8" s="1"/>
  <c r="AD205" i="8"/>
  <c r="AE205" i="8" s="1"/>
  <c r="AD193" i="8"/>
  <c r="AE193" i="8" s="1"/>
  <c r="AD181" i="8"/>
  <c r="F24" i="8"/>
  <c r="F26" i="8"/>
  <c r="W199" i="8"/>
  <c r="X199" i="8" s="1"/>
  <c r="W208" i="8"/>
  <c r="X208" i="8" s="1"/>
  <c r="W232" i="8"/>
  <c r="X232" i="8" s="1"/>
  <c r="AD255" i="8"/>
  <c r="AE255" i="8" s="1"/>
  <c r="AD195" i="8"/>
  <c r="AE195" i="8" s="1"/>
  <c r="W223" i="8"/>
  <c r="X223" i="8" s="1"/>
  <c r="W196" i="8"/>
  <c r="X196" i="8" s="1"/>
  <c r="W220" i="8"/>
  <c r="X220" i="8" s="1"/>
  <c r="W244" i="8"/>
  <c r="X244" i="8" s="1"/>
  <c r="W256" i="8"/>
  <c r="X256" i="8" s="1"/>
  <c r="AD243" i="8"/>
  <c r="AE243" i="8" s="1"/>
  <c r="AD231" i="8"/>
  <c r="AE231" i="8" s="1"/>
  <c r="AD219" i="8"/>
  <c r="AE219" i="8" s="1"/>
  <c r="AD207" i="8"/>
  <c r="AE207" i="8" s="1"/>
  <c r="AD183" i="8"/>
  <c r="AE183" i="8" s="1"/>
  <c r="AD184" i="8"/>
  <c r="AE184" i="8" s="1"/>
  <c r="E12" i="8"/>
  <c r="Z14" i="8" l="1"/>
  <c r="E14" i="8"/>
  <c r="F14" i="8"/>
  <c r="AA18" i="22"/>
  <c r="AK20" i="22" s="1"/>
  <c r="AN20" i="22" s="1"/>
  <c r="AB18" i="22"/>
  <c r="Y14" i="8"/>
  <c r="Z12" i="8"/>
  <c r="F6" i="8" s="1"/>
  <c r="H7" i="8" s="1"/>
  <c r="K7" i="8" s="1"/>
  <c r="AE181" i="8"/>
  <c r="AE22" i="8" s="1"/>
  <c r="AA21" i="8"/>
  <c r="AA12" i="8"/>
  <c r="X24" i="8"/>
  <c r="AE24" i="8"/>
  <c r="AE25" i="8"/>
  <c r="AD25" i="8"/>
  <c r="X22" i="8"/>
  <c r="W23" i="8"/>
  <c r="W22" i="8"/>
  <c r="AD23" i="8"/>
  <c r="AD26" i="8"/>
  <c r="W24" i="8"/>
  <c r="AD22" i="8"/>
  <c r="AE26" i="8"/>
  <c r="W26" i="8"/>
  <c r="X26" i="8"/>
  <c r="AD24" i="8"/>
  <c r="X25" i="8"/>
  <c r="W25" i="8"/>
  <c r="X23" i="8"/>
  <c r="AC18" i="22" l="1"/>
  <c r="AA14" i="8"/>
  <c r="AE12" i="8"/>
  <c r="Q39" i="22" s="1"/>
  <c r="AJ18" i="22"/>
  <c r="AK19" i="22"/>
  <c r="AN19" i="22" s="1"/>
  <c r="AD14" i="8"/>
  <c r="AK18" i="22"/>
  <c r="AN18" i="22" s="1"/>
  <c r="W14" i="8"/>
  <c r="X14" i="8"/>
  <c r="AB21" i="8"/>
  <c r="AB14" i="8" s="1"/>
  <c r="AB12" i="8"/>
  <c r="X12" i="8"/>
  <c r="AE23" i="8"/>
  <c r="AE14" i="8" s="1"/>
  <c r="E6" i="8" l="1"/>
  <c r="K6" i="8" s="1"/>
  <c r="M39" i="22"/>
  <c r="AO18" i="22"/>
  <c r="AI23" i="22"/>
  <c r="P7" i="8" l="1"/>
  <c r="Q7" i="8" s="1"/>
  <c r="R7" i="8" s="1"/>
  <c r="P6" i="8"/>
  <c r="Q6" i="8" s="1"/>
  <c r="R6" i="8" s="1"/>
  <c r="C18" i="23"/>
  <c r="C10" i="23"/>
  <c r="S6" i="8" l="1"/>
  <c r="AW537" i="8"/>
  <c r="AW1118" i="8"/>
  <c r="AW1119" i="8"/>
  <c r="AW1120" i="8"/>
  <c r="AW1121" i="8"/>
  <c r="AW1122" i="8"/>
  <c r="AW1123" i="8"/>
  <c r="AW1124" i="8"/>
  <c r="AW1125" i="8"/>
  <c r="AW1126" i="8"/>
  <c r="AW1127" i="8"/>
  <c r="AW1128" i="8"/>
  <c r="AW1129" i="8"/>
  <c r="AW1130" i="8"/>
  <c r="AW1131" i="8"/>
  <c r="AW1132" i="8"/>
  <c r="AW1133" i="8"/>
  <c r="AW1134" i="8"/>
  <c r="AW1135" i="8"/>
  <c r="AW263" i="8"/>
  <c r="AW264" i="8"/>
  <c r="AW265" i="8"/>
  <c r="AW266" i="8"/>
  <c r="AW267" i="8"/>
  <c r="AW268" i="8"/>
  <c r="AW269" i="8"/>
  <c r="AW272" i="8"/>
  <c r="AW273" i="8"/>
  <c r="AW274" i="8"/>
  <c r="AW275" i="8"/>
  <c r="AW276" i="8"/>
  <c r="AW277" i="8"/>
  <c r="AW278" i="8"/>
  <c r="AW279" i="8"/>
  <c r="AW280" i="8"/>
  <c r="AW281" i="8"/>
  <c r="AW282" i="8"/>
  <c r="AW283" i="8"/>
  <c r="AW284" i="8"/>
  <c r="AW285" i="8"/>
  <c r="AW286" i="8"/>
  <c r="AW287" i="8"/>
  <c r="AW288" i="8"/>
  <c r="AW289" i="8"/>
  <c r="AW290" i="8"/>
  <c r="AW291" i="8"/>
  <c r="AW292" i="8"/>
  <c r="AW293" i="8"/>
  <c r="AW294" i="8"/>
  <c r="AW295" i="8"/>
  <c r="AW296" i="8"/>
  <c r="AW297" i="8"/>
  <c r="AW298" i="8"/>
  <c r="AW299" i="8"/>
  <c r="AW300" i="8"/>
  <c r="AW301" i="8"/>
  <c r="AW302" i="8"/>
  <c r="AW303" i="8"/>
  <c r="AW304" i="8"/>
  <c r="AW305" i="8"/>
  <c r="AW306" i="8"/>
  <c r="AW307" i="8"/>
  <c r="AW308" i="8"/>
  <c r="AW309" i="8"/>
  <c r="AW310" i="8"/>
  <c r="AW311" i="8"/>
  <c r="AW312" i="8"/>
  <c r="AW313" i="8"/>
  <c r="AW314" i="8"/>
  <c r="AW315" i="8"/>
  <c r="AW316" i="8"/>
  <c r="AW317" i="8"/>
  <c r="AW318" i="8"/>
  <c r="AW319" i="8"/>
  <c r="AW320" i="8"/>
  <c r="AW321" i="8"/>
  <c r="AW322" i="8"/>
  <c r="AW323" i="8"/>
  <c r="AW324" i="8"/>
  <c r="AW325" i="8"/>
  <c r="AW326" i="8"/>
  <c r="AW327" i="8"/>
  <c r="AW328" i="8"/>
  <c r="AW329" i="8"/>
  <c r="AW330" i="8"/>
  <c r="AW331" i="8"/>
  <c r="AW332" i="8"/>
  <c r="AW333" i="8"/>
  <c r="AW334" i="8"/>
  <c r="AW335" i="8"/>
  <c r="AW337" i="8"/>
  <c r="AW338" i="8"/>
  <c r="AW339" i="8"/>
  <c r="AW340" i="8"/>
  <c r="AW341" i="8"/>
  <c r="AW342" i="8"/>
  <c r="AW343" i="8"/>
  <c r="AW344" i="8"/>
  <c r="AW345" i="8"/>
  <c r="AW346" i="8"/>
  <c r="AW347" i="8"/>
  <c r="AW348" i="8"/>
  <c r="AW349" i="8"/>
  <c r="AW350" i="8"/>
  <c r="AW351" i="8"/>
  <c r="AW352" i="8"/>
  <c r="AW353" i="8"/>
  <c r="AW354" i="8"/>
  <c r="AW355" i="8"/>
  <c r="AW356" i="8"/>
  <c r="AW357" i="8"/>
  <c r="AW358" i="8"/>
  <c r="AW359" i="8"/>
  <c r="AW360" i="8"/>
  <c r="AW361" i="8"/>
  <c r="AW362" i="8"/>
  <c r="AW363" i="8"/>
  <c r="AW364" i="8"/>
  <c r="AW365" i="8"/>
  <c r="AW366" i="8"/>
  <c r="AW367" i="8"/>
  <c r="AW368" i="8"/>
  <c r="AW369" i="8"/>
  <c r="AW370" i="8"/>
  <c r="AW371" i="8"/>
  <c r="AW372" i="8"/>
  <c r="AW373" i="8"/>
  <c r="AW374" i="8"/>
  <c r="AW375" i="8"/>
  <c r="AW376" i="8"/>
  <c r="AW377" i="8"/>
  <c r="AW379" i="8"/>
  <c r="AW380" i="8"/>
  <c r="AW381" i="8"/>
  <c r="AW382" i="8"/>
  <c r="AW383" i="8"/>
  <c r="AW384" i="8"/>
  <c r="AW385" i="8"/>
  <c r="AW386" i="8"/>
  <c r="AW387" i="8"/>
  <c r="AW388" i="8"/>
  <c r="AW389" i="8"/>
  <c r="AW390" i="8"/>
  <c r="AW391" i="8"/>
  <c r="AW392" i="8"/>
  <c r="AW393" i="8"/>
  <c r="AW394" i="8"/>
  <c r="AW395" i="8"/>
  <c r="AW396" i="8"/>
  <c r="AW397" i="8"/>
  <c r="AW398" i="8"/>
  <c r="AW399" i="8"/>
  <c r="AW400" i="8"/>
  <c r="AW401" i="8"/>
  <c r="AW402" i="8"/>
  <c r="AW403" i="8"/>
  <c r="AW404" i="8"/>
  <c r="AW405" i="8"/>
  <c r="AW406" i="8"/>
  <c r="AW407" i="8"/>
  <c r="AW408" i="8"/>
  <c r="AW409" i="8"/>
  <c r="AW410" i="8"/>
  <c r="AW411" i="8"/>
  <c r="AW412" i="8"/>
  <c r="AW413" i="8"/>
  <c r="AW414" i="8"/>
  <c r="AW416" i="8"/>
  <c r="AW417" i="8"/>
  <c r="AW418" i="8"/>
  <c r="AW419" i="8"/>
  <c r="AW420" i="8"/>
  <c r="AW421" i="8"/>
  <c r="AW422" i="8"/>
  <c r="AW423" i="8"/>
  <c r="AW424" i="8"/>
  <c r="AW425" i="8"/>
  <c r="AW427" i="8"/>
  <c r="AW428" i="8"/>
  <c r="AW429" i="8"/>
  <c r="AW430" i="8"/>
  <c r="AW431" i="8"/>
  <c r="AW432" i="8"/>
  <c r="AW433" i="8"/>
  <c r="AW434" i="8"/>
  <c r="AW435" i="8"/>
  <c r="AW436" i="8"/>
  <c r="AW437" i="8"/>
  <c r="AW438" i="8"/>
  <c r="AW439" i="8"/>
  <c r="AW440" i="8"/>
  <c r="AW442" i="8"/>
  <c r="AW443" i="8"/>
  <c r="AW444" i="8"/>
  <c r="AW445" i="8"/>
  <c r="AW446" i="8"/>
  <c r="AW447" i="8"/>
  <c r="AW448" i="8"/>
  <c r="AW450" i="8"/>
  <c r="AW451" i="8"/>
  <c r="AW453" i="8"/>
  <c r="AW454" i="8"/>
  <c r="AW455" i="8"/>
  <c r="AW456" i="8"/>
  <c r="AW457" i="8"/>
  <c r="AW458" i="8"/>
  <c r="AW459" i="8"/>
  <c r="AW461" i="8"/>
  <c r="AW462" i="8"/>
  <c r="AW464" i="8"/>
  <c r="AW465" i="8"/>
  <c r="AW467" i="8"/>
  <c r="AW468" i="8"/>
  <c r="AW469" i="8"/>
  <c r="AW470" i="8"/>
  <c r="AW471" i="8"/>
  <c r="AW472" i="8"/>
  <c r="AW473" i="8"/>
  <c r="AW474" i="8"/>
  <c r="AW475" i="8"/>
  <c r="AW476" i="8"/>
  <c r="AW477" i="8"/>
  <c r="AW478" i="8"/>
  <c r="AW479" i="8"/>
  <c r="AW480" i="8"/>
  <c r="AW482" i="8"/>
  <c r="AW483" i="8"/>
  <c r="AW484" i="8"/>
  <c r="AW485" i="8"/>
  <c r="AW486" i="8"/>
  <c r="AW487" i="8"/>
  <c r="AW488" i="8"/>
  <c r="AW489" i="8"/>
  <c r="AW490" i="8"/>
  <c r="AW491" i="8"/>
  <c r="AW492" i="8"/>
  <c r="AW493" i="8"/>
  <c r="AW494" i="8"/>
  <c r="AW495" i="8"/>
  <c r="AW496" i="8"/>
  <c r="AW497" i="8"/>
  <c r="AW498" i="8"/>
  <c r="AW499" i="8"/>
  <c r="AW500" i="8"/>
  <c r="AW501" i="8"/>
  <c r="AW502" i="8"/>
  <c r="AW503" i="8"/>
  <c r="AW504" i="8"/>
  <c r="AW505" i="8"/>
  <c r="AW506" i="8"/>
  <c r="AW507" i="8"/>
  <c r="AW508" i="8"/>
  <c r="AW509" i="8"/>
  <c r="AW510" i="8"/>
  <c r="AW511" i="8"/>
  <c r="AW512" i="8"/>
  <c r="AW513" i="8"/>
  <c r="AW514" i="8"/>
  <c r="AW515" i="8"/>
  <c r="AW516" i="8"/>
  <c r="AW517" i="8"/>
  <c r="AW518" i="8"/>
  <c r="AW519" i="8"/>
  <c r="AW520" i="8"/>
  <c r="AW521" i="8"/>
  <c r="AW522" i="8"/>
  <c r="AW523" i="8"/>
  <c r="AW524" i="8"/>
  <c r="AW525" i="8"/>
  <c r="AW526" i="8"/>
  <c r="AW527" i="8"/>
  <c r="AW528" i="8"/>
  <c r="AW529" i="8"/>
  <c r="AW530" i="8"/>
  <c r="AW531" i="8"/>
  <c r="AW532" i="8"/>
  <c r="AW533" i="8"/>
  <c r="AW534" i="8"/>
  <c r="AW535" i="8"/>
  <c r="AW536" i="8"/>
  <c r="AV556" i="8"/>
  <c r="AW538" i="8" s="1"/>
  <c r="AV557" i="8"/>
  <c r="AW539" i="8" s="1"/>
  <c r="AV558" i="8"/>
  <c r="AW540" i="8" s="1"/>
  <c r="AV559" i="8"/>
  <c r="AW541" i="8" s="1"/>
  <c r="AV560" i="8"/>
  <c r="AW542" i="8" s="1"/>
  <c r="AV561" i="8"/>
  <c r="AW543" i="8" s="1"/>
  <c r="AV562" i="8"/>
  <c r="AW544" i="8" s="1"/>
  <c r="AV563" i="8"/>
  <c r="AW545" i="8" s="1"/>
  <c r="AV564" i="8"/>
  <c r="AW546" i="8" s="1"/>
  <c r="AV565" i="8"/>
  <c r="AW547" i="8" s="1"/>
  <c r="AV566" i="8"/>
  <c r="AW548" i="8" s="1"/>
  <c r="AV567" i="8"/>
  <c r="AW549" i="8" s="1"/>
  <c r="AV568" i="8"/>
  <c r="AW550" i="8" s="1"/>
  <c r="AV569" i="8"/>
  <c r="AW551" i="8" s="1"/>
  <c r="AV570" i="8"/>
  <c r="AW552" i="8" s="1"/>
  <c r="AV571" i="8"/>
  <c r="AW553" i="8" s="1"/>
  <c r="AV572" i="8"/>
  <c r="AW554" i="8" s="1"/>
  <c r="AV573" i="8"/>
  <c r="AV574" i="8"/>
  <c r="AW556" i="8" s="1"/>
  <c r="AV575" i="8"/>
  <c r="AW557" i="8" s="1"/>
  <c r="AV576" i="8"/>
  <c r="AW558" i="8" s="1"/>
  <c r="AV577" i="8"/>
  <c r="AW559" i="8" s="1"/>
  <c r="AV578" i="8"/>
  <c r="AW560" i="8" s="1"/>
  <c r="AV579" i="8"/>
  <c r="AW561" i="8" s="1"/>
  <c r="AV580" i="8"/>
  <c r="AW562" i="8" s="1"/>
  <c r="AV581" i="8"/>
  <c r="AW563" i="8" s="1"/>
  <c r="AV582" i="8"/>
  <c r="AW564" i="8" s="1"/>
  <c r="AV583" i="8"/>
  <c r="AW565" i="8" s="1"/>
  <c r="AV584" i="8"/>
  <c r="AW566" i="8" s="1"/>
  <c r="AV585" i="8"/>
  <c r="AW567" i="8" s="1"/>
  <c r="AV586" i="8"/>
  <c r="AW568" i="8" s="1"/>
  <c r="AV587" i="8"/>
  <c r="AW569" i="8" s="1"/>
  <c r="AV588" i="8"/>
  <c r="AW570" i="8" s="1"/>
  <c r="AV589" i="8"/>
  <c r="AW571" i="8" s="1"/>
  <c r="AV590" i="8"/>
  <c r="AW572" i="8" s="1"/>
  <c r="AV591" i="8"/>
  <c r="AW573" i="8" s="1"/>
  <c r="AV592" i="8"/>
  <c r="AW574" i="8" s="1"/>
  <c r="AV593" i="8"/>
  <c r="AW575" i="8" s="1"/>
  <c r="AV594" i="8"/>
  <c r="AW576" i="8" s="1"/>
  <c r="AV595" i="8"/>
  <c r="AW577" i="8" s="1"/>
  <c r="AV596" i="8"/>
  <c r="AW578" i="8" s="1"/>
  <c r="AV597" i="8"/>
  <c r="AW579" i="8" s="1"/>
  <c r="AV598" i="8"/>
  <c r="AW580" i="8" s="1"/>
  <c r="AV599" i="8"/>
  <c r="AW581" i="8" s="1"/>
  <c r="AV600" i="8"/>
  <c r="AW582" i="8" s="1"/>
  <c r="AV601" i="8"/>
  <c r="AW583" i="8" s="1"/>
  <c r="AV602" i="8"/>
  <c r="AW584" i="8" s="1"/>
  <c r="AV603" i="8"/>
  <c r="AW585" i="8" s="1"/>
  <c r="AV604" i="8"/>
  <c r="AW586" i="8" s="1"/>
  <c r="AV605" i="8"/>
  <c r="AW587" i="8" s="1"/>
  <c r="AV606" i="8"/>
  <c r="AW588" i="8" s="1"/>
  <c r="AV607" i="8"/>
  <c r="AW589" i="8" s="1"/>
  <c r="AV608" i="8"/>
  <c r="AW590" i="8" s="1"/>
  <c r="AV609" i="8"/>
  <c r="AV610" i="8"/>
  <c r="AW592" i="8" s="1"/>
  <c r="AV611" i="8"/>
  <c r="AW593" i="8" s="1"/>
  <c r="AV612" i="8"/>
  <c r="AW594" i="8" s="1"/>
  <c r="AV613" i="8"/>
  <c r="AW595" i="8" s="1"/>
  <c r="AV614" i="8"/>
  <c r="AW596" i="8" s="1"/>
  <c r="AV615" i="8"/>
  <c r="AW597" i="8" s="1"/>
  <c r="AV616" i="8"/>
  <c r="AW598" i="8" s="1"/>
  <c r="AV617" i="8"/>
  <c r="AW599" i="8" s="1"/>
  <c r="AV618" i="8"/>
  <c r="AW600" i="8" s="1"/>
  <c r="AV619" i="8"/>
  <c r="AW601" i="8" s="1"/>
  <c r="AV620" i="8"/>
  <c r="AW602" i="8" s="1"/>
  <c r="AV621" i="8"/>
  <c r="AW603" i="8" s="1"/>
  <c r="AV622" i="8"/>
  <c r="AW604" i="8" s="1"/>
  <c r="AV623" i="8"/>
  <c r="AW605" i="8" s="1"/>
  <c r="AV624" i="8"/>
  <c r="AW606" i="8" s="1"/>
  <c r="AV625" i="8"/>
  <c r="AW607" i="8" s="1"/>
  <c r="AV626" i="8"/>
  <c r="AW608" i="8" s="1"/>
  <c r="AV627" i="8"/>
  <c r="AW609" i="8" s="1"/>
  <c r="AV628" i="8"/>
  <c r="AW610" i="8" s="1"/>
  <c r="AV629" i="8"/>
  <c r="AW611" i="8" s="1"/>
  <c r="AV630" i="8"/>
  <c r="AV631" i="8"/>
  <c r="AW613" i="8" s="1"/>
  <c r="AV632" i="8"/>
  <c r="AW614" i="8" s="1"/>
  <c r="AV633" i="8"/>
  <c r="AW615" i="8" s="1"/>
  <c r="AV634" i="8"/>
  <c r="AW616" i="8" s="1"/>
  <c r="AV635" i="8"/>
  <c r="AW617" i="8" s="1"/>
  <c r="AV636" i="8"/>
  <c r="AW618" i="8" s="1"/>
  <c r="AV637" i="8"/>
  <c r="AW619" i="8" s="1"/>
  <c r="AV638" i="8"/>
  <c r="AW620" i="8" s="1"/>
  <c r="AV639" i="8"/>
  <c r="AW621" i="8" s="1"/>
  <c r="AV640" i="8"/>
  <c r="AW622" i="8" s="1"/>
  <c r="AV641" i="8"/>
  <c r="AW623" i="8" s="1"/>
  <c r="AV642" i="8"/>
  <c r="AW624" i="8" s="1"/>
  <c r="AV643" i="8"/>
  <c r="AW625" i="8" s="1"/>
  <c r="AV644" i="8"/>
  <c r="AW626" i="8" s="1"/>
  <c r="AV645" i="8"/>
  <c r="AW627" i="8" s="1"/>
  <c r="AV646" i="8"/>
  <c r="AW628" i="8" s="1"/>
  <c r="AV647" i="8"/>
  <c r="AW629" i="8" s="1"/>
  <c r="AV648" i="8"/>
  <c r="AW630" i="8" s="1"/>
  <c r="AV649" i="8"/>
  <c r="AW631" i="8" s="1"/>
  <c r="AV650" i="8"/>
  <c r="AW632" i="8" s="1"/>
  <c r="AV651" i="8"/>
  <c r="AV652" i="8"/>
  <c r="AW634" i="8" s="1"/>
  <c r="AV653" i="8"/>
  <c r="AW635" i="8" s="1"/>
  <c r="AV654" i="8"/>
  <c r="AW636" i="8" s="1"/>
  <c r="AV655" i="8"/>
  <c r="AW637" i="8" s="1"/>
  <c r="AV656" i="8"/>
  <c r="AW638" i="8" s="1"/>
  <c r="AV657" i="8"/>
  <c r="AW639" i="8" s="1"/>
  <c r="AV658" i="8"/>
  <c r="AW640" i="8" s="1"/>
  <c r="AV659" i="8"/>
  <c r="AW641" i="8" s="1"/>
  <c r="AV660" i="8"/>
  <c r="AW642" i="8" s="1"/>
  <c r="AV661" i="8"/>
  <c r="AW643" i="8" s="1"/>
  <c r="AV662" i="8"/>
  <c r="AW644" i="8" s="1"/>
  <c r="AV663" i="8"/>
  <c r="AW645" i="8" s="1"/>
  <c r="AV664" i="8"/>
  <c r="AW646" i="8" s="1"/>
  <c r="AV665" i="8"/>
  <c r="AW647" i="8" s="1"/>
  <c r="AV666" i="8"/>
  <c r="AW648" i="8" s="1"/>
  <c r="AV667" i="8"/>
  <c r="AW649" i="8" s="1"/>
  <c r="AV668" i="8"/>
  <c r="AW650" i="8" s="1"/>
  <c r="AV669" i="8"/>
  <c r="AW651" i="8" s="1"/>
  <c r="AV670" i="8"/>
  <c r="AV671" i="8"/>
  <c r="AW653" i="8" s="1"/>
  <c r="AV672" i="8"/>
  <c r="AW654" i="8" s="1"/>
  <c r="AV673" i="8"/>
  <c r="AW655" i="8" s="1"/>
  <c r="AV674" i="8"/>
  <c r="AW656" i="8" s="1"/>
  <c r="AV675" i="8"/>
  <c r="AW657" i="8" s="1"/>
  <c r="AV676" i="8"/>
  <c r="AW658" i="8" s="1"/>
  <c r="AV677" i="8"/>
  <c r="AW659" i="8" s="1"/>
  <c r="AV678" i="8"/>
  <c r="AW660" i="8" s="1"/>
  <c r="AV679" i="8"/>
  <c r="AW661" i="8" s="1"/>
  <c r="AV680" i="8"/>
  <c r="AW662" i="8" s="1"/>
  <c r="AV681" i="8"/>
  <c r="AW663" i="8" s="1"/>
  <c r="AV682" i="8"/>
  <c r="AW664" i="8" s="1"/>
  <c r="AV683" i="8"/>
  <c r="AW665" i="8" s="1"/>
  <c r="AV684" i="8"/>
  <c r="AW666" i="8" s="1"/>
  <c r="AV685" i="8"/>
  <c r="AW667" i="8" s="1"/>
  <c r="AV686" i="8"/>
  <c r="AW668" i="8" s="1"/>
  <c r="AV687" i="8"/>
  <c r="AW669" i="8" s="1"/>
  <c r="AV688" i="8"/>
  <c r="AW670" i="8" s="1"/>
  <c r="AV689" i="8"/>
  <c r="AW671" i="8" s="1"/>
  <c r="AV690" i="8"/>
  <c r="AW672" i="8" s="1"/>
  <c r="AV691" i="8"/>
  <c r="AW673" i="8" s="1"/>
  <c r="AV692" i="8"/>
  <c r="AW674" i="8" s="1"/>
  <c r="AV693" i="8"/>
  <c r="AW675" i="8" s="1"/>
  <c r="AV694" i="8"/>
  <c r="AW676" i="8" s="1"/>
  <c r="AV695" i="8"/>
  <c r="AW677" i="8" s="1"/>
  <c r="AV696" i="8"/>
  <c r="AW678" i="8" s="1"/>
  <c r="AV697" i="8"/>
  <c r="AW679" i="8" s="1"/>
  <c r="AV698" i="8"/>
  <c r="AW680" i="8" s="1"/>
  <c r="AV699" i="8"/>
  <c r="AW681" i="8" s="1"/>
  <c r="AV700" i="8"/>
  <c r="AW682" i="8" s="1"/>
  <c r="AV701" i="8"/>
  <c r="AW683" i="8" s="1"/>
  <c r="AV702" i="8"/>
  <c r="AW684" i="8" s="1"/>
  <c r="AV703" i="8"/>
  <c r="AW685" i="8" s="1"/>
  <c r="AV704" i="8"/>
  <c r="AW686" i="8" s="1"/>
  <c r="AV705" i="8"/>
  <c r="AW687" i="8" s="1"/>
  <c r="AV706" i="8"/>
  <c r="AW688" i="8" s="1"/>
  <c r="AV707" i="8"/>
  <c r="AW689" i="8" s="1"/>
  <c r="AV708" i="8"/>
  <c r="AW690" i="8" s="1"/>
  <c r="AV709" i="8"/>
  <c r="AW691" i="8" s="1"/>
  <c r="AV710" i="8"/>
  <c r="AW692" i="8" s="1"/>
  <c r="AV711" i="8"/>
  <c r="AW693" i="8" s="1"/>
  <c r="AV712" i="8"/>
  <c r="AW694" i="8" s="1"/>
  <c r="AV713" i="8"/>
  <c r="AW695" i="8" s="1"/>
  <c r="AV714" i="8"/>
  <c r="AV715" i="8"/>
  <c r="AW697" i="8" s="1"/>
  <c r="AV716" i="8"/>
  <c r="AW698" i="8" s="1"/>
  <c r="AV717" i="8"/>
  <c r="AW699" i="8" s="1"/>
  <c r="AV718" i="8"/>
  <c r="AW700" i="8" s="1"/>
  <c r="AV719" i="8"/>
  <c r="AW701" i="8" s="1"/>
  <c r="AV720" i="8"/>
  <c r="AW702" i="8" s="1"/>
  <c r="AV722" i="8"/>
  <c r="AW704" i="8" s="1"/>
  <c r="AV723" i="8"/>
  <c r="AW705" i="8" s="1"/>
  <c r="AV724" i="8"/>
  <c r="AW706" i="8" s="1"/>
  <c r="AV725" i="8"/>
  <c r="AW707" i="8" s="1"/>
  <c r="AV726" i="8"/>
  <c r="AW708" i="8" s="1"/>
  <c r="AV727" i="8"/>
  <c r="AW709" i="8" s="1"/>
  <c r="AV728" i="8"/>
  <c r="AW710" i="8" s="1"/>
  <c r="AV730" i="8"/>
  <c r="AW712" i="8" s="1"/>
  <c r="AV731" i="8"/>
  <c r="AW713" i="8" s="1"/>
  <c r="AV732" i="8"/>
  <c r="AW714" i="8" s="1"/>
  <c r="AV733" i="8"/>
  <c r="AW715" i="8" s="1"/>
  <c r="AV734" i="8"/>
  <c r="AW716" i="8" s="1"/>
  <c r="AV735" i="8"/>
  <c r="AW717" i="8" s="1"/>
  <c r="AV736" i="8"/>
  <c r="AW718" i="8" s="1"/>
  <c r="AV737" i="8"/>
  <c r="AW719" i="8" s="1"/>
  <c r="AV738" i="8"/>
  <c r="AW720" i="8" s="1"/>
  <c r="AV739" i="8"/>
  <c r="AW721" i="8" s="1"/>
  <c r="AV740" i="8"/>
  <c r="AW722" i="8" s="1"/>
  <c r="AV741" i="8"/>
  <c r="AW723" i="8" s="1"/>
  <c r="AV742" i="8"/>
  <c r="AW724" i="8" s="1"/>
  <c r="AV743" i="8"/>
  <c r="AW725" i="8" s="1"/>
  <c r="AV744" i="8"/>
  <c r="AW726" i="8" s="1"/>
  <c r="AV745" i="8"/>
  <c r="AW727" i="8" s="1"/>
  <c r="AV746" i="8"/>
  <c r="AW728" i="8" s="1"/>
  <c r="AV747" i="8"/>
  <c r="AW729" i="8" s="1"/>
  <c r="AV748" i="8"/>
  <c r="AW730" i="8" s="1"/>
  <c r="AV749" i="8"/>
  <c r="AW731" i="8" s="1"/>
  <c r="AV750" i="8"/>
  <c r="AW732" i="8" s="1"/>
  <c r="AV751" i="8"/>
  <c r="AW733" i="8" s="1"/>
  <c r="AV752" i="8"/>
  <c r="AW734" i="8" s="1"/>
  <c r="AV753" i="8"/>
  <c r="AW735" i="8" s="1"/>
  <c r="AV754" i="8"/>
  <c r="AW736" i="8" s="1"/>
  <c r="AV755" i="8"/>
  <c r="AW737" i="8" s="1"/>
  <c r="AV756" i="8"/>
  <c r="AW738" i="8" s="1"/>
  <c r="AV757" i="8"/>
  <c r="AW739" i="8" s="1"/>
  <c r="AV758" i="8"/>
  <c r="AW740" i="8" s="1"/>
  <c r="AV759" i="8"/>
  <c r="AV760" i="8"/>
  <c r="AW742" i="8" s="1"/>
  <c r="AV761" i="8"/>
  <c r="AW743" i="8" s="1"/>
  <c r="AV762" i="8"/>
  <c r="AW744" i="8" s="1"/>
  <c r="AV763" i="8"/>
  <c r="AW745" i="8" s="1"/>
  <c r="AV764" i="8"/>
  <c r="AW746" i="8" s="1"/>
  <c r="AV765" i="8"/>
  <c r="AW747" i="8" s="1"/>
  <c r="AV766" i="8"/>
  <c r="AW748" i="8" s="1"/>
  <c r="AV767" i="8"/>
  <c r="AW749" i="8" s="1"/>
  <c r="AV768" i="8"/>
  <c r="AW750" i="8" s="1"/>
  <c r="AV769" i="8"/>
  <c r="AW751" i="8" s="1"/>
  <c r="AV770" i="8"/>
  <c r="AW752" i="8" s="1"/>
  <c r="AV771" i="8"/>
  <c r="AW753" i="8" s="1"/>
  <c r="AV772" i="8"/>
  <c r="AW754" i="8" s="1"/>
  <c r="AV773" i="8"/>
  <c r="AW755" i="8" s="1"/>
  <c r="AV774" i="8"/>
  <c r="AW756" i="8" s="1"/>
  <c r="AV775" i="8"/>
  <c r="AW757" i="8" s="1"/>
  <c r="AV776" i="8"/>
  <c r="AW758" i="8" s="1"/>
  <c r="AV777" i="8"/>
  <c r="AW759" i="8" s="1"/>
  <c r="AV778" i="8"/>
  <c r="AW760" i="8" s="1"/>
  <c r="AV780" i="8"/>
  <c r="AW762" i="8" s="1"/>
  <c r="AV781" i="8"/>
  <c r="AW763" i="8" s="1"/>
  <c r="AV782" i="8"/>
  <c r="AW764" i="8" s="1"/>
  <c r="AV783" i="8"/>
  <c r="AW765" i="8" s="1"/>
  <c r="AV784" i="8"/>
  <c r="AW766" i="8" s="1"/>
  <c r="AV785" i="8"/>
  <c r="AW767" i="8" s="1"/>
  <c r="AV786" i="8"/>
  <c r="AW768" i="8" s="1"/>
  <c r="AV787" i="8"/>
  <c r="AW769" i="8" s="1"/>
  <c r="AV788" i="8"/>
  <c r="AW770" i="8" s="1"/>
  <c r="AV789" i="8"/>
  <c r="AW771" i="8" s="1"/>
  <c r="AV790" i="8"/>
  <c r="AW772" i="8" s="1"/>
  <c r="AV791" i="8"/>
  <c r="AW773" i="8" s="1"/>
  <c r="AV792" i="8"/>
  <c r="AW774" i="8" s="1"/>
  <c r="AV793" i="8"/>
  <c r="AW775" i="8" s="1"/>
  <c r="AV794" i="8"/>
  <c r="AW776" i="8" s="1"/>
  <c r="AV795" i="8"/>
  <c r="AW777" i="8" s="1"/>
  <c r="AV796" i="8"/>
  <c r="AW778" i="8" s="1"/>
  <c r="AV797" i="8"/>
  <c r="AW779" i="8" s="1"/>
  <c r="AV798" i="8"/>
  <c r="AW780" i="8" s="1"/>
  <c r="AV799" i="8"/>
  <c r="AW781" i="8" s="1"/>
  <c r="AV800" i="8"/>
  <c r="AW782" i="8" s="1"/>
  <c r="AV801" i="8"/>
  <c r="AW783" i="8" s="1"/>
  <c r="AV802" i="8"/>
  <c r="AW784" i="8" s="1"/>
  <c r="AV803" i="8"/>
  <c r="AW785" i="8" s="1"/>
  <c r="AV804" i="8"/>
  <c r="AW786" i="8" s="1"/>
  <c r="AV805" i="8"/>
  <c r="AW787" i="8" s="1"/>
  <c r="AV806" i="8"/>
  <c r="AW788" i="8" s="1"/>
  <c r="AV807" i="8"/>
  <c r="AW789" i="8" s="1"/>
  <c r="AV808" i="8"/>
  <c r="AW790" i="8" s="1"/>
  <c r="AV809" i="8"/>
  <c r="AW791" i="8" s="1"/>
  <c r="AV810" i="8"/>
  <c r="AW792" i="8" s="1"/>
  <c r="AV811" i="8"/>
  <c r="AW793" i="8" s="1"/>
  <c r="AV812" i="8"/>
  <c r="AW794" i="8" s="1"/>
  <c r="AV813" i="8"/>
  <c r="AW795" i="8" s="1"/>
  <c r="AV814" i="8"/>
  <c r="AW796" i="8" s="1"/>
  <c r="AV815" i="8"/>
  <c r="AW797" i="8" s="1"/>
  <c r="AV816" i="8"/>
  <c r="AW798" i="8" s="1"/>
  <c r="AV817" i="8"/>
  <c r="AW799" i="8" s="1"/>
  <c r="AV818" i="8"/>
  <c r="AW800" i="8" s="1"/>
  <c r="AV819" i="8"/>
  <c r="AW801" i="8" s="1"/>
  <c r="AV820" i="8"/>
  <c r="AW802" i="8" s="1"/>
  <c r="AV821" i="8"/>
  <c r="AW803" i="8" s="1"/>
  <c r="AV822" i="8"/>
  <c r="AW804" i="8" s="1"/>
  <c r="AV823" i="8"/>
  <c r="AW805" i="8" s="1"/>
  <c r="AV824" i="8"/>
  <c r="AW806" i="8" s="1"/>
  <c r="AV825" i="8"/>
  <c r="AW807" i="8" s="1"/>
  <c r="AV826" i="8"/>
  <c r="AW808" i="8" s="1"/>
  <c r="AV827" i="8"/>
  <c r="AW809" i="8" s="1"/>
  <c r="AV828" i="8"/>
  <c r="AW810" i="8" s="1"/>
  <c r="AV829" i="8"/>
  <c r="AW811" i="8" s="1"/>
  <c r="AV830" i="8"/>
  <c r="AW812" i="8" s="1"/>
  <c r="AV831" i="8"/>
  <c r="AW813" i="8" s="1"/>
  <c r="AV832" i="8"/>
  <c r="AW814" i="8" s="1"/>
  <c r="AV833" i="8"/>
  <c r="AW815" i="8" s="1"/>
  <c r="AV834" i="8"/>
  <c r="AW816" i="8" s="1"/>
  <c r="AV835" i="8"/>
  <c r="AW817" i="8" s="1"/>
  <c r="AV836" i="8"/>
  <c r="AW818" i="8" s="1"/>
  <c r="AV837" i="8"/>
  <c r="AW819" i="8" s="1"/>
  <c r="AV838" i="8"/>
  <c r="AW820" i="8" s="1"/>
  <c r="AV839" i="8"/>
  <c r="AW821" i="8" s="1"/>
  <c r="AV840" i="8"/>
  <c r="AW822" i="8" s="1"/>
  <c r="AV841" i="8"/>
  <c r="AW823" i="8" s="1"/>
  <c r="AV842" i="8"/>
  <c r="AW824" i="8" s="1"/>
  <c r="AV843" i="8"/>
  <c r="AW825" i="8" s="1"/>
  <c r="AV844" i="8"/>
  <c r="AW826" i="8" s="1"/>
  <c r="AV845" i="8"/>
  <c r="AW827" i="8" s="1"/>
  <c r="AV846" i="8"/>
  <c r="AW828" i="8" s="1"/>
  <c r="AV847" i="8"/>
  <c r="AW829" i="8" s="1"/>
  <c r="AV848" i="8"/>
  <c r="AW830" i="8" s="1"/>
  <c r="AV849" i="8"/>
  <c r="AW831" i="8" s="1"/>
  <c r="AV850" i="8"/>
  <c r="AW832" i="8" s="1"/>
  <c r="AV851" i="8"/>
  <c r="AW833" i="8" s="1"/>
  <c r="AV852" i="8"/>
  <c r="AW834" i="8" s="1"/>
  <c r="AV853" i="8"/>
  <c r="AW835" i="8" s="1"/>
  <c r="AV854" i="8"/>
  <c r="AW836" i="8" s="1"/>
  <c r="AV855" i="8"/>
  <c r="AW837" i="8" s="1"/>
  <c r="AV856" i="8"/>
  <c r="AW838" i="8" s="1"/>
  <c r="AV857" i="8"/>
  <c r="AW839" i="8" s="1"/>
  <c r="AV858" i="8"/>
  <c r="AW840" i="8" s="1"/>
  <c r="AV859" i="8"/>
  <c r="AW841" i="8" s="1"/>
  <c r="AV860" i="8"/>
  <c r="AW842" i="8" s="1"/>
  <c r="AV861" i="8"/>
  <c r="AW843" i="8" s="1"/>
  <c r="AV862" i="8"/>
  <c r="AW844" i="8" s="1"/>
  <c r="AV863" i="8"/>
  <c r="AW845" i="8" s="1"/>
  <c r="AV864" i="8"/>
  <c r="AW846" i="8" s="1"/>
  <c r="AV865" i="8"/>
  <c r="AW847" i="8" s="1"/>
  <c r="AV866" i="8"/>
  <c r="AW848" i="8" s="1"/>
  <c r="AV867" i="8"/>
  <c r="AW849" i="8" s="1"/>
  <c r="AV868" i="8"/>
  <c r="AW850" i="8" s="1"/>
  <c r="AV869" i="8"/>
  <c r="AW851" i="8" s="1"/>
  <c r="AV870" i="8"/>
  <c r="AW852" i="8" s="1"/>
  <c r="AV871" i="8"/>
  <c r="AW853" i="8" s="1"/>
  <c r="AV872" i="8"/>
  <c r="AW854" i="8" s="1"/>
  <c r="AV873" i="8"/>
  <c r="AW855" i="8" s="1"/>
  <c r="AV874" i="8"/>
  <c r="AW856" i="8" s="1"/>
  <c r="AV875" i="8"/>
  <c r="AW857" i="8" s="1"/>
  <c r="AV876" i="8"/>
  <c r="AW858" i="8" s="1"/>
  <c r="AV877" i="8"/>
  <c r="AW859" i="8" s="1"/>
  <c r="AV878" i="8"/>
  <c r="AW860" i="8" s="1"/>
  <c r="AV879" i="8"/>
  <c r="AW861" i="8" s="1"/>
  <c r="AV880" i="8"/>
  <c r="AW862" i="8" s="1"/>
  <c r="AV881" i="8"/>
  <c r="AW863" i="8" s="1"/>
  <c r="AV882" i="8"/>
  <c r="AW864" i="8" s="1"/>
  <c r="AV883" i="8"/>
  <c r="AW865" i="8" s="1"/>
  <c r="AV884" i="8"/>
  <c r="AW866" i="8" s="1"/>
  <c r="AV885" i="8"/>
  <c r="AW867" i="8" s="1"/>
  <c r="AV886" i="8"/>
  <c r="AW868" i="8" s="1"/>
  <c r="AV887" i="8"/>
  <c r="AV888" i="8"/>
  <c r="AW870" i="8" s="1"/>
  <c r="AV889" i="8"/>
  <c r="AW871" i="8" s="1"/>
  <c r="AV890" i="8"/>
  <c r="AW872" i="8" s="1"/>
  <c r="AV891" i="8"/>
  <c r="AW873" i="8" s="1"/>
  <c r="AV892" i="8"/>
  <c r="AW874" i="8" s="1"/>
  <c r="AV893" i="8"/>
  <c r="AW875" i="8" s="1"/>
  <c r="AV894" i="8"/>
  <c r="AW876" i="8" s="1"/>
  <c r="AV895" i="8"/>
  <c r="AW877" i="8" s="1"/>
  <c r="AV896" i="8"/>
  <c r="AW878" i="8" s="1"/>
  <c r="AV897" i="8"/>
  <c r="AW879" i="8" s="1"/>
  <c r="AV898" i="8"/>
  <c r="AW880" i="8" s="1"/>
  <c r="AV899" i="8"/>
  <c r="AW881" i="8" s="1"/>
  <c r="AV900" i="8"/>
  <c r="AW882" i="8" s="1"/>
  <c r="AV901" i="8"/>
  <c r="AW883" i="8" s="1"/>
  <c r="AV902" i="8"/>
  <c r="AW884" i="8" s="1"/>
  <c r="AV903" i="8"/>
  <c r="AW885" i="8" s="1"/>
  <c r="AV904" i="8"/>
  <c r="AW886" i="8" s="1"/>
  <c r="AV905" i="8"/>
  <c r="AW887" i="8" s="1"/>
  <c r="AV906" i="8"/>
  <c r="AW888" i="8" s="1"/>
  <c r="AV907" i="8"/>
  <c r="AW889" i="8" s="1"/>
  <c r="AV908" i="8"/>
  <c r="AW890" i="8" s="1"/>
  <c r="AV909" i="8"/>
  <c r="AW891" i="8" s="1"/>
  <c r="AV910" i="8"/>
  <c r="AW892" i="8" s="1"/>
  <c r="AV911" i="8"/>
  <c r="AW893" i="8" s="1"/>
  <c r="AV912" i="8"/>
  <c r="AW894" i="8" s="1"/>
  <c r="AV913" i="8"/>
  <c r="AW895" i="8" s="1"/>
  <c r="AV914" i="8"/>
  <c r="AW896" i="8" s="1"/>
  <c r="AV915" i="8"/>
  <c r="AW897" i="8" s="1"/>
  <c r="AV916" i="8"/>
  <c r="AW898" i="8" s="1"/>
  <c r="AV917" i="8"/>
  <c r="AW899" i="8" s="1"/>
  <c r="AV918" i="8"/>
  <c r="AW900" i="8" s="1"/>
  <c r="AV919" i="8"/>
  <c r="AW901" i="8" s="1"/>
  <c r="AV920" i="8"/>
  <c r="AW902" i="8" s="1"/>
  <c r="AV921" i="8"/>
  <c r="AW903" i="8" s="1"/>
  <c r="AV922" i="8"/>
  <c r="AW904" i="8" s="1"/>
  <c r="AV923" i="8"/>
  <c r="AW905" i="8" s="1"/>
  <c r="AV924" i="8"/>
  <c r="AW906" i="8" s="1"/>
  <c r="AV925" i="8"/>
  <c r="AV926" i="8"/>
  <c r="AW908" i="8" s="1"/>
  <c r="AV927" i="8"/>
  <c r="AW909" i="8" s="1"/>
  <c r="AV928" i="8"/>
  <c r="AW910" i="8" s="1"/>
  <c r="AV929" i="8"/>
  <c r="AW911" i="8" s="1"/>
  <c r="AV930" i="8"/>
  <c r="AW912" i="8" s="1"/>
  <c r="AV931" i="8"/>
  <c r="AW913" i="8" s="1"/>
  <c r="AV932" i="8"/>
  <c r="AW914" i="8" s="1"/>
  <c r="AV933" i="8"/>
  <c r="AW915" i="8" s="1"/>
  <c r="AV934" i="8"/>
  <c r="AW916" i="8" s="1"/>
  <c r="AV935" i="8"/>
  <c r="AW917" i="8" s="1"/>
  <c r="AV936" i="8"/>
  <c r="AW918" i="8" s="1"/>
  <c r="AV937" i="8"/>
  <c r="AW919" i="8" s="1"/>
  <c r="AV938" i="8"/>
  <c r="AW920" i="8" s="1"/>
  <c r="AV939" i="8"/>
  <c r="AW921" i="8" s="1"/>
  <c r="AV940" i="8"/>
  <c r="AW922" i="8" s="1"/>
  <c r="AV941" i="8"/>
  <c r="AW923" i="8" s="1"/>
  <c r="AV942" i="8"/>
  <c r="AW924" i="8" s="1"/>
  <c r="AV943" i="8"/>
  <c r="AW925" i="8" s="1"/>
  <c r="AV944" i="8"/>
  <c r="AW926" i="8" s="1"/>
  <c r="AV945" i="8"/>
  <c r="AW927" i="8" s="1"/>
  <c r="AV946" i="8"/>
  <c r="AW928" i="8" s="1"/>
  <c r="AV947" i="8"/>
  <c r="AW929" i="8" s="1"/>
  <c r="AV948" i="8"/>
  <c r="AW930" i="8" s="1"/>
  <c r="AV949" i="8"/>
  <c r="AW931" i="8" s="1"/>
  <c r="AV950" i="8"/>
  <c r="AW932" i="8" s="1"/>
  <c r="AV951" i="8"/>
  <c r="AW933" i="8" s="1"/>
  <c r="AV952" i="8"/>
  <c r="AW934" i="8" s="1"/>
  <c r="AV953" i="8"/>
  <c r="AW935" i="8" s="1"/>
  <c r="AV954" i="8"/>
  <c r="AW936" i="8" s="1"/>
  <c r="AV955" i="8"/>
  <c r="AW937" i="8" s="1"/>
  <c r="AV956" i="8"/>
  <c r="AW938" i="8" s="1"/>
  <c r="AV957" i="8"/>
  <c r="AW939" i="8" s="1"/>
  <c r="AV958" i="8"/>
  <c r="AW940" i="8" s="1"/>
  <c r="AV959" i="8"/>
  <c r="AW941" i="8" s="1"/>
  <c r="AV960" i="8"/>
  <c r="AW942" i="8" s="1"/>
  <c r="AV961" i="8"/>
  <c r="AW943" i="8" s="1"/>
  <c r="AV962" i="8"/>
  <c r="AW944" i="8" s="1"/>
  <c r="AV963" i="8"/>
  <c r="AW945" i="8" s="1"/>
  <c r="AV964" i="8"/>
  <c r="AW946" i="8" s="1"/>
  <c r="AV965" i="8"/>
  <c r="AW947" i="8" s="1"/>
  <c r="AV966" i="8"/>
  <c r="AW948" i="8" s="1"/>
  <c r="AV967" i="8"/>
  <c r="AW949" i="8" s="1"/>
  <c r="AV968" i="8"/>
  <c r="AW950" i="8" s="1"/>
  <c r="AV969" i="8"/>
  <c r="AW951" i="8" s="1"/>
  <c r="AV970" i="8"/>
  <c r="AW952" i="8" s="1"/>
  <c r="AV971" i="8"/>
  <c r="AW953" i="8" s="1"/>
  <c r="AV972" i="8"/>
  <c r="AW954" i="8" s="1"/>
  <c r="AV973" i="8"/>
  <c r="AW955" i="8" s="1"/>
  <c r="AV974" i="8"/>
  <c r="AW956" i="8" s="1"/>
  <c r="AV975" i="8"/>
  <c r="AW957" i="8" s="1"/>
  <c r="AV976" i="8"/>
  <c r="AW958" i="8" s="1"/>
  <c r="AV977" i="8"/>
  <c r="AW959" i="8" s="1"/>
  <c r="AV978" i="8"/>
  <c r="AW960" i="8" s="1"/>
  <c r="AV979" i="8"/>
  <c r="AW961" i="8" s="1"/>
  <c r="AV980" i="8"/>
  <c r="AW962" i="8" s="1"/>
  <c r="AV981" i="8"/>
  <c r="AW963" i="8" s="1"/>
  <c r="AV982" i="8"/>
  <c r="AW964" i="8" s="1"/>
  <c r="AV983" i="8"/>
  <c r="AW965" i="8" s="1"/>
  <c r="AV984" i="8"/>
  <c r="AW966" i="8" s="1"/>
  <c r="AV985" i="8"/>
  <c r="AW967" i="8" s="1"/>
  <c r="AV986" i="8"/>
  <c r="AW968" i="8" s="1"/>
  <c r="AV987" i="8"/>
  <c r="AW969" i="8" s="1"/>
  <c r="AV988" i="8"/>
  <c r="AW970" i="8" s="1"/>
  <c r="AV989" i="8"/>
  <c r="AW971" i="8" s="1"/>
  <c r="AV990" i="8"/>
  <c r="AW972" i="8" s="1"/>
  <c r="AV991" i="8"/>
  <c r="AW973" i="8" s="1"/>
  <c r="AV992" i="8"/>
  <c r="AW974" i="8" s="1"/>
  <c r="AV993" i="8"/>
  <c r="AW975" i="8" s="1"/>
  <c r="AV994" i="8"/>
  <c r="AW976" i="8" s="1"/>
  <c r="AV995" i="8"/>
  <c r="AW977" i="8" s="1"/>
  <c r="AV996" i="8"/>
  <c r="AW978" i="8" s="1"/>
  <c r="AV997" i="8"/>
  <c r="AW979" i="8" s="1"/>
  <c r="AV998" i="8"/>
  <c r="AW980" i="8" s="1"/>
  <c r="AV999" i="8"/>
  <c r="AW981" i="8" s="1"/>
  <c r="AV1000" i="8"/>
  <c r="AW982" i="8" s="1"/>
  <c r="AV1001" i="8"/>
  <c r="AW983" i="8" s="1"/>
  <c r="AV1002" i="8"/>
  <c r="AW984" i="8" s="1"/>
  <c r="AV1003" i="8"/>
  <c r="AW985" i="8" s="1"/>
  <c r="AV1004" i="8"/>
  <c r="AW986" i="8" s="1"/>
  <c r="AV1005" i="8"/>
  <c r="AW987" i="8" s="1"/>
  <c r="AV1006" i="8"/>
  <c r="AW988" i="8" s="1"/>
  <c r="AV1007" i="8"/>
  <c r="AW989" i="8" s="1"/>
  <c r="AV1008" i="8"/>
  <c r="AW990" i="8" s="1"/>
  <c r="AV1009" i="8"/>
  <c r="AW991" i="8" s="1"/>
  <c r="AV1010" i="8"/>
  <c r="AW992" i="8" s="1"/>
  <c r="AV1011" i="8"/>
  <c r="AV1012" i="8"/>
  <c r="AW994" i="8" s="1"/>
  <c r="AV1013" i="8"/>
  <c r="AW995" i="8" s="1"/>
  <c r="AV1014" i="8"/>
  <c r="AW996" i="8" s="1"/>
  <c r="AV1015" i="8"/>
  <c r="AW997" i="8" s="1"/>
  <c r="AV1016" i="8"/>
  <c r="AW998" i="8" s="1"/>
  <c r="AV1017" i="8"/>
  <c r="AW999" i="8" s="1"/>
  <c r="AV1018" i="8"/>
  <c r="AW1000" i="8" s="1"/>
  <c r="AV1019" i="8"/>
  <c r="AW1001" i="8" s="1"/>
  <c r="AV1020" i="8"/>
  <c r="AW1002" i="8" s="1"/>
  <c r="AV1021" i="8"/>
  <c r="AW1003" i="8" s="1"/>
  <c r="AV1022" i="8"/>
  <c r="AW1004" i="8" s="1"/>
  <c r="AV1023" i="8"/>
  <c r="AW1005" i="8" s="1"/>
  <c r="AV1024" i="8"/>
  <c r="AW1006" i="8" s="1"/>
  <c r="AV1025" i="8"/>
  <c r="AW1007" i="8" s="1"/>
  <c r="AV1026" i="8"/>
  <c r="AW1008" i="8" s="1"/>
  <c r="AV1027" i="8"/>
  <c r="AW1009" i="8" s="1"/>
  <c r="AV1028" i="8"/>
  <c r="AW1010" i="8" s="1"/>
  <c r="AV1029" i="8"/>
  <c r="AW1011" i="8" s="1"/>
  <c r="AV1030" i="8"/>
  <c r="AW1012" i="8" s="1"/>
  <c r="AV1031" i="8"/>
  <c r="AW1013" i="8" s="1"/>
  <c r="AV1032" i="8"/>
  <c r="AW1014" i="8" s="1"/>
  <c r="AV1033" i="8"/>
  <c r="AW1015" i="8" s="1"/>
  <c r="AV1034" i="8"/>
  <c r="AW1016" i="8" s="1"/>
  <c r="AV1035" i="8"/>
  <c r="AW1017" i="8" s="1"/>
  <c r="AV1036" i="8"/>
  <c r="AW1018" i="8" s="1"/>
  <c r="AV1037" i="8"/>
  <c r="AW1019" i="8" s="1"/>
  <c r="AV1038" i="8"/>
  <c r="AW1020" i="8" s="1"/>
  <c r="AV1039" i="8"/>
  <c r="AW1021" i="8" s="1"/>
  <c r="AV1040" i="8"/>
  <c r="AW1022" i="8" s="1"/>
  <c r="AV1041" i="8"/>
  <c r="AW1023" i="8" s="1"/>
  <c r="AV1042" i="8"/>
  <c r="AW1024" i="8" s="1"/>
  <c r="AV1043" i="8"/>
  <c r="AW1025" i="8" s="1"/>
  <c r="AV1044" i="8"/>
  <c r="AW1026" i="8" s="1"/>
  <c r="AV1045" i="8"/>
  <c r="AW1027" i="8" s="1"/>
  <c r="AV1046" i="8"/>
  <c r="AW1028" i="8" s="1"/>
  <c r="AV1047" i="8"/>
  <c r="AW1029" i="8" s="1"/>
  <c r="AV1048" i="8"/>
  <c r="AW1030" i="8" s="1"/>
  <c r="AV1049" i="8"/>
  <c r="AW1031" i="8" s="1"/>
  <c r="AV1050" i="8"/>
  <c r="AW1032" i="8" s="1"/>
  <c r="AV1051" i="8"/>
  <c r="AW1033" i="8" s="1"/>
  <c r="AV1052" i="8"/>
  <c r="AW1034" i="8" s="1"/>
  <c r="AV1053" i="8"/>
  <c r="AW1035" i="8" s="1"/>
  <c r="AV1054" i="8"/>
  <c r="AW1036" i="8" s="1"/>
  <c r="AV1055" i="8"/>
  <c r="AW1037" i="8" s="1"/>
  <c r="AV1056" i="8"/>
  <c r="AW1038" i="8" s="1"/>
  <c r="AV1057" i="8"/>
  <c r="AW1039" i="8" s="1"/>
  <c r="AV1058" i="8"/>
  <c r="AW1040" i="8" s="1"/>
  <c r="AV1059" i="8"/>
  <c r="AW1041" i="8" s="1"/>
  <c r="AV1060" i="8"/>
  <c r="AW1042" i="8" s="1"/>
  <c r="AV1061" i="8"/>
  <c r="AW1043" i="8" s="1"/>
  <c r="AV1062" i="8"/>
  <c r="AW1044" i="8" s="1"/>
  <c r="AV1063" i="8"/>
  <c r="AW1045" i="8" s="1"/>
  <c r="AV1064" i="8"/>
  <c r="AW1046" i="8" s="1"/>
  <c r="AV1065" i="8"/>
  <c r="AW1047" i="8" s="1"/>
  <c r="AV1066" i="8"/>
  <c r="AW1048" i="8" s="1"/>
  <c r="AV1067" i="8"/>
  <c r="AW1049" i="8" s="1"/>
  <c r="AV1068" i="8"/>
  <c r="AW1050" i="8" s="1"/>
  <c r="AV1069" i="8"/>
  <c r="AW1051" i="8" s="1"/>
  <c r="AV1070" i="8"/>
  <c r="AW1052" i="8" s="1"/>
  <c r="AV1071" i="8"/>
  <c r="AW1053" i="8" s="1"/>
  <c r="AV1072" i="8"/>
  <c r="AW1054" i="8" s="1"/>
  <c r="AV1073" i="8"/>
  <c r="AW1055" i="8" s="1"/>
  <c r="AV1074" i="8"/>
  <c r="AW1056" i="8" s="1"/>
  <c r="AV1075" i="8"/>
  <c r="AV1076" i="8"/>
  <c r="AW1058" i="8" s="1"/>
  <c r="AV1077" i="8"/>
  <c r="AW1059" i="8" s="1"/>
  <c r="AV1078" i="8"/>
  <c r="AW1060" i="8" s="1"/>
  <c r="AV1079" i="8"/>
  <c r="AW1061" i="8" s="1"/>
  <c r="AV1080" i="8"/>
  <c r="AW1062" i="8" s="1"/>
  <c r="AV1081" i="8"/>
  <c r="AW1063" i="8" s="1"/>
  <c r="AV1082" i="8"/>
  <c r="AW1064" i="8" s="1"/>
  <c r="AV1083" i="8"/>
  <c r="AW1065" i="8" s="1"/>
  <c r="AV1084" i="8"/>
  <c r="AW1066" i="8" s="1"/>
  <c r="AV1085" i="8"/>
  <c r="AW1067" i="8" s="1"/>
  <c r="AV1086" i="8"/>
  <c r="AW1068" i="8" s="1"/>
  <c r="AV1087" i="8"/>
  <c r="AW1069" i="8" s="1"/>
  <c r="AV1088" i="8"/>
  <c r="AW1070" i="8" s="1"/>
  <c r="AV1089" i="8"/>
  <c r="AW1071" i="8" s="1"/>
  <c r="AV1090" i="8"/>
  <c r="AW1072" i="8" s="1"/>
  <c r="AV1091" i="8"/>
  <c r="AW1073" i="8" s="1"/>
  <c r="AV1092" i="8"/>
  <c r="AW1074" i="8" s="1"/>
  <c r="AV1093" i="8"/>
  <c r="AW1075" i="8" s="1"/>
  <c r="AV1094" i="8"/>
  <c r="AW1076" i="8" s="1"/>
  <c r="AV1095" i="8"/>
  <c r="AW1077" i="8" s="1"/>
  <c r="AV1096" i="8"/>
  <c r="AW1078" i="8" s="1"/>
  <c r="AV1097" i="8"/>
  <c r="AW1079" i="8" s="1"/>
  <c r="AV1098" i="8"/>
  <c r="AW1080" i="8" s="1"/>
  <c r="AV1099" i="8"/>
  <c r="AW1081" i="8" s="1"/>
  <c r="AV1100" i="8"/>
  <c r="AW1082" i="8" s="1"/>
  <c r="AV1101" i="8"/>
  <c r="AW1083" i="8" s="1"/>
  <c r="AV1102" i="8"/>
  <c r="AW1084" i="8" s="1"/>
  <c r="AV1103" i="8"/>
  <c r="AW1085" i="8" s="1"/>
  <c r="AV1104" i="8"/>
  <c r="AW1086" i="8" s="1"/>
  <c r="AV1105" i="8"/>
  <c r="AW1087" i="8" s="1"/>
  <c r="AV1106" i="8"/>
  <c r="AW1088" i="8" s="1"/>
  <c r="AV1107" i="8"/>
  <c r="AW1089" i="8" s="1"/>
  <c r="AV1108" i="8"/>
  <c r="AW1090" i="8" s="1"/>
  <c r="AV1109" i="8"/>
  <c r="AW1091" i="8" s="1"/>
  <c r="AV1110" i="8"/>
  <c r="AW1092" i="8" s="1"/>
  <c r="AV1111" i="8"/>
  <c r="AW1093" i="8" s="1"/>
  <c r="AV1112" i="8"/>
  <c r="AW1094" i="8" s="1"/>
  <c r="AV1113" i="8"/>
  <c r="AW1095" i="8" s="1"/>
  <c r="AV1114" i="8"/>
  <c r="AW1096" i="8" s="1"/>
  <c r="AV1115" i="8"/>
  <c r="AW1097" i="8" s="1"/>
  <c r="AV1116" i="8"/>
  <c r="AW1098" i="8" s="1"/>
  <c r="AV1117" i="8"/>
  <c r="AW1099" i="8" s="1"/>
  <c r="AV1118" i="8"/>
  <c r="AW1100" i="8" s="1"/>
  <c r="AV1119" i="8"/>
  <c r="AW1101" i="8" s="1"/>
  <c r="AV1120" i="8"/>
  <c r="AW1102" i="8" s="1"/>
  <c r="AV1121" i="8"/>
  <c r="AW1103" i="8" s="1"/>
  <c r="AV1122" i="8"/>
  <c r="AW1104" i="8" s="1"/>
  <c r="AV1123" i="8"/>
  <c r="AW1105" i="8" s="1"/>
  <c r="AV1124" i="8"/>
  <c r="AW1106" i="8" s="1"/>
  <c r="AV1125" i="8"/>
  <c r="AW1107" i="8" s="1"/>
  <c r="AV1126" i="8"/>
  <c r="AW1108" i="8" s="1"/>
  <c r="AV1127" i="8"/>
  <c r="AW1109" i="8" s="1"/>
  <c r="AV1128" i="8"/>
  <c r="AW1110" i="8" s="1"/>
  <c r="AV1129" i="8"/>
  <c r="AW1111" i="8" s="1"/>
  <c r="AV1130" i="8"/>
  <c r="AW1112" i="8" s="1"/>
  <c r="AV1131" i="8"/>
  <c r="AW1113" i="8" s="1"/>
  <c r="AV1132" i="8"/>
  <c r="AW1114" i="8" s="1"/>
  <c r="AV1133" i="8"/>
  <c r="AW1115" i="8" s="1"/>
  <c r="AV1134" i="8"/>
  <c r="AW1116" i="8" s="1"/>
  <c r="AV1135" i="8"/>
  <c r="AW1117" i="8" s="1"/>
  <c r="AU459" i="8"/>
  <c r="AU444" i="8"/>
  <c r="AU779" i="8"/>
  <c r="AU729" i="8"/>
  <c r="AV729" i="8" s="1"/>
  <c r="AW711" i="8" s="1"/>
  <c r="AU721" i="8"/>
  <c r="AV721" i="8" s="1"/>
  <c r="AW703" i="8" s="1"/>
  <c r="AU499" i="8"/>
  <c r="AU484" i="8"/>
  <c r="AV484" i="8" s="1"/>
  <c r="AU481" i="8"/>
  <c r="AU478" i="8"/>
  <c r="AU470" i="8"/>
  <c r="AU467" i="8"/>
  <c r="AU433" i="8"/>
  <c r="AV433" i="8" s="1"/>
  <c r="AV481" i="8" l="1"/>
  <c r="AW463" i="8" s="1"/>
  <c r="AV499" i="8"/>
  <c r="AW481" i="8" s="1"/>
  <c r="AV467" i="8"/>
  <c r="AW449" i="8" s="1"/>
  <c r="AV444" i="8"/>
  <c r="AW426" i="8" s="1"/>
  <c r="AV478" i="8"/>
  <c r="AW460" i="8" s="1"/>
  <c r="AV459" i="8"/>
  <c r="AW441" i="8" s="1"/>
  <c r="AV470" i="8"/>
  <c r="AW452" i="8" s="1"/>
  <c r="AW271" i="8"/>
  <c r="AW612" i="8"/>
  <c r="AW741" i="8"/>
  <c r="AW696" i="8"/>
  <c r="AW1057" i="8"/>
  <c r="AW336" i="8"/>
  <c r="AW993" i="8"/>
  <c r="AW633" i="8"/>
  <c r="AW378" i="8"/>
  <c r="AW415" i="8"/>
  <c r="AW466" i="8"/>
  <c r="AW591" i="8"/>
  <c r="AW652" i="8"/>
  <c r="AW869" i="8"/>
  <c r="AV779" i="8"/>
  <c r="AW907" i="8"/>
  <c r="AU288" i="8"/>
  <c r="AV288" i="8" s="1"/>
  <c r="AW761" i="8" l="1"/>
  <c r="AW270" i="8" l="1"/>
  <c r="W12" i="8" l="1"/>
  <c r="E33" i="21"/>
  <c r="E34" i="21"/>
  <c r="F33" i="21"/>
  <c r="F34" i="21" s="1"/>
  <c r="D33" i="21"/>
  <c r="D34" i="21" s="1"/>
  <c r="O30" i="19"/>
  <c r="O61" i="19"/>
  <c r="O50" i="19"/>
  <c r="F2" i="8"/>
  <c r="N57" i="19"/>
  <c r="N58" i="19"/>
  <c r="N59" i="19"/>
  <c r="O53" i="19"/>
  <c r="O54" i="19"/>
  <c r="O55" i="19"/>
  <c r="O56" i="19"/>
  <c r="O57" i="19"/>
  <c r="P27" i="19"/>
  <c r="P28" i="19"/>
  <c r="AX587" i="8"/>
  <c r="AX574" i="8"/>
  <c r="O52" i="19"/>
  <c r="P20" i="19"/>
  <c r="N51" i="19"/>
  <c r="N53" i="19"/>
  <c r="N52" i="19"/>
  <c r="P19" i="19"/>
  <c r="N50" i="19"/>
  <c r="O49" i="19"/>
  <c r="AX529" i="8"/>
  <c r="AX623" i="8"/>
  <c r="AX620" i="8"/>
  <c r="AX578" i="8"/>
  <c r="AX610" i="8"/>
  <c r="AR12" i="8" l="1"/>
  <c r="AC12" i="8"/>
  <c r="F12" i="8"/>
  <c r="AX552" i="8"/>
  <c r="AX616" i="8"/>
  <c r="AX530" i="8"/>
  <c r="AX551" i="8"/>
  <c r="AX543" i="8"/>
  <c r="AX556" i="8"/>
  <c r="AN2" i="8"/>
  <c r="AX560" i="8"/>
  <c r="AX533" i="8"/>
  <c r="AX611" i="8"/>
  <c r="AX528" i="8"/>
  <c r="N56" i="19"/>
  <c r="P56" i="19" s="1"/>
  <c r="Q56" i="19" s="1"/>
  <c r="AX583" i="8"/>
  <c r="AX577" i="8"/>
  <c r="AX576" i="8"/>
  <c r="AX619" i="8"/>
  <c r="AX628" i="8"/>
  <c r="AX538" i="8"/>
  <c r="AX550" i="8"/>
  <c r="AX604" i="8"/>
  <c r="AX542" i="8"/>
  <c r="AX536" i="8"/>
  <c r="AX558" i="8"/>
  <c r="AX591" i="8"/>
  <c r="AX596" i="8"/>
  <c r="AX597" i="8"/>
  <c r="AX622" i="8"/>
  <c r="AX564" i="8"/>
  <c r="AX547" i="8"/>
  <c r="AX615" i="8"/>
  <c r="AX584" i="8"/>
  <c r="AX573" i="8"/>
  <c r="AX614" i="8"/>
  <c r="AX594" i="8"/>
  <c r="AX589" i="8"/>
  <c r="AX617" i="8"/>
  <c r="AX607" i="8"/>
  <c r="AX534" i="8"/>
  <c r="AX553" i="8"/>
  <c r="AX592" i="8"/>
  <c r="AX579" i="8"/>
  <c r="AX613" i="8"/>
  <c r="AX588" i="8"/>
  <c r="AX545" i="8"/>
  <c r="P24" i="19"/>
  <c r="P22" i="19"/>
  <c r="P25" i="19"/>
  <c r="P23" i="19"/>
  <c r="AD12" i="8"/>
  <c r="O58" i="19"/>
  <c r="P58" i="19" s="1"/>
  <c r="Q58" i="19" s="1"/>
  <c r="P18" i="19"/>
  <c r="N49" i="19"/>
  <c r="P49" i="19" s="1"/>
  <c r="Q49" i="19" s="1"/>
  <c r="N54" i="19"/>
  <c r="P54" i="19" s="1"/>
  <c r="Q54" i="19" s="1"/>
  <c r="AX277" i="8"/>
  <c r="AX361" i="8"/>
  <c r="AX374" i="8"/>
  <c r="AX417" i="8"/>
  <c r="AX311" i="8"/>
  <c r="AX334" i="8"/>
  <c r="AX439" i="8"/>
  <c r="AX396" i="8"/>
  <c r="AX289" i="8"/>
  <c r="AX461" i="8"/>
  <c r="AX482" i="8"/>
  <c r="O51" i="19"/>
  <c r="P51" i="19" s="1"/>
  <c r="Q51" i="19" s="1"/>
  <c r="P26" i="19"/>
  <c r="O59" i="19"/>
  <c r="P59" i="19" s="1"/>
  <c r="Q59" i="19" s="1"/>
  <c r="P21" i="19"/>
  <c r="AX568" i="8"/>
  <c r="AX527" i="8"/>
  <c r="AX608" i="8"/>
  <c r="AX612" i="8"/>
  <c r="AX549" i="8"/>
  <c r="AX566" i="8"/>
  <c r="AX562" i="8"/>
  <c r="AX593" i="8"/>
  <c r="AX629" i="8"/>
  <c r="AX535" i="8"/>
  <c r="P52" i="19"/>
  <c r="Q52" i="19" s="1"/>
  <c r="P50" i="19"/>
  <c r="Q50" i="19" s="1"/>
  <c r="P57" i="19"/>
  <c r="Q57" i="19" s="1"/>
  <c r="AX544" i="8"/>
  <c r="P53" i="19"/>
  <c r="Q53" i="19" s="1"/>
  <c r="AX600" i="8"/>
  <c r="AX557" i="8"/>
  <c r="AX540" i="8"/>
  <c r="AX602" i="8"/>
  <c r="AX599" i="8"/>
  <c r="AX601" i="8"/>
  <c r="AX567" i="8"/>
  <c r="AX569" i="8"/>
  <c r="AX539" i="8"/>
  <c r="AX627" i="8"/>
  <c r="AX606" i="8"/>
  <c r="AX626" i="8"/>
  <c r="AX625" i="8"/>
  <c r="AX609" i="8"/>
  <c r="AX537" i="8"/>
  <c r="AX618" i="8"/>
  <c r="AX586" i="8"/>
  <c r="AX570" i="8"/>
  <c r="AX554" i="8"/>
  <c r="AX546" i="8"/>
  <c r="AX603" i="8"/>
  <c r="AX595" i="8"/>
  <c r="AX571" i="8"/>
  <c r="AX563" i="8"/>
  <c r="AX548" i="8"/>
  <c r="AX532" i="8"/>
  <c r="AX621" i="8"/>
  <c r="AX605" i="8"/>
  <c r="AX581" i="8"/>
  <c r="AX565" i="8"/>
  <c r="AX541" i="8"/>
  <c r="AM12" i="8" l="1"/>
  <c r="AF12" i="8"/>
  <c r="AX555" i="8"/>
  <c r="AX582" i="8"/>
  <c r="AX598" i="8"/>
  <c r="AX531" i="8"/>
  <c r="AX590" i="8"/>
  <c r="AX624" i="8"/>
  <c r="N28" i="19"/>
  <c r="Q28" i="19" s="1"/>
  <c r="R28" i="19" s="1"/>
  <c r="AX580" i="8"/>
  <c r="O22" i="19"/>
  <c r="S22" i="19" s="1"/>
  <c r="T22" i="19" s="1"/>
  <c r="N25" i="19"/>
  <c r="Q25" i="19" s="1"/>
  <c r="R25" i="19" s="1"/>
  <c r="O23" i="19"/>
  <c r="S23" i="19" s="1"/>
  <c r="T23" i="19" s="1"/>
  <c r="AX561" i="8"/>
  <c r="N23" i="19"/>
  <c r="Q23" i="19" s="1"/>
  <c r="R23" i="19" s="1"/>
  <c r="O27" i="19"/>
  <c r="S27" i="19" s="1"/>
  <c r="T27" i="19" s="1"/>
  <c r="N26" i="19"/>
  <c r="Q26" i="19" s="1"/>
  <c r="R26" i="19" s="1"/>
  <c r="N27" i="19"/>
  <c r="Q27" i="19" s="1"/>
  <c r="R27" i="19" s="1"/>
  <c r="O18" i="19"/>
  <c r="S18" i="19" s="1"/>
  <c r="T18" i="19" s="1"/>
  <c r="O20" i="19"/>
  <c r="S20" i="19" s="1"/>
  <c r="T20" i="19" s="1"/>
  <c r="O19" i="19"/>
  <c r="S19" i="19" s="1"/>
  <c r="T19" i="19" s="1"/>
  <c r="O26" i="19"/>
  <c r="S26" i="19" s="1"/>
  <c r="T26" i="19" s="1"/>
  <c r="N19" i="19"/>
  <c r="Q19" i="19" s="1"/>
  <c r="R19" i="19" s="1"/>
  <c r="AX265" i="8"/>
  <c r="AX268" i="8"/>
  <c r="AX273" i="8"/>
  <c r="AX276" i="8"/>
  <c r="AX267" i="8"/>
  <c r="AX270" i="8"/>
  <c r="AX275" i="8"/>
  <c r="AX264" i="8"/>
  <c r="AX269" i="8"/>
  <c r="AX272" i="8"/>
  <c r="AX263" i="8"/>
  <c r="AX266" i="8"/>
  <c r="AX271" i="8"/>
  <c r="AX274" i="8"/>
  <c r="O48" i="19"/>
  <c r="P17" i="19"/>
  <c r="AX526" i="8"/>
  <c r="AX521" i="8"/>
  <c r="AX524" i="8"/>
  <c r="AX520" i="8"/>
  <c r="AX486" i="8"/>
  <c r="AX490" i="8"/>
  <c r="AX498" i="8"/>
  <c r="AX502" i="8"/>
  <c r="AX514" i="8"/>
  <c r="AX518" i="8"/>
  <c r="AX479" i="8"/>
  <c r="AX495" i="8"/>
  <c r="AX499" i="8"/>
  <c r="AX519" i="8"/>
  <c r="AX483" i="8"/>
  <c r="AX487" i="8"/>
  <c r="AX491" i="8"/>
  <c r="AX503" i="8"/>
  <c r="AX507" i="8"/>
  <c r="AX511" i="8"/>
  <c r="AX515" i="8"/>
  <c r="AX504" i="8"/>
  <c r="AX516" i="8"/>
  <c r="AX522" i="8"/>
  <c r="AX525" i="8"/>
  <c r="AX466" i="8"/>
  <c r="AX450" i="8"/>
  <c r="AX445" i="8"/>
  <c r="AX434" i="8"/>
  <c r="AX429" i="8"/>
  <c r="AX418" i="8"/>
  <c r="AX413" i="8"/>
  <c r="AX402" i="8"/>
  <c r="AX397" i="8"/>
  <c r="AX386" i="8"/>
  <c r="AX381" i="8"/>
  <c r="AX370" i="8"/>
  <c r="AX365" i="8"/>
  <c r="AX329" i="8"/>
  <c r="AX324" i="8"/>
  <c r="AX313" i="8"/>
  <c r="AX308" i="8"/>
  <c r="AX297" i="8"/>
  <c r="AX292" i="8"/>
  <c r="AX476" i="8"/>
  <c r="AX451" i="8"/>
  <c r="AX444" i="8"/>
  <c r="AX419" i="8"/>
  <c r="AX412" i="8"/>
  <c r="AX387" i="8"/>
  <c r="AX380" i="8"/>
  <c r="AX330" i="8"/>
  <c r="AX323" i="8"/>
  <c r="AX298" i="8"/>
  <c r="AX291" i="8"/>
  <c r="AX471" i="8"/>
  <c r="AX464" i="8"/>
  <c r="AX432" i="8"/>
  <c r="AX407" i="8"/>
  <c r="AX400" i="8"/>
  <c r="AX375" i="8"/>
  <c r="AX368" i="8"/>
  <c r="AX318" i="8"/>
  <c r="AX286" i="8"/>
  <c r="AX279" i="8"/>
  <c r="AX474" i="8"/>
  <c r="AX473" i="8"/>
  <c r="AX462" i="8"/>
  <c r="AX457" i="8"/>
  <c r="AX446" i="8"/>
  <c r="AX441" i="8"/>
  <c r="AX430" i="8"/>
  <c r="AX425" i="8"/>
  <c r="AX414" i="8"/>
  <c r="AX409" i="8"/>
  <c r="AX398" i="8"/>
  <c r="AX393" i="8"/>
  <c r="AX382" i="8"/>
  <c r="AX377" i="8"/>
  <c r="AX366" i="8"/>
  <c r="AX325" i="8"/>
  <c r="AX320" i="8"/>
  <c r="AX309" i="8"/>
  <c r="AX304" i="8"/>
  <c r="AX293" i="8"/>
  <c r="AX288" i="8"/>
  <c r="AX459" i="8"/>
  <c r="AX452" i="8"/>
  <c r="AX427" i="8"/>
  <c r="AX420" i="8"/>
  <c r="AX395" i="8"/>
  <c r="AX388" i="8"/>
  <c r="AX363" i="8"/>
  <c r="AX331" i="8"/>
  <c r="AX306" i="8"/>
  <c r="AX299" i="8"/>
  <c r="AX281" i="8"/>
  <c r="AX472" i="8"/>
  <c r="AX447" i="8"/>
  <c r="AX440" i="8"/>
  <c r="AX415" i="8"/>
  <c r="AX408" i="8"/>
  <c r="AX383" i="8"/>
  <c r="AX376" i="8"/>
  <c r="AX326" i="8"/>
  <c r="AX319" i="8"/>
  <c r="AX294" i="8"/>
  <c r="AX287" i="8"/>
  <c r="AX280" i="8"/>
  <c r="AX354" i="8"/>
  <c r="AX350" i="8"/>
  <c r="AX346" i="8"/>
  <c r="AX342" i="8"/>
  <c r="AX338" i="8"/>
  <c r="AX360" i="8"/>
  <c r="AX355" i="8"/>
  <c r="AX351" i="8"/>
  <c r="AX347" i="8"/>
  <c r="AX343" i="8"/>
  <c r="AX339" i="8"/>
  <c r="AX357" i="8"/>
  <c r="AX523" i="8"/>
  <c r="AX480" i="8"/>
  <c r="AX484" i="8"/>
  <c r="AX488" i="8"/>
  <c r="AX492" i="8"/>
  <c r="AX496" i="8"/>
  <c r="AX500" i="8"/>
  <c r="AX508" i="8"/>
  <c r="AX512" i="8"/>
  <c r="AX485" i="8"/>
  <c r="AX509" i="8"/>
  <c r="AX513" i="8"/>
  <c r="AX517" i="8"/>
  <c r="AX477" i="8"/>
  <c r="AX481" i="8"/>
  <c r="AX489" i="8"/>
  <c r="AX493" i="8"/>
  <c r="AX497" i="8"/>
  <c r="AX501" i="8"/>
  <c r="AX505" i="8"/>
  <c r="AX478" i="8"/>
  <c r="AX494" i="8"/>
  <c r="AX506" i="8"/>
  <c r="AX510" i="8"/>
  <c r="AX469" i="8"/>
  <c r="AX458" i="8"/>
  <c r="AX453" i="8"/>
  <c r="AX442" i="8"/>
  <c r="AX437" i="8"/>
  <c r="AX426" i="8"/>
  <c r="AX421" i="8"/>
  <c r="AX410" i="8"/>
  <c r="AX405" i="8"/>
  <c r="AX394" i="8"/>
  <c r="AX389" i="8"/>
  <c r="AX378" i="8"/>
  <c r="AX373" i="8"/>
  <c r="AX362" i="8"/>
  <c r="AX332" i="8"/>
  <c r="AX321" i="8"/>
  <c r="AX316" i="8"/>
  <c r="AX305" i="8"/>
  <c r="AX300" i="8"/>
  <c r="AX284" i="8"/>
  <c r="AX467" i="8"/>
  <c r="AX460" i="8"/>
  <c r="AX435" i="8"/>
  <c r="AX428" i="8"/>
  <c r="AX403" i="8"/>
  <c r="AX371" i="8"/>
  <c r="AX364" i="8"/>
  <c r="AX314" i="8"/>
  <c r="AX307" i="8"/>
  <c r="AX282" i="8"/>
  <c r="AX278" i="8"/>
  <c r="AX455" i="8"/>
  <c r="AX448" i="8"/>
  <c r="AX423" i="8"/>
  <c r="AX416" i="8"/>
  <c r="AX391" i="8"/>
  <c r="AX384" i="8"/>
  <c r="AX327" i="8"/>
  <c r="AX302" i="8"/>
  <c r="AX295" i="8"/>
  <c r="AX470" i="8"/>
  <c r="AX465" i="8"/>
  <c r="AX454" i="8"/>
  <c r="AX449" i="8"/>
  <c r="AX438" i="8"/>
  <c r="AX433" i="8"/>
  <c r="AX422" i="8"/>
  <c r="AX406" i="8"/>
  <c r="AX401" i="8"/>
  <c r="AX390" i="8"/>
  <c r="AX385" i="8"/>
  <c r="AX369" i="8"/>
  <c r="AX333" i="8"/>
  <c r="AX328" i="8"/>
  <c r="AX317" i="8"/>
  <c r="AX312" i="8"/>
  <c r="AX301" i="8"/>
  <c r="AX296" i="8"/>
  <c r="AX285" i="8"/>
  <c r="AX475" i="8"/>
  <c r="AX468" i="8"/>
  <c r="AX443" i="8"/>
  <c r="AX436" i="8"/>
  <c r="AX411" i="8"/>
  <c r="AX404" i="8"/>
  <c r="AX379" i="8"/>
  <c r="AX372" i="8"/>
  <c r="AX322" i="8"/>
  <c r="AX315" i="8"/>
  <c r="AX290" i="8"/>
  <c r="AX283" i="8"/>
  <c r="AX463" i="8"/>
  <c r="AX456" i="8"/>
  <c r="AX431" i="8"/>
  <c r="AX424" i="8"/>
  <c r="AX399" i="8"/>
  <c r="AX392" i="8"/>
  <c r="AX367" i="8"/>
  <c r="AX335" i="8"/>
  <c r="AX310" i="8"/>
  <c r="AX303" i="8"/>
  <c r="AX356" i="8"/>
  <c r="AX352" i="8"/>
  <c r="AX348" i="8"/>
  <c r="AX344" i="8"/>
  <c r="AX340" i="8"/>
  <c r="AX336" i="8"/>
  <c r="AX358" i="8"/>
  <c r="AX353" i="8"/>
  <c r="AX349" i="8"/>
  <c r="AX345" i="8"/>
  <c r="AX341" i="8"/>
  <c r="AX337" i="8"/>
  <c r="AX359" i="8"/>
  <c r="N21" i="19"/>
  <c r="Q21" i="19" s="1"/>
  <c r="R21" i="19" s="1"/>
  <c r="N22" i="19"/>
  <c r="Q22" i="19" s="1"/>
  <c r="R22" i="19" s="1"/>
  <c r="O25" i="19"/>
  <c r="S25" i="19" s="1"/>
  <c r="T25" i="19" s="1"/>
  <c r="AX575" i="8"/>
  <c r="AX559" i="8"/>
  <c r="N20" i="19"/>
  <c r="Q20" i="19" s="1"/>
  <c r="R20" i="19" s="1"/>
  <c r="N55" i="19"/>
  <c r="O21" i="19"/>
  <c r="S21" i="19" s="1"/>
  <c r="T21" i="19" s="1"/>
  <c r="O28" i="19"/>
  <c r="S28" i="19" s="1"/>
  <c r="T28" i="19" s="1"/>
  <c r="AX572" i="8"/>
  <c r="AX585" i="8"/>
  <c r="N18" i="19"/>
  <c r="L6" i="8" l="1"/>
  <c r="AP12" i="8"/>
  <c r="N24" i="19"/>
  <c r="Q24" i="19" s="1"/>
  <c r="R24" i="19" s="1"/>
  <c r="AX30" i="8"/>
  <c r="Q18" i="19"/>
  <c r="R18" i="19" s="1"/>
  <c r="O24" i="19"/>
  <c r="S24" i="19" s="1"/>
  <c r="T24" i="19" s="1"/>
  <c r="P55" i="19"/>
  <c r="Q55" i="19" s="1"/>
  <c r="N48" i="19"/>
  <c r="P48" i="19" s="1"/>
  <c r="Q48" i="19" s="1"/>
  <c r="AX31" i="8"/>
  <c r="L7" i="8" l="1"/>
  <c r="M7" i="8"/>
  <c r="M6" i="8"/>
  <c r="N17" i="19"/>
  <c r="Q17" i="19" s="1"/>
  <c r="R17" i="19" s="1"/>
  <c r="O17" i="19"/>
  <c r="S17" i="19" s="1"/>
  <c r="T17" i="19" s="1"/>
</calcChain>
</file>

<file path=xl/sharedStrings.xml><?xml version="1.0" encoding="utf-8"?>
<sst xmlns="http://schemas.openxmlformats.org/spreadsheetml/2006/main" count="2691" uniqueCount="1360">
  <si>
    <t>Promedio</t>
  </si>
  <si>
    <t>A</t>
  </si>
  <si>
    <t>B</t>
  </si>
  <si>
    <t>C</t>
  </si>
  <si>
    <t>Fecha</t>
  </si>
  <si>
    <t>Indicador</t>
  </si>
  <si>
    <t>bbls</t>
  </si>
  <si>
    <t>Adjudicatario</t>
  </si>
  <si>
    <t>castigo/premio
US$/bbl</t>
  </si>
  <si>
    <t>D</t>
  </si>
  <si>
    <t>US$/TM</t>
  </si>
  <si>
    <t>FC</t>
  </si>
  <si>
    <t>US$/bbl</t>
  </si>
  <si>
    <t>US$/gl</t>
  </si>
  <si>
    <t>Factor fórmula</t>
  </si>
  <si>
    <t>Fact. Convers.</t>
  </si>
  <si>
    <t>Período</t>
  </si>
  <si>
    <t>Sep-19'</t>
  </si>
  <si>
    <t>Ag-19'</t>
  </si>
  <si>
    <t>S</t>
  </si>
  <si>
    <t>X</t>
  </si>
  <si>
    <t>Oct-19'</t>
  </si>
  <si>
    <t>Nov-19</t>
  </si>
  <si>
    <t>Dic-19'</t>
  </si>
  <si>
    <t>Fuel Oil Petrolero</t>
  </si>
  <si>
    <t>Fuel Oil Eléctrico</t>
  </si>
  <si>
    <t>Ene-20'</t>
  </si>
  <si>
    <t>Precio exportación EPP</t>
  </si>
  <si>
    <t>Y</t>
  </si>
  <si>
    <t>Precio FO Exportación EPP
US$/MTD</t>
  </si>
  <si>
    <t>D = B - A</t>
  </si>
  <si>
    <t>Feb-20'</t>
  </si>
  <si>
    <t>% = D/ A</t>
  </si>
  <si>
    <t>Costo Fuel Oil SNI</t>
  </si>
  <si>
    <t xml:space="preserve">Precio Platts USGC HSFO </t>
  </si>
  <si>
    <t>Precio Platts USGC HSFO
US$/TM</t>
  </si>
  <si>
    <t>Diferencial Precio Platts USGC HSFO - Costo Fuel Oil SNI</t>
  </si>
  <si>
    <t>D = A - C</t>
  </si>
  <si>
    <t>% =D / C</t>
  </si>
  <si>
    <t>Diferenciales Costo Fuel Oil SNI - Precio Exportación</t>
  </si>
  <si>
    <t>E = C - B</t>
  </si>
  <si>
    <t>%= E / B</t>
  </si>
  <si>
    <t>Costo Fuel Oil Sector Industrial*
US$/MTD</t>
  </si>
  <si>
    <t>Costo Fuel Oil
SNI *
US$/TM</t>
  </si>
  <si>
    <t>Diferenciales
Costo Fuel Oil SNI - Costo Fuel Oil S.Industrial</t>
  </si>
  <si>
    <t>Precio Export. Fuel Oil  EPP</t>
  </si>
  <si>
    <t xml:space="preserve">Costo Fuel Oil S.Industrial </t>
  </si>
  <si>
    <t>* Incluye IVA</t>
  </si>
  <si>
    <t>Costo Fuel Oil SNI*</t>
  </si>
  <si>
    <t>Mar-20'</t>
  </si>
  <si>
    <t>Abr-20</t>
  </si>
  <si>
    <t>20160322</t>
  </si>
  <si>
    <t>20160623</t>
  </si>
  <si>
    <t>20170517</t>
  </si>
  <si>
    <t>20170929</t>
  </si>
  <si>
    <t>20180307</t>
  </si>
  <si>
    <t>20180515</t>
  </si>
  <si>
    <t>20190703</t>
  </si>
  <si>
    <t>20170424</t>
  </si>
  <si>
    <t>20170922</t>
  </si>
  <si>
    <t>20190805</t>
  </si>
  <si>
    <t>20191226</t>
  </si>
  <si>
    <t>202005</t>
  </si>
  <si>
    <t>202004</t>
  </si>
  <si>
    <t>202003</t>
  </si>
  <si>
    <t>202002</t>
  </si>
  <si>
    <t>202001</t>
  </si>
  <si>
    <t>201912</t>
  </si>
  <si>
    <t>201911</t>
  </si>
  <si>
    <t>201910</t>
  </si>
  <si>
    <t>201909</t>
  </si>
  <si>
    <t>201908</t>
  </si>
  <si>
    <t>201907</t>
  </si>
  <si>
    <t>201906</t>
  </si>
  <si>
    <t>201905</t>
  </si>
  <si>
    <t>201904</t>
  </si>
  <si>
    <t>201903</t>
  </si>
  <si>
    <t>201902</t>
  </si>
  <si>
    <t>201901</t>
  </si>
  <si>
    <t>201812</t>
  </si>
  <si>
    <t>201811</t>
  </si>
  <si>
    <t>201810</t>
  </si>
  <si>
    <t>201809</t>
  </si>
  <si>
    <t>201808</t>
  </si>
  <si>
    <t>201807</t>
  </si>
  <si>
    <t>201806</t>
  </si>
  <si>
    <t>201805</t>
  </si>
  <si>
    <t>201804</t>
  </si>
  <si>
    <t>201803</t>
  </si>
  <si>
    <t>201802</t>
  </si>
  <si>
    <t>201801</t>
  </si>
  <si>
    <t>201712</t>
  </si>
  <si>
    <t>201711</t>
  </si>
  <si>
    <t>201710</t>
  </si>
  <si>
    <t>201709</t>
  </si>
  <si>
    <t>201708</t>
  </si>
  <si>
    <t>201707</t>
  </si>
  <si>
    <t>201706</t>
  </si>
  <si>
    <t>201705</t>
  </si>
  <si>
    <t>201704</t>
  </si>
  <si>
    <t>201703</t>
  </si>
  <si>
    <t>201702</t>
  </si>
  <si>
    <t>201701</t>
  </si>
  <si>
    <t>201612</t>
  </si>
  <si>
    <t>201611</t>
  </si>
  <si>
    <t>201610</t>
  </si>
  <si>
    <t>201609</t>
  </si>
  <si>
    <t>201608</t>
  </si>
  <si>
    <t>201607</t>
  </si>
  <si>
    <t>201606</t>
  </si>
  <si>
    <t>201605</t>
  </si>
  <si>
    <t>201604</t>
  </si>
  <si>
    <t>201603</t>
  </si>
  <si>
    <t>201602</t>
  </si>
  <si>
    <t>201601</t>
  </si>
  <si>
    <t>20200519</t>
  </si>
  <si>
    <t>20200518</t>
  </si>
  <si>
    <t>20200515</t>
  </si>
  <si>
    <t>20200514</t>
  </si>
  <si>
    <t>20200513</t>
  </si>
  <si>
    <t>20200512</t>
  </si>
  <si>
    <t>20200511</t>
  </si>
  <si>
    <t>20200508</t>
  </si>
  <si>
    <t>20200507</t>
  </si>
  <si>
    <t>20200506</t>
  </si>
  <si>
    <t>20200505</t>
  </si>
  <si>
    <t>20200504</t>
  </si>
  <si>
    <t>20200501</t>
  </si>
  <si>
    <t>20200430</t>
  </si>
  <si>
    <t>20200429</t>
  </si>
  <si>
    <t>20200428</t>
  </si>
  <si>
    <t>20200427</t>
  </si>
  <si>
    <t>20200424</t>
  </si>
  <si>
    <t>20200423</t>
  </si>
  <si>
    <t>20200422</t>
  </si>
  <si>
    <t>20200421</t>
  </si>
  <si>
    <t>20200420</t>
  </si>
  <si>
    <t>20200417</t>
  </si>
  <si>
    <t>20200416</t>
  </si>
  <si>
    <t>20200415</t>
  </si>
  <si>
    <t>20200414</t>
  </si>
  <si>
    <t>20200413</t>
  </si>
  <si>
    <t>20200409</t>
  </si>
  <si>
    <t>20200408</t>
  </si>
  <si>
    <t>20200407</t>
  </si>
  <si>
    <t>20200406</t>
  </si>
  <si>
    <t>20200403</t>
  </si>
  <si>
    <t>20200402</t>
  </si>
  <si>
    <t>20200401</t>
  </si>
  <si>
    <t>20200331</t>
  </si>
  <si>
    <t>20200330</t>
  </si>
  <si>
    <t>20200327</t>
  </si>
  <si>
    <t>20200326</t>
  </si>
  <si>
    <t>20200325</t>
  </si>
  <si>
    <t>20200324</t>
  </si>
  <si>
    <t>20200323</t>
  </si>
  <si>
    <t>20200320</t>
  </si>
  <si>
    <t>20200319</t>
  </si>
  <si>
    <t>20200318</t>
  </si>
  <si>
    <t>20200317</t>
  </si>
  <si>
    <t>20200316</t>
  </si>
  <si>
    <t>20200313</t>
  </si>
  <si>
    <t>20200312</t>
  </si>
  <si>
    <t>20200311</t>
  </si>
  <si>
    <t>20200310</t>
  </si>
  <si>
    <t>20200309</t>
  </si>
  <si>
    <t>20200306</t>
  </si>
  <si>
    <t>20200305</t>
  </si>
  <si>
    <t>20200304</t>
  </si>
  <si>
    <t>20200303</t>
  </si>
  <si>
    <t>20200302</t>
  </si>
  <si>
    <t>20200228</t>
  </si>
  <si>
    <t>20200227</t>
  </si>
  <si>
    <t>20200226</t>
  </si>
  <si>
    <t>20200225</t>
  </si>
  <si>
    <t>20200224</t>
  </si>
  <si>
    <t>20200221</t>
  </si>
  <si>
    <t>20200220</t>
  </si>
  <si>
    <t>20200219</t>
  </si>
  <si>
    <t>20200218</t>
  </si>
  <si>
    <t>20200214</t>
  </si>
  <si>
    <t>20200213</t>
  </si>
  <si>
    <t>20200212</t>
  </si>
  <si>
    <t>20200211</t>
  </si>
  <si>
    <t>20200210</t>
  </si>
  <si>
    <t>20200207</t>
  </si>
  <si>
    <t>20200206</t>
  </si>
  <si>
    <t>20200205</t>
  </si>
  <si>
    <t>20200204</t>
  </si>
  <si>
    <t>20200203</t>
  </si>
  <si>
    <t>20200131</t>
  </si>
  <si>
    <t>20200130</t>
  </si>
  <si>
    <t>20200129</t>
  </si>
  <si>
    <t>20200128</t>
  </si>
  <si>
    <t>20200127</t>
  </si>
  <si>
    <t>20200124</t>
  </si>
  <si>
    <t>20200123</t>
  </si>
  <si>
    <t>20200122</t>
  </si>
  <si>
    <t>20200121</t>
  </si>
  <si>
    <t>20200117</t>
  </si>
  <si>
    <t>20200116</t>
  </si>
  <si>
    <t>20200115</t>
  </si>
  <si>
    <t>20200114</t>
  </si>
  <si>
    <t>20200113</t>
  </si>
  <si>
    <t>20200110</t>
  </si>
  <si>
    <t>20200109</t>
  </si>
  <si>
    <t>20200108</t>
  </si>
  <si>
    <t>20200107</t>
  </si>
  <si>
    <t>20200106</t>
  </si>
  <si>
    <t>20200103</t>
  </si>
  <si>
    <t>20200102</t>
  </si>
  <si>
    <t>20191231</t>
  </si>
  <si>
    <t>20191230</t>
  </si>
  <si>
    <t>20191227</t>
  </si>
  <si>
    <t>20191224</t>
  </si>
  <si>
    <t>20191223</t>
  </si>
  <si>
    <t>20191220</t>
  </si>
  <si>
    <t>20191219</t>
  </si>
  <si>
    <t>20191218</t>
  </si>
  <si>
    <t>20191217</t>
  </si>
  <si>
    <t>20191216</t>
  </si>
  <si>
    <t>20191213</t>
  </si>
  <si>
    <t>20191212</t>
  </si>
  <si>
    <t>20191211</t>
  </si>
  <si>
    <t>20191210</t>
  </si>
  <si>
    <t>20191209</t>
  </si>
  <si>
    <t>20191206</t>
  </si>
  <si>
    <t>20191205</t>
  </si>
  <si>
    <t>20191204</t>
  </si>
  <si>
    <t>20191203</t>
  </si>
  <si>
    <t>20191202</t>
  </si>
  <si>
    <t>20191127</t>
  </si>
  <si>
    <t>20191126</t>
  </si>
  <si>
    <t>20191125</t>
  </si>
  <si>
    <t>20191122</t>
  </si>
  <si>
    <t>20191121</t>
  </si>
  <si>
    <t>20191120</t>
  </si>
  <si>
    <t>20191119</t>
  </si>
  <si>
    <t>20191118</t>
  </si>
  <si>
    <t>20191115</t>
  </si>
  <si>
    <t>20191114</t>
  </si>
  <si>
    <t>20191113</t>
  </si>
  <si>
    <t>20191112</t>
  </si>
  <si>
    <t>20191111</t>
  </si>
  <si>
    <t>20191108</t>
  </si>
  <si>
    <t>20191107</t>
  </si>
  <si>
    <t>20191106</t>
  </si>
  <si>
    <t>20191105</t>
  </si>
  <si>
    <t>20191104</t>
  </si>
  <si>
    <t>20191101</t>
  </si>
  <si>
    <t>20191031</t>
  </si>
  <si>
    <t>20191030</t>
  </si>
  <si>
    <t>20191029</t>
  </si>
  <si>
    <t>20191028</t>
  </si>
  <si>
    <t>20191025</t>
  </si>
  <si>
    <t>20191024</t>
  </si>
  <si>
    <t>20191023</t>
  </si>
  <si>
    <t>20191022</t>
  </si>
  <si>
    <t>20191021</t>
  </si>
  <si>
    <t>20191018</t>
  </si>
  <si>
    <t>20191017</t>
  </si>
  <si>
    <t>20191016</t>
  </si>
  <si>
    <t>20191015</t>
  </si>
  <si>
    <t>20191014</t>
  </si>
  <si>
    <t>20191011</t>
  </si>
  <si>
    <t>20191010</t>
  </si>
  <si>
    <t>20191009</t>
  </si>
  <si>
    <t>20191008</t>
  </si>
  <si>
    <t>20191007</t>
  </si>
  <si>
    <t>20191004</t>
  </si>
  <si>
    <t>20191003</t>
  </si>
  <si>
    <t>20191002</t>
  </si>
  <si>
    <t>20191001</t>
  </si>
  <si>
    <t>20190930</t>
  </si>
  <si>
    <t>20190927</t>
  </si>
  <si>
    <t>20190926</t>
  </si>
  <si>
    <t>20190925</t>
  </si>
  <si>
    <t>20190924</t>
  </si>
  <si>
    <t>20190923</t>
  </si>
  <si>
    <t>20190920</t>
  </si>
  <si>
    <t>20190919</t>
  </si>
  <si>
    <t>20190918</t>
  </si>
  <si>
    <t>20190917</t>
  </si>
  <si>
    <t>20190916</t>
  </si>
  <si>
    <t>20190913</t>
  </si>
  <si>
    <t>20190912</t>
  </si>
  <si>
    <t>20190911</t>
  </si>
  <si>
    <t>20190910</t>
  </si>
  <si>
    <t>20190909</t>
  </si>
  <si>
    <t>20190906</t>
  </si>
  <si>
    <t>20190905</t>
  </si>
  <si>
    <t>20190904</t>
  </si>
  <si>
    <t>20190903</t>
  </si>
  <si>
    <t>20190902</t>
  </si>
  <si>
    <t>20190830</t>
  </si>
  <si>
    <t>20190829</t>
  </si>
  <si>
    <t>20190828</t>
  </si>
  <si>
    <t>20190827</t>
  </si>
  <si>
    <t>20190826</t>
  </si>
  <si>
    <t>20190823</t>
  </si>
  <si>
    <t>20190822</t>
  </si>
  <si>
    <t>20190821</t>
  </si>
  <si>
    <t>20190820</t>
  </si>
  <si>
    <t>20190819</t>
  </si>
  <si>
    <t>20190816</t>
  </si>
  <si>
    <t>20190815</t>
  </si>
  <si>
    <t>20190814</t>
  </si>
  <si>
    <t>20190813</t>
  </si>
  <si>
    <t>20190812</t>
  </si>
  <si>
    <t>20190809</t>
  </si>
  <si>
    <t>20190808</t>
  </si>
  <si>
    <t>20190807</t>
  </si>
  <si>
    <t>20190806</t>
  </si>
  <si>
    <t>20190802</t>
  </si>
  <si>
    <t>20190801</t>
  </si>
  <si>
    <t>20190731</t>
  </si>
  <si>
    <t>20190730</t>
  </si>
  <si>
    <t>20190729</t>
  </si>
  <si>
    <t>20190726</t>
  </si>
  <si>
    <t>20190725</t>
  </si>
  <si>
    <t>20190724</t>
  </si>
  <si>
    <t>20190723</t>
  </si>
  <si>
    <t>20190722</t>
  </si>
  <si>
    <t>20190719</t>
  </si>
  <si>
    <t>20190718</t>
  </si>
  <si>
    <t>20190717</t>
  </si>
  <si>
    <t>20190716</t>
  </si>
  <si>
    <t>20190715</t>
  </si>
  <si>
    <t>20190712</t>
  </si>
  <si>
    <t>20190711</t>
  </si>
  <si>
    <t>20190710</t>
  </si>
  <si>
    <t>20190709</t>
  </si>
  <si>
    <t>20190708</t>
  </si>
  <si>
    <t>20190705</t>
  </si>
  <si>
    <t>20190704</t>
  </si>
  <si>
    <t>20190702</t>
  </si>
  <si>
    <t>20190701</t>
  </si>
  <si>
    <t>20190628</t>
  </si>
  <si>
    <t>20190627</t>
  </si>
  <si>
    <t>20190626</t>
  </si>
  <si>
    <t>20190625</t>
  </si>
  <si>
    <t>20190624</t>
  </si>
  <si>
    <t>20190621</t>
  </si>
  <si>
    <t>20190620</t>
  </si>
  <si>
    <t>20190619</t>
  </si>
  <si>
    <t>20190618</t>
  </si>
  <si>
    <t>20190617</t>
  </si>
  <si>
    <t>20190614</t>
  </si>
  <si>
    <t>20190613</t>
  </si>
  <si>
    <t>20190612</t>
  </si>
  <si>
    <t>20190611</t>
  </si>
  <si>
    <t>20190610</t>
  </si>
  <si>
    <t>20190607</t>
  </si>
  <si>
    <t>20190606</t>
  </si>
  <si>
    <t>20190605</t>
  </si>
  <si>
    <t>20190604</t>
  </si>
  <si>
    <t>20190603</t>
  </si>
  <si>
    <t>20190531</t>
  </si>
  <si>
    <t>20190530</t>
  </si>
  <si>
    <t>20190529</t>
  </si>
  <si>
    <t>20190528</t>
  </si>
  <si>
    <t>20190527</t>
  </si>
  <si>
    <t>20190524</t>
  </si>
  <si>
    <t>20190523</t>
  </si>
  <si>
    <t>20190522</t>
  </si>
  <si>
    <t>20190521</t>
  </si>
  <si>
    <t>20190520</t>
  </si>
  <si>
    <t>20190517</t>
  </si>
  <si>
    <t>20190516</t>
  </si>
  <si>
    <t>20190515</t>
  </si>
  <si>
    <t>20190514</t>
  </si>
  <si>
    <t>20190513</t>
  </si>
  <si>
    <t>20190510</t>
  </si>
  <si>
    <t>20190509</t>
  </si>
  <si>
    <t>20190508</t>
  </si>
  <si>
    <t>20190507</t>
  </si>
  <si>
    <t>20190506</t>
  </si>
  <si>
    <t>20190503</t>
  </si>
  <si>
    <t>20190502</t>
  </si>
  <si>
    <t>20190501</t>
  </si>
  <si>
    <t>20190430</t>
  </si>
  <si>
    <t>20190429</t>
  </si>
  <si>
    <t>20190426</t>
  </si>
  <si>
    <t>20190425</t>
  </si>
  <si>
    <t>20190424</t>
  </si>
  <si>
    <t>20190423</t>
  </si>
  <si>
    <t>20190422</t>
  </si>
  <si>
    <t>20190419</t>
  </si>
  <si>
    <t>20190418</t>
  </si>
  <si>
    <t>20190417</t>
  </si>
  <si>
    <t>20190416</t>
  </si>
  <si>
    <t>20190415</t>
  </si>
  <si>
    <t>20190412</t>
  </si>
  <si>
    <t>20190411</t>
  </si>
  <si>
    <t>20190410</t>
  </si>
  <si>
    <t>20190409</t>
  </si>
  <si>
    <t>20190408</t>
  </si>
  <si>
    <t>20190405</t>
  </si>
  <si>
    <t>20190404</t>
  </si>
  <si>
    <t>20190403</t>
  </si>
  <si>
    <t>20190402</t>
  </si>
  <si>
    <t>20190401</t>
  </si>
  <si>
    <t>20190329</t>
  </si>
  <si>
    <t>20190328</t>
  </si>
  <si>
    <t>20190327</t>
  </si>
  <si>
    <t>20190326</t>
  </si>
  <si>
    <t>20190325</t>
  </si>
  <si>
    <t>20190322</t>
  </si>
  <si>
    <t>20190321</t>
  </si>
  <si>
    <t>20190320</t>
  </si>
  <si>
    <t>20190319</t>
  </si>
  <si>
    <t>20190318</t>
  </si>
  <si>
    <t>20190315</t>
  </si>
  <si>
    <t>20190314</t>
  </si>
  <si>
    <t>20190313</t>
  </si>
  <si>
    <t>20190312</t>
  </si>
  <si>
    <t>20190311</t>
  </si>
  <si>
    <t>20190308</t>
  </si>
  <si>
    <t>20190307</t>
  </si>
  <si>
    <t>20190306</t>
  </si>
  <si>
    <t>20190305</t>
  </si>
  <si>
    <t>20190304</t>
  </si>
  <si>
    <t>20190301</t>
  </si>
  <si>
    <t>20190228</t>
  </si>
  <si>
    <t>20190227</t>
  </si>
  <si>
    <t>20190226</t>
  </si>
  <si>
    <t>20190225</t>
  </si>
  <si>
    <t>20190222</t>
  </si>
  <si>
    <t>20190221</t>
  </si>
  <si>
    <t>20190220</t>
  </si>
  <si>
    <t>20190219</t>
  </si>
  <si>
    <t>20190218</t>
  </si>
  <si>
    <t>20190215</t>
  </si>
  <si>
    <t>20190214</t>
  </si>
  <si>
    <t>20190213</t>
  </si>
  <si>
    <t>20190212</t>
  </si>
  <si>
    <t>20190211</t>
  </si>
  <si>
    <t>20190208</t>
  </si>
  <si>
    <t>20190207</t>
  </si>
  <si>
    <t>20190206</t>
  </si>
  <si>
    <t>20190205</t>
  </si>
  <si>
    <t>20190204</t>
  </si>
  <si>
    <t>20190201</t>
  </si>
  <si>
    <t>20190131</t>
  </si>
  <si>
    <t>20190130</t>
  </si>
  <si>
    <t>20190129</t>
  </si>
  <si>
    <t>20190128</t>
  </si>
  <si>
    <t>20190125</t>
  </si>
  <si>
    <t>20190124</t>
  </si>
  <si>
    <t>20190123</t>
  </si>
  <si>
    <t>20190122</t>
  </si>
  <si>
    <t>20190121</t>
  </si>
  <si>
    <t>20190118</t>
  </si>
  <si>
    <t>20190117</t>
  </si>
  <si>
    <t>20190116</t>
  </si>
  <si>
    <t>20190115</t>
  </si>
  <si>
    <t>20190114</t>
  </si>
  <si>
    <t>20190111</t>
  </si>
  <si>
    <t>20190110</t>
  </si>
  <si>
    <t>20190109</t>
  </si>
  <si>
    <t>20190108</t>
  </si>
  <si>
    <t>20190107</t>
  </si>
  <si>
    <t>20190104</t>
  </si>
  <si>
    <t>20190103</t>
  </si>
  <si>
    <t>20190102</t>
  </si>
  <si>
    <t>20181228</t>
  </si>
  <si>
    <t>20181227</t>
  </si>
  <si>
    <t>20181226</t>
  </si>
  <si>
    <t>20181221</t>
  </si>
  <si>
    <t>20181220</t>
  </si>
  <si>
    <t>20181219</t>
  </si>
  <si>
    <t>20181218</t>
  </si>
  <si>
    <t>20181217</t>
  </si>
  <si>
    <t>20181214</t>
  </si>
  <si>
    <t>20181213</t>
  </si>
  <si>
    <t>20181212</t>
  </si>
  <si>
    <t>20181211</t>
  </si>
  <si>
    <t>20181210</t>
  </si>
  <si>
    <t>20181207</t>
  </si>
  <si>
    <t>20181206</t>
  </si>
  <si>
    <t>20181205</t>
  </si>
  <si>
    <t>20181204</t>
  </si>
  <si>
    <t>20181203</t>
  </si>
  <si>
    <t>20181130</t>
  </si>
  <si>
    <t>20181129</t>
  </si>
  <si>
    <t>20181128</t>
  </si>
  <si>
    <t>20181127</t>
  </si>
  <si>
    <t>20181126</t>
  </si>
  <si>
    <t>20181121</t>
  </si>
  <si>
    <t>20181120</t>
  </si>
  <si>
    <t>20181119</t>
  </si>
  <si>
    <t>20181116</t>
  </si>
  <si>
    <t>20181115</t>
  </si>
  <si>
    <t>20181114</t>
  </si>
  <si>
    <t>20181113</t>
  </si>
  <si>
    <t>20181112</t>
  </si>
  <si>
    <t>20181109</t>
  </si>
  <si>
    <t>20181108</t>
  </si>
  <si>
    <t>20181107</t>
  </si>
  <si>
    <t>20181106</t>
  </si>
  <si>
    <t>20181105</t>
  </si>
  <si>
    <t>20181102</t>
  </si>
  <si>
    <t>20181101</t>
  </si>
  <si>
    <t>20181031</t>
  </si>
  <si>
    <t>20181030</t>
  </si>
  <si>
    <t>20181029</t>
  </si>
  <si>
    <t>20181026</t>
  </si>
  <si>
    <t>20181025</t>
  </si>
  <si>
    <t>20181024</t>
  </si>
  <si>
    <t>20181023</t>
  </si>
  <si>
    <t>20181022</t>
  </si>
  <si>
    <t>20181019</t>
  </si>
  <si>
    <t>20181018</t>
  </si>
  <si>
    <t>20181017</t>
  </si>
  <si>
    <t>20181016</t>
  </si>
  <si>
    <t>20181015</t>
  </si>
  <si>
    <t>20181012</t>
  </si>
  <si>
    <t>20181011</t>
  </si>
  <si>
    <t>20181010</t>
  </si>
  <si>
    <t>20181009</t>
  </si>
  <si>
    <t>20181008</t>
  </si>
  <si>
    <t>20181005</t>
  </si>
  <si>
    <t>20181004</t>
  </si>
  <si>
    <t>20181003</t>
  </si>
  <si>
    <t>20181002</t>
  </si>
  <si>
    <t>20181001</t>
  </si>
  <si>
    <t>20180928</t>
  </si>
  <si>
    <t>20180927</t>
  </si>
  <si>
    <t>20180926</t>
  </si>
  <si>
    <t>20180925</t>
  </si>
  <si>
    <t>20180924</t>
  </si>
  <si>
    <t>20180921</t>
  </si>
  <si>
    <t>20180920</t>
  </si>
  <si>
    <t>20180919</t>
  </si>
  <si>
    <t>20180918</t>
  </si>
  <si>
    <t>20180917</t>
  </si>
  <si>
    <t>20180914</t>
  </si>
  <si>
    <t>20180913</t>
  </si>
  <si>
    <t>20180912</t>
  </si>
  <si>
    <t>20180911</t>
  </si>
  <si>
    <t>20180910</t>
  </si>
  <si>
    <t>20180907</t>
  </si>
  <si>
    <t>20180906</t>
  </si>
  <si>
    <t>20180905</t>
  </si>
  <si>
    <t>20180904</t>
  </si>
  <si>
    <t>20180831</t>
  </si>
  <si>
    <t>20180830</t>
  </si>
  <si>
    <t>20180829</t>
  </si>
  <si>
    <t>20180828</t>
  </si>
  <si>
    <t>20180827</t>
  </si>
  <si>
    <t>20180824</t>
  </si>
  <si>
    <t>20180823</t>
  </si>
  <si>
    <t>20180822</t>
  </si>
  <si>
    <t>20180821</t>
  </si>
  <si>
    <t>20180820</t>
  </si>
  <si>
    <t>20180817</t>
  </si>
  <si>
    <t>20180816</t>
  </si>
  <si>
    <t>20180815</t>
  </si>
  <si>
    <t>20180814</t>
  </si>
  <si>
    <t>20180813</t>
  </si>
  <si>
    <t>20180810</t>
  </si>
  <si>
    <t>20180809</t>
  </si>
  <si>
    <t>20180808</t>
  </si>
  <si>
    <t>20180807</t>
  </si>
  <si>
    <t>20180806</t>
  </si>
  <si>
    <t>20180803</t>
  </si>
  <si>
    <t>20180802</t>
  </si>
  <si>
    <t>20180801</t>
  </si>
  <si>
    <t>20180731</t>
  </si>
  <si>
    <t>20180730</t>
  </si>
  <si>
    <t>20180727</t>
  </si>
  <si>
    <t>20180726</t>
  </si>
  <si>
    <t>20180725</t>
  </si>
  <si>
    <t>20180724</t>
  </si>
  <si>
    <t>20180723</t>
  </si>
  <si>
    <t>20180720</t>
  </si>
  <si>
    <t>20180719</t>
  </si>
  <si>
    <t>20180718</t>
  </si>
  <si>
    <t>20180717</t>
  </si>
  <si>
    <t>20180716</t>
  </si>
  <si>
    <t>20180713</t>
  </si>
  <si>
    <t>20180712</t>
  </si>
  <si>
    <t>20180711</t>
  </si>
  <si>
    <t>20180710</t>
  </si>
  <si>
    <t>20180709</t>
  </si>
  <si>
    <t>20180706</t>
  </si>
  <si>
    <t>20180705</t>
  </si>
  <si>
    <t>20180703</t>
  </si>
  <si>
    <t>20180702</t>
  </si>
  <si>
    <t>20180629</t>
  </si>
  <si>
    <t>20180628</t>
  </si>
  <si>
    <t>20180627</t>
  </si>
  <si>
    <t>20180626</t>
  </si>
  <si>
    <t>20180625</t>
  </si>
  <si>
    <t>20180622</t>
  </si>
  <si>
    <t>20180621</t>
  </si>
  <si>
    <t>20180620</t>
  </si>
  <si>
    <t>20180619</t>
  </si>
  <si>
    <t>20180618</t>
  </si>
  <si>
    <t>20180615</t>
  </si>
  <si>
    <t>20180614</t>
  </si>
  <si>
    <t>20180613</t>
  </si>
  <si>
    <t>20180612</t>
  </si>
  <si>
    <t>20180611</t>
  </si>
  <si>
    <t>20180608</t>
  </si>
  <si>
    <t>20180607</t>
  </si>
  <si>
    <t>20180606</t>
  </si>
  <si>
    <t>20180605</t>
  </si>
  <si>
    <t>20180604</t>
  </si>
  <si>
    <t>20180601</t>
  </si>
  <si>
    <t>20180531</t>
  </si>
  <si>
    <t>20180530</t>
  </si>
  <si>
    <t>20180529</t>
  </si>
  <si>
    <t>20180525</t>
  </si>
  <si>
    <t>20180524</t>
  </si>
  <si>
    <t>20180523</t>
  </si>
  <si>
    <t>20180522</t>
  </si>
  <si>
    <t>20180521</t>
  </si>
  <si>
    <t>20180518</t>
  </si>
  <si>
    <t>20180517</t>
  </si>
  <si>
    <t>20180516</t>
  </si>
  <si>
    <t>20180514</t>
  </si>
  <si>
    <t>20180511</t>
  </si>
  <si>
    <t>20180510</t>
  </si>
  <si>
    <t>20180509</t>
  </si>
  <si>
    <t>20180508</t>
  </si>
  <si>
    <t>20180507</t>
  </si>
  <si>
    <t>20180504</t>
  </si>
  <si>
    <t>20180503</t>
  </si>
  <si>
    <t>20180502</t>
  </si>
  <si>
    <t>20180501</t>
  </si>
  <si>
    <t>20180430</t>
  </si>
  <si>
    <t>20180427</t>
  </si>
  <si>
    <t>20180426</t>
  </si>
  <si>
    <t>20180425</t>
  </si>
  <si>
    <t>20180424</t>
  </si>
  <si>
    <t>20180423</t>
  </si>
  <si>
    <t>20180420</t>
  </si>
  <si>
    <t>20180419</t>
  </si>
  <si>
    <t>20180418</t>
  </si>
  <si>
    <t>20180417</t>
  </si>
  <si>
    <t>20180416</t>
  </si>
  <si>
    <t>20180413</t>
  </si>
  <si>
    <t>20180412</t>
  </si>
  <si>
    <t>20180411</t>
  </si>
  <si>
    <t>20180410</t>
  </si>
  <si>
    <t>20180409</t>
  </si>
  <si>
    <t>20180406</t>
  </si>
  <si>
    <t>20180405</t>
  </si>
  <si>
    <t>20180404</t>
  </si>
  <si>
    <t>20180403</t>
  </si>
  <si>
    <t>20180402</t>
  </si>
  <si>
    <t>20180329</t>
  </si>
  <si>
    <t>20180328</t>
  </si>
  <si>
    <t>20180327</t>
  </si>
  <si>
    <t>20180326</t>
  </si>
  <si>
    <t>20180323</t>
  </si>
  <si>
    <t>20180322</t>
  </si>
  <si>
    <t>20180321</t>
  </si>
  <si>
    <t>20180320</t>
  </si>
  <si>
    <t>20180319</t>
  </si>
  <si>
    <t>20180316</t>
  </si>
  <si>
    <t>20180315</t>
  </si>
  <si>
    <t>20180314</t>
  </si>
  <si>
    <t>20180313</t>
  </si>
  <si>
    <t>20180312</t>
  </si>
  <si>
    <t>20180309</t>
  </si>
  <si>
    <t>20180308</t>
  </si>
  <si>
    <t>20180306</t>
  </si>
  <si>
    <t>20180305</t>
  </si>
  <si>
    <t>20180302</t>
  </si>
  <si>
    <t>20180301</t>
  </si>
  <si>
    <t>20180228</t>
  </si>
  <si>
    <t>20180227</t>
  </si>
  <si>
    <t>20180226</t>
  </si>
  <si>
    <t>20180223</t>
  </si>
  <si>
    <t>20180222</t>
  </si>
  <si>
    <t>20180221</t>
  </si>
  <si>
    <t>20180220</t>
  </si>
  <si>
    <t>20180216</t>
  </si>
  <si>
    <t>20180215</t>
  </si>
  <si>
    <t>20180214</t>
  </si>
  <si>
    <t>20180213</t>
  </si>
  <si>
    <t>20180212</t>
  </si>
  <si>
    <t>20180209</t>
  </si>
  <si>
    <t>20180208</t>
  </si>
  <si>
    <t>20180207</t>
  </si>
  <si>
    <t>20180206</t>
  </si>
  <si>
    <t>20180205</t>
  </si>
  <si>
    <t>20180202</t>
  </si>
  <si>
    <t>20180201</t>
  </si>
  <si>
    <t>20180131</t>
  </si>
  <si>
    <t>20180130</t>
  </si>
  <si>
    <t>20180129</t>
  </si>
  <si>
    <t>20180126</t>
  </si>
  <si>
    <t>20180125</t>
  </si>
  <si>
    <t>20180124</t>
  </si>
  <si>
    <t>20180123</t>
  </si>
  <si>
    <t>20180122</t>
  </si>
  <si>
    <t>20180119</t>
  </si>
  <si>
    <t>20180118</t>
  </si>
  <si>
    <t>20180117</t>
  </si>
  <si>
    <t>20180116</t>
  </si>
  <si>
    <t>20180112</t>
  </si>
  <si>
    <t>20180111</t>
  </si>
  <si>
    <t>20180110</t>
  </si>
  <si>
    <t>20180109</t>
  </si>
  <si>
    <t>20180108</t>
  </si>
  <si>
    <t>20180105</t>
  </si>
  <si>
    <t>20180104</t>
  </si>
  <si>
    <t>20180103</t>
  </si>
  <si>
    <t>20180102</t>
  </si>
  <si>
    <t>20171229</t>
  </si>
  <si>
    <t>20171228</t>
  </si>
  <si>
    <t>20171227</t>
  </si>
  <si>
    <t>20171226</t>
  </si>
  <si>
    <t>20171222</t>
  </si>
  <si>
    <t>20171221</t>
  </si>
  <si>
    <t>20171220</t>
  </si>
  <si>
    <t>20171219</t>
  </si>
  <si>
    <t>20171218</t>
  </si>
  <si>
    <t>20171215</t>
  </si>
  <si>
    <t>20171214</t>
  </si>
  <si>
    <t>20171213</t>
  </si>
  <si>
    <t>20171212</t>
  </si>
  <si>
    <t>20171211</t>
  </si>
  <si>
    <t>20171208</t>
  </si>
  <si>
    <t>20171207</t>
  </si>
  <si>
    <t>20171206</t>
  </si>
  <si>
    <t>20171205</t>
  </si>
  <si>
    <t>20171204</t>
  </si>
  <si>
    <t>20171201</t>
  </si>
  <si>
    <t>20171130</t>
  </si>
  <si>
    <t>20171129</t>
  </si>
  <si>
    <t>20171128</t>
  </si>
  <si>
    <t>20171127</t>
  </si>
  <si>
    <t>20171124</t>
  </si>
  <si>
    <t>20171122</t>
  </si>
  <si>
    <t>20171121</t>
  </si>
  <si>
    <t>20171120</t>
  </si>
  <si>
    <t>20171117</t>
  </si>
  <si>
    <t>20171116</t>
  </si>
  <si>
    <t>20171115</t>
  </si>
  <si>
    <t>20171114</t>
  </si>
  <si>
    <t>20171113</t>
  </si>
  <si>
    <t>20171110</t>
  </si>
  <si>
    <t>20171109</t>
  </si>
  <si>
    <t>20171108</t>
  </si>
  <si>
    <t>20171107</t>
  </si>
  <si>
    <t>20171106</t>
  </si>
  <si>
    <t>20171103</t>
  </si>
  <si>
    <t>20171102</t>
  </si>
  <si>
    <t>20171101</t>
  </si>
  <si>
    <t>20171031</t>
  </si>
  <si>
    <t>20171030</t>
  </si>
  <si>
    <t>20171027</t>
  </si>
  <si>
    <t>20171026</t>
  </si>
  <si>
    <t>20171025</t>
  </si>
  <si>
    <t>20171024</t>
  </si>
  <si>
    <t>20171023</t>
  </si>
  <si>
    <t>20171020</t>
  </si>
  <si>
    <t>20171019</t>
  </si>
  <si>
    <t>20171018</t>
  </si>
  <si>
    <t>20171017</t>
  </si>
  <si>
    <t>20171016</t>
  </si>
  <si>
    <t>20171013</t>
  </si>
  <si>
    <t>20171012</t>
  </si>
  <si>
    <t>20171011</t>
  </si>
  <si>
    <t>20171010</t>
  </si>
  <si>
    <t>20171006</t>
  </si>
  <si>
    <t>20171005</t>
  </si>
  <si>
    <t>20171004</t>
  </si>
  <si>
    <t>20171003</t>
  </si>
  <si>
    <t>20171002</t>
  </si>
  <si>
    <t>20170928</t>
  </si>
  <si>
    <t>20170927</t>
  </si>
  <si>
    <t>20170926</t>
  </si>
  <si>
    <t>20170925</t>
  </si>
  <si>
    <t>20170921</t>
  </si>
  <si>
    <t>20170920</t>
  </si>
  <si>
    <t>20170919</t>
  </si>
  <si>
    <t>20170918</t>
  </si>
  <si>
    <t>20170915</t>
  </si>
  <si>
    <t>20170914</t>
  </si>
  <si>
    <t>20170913</t>
  </si>
  <si>
    <t>20170912</t>
  </si>
  <si>
    <t>20170911</t>
  </si>
  <si>
    <t>20170908</t>
  </si>
  <si>
    <t>20170907</t>
  </si>
  <si>
    <t>20170906</t>
  </si>
  <si>
    <t>20170905</t>
  </si>
  <si>
    <t>20170901</t>
  </si>
  <si>
    <t>20170831</t>
  </si>
  <si>
    <t>20170830</t>
  </si>
  <si>
    <t>20170829</t>
  </si>
  <si>
    <t>20170828</t>
  </si>
  <si>
    <t>20170825</t>
  </si>
  <si>
    <t>20170824</t>
  </si>
  <si>
    <t>20170823</t>
  </si>
  <si>
    <t>20170822</t>
  </si>
  <si>
    <t>20170821</t>
  </si>
  <si>
    <t>20170818</t>
  </si>
  <si>
    <t>20170817</t>
  </si>
  <si>
    <t>20170816</t>
  </si>
  <si>
    <t>20170815</t>
  </si>
  <si>
    <t>20170814</t>
  </si>
  <si>
    <t>20170810</t>
  </si>
  <si>
    <t>20170809</t>
  </si>
  <si>
    <t>20170808</t>
  </si>
  <si>
    <t>20170807</t>
  </si>
  <si>
    <t>20170804</t>
  </si>
  <si>
    <t>20170803</t>
  </si>
  <si>
    <t>20170802</t>
  </si>
  <si>
    <t>20170801</t>
  </si>
  <si>
    <t>20170731</t>
  </si>
  <si>
    <t>20170728</t>
  </si>
  <si>
    <t>20170727</t>
  </si>
  <si>
    <t>20170726</t>
  </si>
  <si>
    <t>20170725</t>
  </si>
  <si>
    <t>20170724</t>
  </si>
  <si>
    <t>20170721</t>
  </si>
  <si>
    <t>20170720</t>
  </si>
  <si>
    <t>20170719</t>
  </si>
  <si>
    <t>20170718</t>
  </si>
  <si>
    <t>20170717</t>
  </si>
  <si>
    <t>20170714</t>
  </si>
  <si>
    <t>20170713</t>
  </si>
  <si>
    <t>20170712</t>
  </si>
  <si>
    <t>20170711</t>
  </si>
  <si>
    <t>20170710</t>
  </si>
  <si>
    <t>20170707</t>
  </si>
  <si>
    <t>20170706</t>
  </si>
  <si>
    <t>20170705</t>
  </si>
  <si>
    <t>20170630</t>
  </si>
  <si>
    <t>20170629</t>
  </si>
  <si>
    <t>20170628</t>
  </si>
  <si>
    <t>20170627</t>
  </si>
  <si>
    <t>20170626</t>
  </si>
  <si>
    <t>20170623</t>
  </si>
  <si>
    <t>20170622</t>
  </si>
  <si>
    <t>20170621</t>
  </si>
  <si>
    <t>20170620</t>
  </si>
  <si>
    <t>20170619</t>
  </si>
  <si>
    <t>20170616</t>
  </si>
  <si>
    <t>20170615</t>
  </si>
  <si>
    <t>20170614</t>
  </si>
  <si>
    <t>20170613</t>
  </si>
  <si>
    <t>20170612</t>
  </si>
  <si>
    <t>20170609</t>
  </si>
  <si>
    <t>20170608</t>
  </si>
  <si>
    <t>20170607</t>
  </si>
  <si>
    <t>20170606</t>
  </si>
  <si>
    <t>20170605</t>
  </si>
  <si>
    <t>20170602</t>
  </si>
  <si>
    <t>20170601</t>
  </si>
  <si>
    <t>20170531</t>
  </si>
  <si>
    <t>20170530</t>
  </si>
  <si>
    <t>20170526</t>
  </si>
  <si>
    <t>20170525</t>
  </si>
  <si>
    <t>20170524</t>
  </si>
  <si>
    <t>20170523</t>
  </si>
  <si>
    <t>20170522</t>
  </si>
  <si>
    <t>20170519</t>
  </si>
  <si>
    <t>20170518</t>
  </si>
  <si>
    <t>20170516</t>
  </si>
  <si>
    <t>20170515</t>
  </si>
  <si>
    <t>20170512</t>
  </si>
  <si>
    <t>20170511</t>
  </si>
  <si>
    <t>20170510</t>
  </si>
  <si>
    <t>20170509</t>
  </si>
  <si>
    <t>20170508</t>
  </si>
  <si>
    <t>20170505</t>
  </si>
  <si>
    <t>20170504</t>
  </si>
  <si>
    <t>20170503</t>
  </si>
  <si>
    <t>20170502</t>
  </si>
  <si>
    <t>20170501</t>
  </si>
  <si>
    <t>20170428</t>
  </si>
  <si>
    <t>20170427</t>
  </si>
  <si>
    <t>20170426</t>
  </si>
  <si>
    <t>20170425</t>
  </si>
  <si>
    <t>20170421</t>
  </si>
  <si>
    <t>20170420</t>
  </si>
  <si>
    <t>20170419</t>
  </si>
  <si>
    <t>20170418</t>
  </si>
  <si>
    <t>20170417</t>
  </si>
  <si>
    <t>20170413</t>
  </si>
  <si>
    <t>20170412</t>
  </si>
  <si>
    <t>20170411</t>
  </si>
  <si>
    <t>20170410</t>
  </si>
  <si>
    <t>20170407</t>
  </si>
  <si>
    <t>20170406</t>
  </si>
  <si>
    <t>20170405</t>
  </si>
  <si>
    <t>20170404</t>
  </si>
  <si>
    <t>20170403</t>
  </si>
  <si>
    <t>20170331</t>
  </si>
  <si>
    <t>20170330</t>
  </si>
  <si>
    <t>20170329</t>
  </si>
  <si>
    <t>20170328</t>
  </si>
  <si>
    <t>20170327</t>
  </si>
  <si>
    <t>20170324</t>
  </si>
  <si>
    <t>20170323</t>
  </si>
  <si>
    <t>20170322</t>
  </si>
  <si>
    <t>20170321</t>
  </si>
  <si>
    <t>20170320</t>
  </si>
  <si>
    <t>20170317</t>
  </si>
  <si>
    <t>20170316</t>
  </si>
  <si>
    <t>20170315</t>
  </si>
  <si>
    <t>20170314</t>
  </si>
  <si>
    <t>20170313</t>
  </si>
  <si>
    <t>20170310</t>
  </si>
  <si>
    <t>20170309</t>
  </si>
  <si>
    <t>20170308</t>
  </si>
  <si>
    <t>20170307</t>
  </si>
  <si>
    <t>20170306</t>
  </si>
  <si>
    <t>20170303</t>
  </si>
  <si>
    <t>20170302</t>
  </si>
  <si>
    <t>20170301</t>
  </si>
  <si>
    <t>20170228</t>
  </si>
  <si>
    <t>20170227</t>
  </si>
  <si>
    <t>20170224</t>
  </si>
  <si>
    <t>20170223</t>
  </si>
  <si>
    <t>20170222</t>
  </si>
  <si>
    <t>20170221</t>
  </si>
  <si>
    <t>20170217</t>
  </si>
  <si>
    <t>20170216</t>
  </si>
  <si>
    <t>20170215</t>
  </si>
  <si>
    <t>20170214</t>
  </si>
  <si>
    <t>20170213</t>
  </si>
  <si>
    <t>20170210</t>
  </si>
  <si>
    <t>20170209</t>
  </si>
  <si>
    <t>20170208</t>
  </si>
  <si>
    <t>20170207</t>
  </si>
  <si>
    <t>20170206</t>
  </si>
  <si>
    <t>20170203</t>
  </si>
  <si>
    <t>20170202</t>
  </si>
  <si>
    <t>20170201</t>
  </si>
  <si>
    <t>20170131</t>
  </si>
  <si>
    <t>20170130</t>
  </si>
  <si>
    <t>20170127</t>
  </si>
  <si>
    <t>20170126</t>
  </si>
  <si>
    <t>20170125</t>
  </si>
  <si>
    <t>20170124</t>
  </si>
  <si>
    <t>20170123</t>
  </si>
  <si>
    <t>20170120</t>
  </si>
  <si>
    <t>20170119</t>
  </si>
  <si>
    <t>20170118</t>
  </si>
  <si>
    <t>20170117</t>
  </si>
  <si>
    <t>20170113</t>
  </si>
  <si>
    <t>20170112</t>
  </si>
  <si>
    <t>20170111</t>
  </si>
  <si>
    <t>20170110</t>
  </si>
  <si>
    <t>20170109</t>
  </si>
  <si>
    <t>20170106</t>
  </si>
  <si>
    <t>20170105</t>
  </si>
  <si>
    <t>20170104</t>
  </si>
  <si>
    <t>20170103</t>
  </si>
  <si>
    <t>20161230</t>
  </si>
  <si>
    <t>20161229</t>
  </si>
  <si>
    <t>20161228</t>
  </si>
  <si>
    <t>20161227</t>
  </si>
  <si>
    <t>20161226</t>
  </si>
  <si>
    <t>20161223</t>
  </si>
  <si>
    <t>20161222</t>
  </si>
  <si>
    <t>20161221</t>
  </si>
  <si>
    <t>20161220</t>
  </si>
  <si>
    <t>20161219</t>
  </si>
  <si>
    <t>20161216</t>
  </si>
  <si>
    <t>20161215</t>
  </si>
  <si>
    <t>20161214</t>
  </si>
  <si>
    <t>20161213</t>
  </si>
  <si>
    <t>20161212</t>
  </si>
  <si>
    <t>20161209</t>
  </si>
  <si>
    <t>20161208</t>
  </si>
  <si>
    <t>20161207</t>
  </si>
  <si>
    <t>20161206</t>
  </si>
  <si>
    <t>20161205</t>
  </si>
  <si>
    <t>20161202</t>
  </si>
  <si>
    <t>20161201</t>
  </si>
  <si>
    <t>20161130</t>
  </si>
  <si>
    <t>20161129</t>
  </si>
  <si>
    <t>20161128</t>
  </si>
  <si>
    <t>20161125</t>
  </si>
  <si>
    <t>20161124</t>
  </si>
  <si>
    <t>20161123</t>
  </si>
  <si>
    <t>20161122</t>
  </si>
  <si>
    <t>20161121</t>
  </si>
  <si>
    <t>20161118</t>
  </si>
  <si>
    <t>20161117</t>
  </si>
  <si>
    <t>20161116</t>
  </si>
  <si>
    <t>20161115</t>
  </si>
  <si>
    <t>20161114</t>
  </si>
  <si>
    <t>20161111</t>
  </si>
  <si>
    <t>20161110</t>
  </si>
  <si>
    <t>20161109</t>
  </si>
  <si>
    <t>20161108</t>
  </si>
  <si>
    <t>20161107</t>
  </si>
  <si>
    <t>20161104</t>
  </si>
  <si>
    <t>20161103</t>
  </si>
  <si>
    <t>20161102</t>
  </si>
  <si>
    <t>20161101</t>
  </si>
  <si>
    <t>20161031</t>
  </si>
  <si>
    <t>20161028</t>
  </si>
  <si>
    <t>20161027</t>
  </si>
  <si>
    <t>20161026</t>
  </si>
  <si>
    <t>20161025</t>
  </si>
  <si>
    <t>20161024</t>
  </si>
  <si>
    <t>20161021</t>
  </si>
  <si>
    <t>20161020</t>
  </si>
  <si>
    <t>20161019</t>
  </si>
  <si>
    <t>20161018</t>
  </si>
  <si>
    <t>20161017</t>
  </si>
  <si>
    <t>20161014</t>
  </si>
  <si>
    <t>20161013</t>
  </si>
  <si>
    <t>20161012</t>
  </si>
  <si>
    <t>20161011</t>
  </si>
  <si>
    <t>20161010</t>
  </si>
  <si>
    <t>20161007</t>
  </si>
  <si>
    <t>20161006</t>
  </si>
  <si>
    <t>20161005</t>
  </si>
  <si>
    <t>20161004</t>
  </si>
  <si>
    <t>20161003</t>
  </si>
  <si>
    <t>20160930</t>
  </si>
  <si>
    <t>20160929</t>
  </si>
  <si>
    <t>20160928</t>
  </si>
  <si>
    <t>20160927</t>
  </si>
  <si>
    <t>20160926</t>
  </si>
  <si>
    <t>20160923</t>
  </si>
  <si>
    <t>20160922</t>
  </si>
  <si>
    <t>20160921</t>
  </si>
  <si>
    <t>20160920</t>
  </si>
  <si>
    <t>20160919</t>
  </si>
  <si>
    <t>20160916</t>
  </si>
  <si>
    <t>20160915</t>
  </si>
  <si>
    <t>20160914</t>
  </si>
  <si>
    <t>20160913</t>
  </si>
  <si>
    <t>20160912</t>
  </si>
  <si>
    <t>20160909</t>
  </si>
  <si>
    <t>20160908</t>
  </si>
  <si>
    <t>20160907</t>
  </si>
  <si>
    <t>20160906</t>
  </si>
  <si>
    <t>20160905</t>
  </si>
  <si>
    <t>20160902</t>
  </si>
  <si>
    <t>20160901</t>
  </si>
  <si>
    <t>20160831</t>
  </si>
  <si>
    <t>20160830</t>
  </si>
  <si>
    <t>20160829</t>
  </si>
  <si>
    <t>20160826</t>
  </si>
  <si>
    <t>20160825</t>
  </si>
  <si>
    <t>20160824</t>
  </si>
  <si>
    <t>20160823</t>
  </si>
  <si>
    <t>20160822</t>
  </si>
  <si>
    <t>20160819</t>
  </si>
  <si>
    <t>20160818</t>
  </si>
  <si>
    <t>20160817</t>
  </si>
  <si>
    <t>20160816</t>
  </si>
  <si>
    <t>20160815</t>
  </si>
  <si>
    <t>20160812</t>
  </si>
  <si>
    <t>20160811</t>
  </si>
  <si>
    <t>20160810</t>
  </si>
  <si>
    <t>20160809</t>
  </si>
  <si>
    <t>20160808</t>
  </si>
  <si>
    <t>20160805</t>
  </si>
  <si>
    <t>20160804</t>
  </si>
  <si>
    <t>20160803</t>
  </si>
  <si>
    <t>20160802</t>
  </si>
  <si>
    <t>20160801</t>
  </si>
  <si>
    <t>20160729</t>
  </si>
  <si>
    <t>20160728</t>
  </si>
  <si>
    <t>20160727</t>
  </si>
  <si>
    <t>20160726</t>
  </si>
  <si>
    <t>20160725</t>
  </si>
  <si>
    <t>20160722</t>
  </si>
  <si>
    <t>20160721</t>
  </si>
  <si>
    <t>20160720</t>
  </si>
  <si>
    <t>20160719</t>
  </si>
  <si>
    <t>20160718</t>
  </si>
  <si>
    <t>20160715</t>
  </si>
  <si>
    <t>20160714</t>
  </si>
  <si>
    <t>20160713</t>
  </si>
  <si>
    <t>20160712</t>
  </si>
  <si>
    <t>20160711</t>
  </si>
  <si>
    <t>20160708</t>
  </si>
  <si>
    <t>20160707</t>
  </si>
  <si>
    <t>20160706</t>
  </si>
  <si>
    <t>20160705</t>
  </si>
  <si>
    <t>20160704</t>
  </si>
  <si>
    <t>20160701</t>
  </si>
  <si>
    <t>20160630</t>
  </si>
  <si>
    <t>20160629</t>
  </si>
  <si>
    <t>20160628</t>
  </si>
  <si>
    <t>20160627</t>
  </si>
  <si>
    <t>20160624</t>
  </si>
  <si>
    <t>20160622</t>
  </si>
  <si>
    <t>20160621</t>
  </si>
  <si>
    <t>20160620</t>
  </si>
  <si>
    <t>20160617</t>
  </si>
  <si>
    <t>20160616</t>
  </si>
  <si>
    <t>20160615</t>
  </si>
  <si>
    <t>20160614</t>
  </si>
  <si>
    <t>20160613</t>
  </si>
  <si>
    <t>20160610</t>
  </si>
  <si>
    <t>20160609</t>
  </si>
  <si>
    <t>20160608</t>
  </si>
  <si>
    <t>20160607</t>
  </si>
  <si>
    <t>20160606</t>
  </si>
  <si>
    <t>20160603</t>
  </si>
  <si>
    <t>20160602</t>
  </si>
  <si>
    <t>20160601</t>
  </si>
  <si>
    <t>20160531</t>
  </si>
  <si>
    <t>20160530</t>
  </si>
  <si>
    <t>20160527</t>
  </si>
  <si>
    <t>20160526</t>
  </si>
  <si>
    <t>20160525</t>
  </si>
  <si>
    <t>20160524</t>
  </si>
  <si>
    <t>20160523</t>
  </si>
  <si>
    <t>20160520</t>
  </si>
  <si>
    <t>20160519</t>
  </si>
  <si>
    <t>20160518</t>
  </si>
  <si>
    <t>20160517</t>
  </si>
  <si>
    <t>20160516</t>
  </si>
  <si>
    <t>20160513</t>
  </si>
  <si>
    <t>20160512</t>
  </si>
  <si>
    <t>20160511</t>
  </si>
  <si>
    <t>20160510</t>
  </si>
  <si>
    <t>20160509</t>
  </si>
  <si>
    <t>20160506</t>
  </si>
  <si>
    <t>20160505</t>
  </si>
  <si>
    <t>20160504</t>
  </si>
  <si>
    <t>20160503</t>
  </si>
  <si>
    <t>20160502</t>
  </si>
  <si>
    <t>20160429</t>
  </si>
  <si>
    <t>20160428</t>
  </si>
  <si>
    <t>20160427</t>
  </si>
  <si>
    <t>20160426</t>
  </si>
  <si>
    <t>20160425</t>
  </si>
  <si>
    <t>20160422</t>
  </si>
  <si>
    <t>20160421</t>
  </si>
  <si>
    <t>20160420</t>
  </si>
  <si>
    <t>20160419</t>
  </si>
  <si>
    <t>20160418</t>
  </si>
  <si>
    <t>20160415</t>
  </si>
  <si>
    <t>20160414</t>
  </si>
  <si>
    <t>20160413</t>
  </si>
  <si>
    <t>20160412</t>
  </si>
  <si>
    <t>20160411</t>
  </si>
  <si>
    <t>20160408</t>
  </si>
  <si>
    <t>20160407</t>
  </si>
  <si>
    <t>20160406</t>
  </si>
  <si>
    <t>20160405</t>
  </si>
  <si>
    <t>20160404</t>
  </si>
  <si>
    <t>20160401</t>
  </si>
  <si>
    <t>20160331</t>
  </si>
  <si>
    <t>20160330</t>
  </si>
  <si>
    <t>20160329</t>
  </si>
  <si>
    <t>20160328</t>
  </si>
  <si>
    <t>20160325</t>
  </si>
  <si>
    <t>20160324</t>
  </si>
  <si>
    <t>20160323</t>
  </si>
  <si>
    <t>20160321</t>
  </si>
  <si>
    <t>20160318</t>
  </si>
  <si>
    <t>20160317</t>
  </si>
  <si>
    <t>20160316</t>
  </si>
  <si>
    <t>20160315</t>
  </si>
  <si>
    <t>20160314</t>
  </si>
  <si>
    <t>20160311</t>
  </si>
  <si>
    <t>20160310</t>
  </si>
  <si>
    <t>20160309</t>
  </si>
  <si>
    <t>20160308</t>
  </si>
  <si>
    <t>20160307</t>
  </si>
  <si>
    <t>20160304</t>
  </si>
  <si>
    <t>20160303</t>
  </si>
  <si>
    <t>20160302</t>
  </si>
  <si>
    <t>20160301</t>
  </si>
  <si>
    <t>20160229</t>
  </si>
  <si>
    <t>20160226</t>
  </si>
  <si>
    <t>20160225</t>
  </si>
  <si>
    <t>20160224</t>
  </si>
  <si>
    <t>20160223</t>
  </si>
  <si>
    <t>20160222</t>
  </si>
  <si>
    <t>20160219</t>
  </si>
  <si>
    <t>20160218</t>
  </si>
  <si>
    <t>20160217</t>
  </si>
  <si>
    <t>20160216</t>
  </si>
  <si>
    <t>20160215</t>
  </si>
  <si>
    <t>20160212</t>
  </si>
  <si>
    <t>20160211</t>
  </si>
  <si>
    <t>20160210</t>
  </si>
  <si>
    <t>20160209</t>
  </si>
  <si>
    <t>20160208</t>
  </si>
  <si>
    <t>20160205</t>
  </si>
  <si>
    <t>20160204</t>
  </si>
  <si>
    <t>20160203</t>
  </si>
  <si>
    <t>20160202</t>
  </si>
  <si>
    <t>20160201</t>
  </si>
  <si>
    <t>20160129</t>
  </si>
  <si>
    <t>20160128</t>
  </si>
  <si>
    <t>20160127</t>
  </si>
  <si>
    <t>20160126</t>
  </si>
  <si>
    <t>20160125</t>
  </si>
  <si>
    <t>20160122</t>
  </si>
  <si>
    <t>20160121</t>
  </si>
  <si>
    <t>20160120</t>
  </si>
  <si>
    <t>20160119</t>
  </si>
  <si>
    <t>20160118</t>
  </si>
  <si>
    <t>20160115</t>
  </si>
  <si>
    <t>20160114</t>
  </si>
  <si>
    <t>20160113</t>
  </si>
  <si>
    <t>20160112</t>
  </si>
  <si>
    <t>20160111</t>
  </si>
  <si>
    <t>20160108</t>
  </si>
  <si>
    <t>20160107</t>
  </si>
  <si>
    <t>20160106</t>
  </si>
  <si>
    <t>20160105</t>
  </si>
  <si>
    <t>20160104</t>
  </si>
  <si>
    <t>20160101</t>
  </si>
  <si>
    <t>May-20</t>
  </si>
  <si>
    <t>Jun-20</t>
  </si>
  <si>
    <t>** Fecha corte</t>
  </si>
  <si>
    <t>Mes**</t>
  </si>
  <si>
    <t>Diesel 2</t>
  </si>
  <si>
    <t xml:space="preserve"> Diesel Prem.</t>
  </si>
  <si>
    <t xml:space="preserve">Fuel Oil </t>
  </si>
  <si>
    <t>Variación</t>
  </si>
  <si>
    <t>% variac.</t>
  </si>
  <si>
    <t>Precios EPP - Sector industrial - US$/TM</t>
  </si>
  <si>
    <t>(Precios incluyen IVA)</t>
  </si>
  <si>
    <t>a-b</t>
  </si>
  <si>
    <r>
      <rPr>
        <b/>
        <i/>
        <sz val="8"/>
        <color theme="1"/>
        <rFont val="Century Gothic"/>
        <family val="2"/>
      </rPr>
      <t xml:space="preserve">Fuente: </t>
    </r>
    <r>
      <rPr>
        <i/>
        <sz val="8"/>
        <color theme="1"/>
        <rFont val="Century Gothic"/>
        <family val="2"/>
      </rPr>
      <t xml:space="preserve">EP Petroecuador </t>
    </r>
  </si>
  <si>
    <t>WTI</t>
  </si>
  <si>
    <t>WTI-1</t>
  </si>
  <si>
    <t>FC-&gt;</t>
  </si>
  <si>
    <r>
      <rPr>
        <b/>
        <sz val="9"/>
        <color theme="1"/>
        <rFont val="Century Gothic"/>
        <family val="2"/>
      </rPr>
      <t>Fuente:</t>
    </r>
    <r>
      <rPr>
        <sz val="9"/>
        <color theme="1"/>
        <rFont val="Century Gothic"/>
        <family val="2"/>
      </rPr>
      <t xml:space="preserve"> Lista de precios para comercializadoras y Platts</t>
    </r>
  </si>
  <si>
    <t>ctvs$/gl</t>
  </si>
  <si>
    <t>Precio Regular (the lowest octane fuel–generally 87)</t>
  </si>
  <si>
    <t>Precio Midgrade (the middle range octane fuel–generally 89–90)</t>
  </si>
  <si>
    <t xml:space="preserve">Precio Premium (the highest octane fuel–generally 91–94)
</t>
  </si>
  <si>
    <t>Precio Importacion NAO 93 EPP</t>
  </si>
  <si>
    <t>Precio Importacion NAO RON 80 EPP</t>
  </si>
  <si>
    <t>Diferencial NAO RON 80 considerado</t>
  </si>
  <si>
    <t>Super EPP Petrolero/Industrial/Internacional pesca/Automotriz</t>
  </si>
  <si>
    <t>Extra con Etanol EPP Pet/Industrial/Naviero/internacional pesca deportiva</t>
  </si>
  <si>
    <t>Extra EPP Pet/Industrial/Naviero/internacional pesca deportiva</t>
  </si>
  <si>
    <t>Extra y Extra con Etanol EPP Pesquero</t>
  </si>
  <si>
    <t>Extra y Extra con Etanol EPP Artesanal</t>
  </si>
  <si>
    <t>Extra y Extra con Etanol EPP Automotriz</t>
  </si>
  <si>
    <r>
      <rPr>
        <b/>
        <u/>
        <sz val="11"/>
        <rFont val="Calibri"/>
        <family val="2"/>
        <scheme val="minor"/>
      </rPr>
      <t>Extra y Extra con Etanol EPP</t>
    </r>
    <r>
      <rPr>
        <b/>
        <sz val="11"/>
        <rFont val="Calibri"/>
        <family val="2"/>
        <scheme val="minor"/>
      </rPr>
      <t xml:space="preserve"> Automotriz</t>
    </r>
  </si>
  <si>
    <r>
      <rPr>
        <b/>
        <u/>
        <sz val="11"/>
        <rFont val="Calibri"/>
        <family val="2"/>
        <scheme val="minor"/>
      </rPr>
      <t>Extra y Extra con Etanol EPP</t>
    </r>
    <r>
      <rPr>
        <b/>
        <sz val="11"/>
        <rFont val="Calibri"/>
        <family val="2"/>
        <scheme val="minor"/>
      </rPr>
      <t xml:space="preserve"> Pesquero</t>
    </r>
  </si>
  <si>
    <r>
      <rPr>
        <b/>
        <u/>
        <sz val="11"/>
        <rFont val="Calibri"/>
        <family val="2"/>
        <scheme val="minor"/>
      </rPr>
      <t xml:space="preserve">Extra EPP </t>
    </r>
    <r>
      <rPr>
        <b/>
        <sz val="11"/>
        <rFont val="Calibri"/>
        <family val="2"/>
        <scheme val="minor"/>
      </rPr>
      <t xml:space="preserve">Pet/Industrial/Naviero/camaronero/internacional pesca deportiva y </t>
    </r>
    <r>
      <rPr>
        <b/>
        <u/>
        <sz val="11"/>
        <rFont val="Calibri"/>
        <family val="2"/>
        <scheme val="minor"/>
      </rPr>
      <t>Extra con Etanol intrernacional pesca</t>
    </r>
  </si>
  <si>
    <r>
      <rPr>
        <b/>
        <u/>
        <sz val="11"/>
        <rFont val="Calibri"/>
        <family val="2"/>
        <scheme val="minor"/>
      </rPr>
      <t xml:space="preserve">Extra con Etanol EPP </t>
    </r>
    <r>
      <rPr>
        <b/>
        <sz val="11"/>
        <rFont val="Calibri"/>
        <family val="2"/>
        <scheme val="minor"/>
      </rPr>
      <t>Pet/Industrial/Naviero/camaronero</t>
    </r>
  </si>
  <si>
    <t xml:space="preserve">Precio Regular (the lowest octane fuel–generally 87) </t>
  </si>
  <si>
    <t>HOUSTON</t>
  </si>
  <si>
    <t>LOS ANGELES</t>
  </si>
  <si>
    <t>Super</t>
  </si>
  <si>
    <t>AE</t>
  </si>
  <si>
    <t>Extra</t>
  </si>
  <si>
    <t>Ecopais</t>
  </si>
  <si>
    <t>AF</t>
  </si>
  <si>
    <t>AG</t>
  </si>
  <si>
    <t>Extra y Ecopais Automotriz</t>
  </si>
  <si>
    <t>Extra y Ecopais Pesquero</t>
  </si>
  <si>
    <t>Extra y Ecopais Artesanal</t>
  </si>
  <si>
    <t>AH</t>
  </si>
  <si>
    <t>AI</t>
  </si>
  <si>
    <t>AJ</t>
  </si>
  <si>
    <r>
      <t xml:space="preserve">Super EPP </t>
    </r>
    <r>
      <rPr>
        <b/>
        <sz val="8"/>
        <color theme="0"/>
        <rFont val="Century Gothic"/>
        <family val="2"/>
      </rPr>
      <t>Petrolero/Industrial/Internacional pesca/Automotriz</t>
    </r>
  </si>
  <si>
    <r>
      <t xml:space="preserve">Extra EPP </t>
    </r>
    <r>
      <rPr>
        <b/>
        <sz val="8"/>
        <color theme="0"/>
        <rFont val="Century Gothic"/>
        <family val="2"/>
      </rPr>
      <t>Pet/Industrial/Naviero/internacional pesca deportiva</t>
    </r>
  </si>
  <si>
    <r>
      <t xml:space="preserve">Extra con Etanol EPP </t>
    </r>
    <r>
      <rPr>
        <b/>
        <sz val="8"/>
        <color theme="0"/>
        <rFont val="Century Gothic"/>
        <family val="2"/>
      </rPr>
      <t>Pet/Industrial/Naviero/internacional pesca deportiva</t>
    </r>
  </si>
  <si>
    <t>F</t>
  </si>
  <si>
    <t>IVA</t>
  </si>
  <si>
    <t>Incluye IVA</t>
  </si>
  <si>
    <t>PRECIO GASOLINAS</t>
  </si>
  <si>
    <t>PI</t>
  </si>
  <si>
    <t xml:space="preserve">Precio Importacion: Precio Platts + licitacion .  Precio no incluye IVA. 
</t>
  </si>
  <si>
    <t xml:space="preserve">API </t>
  </si>
  <si>
    <t>Factor de conversión a Toneladas Métricas para Gasolinas</t>
  </si>
  <si>
    <t>PGACT00 Gasoline Unl 87 USGC Prompt Pipeline
(Waterborne)</t>
  </si>
  <si>
    <t>Marcador internacional publicado por Platts que refleja el precio de NAFTAS de la costa de la costa del golfo de EEUU para .  Expresado en  Ctvs/gln</t>
  </si>
  <si>
    <r>
      <t>DIF</t>
    </r>
    <r>
      <rPr>
        <b/>
        <vertAlign val="subscript"/>
        <sz val="11"/>
        <color indexed="30"/>
        <rFont val="Calibri"/>
        <family val="2"/>
      </rPr>
      <t>Gsl</t>
    </r>
  </si>
  <si>
    <r>
      <t>I</t>
    </r>
    <r>
      <rPr>
        <b/>
        <vertAlign val="subscript"/>
        <sz val="11"/>
        <color indexed="30"/>
        <rFont val="Calibri"/>
        <family val="2"/>
      </rPr>
      <t>gsl</t>
    </r>
  </si>
  <si>
    <t>?</t>
  </si>
  <si>
    <t xml:space="preserve">Indicador utilizado por EP Petroecuador para la importación de NAFTAS (NAO RON 93 y NAO RON 80).  Se refiere al Platts PGACT00 Gasoline Unl 87 USGC Prompt Pipeline
</t>
  </si>
  <si>
    <t>Descuento en US$/bbl  de NAFTAS (NAO RON 93 y NAO RON 80) importadas por EP Petroecuador en referencia al  Platts Gasoline Unl 87 USGC Prompt Pipeline obtenido en la última licitación adjudicada  para la importacion de NAFTAS</t>
  </si>
  <si>
    <t>NAO RON 93</t>
  </si>
  <si>
    <t>NAO RON 80-85</t>
  </si>
  <si>
    <t>Super Houston</t>
  </si>
  <si>
    <t>Super LA</t>
  </si>
  <si>
    <t>Super Nacional</t>
  </si>
  <si>
    <t>EIA</t>
  </si>
  <si>
    <t>Gasoline Unl 87 USGC prompt Pipeline</t>
  </si>
  <si>
    <t>Gasoline Unl 89 USGC prompt Pipeline</t>
  </si>
  <si>
    <t>Gasoline Unl 93 USGC prompt Pipeline</t>
  </si>
  <si>
    <t>Precio Importacion NAO 93/ unl 93 EPP</t>
  </si>
  <si>
    <t>US$/glns</t>
  </si>
  <si>
    <t>Precio Platts Importacion UNL 89</t>
  </si>
  <si>
    <t>Precio Platts Importacion UNL 93</t>
  </si>
  <si>
    <t>Precio PlattS Indicador Unl 87</t>
  </si>
  <si>
    <t>Diferenciales</t>
  </si>
  <si>
    <t>G</t>
  </si>
  <si>
    <t>H</t>
  </si>
  <si>
    <t>Precio Platts Importacion NAO 93 con ind UNL 87</t>
  </si>
  <si>
    <t xml:space="preserve">Precio final Super </t>
  </si>
  <si>
    <t>A-B</t>
  </si>
  <si>
    <t>A-C</t>
  </si>
  <si>
    <t>SIN IVA</t>
  </si>
  <si>
    <t>TM</t>
  </si>
  <si>
    <t>ESTO DEBE CUBRIR EL ALMACENAMIENTO</t>
  </si>
  <si>
    <t>THROUPUT DE 2</t>
  </si>
  <si>
    <t>ESCENARIOS PRECIO FINAL</t>
  </si>
  <si>
    <t>MERCADO SUR EN DOLARES</t>
  </si>
  <si>
    <t>Cifras en galones</t>
  </si>
  <si>
    <t>Diferencial NAO 93 considerado EPP</t>
  </si>
  <si>
    <t>Gasoline Unl 89 USGC Waterborne</t>
  </si>
  <si>
    <t>Gasoline Unl 87 USGC Waterborne</t>
  </si>
  <si>
    <t>Gasoline Unl 93 USGC Waterborne</t>
  </si>
  <si>
    <t>Despacho Nacional Super</t>
  </si>
  <si>
    <t>Despacho Zona Sur</t>
  </si>
  <si>
    <t>Mercado Sur     $ barriles</t>
  </si>
  <si>
    <t>Mercado Sur     $ galones</t>
  </si>
  <si>
    <t>Precio Importacion NAO 93 EPP/Unl 87 Prompt Pipeline</t>
  </si>
  <si>
    <t>Precio Importacion NAO 93 EPP/Unl 87 Waterborne</t>
  </si>
  <si>
    <t>Galones</t>
  </si>
  <si>
    <t>Mercado Sur   $      TM</t>
  </si>
  <si>
    <t>Escenarios Precios Consumidor Final</t>
  </si>
  <si>
    <r>
      <t>Precio Platts Importacion NAO 93 con ind UNL 87</t>
    </r>
    <r>
      <rPr>
        <sz val="11"/>
        <color rgb="FFFFC00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PP</t>
    </r>
  </si>
  <si>
    <r>
      <t xml:space="preserve">Precio Platts Importacion NAO 93 con ind UNL 87 </t>
    </r>
    <r>
      <rPr>
        <b/>
        <sz val="11"/>
        <color rgb="FFFFC000"/>
        <rFont val="Calibri"/>
        <family val="2"/>
        <scheme val="minor"/>
      </rPr>
      <t>WB</t>
    </r>
  </si>
  <si>
    <r>
      <t>Super EPP comercializadora sin</t>
    </r>
    <r>
      <rPr>
        <sz val="11"/>
        <color rgb="FFFFC000"/>
        <rFont val="Calibri"/>
        <family val="2"/>
        <scheme val="minor"/>
      </rPr>
      <t xml:space="preserve"> IVA</t>
    </r>
  </si>
  <si>
    <t>sin IVA</t>
  </si>
  <si>
    <t>P.C. Final - B</t>
  </si>
  <si>
    <t>Super EPP Petrolero/Industrial/Internacional pesca/AutomotrizSIN IVAAA</t>
  </si>
  <si>
    <r>
      <t>Super EPP Petrolero/Industrial/Internacional pesca/Automotriz</t>
    </r>
    <r>
      <rPr>
        <b/>
        <sz val="11"/>
        <color theme="0"/>
        <rFont val="Calibri"/>
        <family val="2"/>
        <scheme val="minor"/>
      </rPr>
      <t>SIN IVAAA</t>
    </r>
  </si>
  <si>
    <r>
      <rPr>
        <b/>
        <u/>
        <sz val="11"/>
        <rFont val="Calibri"/>
        <family val="2"/>
        <scheme val="minor"/>
      </rPr>
      <t xml:space="preserve">Super EPP  </t>
    </r>
    <r>
      <rPr>
        <b/>
        <sz val="11"/>
        <rFont val="Calibri"/>
        <family val="2"/>
        <scheme val="minor"/>
      </rPr>
      <t>Automotriz</t>
    </r>
  </si>
  <si>
    <r>
      <rPr>
        <b/>
        <u/>
        <sz val="11"/>
        <rFont val="Calibri"/>
        <family val="2"/>
        <scheme val="minor"/>
      </rPr>
      <t xml:space="preserve">Gasolina Pesca </t>
    </r>
    <r>
      <rPr>
        <b/>
        <sz val="11"/>
        <rFont val="Calibri"/>
        <family val="2"/>
        <scheme val="minor"/>
      </rPr>
      <t>Artesanal</t>
    </r>
  </si>
  <si>
    <t>2021-2022</t>
  </si>
  <si>
    <t>Gasoline Unl 93 USGC prompt Pipeline PGAJB00</t>
  </si>
  <si>
    <t>Gasoline Unl 93 USGC Waterborne PGAIX00</t>
  </si>
  <si>
    <t>Gasoline Unl 87 USGC prompt Pipeline PGACT00</t>
  </si>
  <si>
    <t>Gasoline Unl 87 USGC Waterborne PGACU00</t>
  </si>
  <si>
    <t>Gasoline Unl 89 USGC Waterborne PGAAZ00</t>
  </si>
  <si>
    <t>DESPACHOS MENSUALES GASOLINAS</t>
  </si>
  <si>
    <t>NACIONAL</t>
  </si>
  <si>
    <t>SUR</t>
  </si>
  <si>
    <t>SUPER</t>
  </si>
  <si>
    <r>
      <rPr>
        <b/>
        <u/>
        <sz val="11"/>
        <rFont val="Calibri"/>
        <family val="2"/>
        <scheme val="minor"/>
      </rPr>
      <t xml:space="preserve">Super EPP </t>
    </r>
    <r>
      <rPr>
        <b/>
        <sz val="11"/>
        <rFont val="Calibri"/>
        <family val="2"/>
        <scheme val="minor"/>
      </rPr>
      <t>Petrolero/Industrial/Internacional pesca</t>
    </r>
  </si>
  <si>
    <t>Precio Gasolinera</t>
  </si>
  <si>
    <t>AS</t>
  </si>
  <si>
    <t>AT</t>
  </si>
  <si>
    <t>Super Ind.Pet</t>
  </si>
  <si>
    <t>Super Autom.</t>
  </si>
  <si>
    <t>Los precios no incluyen IVA</t>
  </si>
  <si>
    <t>Borrador</t>
  </si>
  <si>
    <t>Promedio jun 2021 - abril 2022</t>
  </si>
  <si>
    <t>Gasoline Unl 89 USGC prompt Pipeline PGAAY00</t>
  </si>
  <si>
    <t xml:space="preserve">Trafigura </t>
  </si>
  <si>
    <t>Midpoint Platts Unleaded 87 Prompt Pipeline</t>
  </si>
  <si>
    <t>Trafigura</t>
  </si>
  <si>
    <t>LUKOIL PAN AMERICAS, LLC</t>
  </si>
  <si>
    <t>UNLIMITED CORPORATIONS BUSINESS CORP</t>
  </si>
  <si>
    <t>Precio Imp. Super EPP</t>
  </si>
  <si>
    <t>Precio Imp.87 PP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</si>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</sst>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_ * #,##0_ ;_ * \-#,##0_ ;_ * &quot;-&quot;??_ ;_ @_ "/>
    <numFmt numFmtId="167" formatCode="0.0%"/>
    <numFmt numFmtId="168" formatCode="0.0"/>
    <numFmt numFmtId="169" formatCode="0.0000"/>
    <numFmt numFmtId="170" formatCode="0.00000"/>
    <numFmt numFmtId="171" formatCode="0.000000"/>
    <numFmt numFmtId="172" formatCode="0.000"/>
    <numFmt numFmtId="173" formatCode="&quot;$&quot;#,##0.00"/>
    <numFmt numFmtId="174" formatCode="&quot;$&quot;#,##0"/>
    <numFmt numFmtId="175" formatCode="_ &quot;$&quot;* #,##0_ ;_ &quot;$&quot;* \-#,##0_ ;_ &quot;$&quot;* &quot;-&quot;??_ ;_ @_ "/>
  </numFmts>
  <fonts count="5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vertAlign val="subscript"/>
      <sz val="11"/>
      <color indexed="30"/>
      <name val="Calibri"/>
      <family val="2"/>
    </font>
    <font>
      <sz val="10"/>
      <name val="Geneva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rgb="FF3D6DAC"/>
      <name val="Calibri"/>
      <family val="2"/>
      <scheme val="minor"/>
    </font>
    <font>
      <sz val="11"/>
      <color rgb="FF077CAB"/>
      <name val="Arial"/>
      <family val="2"/>
    </font>
    <font>
      <b/>
      <sz val="11"/>
      <color rgb="FF494949"/>
      <name val="Arial"/>
      <family val="2"/>
    </font>
    <font>
      <sz val="14"/>
      <color rgb="FF666666"/>
      <name val="Arial"/>
      <family val="2"/>
    </font>
    <font>
      <sz val="11"/>
      <color rgb="FF494949"/>
      <name val="Arial"/>
      <family val="2"/>
    </font>
    <font>
      <b/>
      <sz val="16"/>
      <color theme="3"/>
      <name val="Arial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sz val="11"/>
      <color theme="1"/>
      <name val="Arial"/>
      <family val="2"/>
    </font>
    <font>
      <b/>
      <sz val="9"/>
      <color theme="1"/>
      <name val="Century Gothic"/>
      <family val="2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i/>
      <sz val="8"/>
      <color theme="1"/>
      <name val="Century Gothic"/>
      <family val="2"/>
    </font>
    <font>
      <b/>
      <i/>
      <sz val="8"/>
      <color theme="1"/>
      <name val="Century Gothic"/>
      <family val="2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  <font>
      <sz val="10"/>
      <name val="Arial"/>
      <family val="2"/>
    </font>
    <font>
      <b/>
      <sz val="8"/>
      <color theme="0"/>
      <name val="Century Gothic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entury Gothic"/>
      <family val="2"/>
    </font>
    <font>
      <b/>
      <sz val="11"/>
      <color theme="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sz val="11"/>
      <color theme="0" tint="-0.1499984740745262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666666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3D6DAC"/>
      </patternFill>
    </fill>
    <fill>
      <patternFill patternType="solid">
        <fgColor rgb="FFF2F2F2"/>
      </patternFill>
    </fill>
    <fill>
      <patternFill patternType="solid">
        <fgColor rgb="FFE8EAE8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/>
      <top/>
      <bottom style="medium">
        <color rgb="FFC9C9C9"/>
      </bottom>
      <diagonal/>
    </border>
    <border>
      <left/>
      <right/>
      <top/>
      <bottom style="medium">
        <color rgb="FFD6002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tted">
        <color rgb="FF0070C0"/>
      </bottom>
      <diagonal/>
    </border>
    <border>
      <left style="thin">
        <color rgb="FF0070C0"/>
      </left>
      <right style="thin">
        <color rgb="FF0070C0"/>
      </right>
      <top style="dotted">
        <color rgb="FF0070C0"/>
      </top>
      <bottom style="dotted">
        <color rgb="FF0070C0"/>
      </bottom>
      <diagonal/>
    </border>
    <border>
      <left style="thin">
        <color rgb="FF0070C0"/>
      </left>
      <right style="thin">
        <color rgb="FF0070C0"/>
      </right>
      <top style="dotted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tted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617">
    <xf numFmtId="0" fontId="0" fillId="0" borderId="0"/>
    <xf numFmtId="0" fontId="6" fillId="2" borderId="0" applyNumberFormat="0" applyBorder="0" applyAlignment="0" applyProtection="0"/>
    <xf numFmtId="0" fontId="7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8" fillId="15" borderId="13" applyNumberFormat="0" applyAlignment="0" applyProtection="0"/>
    <xf numFmtId="0" fontId="9" fillId="15" borderId="14" applyNumberFormat="0" applyAlignment="0" applyProtection="0"/>
    <xf numFmtId="0" fontId="10" fillId="16" borderId="14" applyNumberFormat="0" applyProtection="0">
      <alignment horizontal="left" vertical="center"/>
    </xf>
    <xf numFmtId="0" fontId="11" fillId="0" borderId="0" applyNumberFormat="0" applyFill="0" applyBorder="0" applyAlignment="0" applyProtection="0"/>
    <xf numFmtId="0" fontId="12" fillId="17" borderId="15" applyNumberFormat="0" applyFont="0" applyFill="0" applyAlignment="0" applyProtection="0">
      <alignment horizontal="left" vertical="center"/>
    </xf>
    <xf numFmtId="0" fontId="13" fillId="0" borderId="16" applyNumberFormat="0" applyFill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0" fillId="16" borderId="13" applyNumberFormat="0" applyProtection="0">
      <alignment horizontal="left" vertical="center"/>
    </xf>
    <xf numFmtId="165" fontId="5" fillId="0" borderId="0" applyFont="0" applyFill="0" applyBorder="0" applyAlignment="0" applyProtection="0"/>
    <xf numFmtId="168" fontId="2" fillId="0" borderId="0" applyFont="0" applyFill="0" applyBorder="0" applyAlignment="0" applyProtection="0">
      <alignment vertical="top"/>
    </xf>
    <xf numFmtId="40" fontId="4" fillId="0" borderId="0" applyFont="0" applyFill="0" applyBorder="0" applyAlignment="0" applyProtection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5" fillId="0" borderId="0"/>
    <xf numFmtId="0" fontId="5" fillId="0" borderId="0"/>
    <xf numFmtId="0" fontId="2" fillId="0" borderId="0">
      <alignment vertical="top"/>
    </xf>
    <xf numFmtId="0" fontId="12" fillId="0" borderId="0">
      <alignment horizontal="left" vertical="center"/>
    </xf>
    <xf numFmtId="0" fontId="5" fillId="18" borderId="17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15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5" fillId="0" borderId="0"/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30" fillId="0" borderId="0"/>
    <xf numFmtId="0" fontId="12" fillId="0" borderId="0">
      <alignment horizontal="left" vertical="center"/>
    </xf>
    <xf numFmtId="0" fontId="5" fillId="0" borderId="0"/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0" fontId="12" fillId="0" borderId="0">
      <alignment horizontal="left" vertical="center"/>
    </xf>
    <xf numFmtId="0" fontId="12" fillId="0" borderId="0">
      <alignment horizontal="left" vertical="center"/>
    </xf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2" fillId="0" borderId="0">
      <alignment horizontal="left" vertical="center"/>
    </xf>
    <xf numFmtId="0" fontId="2" fillId="0" borderId="0">
      <alignment vertical="top"/>
    </xf>
    <xf numFmtId="9" fontId="2" fillId="0" borderId="0" applyFont="0" applyFill="0" applyBorder="0" applyAlignment="0" applyProtection="0">
      <alignment vertical="top"/>
    </xf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32" fillId="0" borderId="0"/>
    <xf numFmtId="0" fontId="5" fillId="0" borderId="0"/>
    <xf numFmtId="168" fontId="2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168" fontId="2" fillId="0" borderId="0" applyFont="0" applyFill="0" applyBorder="0" applyAlignment="0" applyProtection="0">
      <alignment vertical="top"/>
    </xf>
    <xf numFmtId="0" fontId="2" fillId="0" borderId="0">
      <alignment vertical="top"/>
    </xf>
    <xf numFmtId="0" fontId="12" fillId="0" borderId="0">
      <alignment horizontal="left" vertical="center"/>
    </xf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32" fillId="0" borderId="0"/>
    <xf numFmtId="0" fontId="2" fillId="0" borderId="0">
      <alignment vertical="top"/>
    </xf>
    <xf numFmtId="0" fontId="12" fillId="0" borderId="0">
      <alignment horizontal="left" vertical="center"/>
    </xf>
    <xf numFmtId="0" fontId="2" fillId="0" borderId="0">
      <alignment vertical="top"/>
    </xf>
    <xf numFmtId="0" fontId="32" fillId="0" borderId="0"/>
    <xf numFmtId="0" fontId="5" fillId="0" borderId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168" fontId="2" fillId="0" borderId="0" applyFont="0" applyFill="0" applyBorder="0" applyAlignment="0" applyProtection="0">
      <alignment vertical="top"/>
    </xf>
    <xf numFmtId="40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5" fillId="0" borderId="0"/>
    <xf numFmtId="0" fontId="5" fillId="4" borderId="0" applyNumberFormat="0" applyBorder="0" applyAlignment="0" applyProtection="0"/>
    <xf numFmtId="0" fontId="2" fillId="0" borderId="0">
      <alignment vertical="top"/>
    </xf>
    <xf numFmtId="0" fontId="12" fillId="0" borderId="0">
      <alignment horizontal="left" vertical="center"/>
    </xf>
    <xf numFmtId="0" fontId="5" fillId="18" borderId="17" applyNumberFormat="0" applyFont="0" applyAlignment="0" applyProtection="0"/>
    <xf numFmtId="9" fontId="2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2" fillId="0" borderId="0">
      <alignment vertical="top"/>
    </xf>
    <xf numFmtId="0" fontId="32" fillId="0" borderId="0"/>
    <xf numFmtId="0" fontId="2" fillId="0" borderId="0">
      <alignment vertical="top"/>
    </xf>
    <xf numFmtId="40" fontId="4" fillId="0" borderId="0" applyFont="0" applyFill="0" applyBorder="0" applyAlignment="0" applyProtection="0"/>
    <xf numFmtId="0" fontId="12" fillId="0" borderId="0">
      <alignment horizontal="left" vertical="center"/>
    </xf>
    <xf numFmtId="9" fontId="2" fillId="0" borderId="0" applyFont="0" applyFill="0" applyBorder="0" applyAlignment="0" applyProtection="0">
      <alignment vertical="top"/>
    </xf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>
      <alignment vertical="top"/>
    </xf>
    <xf numFmtId="40" fontId="31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40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2" fillId="0" borderId="0" applyFont="0" applyFill="0" applyBorder="0" applyAlignment="0" applyProtection="0">
      <alignment vertical="top"/>
    </xf>
    <xf numFmtId="0" fontId="5" fillId="0" borderId="0"/>
    <xf numFmtId="40" fontId="31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168" fontId="2" fillId="0" borderId="0" applyFont="0" applyFill="0" applyBorder="0" applyAlignment="0" applyProtection="0">
      <alignment vertical="top"/>
    </xf>
    <xf numFmtId="0" fontId="12" fillId="0" borderId="0">
      <alignment horizontal="left" vertical="center"/>
    </xf>
    <xf numFmtId="0" fontId="32" fillId="0" borderId="0"/>
    <xf numFmtId="0" fontId="5" fillId="0" borderId="0"/>
    <xf numFmtId="9" fontId="1" fillId="0" borderId="0" applyFont="0" applyFill="0" applyBorder="0" applyAlignment="0" applyProtection="0"/>
    <xf numFmtId="0" fontId="2" fillId="0" borderId="0">
      <alignment vertical="top"/>
    </xf>
    <xf numFmtId="9" fontId="2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top"/>
    </xf>
    <xf numFmtId="0" fontId="12" fillId="0" borderId="0">
      <alignment horizontal="left" vertical="center"/>
    </xf>
    <xf numFmtId="168" fontId="2" fillId="0" borderId="0" applyFont="0" applyFill="0" applyBorder="0" applyAlignment="0" applyProtection="0">
      <alignment vertical="top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8" fontId="2" fillId="0" borderId="0" applyFont="0" applyFill="0" applyBorder="0" applyAlignment="0" applyProtection="0">
      <alignment vertical="top"/>
    </xf>
    <xf numFmtId="40" fontId="4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12" fillId="0" borderId="0">
      <alignment horizontal="left" vertical="center"/>
    </xf>
    <xf numFmtId="0" fontId="5" fillId="18" borderId="17" applyNumberFormat="0" applyFont="0" applyAlignment="0" applyProtection="0"/>
    <xf numFmtId="9" fontId="2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9" fontId="1" fillId="0" borderId="0" applyFont="0" applyFill="0" applyBorder="0" applyAlignment="0" applyProtection="0"/>
    <xf numFmtId="0" fontId="5" fillId="9" borderId="0" applyNumberFormat="0" applyBorder="0" applyAlignment="0" applyProtection="0"/>
    <xf numFmtId="9" fontId="2" fillId="0" borderId="0" applyFont="0" applyFill="0" applyBorder="0" applyAlignment="0" applyProtection="0">
      <alignment vertical="top"/>
    </xf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8" borderId="17" applyNumberFormat="0" applyFont="0" applyAlignment="0" applyProtection="0"/>
    <xf numFmtId="0" fontId="5" fillId="5" borderId="0" applyNumberFormat="0" applyBorder="0" applyAlignment="0" applyProtection="0"/>
    <xf numFmtId="0" fontId="5" fillId="13" borderId="0" applyNumberFormat="0" applyBorder="0" applyAlignment="0" applyProtection="0"/>
    <xf numFmtId="0" fontId="12" fillId="0" borderId="0">
      <alignment horizontal="left" vertical="center"/>
    </xf>
    <xf numFmtId="0" fontId="5" fillId="4" borderId="0" applyNumberFormat="0" applyBorder="0" applyAlignment="0" applyProtection="0"/>
    <xf numFmtId="0" fontId="5" fillId="13" borderId="0" applyNumberFormat="0" applyBorder="0" applyAlignment="0" applyProtection="0"/>
    <xf numFmtId="0" fontId="2" fillId="0" borderId="0">
      <alignment vertical="top"/>
    </xf>
    <xf numFmtId="0" fontId="5" fillId="4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9" borderId="0" applyNumberFormat="0" applyBorder="0" applyAlignment="0" applyProtection="0"/>
    <xf numFmtId="0" fontId="2" fillId="0" borderId="0">
      <alignment vertical="top"/>
    </xf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40" fontId="4" fillId="0" borderId="0" applyFont="0" applyFill="0" applyBorder="0" applyAlignment="0" applyProtection="0"/>
    <xf numFmtId="0" fontId="5" fillId="8" borderId="0" applyNumberFormat="0" applyBorder="0" applyAlignment="0" applyProtection="0"/>
    <xf numFmtId="168" fontId="2" fillId="0" borderId="0" applyFont="0" applyFill="0" applyBorder="0" applyAlignment="0" applyProtection="0">
      <alignment vertical="top"/>
    </xf>
    <xf numFmtId="0" fontId="5" fillId="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32" fillId="0" borderId="0"/>
    <xf numFmtId="9" fontId="2" fillId="0" borderId="0" applyFont="0" applyFill="0" applyBorder="0" applyAlignment="0" applyProtection="0">
      <alignment vertical="top"/>
    </xf>
    <xf numFmtId="0" fontId="2" fillId="0" borderId="0">
      <alignment vertical="top"/>
    </xf>
    <xf numFmtId="40" fontId="4" fillId="0" borderId="0" applyFont="0" applyFill="0" applyBorder="0" applyAlignment="0" applyProtection="0"/>
    <xf numFmtId="168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168" fontId="2" fillId="0" borderId="0" applyFont="0" applyFill="0" applyBorder="0" applyAlignment="0" applyProtection="0">
      <alignment vertical="top"/>
    </xf>
    <xf numFmtId="40" fontId="4" fillId="0" borderId="0" applyFont="0" applyFill="0" applyBorder="0" applyAlignment="0" applyProtection="0"/>
    <xf numFmtId="0" fontId="2" fillId="0" borderId="0">
      <alignment vertical="top"/>
    </xf>
    <xf numFmtId="9" fontId="1" fillId="0" borderId="0" applyFont="0" applyFill="0" applyBorder="0" applyAlignment="0" applyProtection="0"/>
    <xf numFmtId="168" fontId="2" fillId="0" borderId="0" applyFont="0" applyFill="0" applyBorder="0" applyAlignment="0" applyProtection="0">
      <alignment vertical="top"/>
    </xf>
    <xf numFmtId="0" fontId="2" fillId="0" borderId="0">
      <alignment vertical="top"/>
    </xf>
    <xf numFmtId="0" fontId="2" fillId="0" borderId="0">
      <alignment vertical="top"/>
    </xf>
    <xf numFmtId="9" fontId="2" fillId="0" borderId="0" applyFont="0" applyFill="0" applyBorder="0" applyAlignment="0" applyProtection="0">
      <alignment vertical="top"/>
    </xf>
    <xf numFmtId="0" fontId="2" fillId="0" borderId="0">
      <alignment vertical="top"/>
    </xf>
    <xf numFmtId="0" fontId="12" fillId="0" borderId="0">
      <alignment horizontal="left" vertical="center"/>
    </xf>
    <xf numFmtId="0" fontId="12" fillId="0" borderId="0">
      <alignment horizontal="left" vertical="center"/>
    </xf>
    <xf numFmtId="0" fontId="12" fillId="0" borderId="0">
      <alignment horizontal="left" vertical="center"/>
    </xf>
    <xf numFmtId="0" fontId="5" fillId="0" borderId="0"/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0" fontId="12" fillId="0" borderId="0">
      <alignment horizontal="left" vertical="center"/>
    </xf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5" fillId="0" borderId="0"/>
    <xf numFmtId="0" fontId="12" fillId="0" borderId="0">
      <alignment horizontal="left" vertical="center"/>
    </xf>
    <xf numFmtId="0" fontId="12" fillId="0" borderId="0">
      <alignment horizontal="left" vertical="center"/>
    </xf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32" fillId="0" borderId="0"/>
    <xf numFmtId="0" fontId="5" fillId="0" borderId="0"/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0" fontId="12" fillId="0" borderId="0">
      <alignment horizontal="left" vertical="center"/>
    </xf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32" fillId="0" borderId="0"/>
    <xf numFmtId="0" fontId="40" fillId="0" borderId="0"/>
    <xf numFmtId="0" fontId="5" fillId="0" borderId="0"/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0" fontId="40" fillId="0" borderId="0"/>
    <xf numFmtId="0" fontId="12" fillId="0" borderId="0">
      <alignment horizontal="left" vertical="center"/>
    </xf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40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32" fillId="0" borderId="0"/>
    <xf numFmtId="0" fontId="5" fillId="0" borderId="0"/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0" fontId="12" fillId="0" borderId="0">
      <alignment horizontal="left" vertical="center"/>
    </xf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32" fillId="0" borderId="0"/>
    <xf numFmtId="0" fontId="5" fillId="0" borderId="0"/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0" fontId="12" fillId="0" borderId="0">
      <alignment horizontal="left" vertical="center"/>
    </xf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12" fillId="0" borderId="0">
      <alignment horizontal="left" vertical="center"/>
    </xf>
    <xf numFmtId="40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12" fillId="0" borderId="0">
      <alignment horizontal="left" vertical="center"/>
    </xf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32" fillId="0" borderId="0"/>
    <xf numFmtId="0" fontId="5" fillId="0" borderId="0"/>
    <xf numFmtId="40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0" fontId="12" fillId="0" borderId="0">
      <alignment horizontal="left" vertical="center"/>
    </xf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40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40" fontId="31" fillId="0" borderId="0" applyFont="0" applyFill="0" applyBorder="0" applyAlignment="0" applyProtection="0"/>
    <xf numFmtId="0" fontId="12" fillId="0" borderId="0">
      <alignment horizontal="left" vertical="center"/>
    </xf>
    <xf numFmtId="9" fontId="1" fillId="0" borderId="0" applyFont="0" applyFill="0" applyBorder="0" applyAlignment="0" applyProtection="0"/>
    <xf numFmtId="0" fontId="5" fillId="0" borderId="0"/>
    <xf numFmtId="0" fontId="32" fillId="0" borderId="0"/>
    <xf numFmtId="9" fontId="1" fillId="0" borderId="0" applyFont="0" applyFill="0" applyBorder="0" applyAlignment="0" applyProtection="0"/>
    <xf numFmtId="0" fontId="5" fillId="0" borderId="0"/>
    <xf numFmtId="0" fontId="32" fillId="0" borderId="0"/>
    <xf numFmtId="0" fontId="32" fillId="0" borderId="0"/>
    <xf numFmtId="164" fontId="5" fillId="0" borderId="0" applyFont="0" applyFill="0" applyBorder="0" applyAlignment="0" applyProtection="0"/>
    <xf numFmtId="0" fontId="52" fillId="0" borderId="0"/>
  </cellStyleXfs>
  <cellXfs count="226">
    <xf numFmtId="0" fontId="0" fillId="0" borderId="0" xfId="0"/>
    <xf numFmtId="17" fontId="19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20" fillId="0" borderId="0" xfId="0" applyNumberFormat="1" applyFont="1" applyAlignment="1">
      <alignment horizontal="center" vertical="center"/>
    </xf>
    <xf numFmtId="14" fontId="0" fillId="0" borderId="0" xfId="0" applyNumberFormat="1"/>
    <xf numFmtId="166" fontId="5" fillId="0" borderId="0" xfId="44" applyNumberFormat="1" applyFont="1"/>
    <xf numFmtId="166" fontId="5" fillId="0" borderId="0" xfId="44" applyNumberFormat="1" applyFont="1" applyAlignment="1">
      <alignment wrapText="1"/>
    </xf>
    <xf numFmtId="14" fontId="20" fillId="19" borderId="0" xfId="0" applyNumberFormat="1" applyFont="1" applyFill="1" applyAlignment="1">
      <alignment horizontal="center" vertical="center"/>
    </xf>
    <xf numFmtId="14" fontId="20" fillId="20" borderId="0" xfId="0" applyNumberFormat="1" applyFont="1" applyFill="1" applyAlignment="1">
      <alignment horizontal="center" vertical="center"/>
    </xf>
    <xf numFmtId="9" fontId="5" fillId="0" borderId="0" xfId="55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9" fontId="5" fillId="0" borderId="0" xfId="55" applyFont="1" applyFill="1" applyBorder="1"/>
    <xf numFmtId="14" fontId="20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0" fillId="0" borderId="20" xfId="0" applyBorder="1"/>
    <xf numFmtId="2" fontId="0" fillId="0" borderId="0" xfId="0" applyNumberFormat="1"/>
    <xf numFmtId="0" fontId="0" fillId="0" borderId="0" xfId="0" applyAlignment="1">
      <alignment horizontal="right" vertical="center"/>
    </xf>
    <xf numFmtId="0" fontId="18" fillId="0" borderId="0" xfId="0" applyFont="1"/>
    <xf numFmtId="0" fontId="18" fillId="0" borderId="4" xfId="0" applyFont="1" applyBorder="1" applyAlignment="1">
      <alignment horizontal="center" wrapText="1"/>
    </xf>
    <xf numFmtId="0" fontId="18" fillId="0" borderId="2" xfId="0" applyFont="1" applyBorder="1" applyAlignment="1">
      <alignment horizontal="center"/>
    </xf>
    <xf numFmtId="0" fontId="18" fillId="0" borderId="0" xfId="0" applyFont="1" applyAlignment="1">
      <alignment horizontal="center" wrapText="1"/>
    </xf>
    <xf numFmtId="9" fontId="0" fillId="0" borderId="0" xfId="0" applyNumberFormat="1"/>
    <xf numFmtId="0" fontId="18" fillId="0" borderId="0" xfId="0" applyFont="1" applyAlignment="1">
      <alignment horizontal="center" vertical="center"/>
    </xf>
    <xf numFmtId="1" fontId="0" fillId="0" borderId="0" xfId="0" applyNumberFormat="1"/>
    <xf numFmtId="167" fontId="5" fillId="0" borderId="0" xfId="55" applyNumberFormat="1" applyFont="1" applyFill="1" applyBorder="1"/>
    <xf numFmtId="168" fontId="0" fillId="0" borderId="0" xfId="0" applyNumberFormat="1"/>
    <xf numFmtId="169" fontId="0" fillId="0" borderId="0" xfId="0" applyNumberFormat="1"/>
    <xf numFmtId="2" fontId="0" fillId="0" borderId="0" xfId="0" applyNumberFormat="1" applyAlignment="1">
      <alignment horizontal="right" wrapText="1"/>
    </xf>
    <xf numFmtId="172" fontId="0" fillId="0" borderId="21" xfId="0" applyNumberFormat="1" applyBorder="1" applyAlignment="1">
      <alignment horizontal="left"/>
    </xf>
    <xf numFmtId="9" fontId="5" fillId="0" borderId="0" xfId="55" applyFont="1" applyFill="1"/>
    <xf numFmtId="2" fontId="18" fillId="22" borderId="4" xfId="0" applyNumberFormat="1" applyFont="1" applyFill="1" applyBorder="1" applyAlignment="1">
      <alignment horizontal="center" wrapText="1"/>
    </xf>
    <xf numFmtId="0" fontId="18" fillId="24" borderId="4" xfId="0" applyFont="1" applyFill="1" applyBorder="1" applyAlignment="1">
      <alignment horizontal="center" wrapText="1"/>
    </xf>
    <xf numFmtId="9" fontId="5" fillId="0" borderId="2" xfId="55" applyFon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9" fontId="5" fillId="0" borderId="3" xfId="55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17" fontId="0" fillId="0" borderId="2" xfId="0" quotePrefix="1" applyNumberForma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9" fontId="18" fillId="0" borderId="2" xfId="55" applyFont="1" applyBorder="1" applyAlignment="1">
      <alignment horizontal="center"/>
    </xf>
    <xf numFmtId="174" fontId="0" fillId="0" borderId="0" xfId="0" applyNumberFormat="1"/>
    <xf numFmtId="173" fontId="24" fillId="0" borderId="0" xfId="0" applyNumberFormat="1" applyFont="1"/>
    <xf numFmtId="9" fontId="18" fillId="0" borderId="0" xfId="55" applyFont="1" applyBorder="1" applyAlignment="1">
      <alignment horizontal="center"/>
    </xf>
    <xf numFmtId="173" fontId="25" fillId="0" borderId="0" xfId="0" applyNumberFormat="1" applyFont="1"/>
    <xf numFmtId="0" fontId="0" fillId="0" borderId="2" xfId="0" quotePrefix="1" applyBorder="1" applyAlignment="1">
      <alignment horizontal="center"/>
    </xf>
    <xf numFmtId="2" fontId="0" fillId="0" borderId="4" xfId="0" applyNumberFormat="1" applyBorder="1"/>
    <xf numFmtId="2" fontId="0" fillId="0" borderId="0" xfId="0" applyNumberFormat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0" fillId="0" borderId="6" xfId="0" applyNumberFormat="1" applyBorder="1" applyAlignment="1">
      <alignment horizontal="center"/>
    </xf>
    <xf numFmtId="9" fontId="5" fillId="0" borderId="0" xfId="55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0" fontId="0" fillId="0" borderId="6" xfId="0" applyBorder="1"/>
    <xf numFmtId="17" fontId="0" fillId="0" borderId="2" xfId="0" applyNumberForma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4" xfId="0" applyNumberFormat="1" applyBorder="1" applyAlignment="1">
      <alignment horizontal="right" vertical="center"/>
    </xf>
    <xf numFmtId="173" fontId="0" fillId="0" borderId="0" xfId="0" applyNumberFormat="1"/>
    <xf numFmtId="15" fontId="0" fillId="0" borderId="2" xfId="0" applyNumberFormat="1" applyBorder="1"/>
    <xf numFmtId="173" fontId="0" fillId="0" borderId="2" xfId="0" applyNumberFormat="1" applyBorder="1"/>
    <xf numFmtId="0" fontId="20" fillId="0" borderId="2" xfId="0" applyFont="1" applyBorder="1"/>
    <xf numFmtId="173" fontId="20" fillId="0" borderId="2" xfId="0" applyNumberFormat="1" applyFont="1" applyBorder="1"/>
    <xf numFmtId="167" fontId="20" fillId="0" borderId="2" xfId="55" applyNumberFormat="1" applyFont="1" applyBorder="1"/>
    <xf numFmtId="0" fontId="29" fillId="0" borderId="0" xfId="0" applyFont="1"/>
    <xf numFmtId="14" fontId="0" fillId="20" borderId="0" xfId="0" applyNumberFormat="1" applyFill="1" applyAlignment="1">
      <alignment horizontal="right" vertical="center"/>
    </xf>
    <xf numFmtId="0" fontId="0" fillId="20" borderId="0" xfId="0" applyFill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5" fillId="0" borderId="0" xfId="0" applyFont="1" applyAlignment="1">
      <alignment horizontal="center"/>
    </xf>
    <xf numFmtId="2" fontId="35" fillId="0" borderId="0" xfId="0" applyNumberFormat="1" applyFont="1" applyAlignment="1">
      <alignment horizontal="center"/>
    </xf>
    <xf numFmtId="166" fontId="35" fillId="26" borderId="0" xfId="44" applyNumberFormat="1" applyFont="1" applyFill="1" applyBorder="1" applyAlignment="1">
      <alignment horizontal="center"/>
    </xf>
    <xf numFmtId="0" fontId="35" fillId="26" borderId="0" xfId="0" applyFont="1" applyFill="1" applyAlignment="1">
      <alignment horizontal="center"/>
    </xf>
    <xf numFmtId="2" fontId="35" fillId="26" borderId="0" xfId="0" applyNumberFormat="1" applyFont="1" applyFill="1" applyAlignment="1">
      <alignment horizontal="center"/>
    </xf>
    <xf numFmtId="14" fontId="35" fillId="26" borderId="0" xfId="0" applyNumberFormat="1" applyFont="1" applyFill="1" applyAlignment="1">
      <alignment horizontal="center"/>
    </xf>
    <xf numFmtId="14" fontId="35" fillId="0" borderId="0" xfId="0" applyNumberFormat="1" applyFont="1" applyAlignment="1">
      <alignment horizontal="center"/>
    </xf>
    <xf numFmtId="166" fontId="35" fillId="0" borderId="0" xfId="44" applyNumberFormat="1" applyFont="1" applyFill="1" applyBorder="1" applyAlignment="1">
      <alignment horizontal="center"/>
    </xf>
    <xf numFmtId="0" fontId="35" fillId="0" borderId="0" xfId="0" applyFont="1"/>
    <xf numFmtId="0" fontId="34" fillId="25" borderId="25" xfId="0" applyFont="1" applyFill="1" applyBorder="1" applyAlignment="1">
      <alignment horizontal="center" vertical="center"/>
    </xf>
    <xf numFmtId="0" fontId="36" fillId="0" borderId="0" xfId="0" applyFont="1"/>
    <xf numFmtId="0" fontId="38" fillId="25" borderId="25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2" fontId="39" fillId="0" borderId="0" xfId="0" applyNumberFormat="1" applyFont="1" applyAlignment="1">
      <alignment horizontal="center"/>
    </xf>
    <xf numFmtId="0" fontId="0" fillId="0" borderId="4" xfId="0" applyBorder="1" applyAlignment="1">
      <alignment horizontal="right" vertical="center"/>
    </xf>
    <xf numFmtId="0" fontId="18" fillId="27" borderId="4" xfId="0" applyFont="1" applyFill="1" applyBorder="1" applyAlignment="1">
      <alignment horizontal="center" wrapText="1"/>
    </xf>
    <xf numFmtId="2" fontId="18" fillId="27" borderId="4" xfId="0" applyNumberFormat="1" applyFont="1" applyFill="1" applyBorder="1" applyAlignment="1">
      <alignment horizontal="center" wrapText="1"/>
    </xf>
    <xf numFmtId="0" fontId="18" fillId="27" borderId="0" xfId="0" applyFont="1" applyFill="1" applyAlignment="1">
      <alignment horizontal="center" wrapText="1"/>
    </xf>
    <xf numFmtId="14" fontId="20" fillId="29" borderId="4" xfId="0" applyNumberFormat="1" applyFont="1" applyFill="1" applyBorder="1" applyAlignment="1">
      <alignment horizontal="center" vertical="center"/>
    </xf>
    <xf numFmtId="2" fontId="27" fillId="22" borderId="0" xfId="0" applyNumberFormat="1" applyFont="1" applyFill="1" applyAlignment="1">
      <alignment horizontal="center" vertical="center" wrapText="1"/>
    </xf>
    <xf numFmtId="0" fontId="18" fillId="30" borderId="4" xfId="0" applyFont="1" applyFill="1" applyBorder="1" applyAlignment="1">
      <alignment horizontal="center" wrapText="1"/>
    </xf>
    <xf numFmtId="2" fontId="27" fillId="27" borderId="0" xfId="0" applyNumberFormat="1" applyFont="1" applyFill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2" fontId="42" fillId="30" borderId="0" xfId="0" applyNumberFormat="1" applyFont="1" applyFill="1" applyAlignment="1">
      <alignment horizontal="center" vertical="center" wrapText="1"/>
    </xf>
    <xf numFmtId="2" fontId="42" fillId="24" borderId="0" xfId="0" applyNumberFormat="1" applyFont="1" applyFill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34" fillId="25" borderId="25" xfId="0" applyFont="1" applyFill="1" applyBorder="1" applyAlignment="1">
      <alignment horizontal="center" vertical="center" wrapText="1"/>
    </xf>
    <xf numFmtId="2" fontId="27" fillId="22" borderId="30" xfId="0" applyNumberFormat="1" applyFont="1" applyFill="1" applyBorder="1" applyAlignment="1">
      <alignment horizontal="center" vertical="center" wrapText="1"/>
    </xf>
    <xf numFmtId="2" fontId="27" fillId="23" borderId="0" xfId="0" applyNumberFormat="1" applyFont="1" applyFill="1" applyAlignment="1">
      <alignment horizontal="center" vertical="center" wrapText="1"/>
    </xf>
    <xf numFmtId="0" fontId="18" fillId="23" borderId="4" xfId="0" applyFont="1" applyFill="1" applyBorder="1" applyAlignment="1">
      <alignment horizontal="center" wrapText="1"/>
    </xf>
    <xf numFmtId="0" fontId="18" fillId="28" borderId="4" xfId="0" applyFont="1" applyFill="1" applyBorder="1" applyAlignment="1">
      <alignment horizontal="center" wrapText="1"/>
    </xf>
    <xf numFmtId="0" fontId="39" fillId="0" borderId="0" xfId="0" quotePrefix="1" applyFont="1" applyAlignment="1">
      <alignment horizontal="center"/>
    </xf>
    <xf numFmtId="9" fontId="39" fillId="0" borderId="0" xfId="55" applyFont="1" applyFill="1" applyBorder="1" applyAlignment="1">
      <alignment horizontal="center"/>
    </xf>
    <xf numFmtId="2" fontId="42" fillId="0" borderId="0" xfId="0" applyNumberFormat="1" applyFont="1" applyAlignment="1">
      <alignment horizontal="center" vertical="center" wrapText="1"/>
    </xf>
    <xf numFmtId="14" fontId="35" fillId="0" borderId="0" xfId="0" applyNumberFormat="1" applyFont="1"/>
    <xf numFmtId="9" fontId="35" fillId="0" borderId="0" xfId="55" applyFont="1" applyFill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2" fontId="27" fillId="32" borderId="0" xfId="0" applyNumberFormat="1" applyFont="1" applyFill="1" applyAlignment="1">
      <alignment horizontal="center" vertical="center" wrapText="1"/>
    </xf>
    <xf numFmtId="2" fontId="23" fillId="21" borderId="9" xfId="0" applyNumberFormat="1" applyFont="1" applyFill="1" applyBorder="1" applyAlignment="1">
      <alignment horizontal="center"/>
    </xf>
    <xf numFmtId="169" fontId="0" fillId="21" borderId="4" xfId="0" applyNumberFormat="1" applyFill="1" applyBorder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4" xfId="0" applyNumberFormat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2" fontId="22" fillId="0" borderId="0" xfId="0" applyNumberFormat="1" applyFont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4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4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4" xfId="0" applyNumberFormat="1" applyBorder="1" applyAlignment="1">
      <alignment horizontal="center"/>
    </xf>
    <xf numFmtId="0" fontId="38" fillId="34" borderId="25" xfId="0" applyFont="1" applyFill="1" applyBorder="1" applyAlignment="1">
      <alignment horizontal="center"/>
    </xf>
    <xf numFmtId="0" fontId="44" fillId="20" borderId="25" xfId="0" applyFont="1" applyFill="1" applyBorder="1" applyAlignment="1">
      <alignment horizontal="center"/>
    </xf>
    <xf numFmtId="0" fontId="34" fillId="25" borderId="26" xfId="0" applyFont="1" applyFill="1" applyBorder="1" applyAlignment="1">
      <alignment vertical="center" wrapText="1"/>
    </xf>
    <xf numFmtId="3" fontId="0" fillId="0" borderId="0" xfId="0" applyNumberFormat="1"/>
    <xf numFmtId="3" fontId="0" fillId="20" borderId="0" xfId="0" applyNumberFormat="1" applyFill="1"/>
    <xf numFmtId="165" fontId="39" fillId="0" borderId="0" xfId="44" applyFont="1" applyBorder="1" applyAlignment="1">
      <alignment horizontal="center"/>
    </xf>
    <xf numFmtId="2" fontId="42" fillId="33" borderId="0" xfId="0" applyNumberFormat="1" applyFont="1" applyFill="1" applyAlignment="1">
      <alignment horizontal="center" vertical="center" wrapText="1"/>
    </xf>
    <xf numFmtId="2" fontId="45" fillId="31" borderId="0" xfId="0" applyNumberFormat="1" applyFont="1" applyFill="1" applyAlignment="1">
      <alignment horizontal="center" vertical="center" wrapText="1"/>
    </xf>
    <xf numFmtId="0" fontId="46" fillId="0" borderId="0" xfId="0" applyFont="1" applyAlignment="1">
      <alignment horizontal="left"/>
    </xf>
    <xf numFmtId="2" fontId="45" fillId="31" borderId="31" xfId="0" applyNumberFormat="1" applyFont="1" applyFill="1" applyBorder="1" applyAlignment="1">
      <alignment horizontal="center" vertical="center" wrapText="1"/>
    </xf>
    <xf numFmtId="2" fontId="42" fillId="33" borderId="31" xfId="0" applyNumberFormat="1" applyFont="1" applyFill="1" applyBorder="1" applyAlignment="1">
      <alignment horizontal="center" vertical="center" wrapText="1"/>
    </xf>
    <xf numFmtId="2" fontId="27" fillId="32" borderId="32" xfId="0" applyNumberFormat="1" applyFont="1" applyFill="1" applyBorder="1" applyAlignment="1">
      <alignment horizontal="center" vertical="center" wrapText="1"/>
    </xf>
    <xf numFmtId="2" fontId="27" fillId="32" borderId="31" xfId="0" applyNumberFormat="1" applyFont="1" applyFill="1" applyBorder="1" applyAlignment="1">
      <alignment horizontal="center" vertical="center" wrapText="1"/>
    </xf>
    <xf numFmtId="2" fontId="27" fillId="35" borderId="0" xfId="0" applyNumberFormat="1" applyFont="1" applyFill="1" applyAlignment="1">
      <alignment horizontal="center" vertical="center" wrapText="1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75" fontId="0" fillId="0" borderId="0" xfId="615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7" fillId="36" borderId="0" xfId="0" applyFont="1" applyFill="1" applyAlignment="1">
      <alignment horizontal="center" vertical="center" wrapText="1"/>
    </xf>
    <xf numFmtId="169" fontId="47" fillId="36" borderId="0" xfId="0" applyNumberFormat="1" applyFont="1" applyFill="1" applyAlignment="1">
      <alignment horizontal="center" vertical="center" wrapText="1"/>
    </xf>
    <xf numFmtId="175" fontId="0" fillId="0" borderId="0" xfId="0" applyNumberFormat="1" applyAlignment="1">
      <alignment horizontal="center"/>
    </xf>
    <xf numFmtId="2" fontId="51" fillId="0" borderId="0" xfId="0" applyNumberFormat="1" applyFont="1" applyAlignment="1">
      <alignment horizontal="center"/>
    </xf>
    <xf numFmtId="0" fontId="49" fillId="36" borderId="0" xfId="0" applyFont="1" applyFill="1" applyAlignment="1">
      <alignment horizontal="center" vertical="center" wrapText="1"/>
    </xf>
    <xf numFmtId="0" fontId="18" fillId="19" borderId="0" xfId="0" applyFont="1" applyFill="1" applyAlignment="1">
      <alignment horizontal="center" vertical="center"/>
    </xf>
    <xf numFmtId="2" fontId="0" fillId="19" borderId="0" xfId="0" applyNumberFormat="1" applyFill="1" applyAlignment="1">
      <alignment horizontal="right" wrapText="1"/>
    </xf>
    <xf numFmtId="0" fontId="26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 wrapText="1"/>
    </xf>
    <xf numFmtId="2" fontId="27" fillId="0" borderId="30" xfId="0" applyNumberFormat="1" applyFont="1" applyBorder="1" applyAlignment="1">
      <alignment horizontal="center" vertical="center" wrapText="1"/>
    </xf>
    <xf numFmtId="0" fontId="0" fillId="0" borderId="4" xfId="0" applyBorder="1"/>
    <xf numFmtId="0" fontId="21" fillId="0" borderId="2" xfId="0" applyFont="1" applyBorder="1" applyAlignment="1">
      <alignment horizontal="center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166" fontId="0" fillId="0" borderId="2" xfId="44" applyNumberFormat="1" applyFont="1" applyBorder="1"/>
    <xf numFmtId="0" fontId="21" fillId="0" borderId="2" xfId="0" applyFont="1" applyBorder="1"/>
    <xf numFmtId="166" fontId="0" fillId="0" borderId="0" xfId="44" applyNumberFormat="1" applyFont="1" applyAlignment="1">
      <alignment horizontal="center"/>
    </xf>
    <xf numFmtId="175" fontId="0" fillId="0" borderId="0" xfId="615" applyNumberFormat="1" applyFont="1" applyAlignment="1">
      <alignment horizontal="center"/>
    </xf>
    <xf numFmtId="2" fontId="0" fillId="19" borderId="0" xfId="0" applyNumberFormat="1" applyFill="1" applyAlignment="1">
      <alignment horizontal="center" wrapText="1"/>
    </xf>
    <xf numFmtId="171" fontId="0" fillId="21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171" fontId="0" fillId="21" borderId="29" xfId="0" applyNumberFormat="1" applyFill="1" applyBorder="1" applyAlignment="1">
      <alignment horizontal="center"/>
    </xf>
    <xf numFmtId="171" fontId="0" fillId="21" borderId="4" xfId="0" applyNumberFormat="1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2" fontId="26" fillId="21" borderId="4" xfId="0" applyNumberFormat="1" applyFont="1" applyFill="1" applyBorder="1" applyAlignment="1">
      <alignment horizontal="center"/>
    </xf>
    <xf numFmtId="2" fontId="26" fillId="17" borderId="0" xfId="0" applyNumberFormat="1" applyFont="1" applyFill="1" applyAlignment="1" applyProtection="1">
      <alignment horizontal="center"/>
      <protection locked="0"/>
    </xf>
    <xf numFmtId="2" fontId="0" fillId="17" borderId="0" xfId="0" applyNumberFormat="1" applyFill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2" fontId="0" fillId="17" borderId="4" xfId="0" applyNumberFormat="1" applyFill="1" applyBorder="1" applyAlignment="1" applyProtection="1">
      <alignment horizontal="center"/>
      <protection locked="0"/>
    </xf>
    <xf numFmtId="0" fontId="0" fillId="20" borderId="0" xfId="0" applyFill="1" applyAlignment="1">
      <alignment horizontal="center"/>
    </xf>
    <xf numFmtId="2" fontId="26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 applyProtection="1">
      <alignment horizontal="center"/>
      <protection locked="0"/>
    </xf>
    <xf numFmtId="168" fontId="0" fillId="0" borderId="4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21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17" borderId="0" xfId="0" applyNumberFormat="1" applyFill="1" applyAlignment="1">
      <alignment horizontal="center"/>
    </xf>
    <xf numFmtId="2" fontId="40" fillId="17" borderId="0" xfId="426" applyNumberFormat="1" applyFill="1" applyAlignment="1" applyProtection="1">
      <alignment horizontal="center"/>
      <protection locked="0"/>
    </xf>
    <xf numFmtId="2" fontId="40" fillId="17" borderId="0" xfId="432" applyNumberFormat="1" applyFill="1" applyAlignment="1" applyProtection="1">
      <alignment horizontal="center"/>
      <protection locked="0"/>
    </xf>
    <xf numFmtId="2" fontId="40" fillId="17" borderId="0" xfId="439" applyNumberFormat="1" applyFill="1" applyAlignment="1" applyProtection="1">
      <alignment horizontal="center"/>
      <protection locked="0"/>
    </xf>
    <xf numFmtId="168" fontId="15" fillId="0" borderId="0" xfId="0" applyNumberFormat="1" applyFont="1"/>
    <xf numFmtId="14" fontId="34" fillId="37" borderId="0" xfId="0" applyNumberFormat="1" applyFont="1" applyFill="1" applyAlignment="1">
      <alignment horizontal="center"/>
    </xf>
    <xf numFmtId="2" fontId="34" fillId="37" borderId="0" xfId="0" applyNumberFormat="1" applyFont="1" applyFill="1" applyAlignment="1">
      <alignment horizontal="center"/>
    </xf>
    <xf numFmtId="0" fontId="35" fillId="26" borderId="0" xfId="0" applyFont="1" applyFill="1" applyAlignment="1">
      <alignment horizontal="center" wrapText="1"/>
    </xf>
    <xf numFmtId="0" fontId="47" fillId="36" borderId="0" xfId="0" applyFont="1" applyFill="1" applyAlignment="1">
      <alignment horizontal="center" vertical="center" wrapText="1"/>
    </xf>
    <xf numFmtId="0" fontId="27" fillId="22" borderId="27" xfId="0" applyFont="1" applyFill="1" applyBorder="1" applyAlignment="1">
      <alignment horizontal="center"/>
    </xf>
    <xf numFmtId="0" fontId="27" fillId="22" borderId="28" xfId="0" applyFont="1" applyFill="1" applyBorder="1" applyAlignment="1">
      <alignment horizontal="center"/>
    </xf>
    <xf numFmtId="0" fontId="27" fillId="22" borderId="26" xfId="0" applyFont="1" applyFill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7" fillId="30" borderId="0" xfId="0" applyFont="1" applyFill="1" applyAlignment="1">
      <alignment horizontal="center"/>
    </xf>
    <xf numFmtId="0" fontId="27" fillId="2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0" borderId="19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8" fillId="25" borderId="25" xfId="0" applyFont="1" applyFill="1" applyBorder="1" applyAlignment="1">
      <alignment horizontal="center" vertical="center"/>
    </xf>
    <xf numFmtId="0" fontId="34" fillId="25" borderId="26" xfId="0" applyFont="1" applyFill="1" applyBorder="1" applyAlignment="1">
      <alignment horizontal="center" vertical="center" wrapText="1"/>
    </xf>
    <xf numFmtId="0" fontId="34" fillId="25" borderId="27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/>
    </xf>
    <xf numFmtId="0" fontId="53" fillId="0" borderId="0" xfId="0" applyFont="1"/>
    <xf numFmtId="0" fontId="53" fillId="0" borderId="0" xfId="0" applyFont="1" applyAlignment="1">
      <alignment horizontal="center"/>
    </xf>
    <xf numFmtId="0" fontId="53" fillId="0" borderId="0" xfId="0" applyFont="1" applyAlignment="1">
      <alignment wrapText="1"/>
    </xf>
    <xf numFmtId="2" fontId="53" fillId="0" borderId="0" xfId="0" applyNumberFormat="1" applyFont="1" applyAlignment="1">
      <alignment horizontal="center"/>
    </xf>
    <xf numFmtId="2" fontId="53" fillId="0" borderId="0" xfId="0" applyNumberFormat="1" applyFont="1" applyAlignment="1">
      <alignment wrapText="1"/>
    </xf>
    <xf numFmtId="2" fontId="53" fillId="0" borderId="0" xfId="0" applyNumberFormat="1" applyFont="1"/>
    <xf numFmtId="164" fontId="53" fillId="0" borderId="0" xfId="615" applyFont="1"/>
  </cellXfs>
  <cellStyles count="617">
    <cellStyle name="20% - Accent1 2" xfId="1" xr:uid="{00000000-0005-0000-0000-000000000000}"/>
    <cellStyle name="20% - Accent2 2" xfId="2" xr:uid="{00000000-0005-0000-0000-000001000000}"/>
    <cellStyle name="20% - Accent2 3" xfId="3" xr:uid="{00000000-0005-0000-0000-000002000000}"/>
    <cellStyle name="20% - Accent2 3 2" xfId="198" xr:uid="{00000000-0005-0000-0000-000003000000}"/>
    <cellStyle name="20% - Accent2 3 3" xfId="256" xr:uid="{00000000-0005-0000-0000-000004000000}"/>
    <cellStyle name="20% - Accent2 3 4" xfId="321" xr:uid="{00000000-0005-0000-0000-000005000000}"/>
    <cellStyle name="20% - Accent3 2" xfId="4" xr:uid="{00000000-0005-0000-0000-000006000000}"/>
    <cellStyle name="20% - Accent3 2 2" xfId="5" xr:uid="{00000000-0005-0000-0000-000007000000}"/>
    <cellStyle name="20% - Accent3 2 2 2" xfId="200" xr:uid="{00000000-0005-0000-0000-000008000000}"/>
    <cellStyle name="20% - Accent3 2 2 3" xfId="255" xr:uid="{00000000-0005-0000-0000-000009000000}"/>
    <cellStyle name="20% - Accent3 2 2 4" xfId="317" xr:uid="{00000000-0005-0000-0000-00000A000000}"/>
    <cellStyle name="20% - Accent3 2 3" xfId="199" xr:uid="{00000000-0005-0000-0000-00000B000000}"/>
    <cellStyle name="20% - Accent3 2 4" xfId="242" xr:uid="{00000000-0005-0000-0000-00000C000000}"/>
    <cellStyle name="20% - Accent3 2 5" xfId="319" xr:uid="{00000000-0005-0000-0000-00000D000000}"/>
    <cellStyle name="20% - Accent3 3" xfId="6" xr:uid="{00000000-0005-0000-0000-00000E000000}"/>
    <cellStyle name="20% - Accent3 3 2" xfId="201" xr:uid="{00000000-0005-0000-0000-00000F000000}"/>
    <cellStyle name="20% - Accent3 3 3" xfId="240" xr:uid="{00000000-0005-0000-0000-000010000000}"/>
    <cellStyle name="20% - Accent3 3 4" xfId="314" xr:uid="{00000000-0005-0000-0000-000011000000}"/>
    <cellStyle name="20% - Accent4 2" xfId="7" xr:uid="{00000000-0005-0000-0000-000012000000}"/>
    <cellStyle name="20% - Accent4 2 2" xfId="8" xr:uid="{00000000-0005-0000-0000-000013000000}"/>
    <cellStyle name="20% - Accent4 2 2 2" xfId="203" xr:uid="{00000000-0005-0000-0000-000014000000}"/>
    <cellStyle name="20% - Accent4 2 2 3" xfId="236" xr:uid="{00000000-0005-0000-0000-000015000000}"/>
    <cellStyle name="20% - Accent4 2 2 4" xfId="308" xr:uid="{00000000-0005-0000-0000-000016000000}"/>
    <cellStyle name="20% - Accent4 2 3" xfId="202" xr:uid="{00000000-0005-0000-0000-000017000000}"/>
    <cellStyle name="20% - Accent4 2 4" xfId="237" xr:uid="{00000000-0005-0000-0000-000018000000}"/>
    <cellStyle name="20% - Accent4 2 5" xfId="311" xr:uid="{00000000-0005-0000-0000-000019000000}"/>
    <cellStyle name="20% - Accent4 3" xfId="9" xr:uid="{00000000-0005-0000-0000-00001A000000}"/>
    <cellStyle name="20% - Accent4 3 2" xfId="204" xr:uid="{00000000-0005-0000-0000-00001B000000}"/>
    <cellStyle name="20% - Accent4 3 3" xfId="235" xr:uid="{00000000-0005-0000-0000-00001C000000}"/>
    <cellStyle name="20% - Accent4 3 4" xfId="303" xr:uid="{00000000-0005-0000-0000-00001D000000}"/>
    <cellStyle name="20% - Accent5 2" xfId="10" xr:uid="{00000000-0005-0000-0000-00001E000000}"/>
    <cellStyle name="20% - Accent5 2 2" xfId="11" xr:uid="{00000000-0005-0000-0000-00001F000000}"/>
    <cellStyle name="20% - Accent5 2 2 2" xfId="206" xr:uid="{00000000-0005-0000-0000-000020000000}"/>
    <cellStyle name="20% - Accent5 2 2 3" xfId="233" xr:uid="{00000000-0005-0000-0000-000021000000}"/>
    <cellStyle name="20% - Accent5 2 2 4" xfId="340" xr:uid="{00000000-0005-0000-0000-000022000000}"/>
    <cellStyle name="20% - Accent5 2 3" xfId="205" xr:uid="{00000000-0005-0000-0000-000023000000}"/>
    <cellStyle name="20% - Accent5 2 4" xfId="234" xr:uid="{00000000-0005-0000-0000-000024000000}"/>
    <cellStyle name="20% - Accent5 2 5" xfId="341" xr:uid="{00000000-0005-0000-0000-000025000000}"/>
    <cellStyle name="20% - Accent5 3" xfId="12" xr:uid="{00000000-0005-0000-0000-000026000000}"/>
    <cellStyle name="20% - Accent5 3 2" xfId="207" xr:uid="{00000000-0005-0000-0000-000027000000}"/>
    <cellStyle name="20% - Accent5 3 3" xfId="232" xr:uid="{00000000-0005-0000-0000-000028000000}"/>
    <cellStyle name="20% - Accent5 3 4" xfId="339" xr:uid="{00000000-0005-0000-0000-000029000000}"/>
    <cellStyle name="20% - Accent6 2" xfId="13" xr:uid="{00000000-0005-0000-0000-00002A000000}"/>
    <cellStyle name="20% - Accent6 2 2" xfId="14" xr:uid="{00000000-0005-0000-0000-00002B000000}"/>
    <cellStyle name="20% - Accent6 2 2 2" xfId="209" xr:uid="{00000000-0005-0000-0000-00002C000000}"/>
    <cellStyle name="20% - Accent6 2 2 3" xfId="230" xr:uid="{00000000-0005-0000-0000-00002D000000}"/>
    <cellStyle name="20% - Accent6 2 2 4" xfId="337" xr:uid="{00000000-0005-0000-0000-00002E000000}"/>
    <cellStyle name="20% - Accent6 2 3" xfId="208" xr:uid="{00000000-0005-0000-0000-00002F000000}"/>
    <cellStyle name="20% - Accent6 2 4" xfId="231" xr:uid="{00000000-0005-0000-0000-000030000000}"/>
    <cellStyle name="20% - Accent6 2 5" xfId="338" xr:uid="{00000000-0005-0000-0000-000031000000}"/>
    <cellStyle name="20% - Accent6 3" xfId="15" xr:uid="{00000000-0005-0000-0000-000032000000}"/>
    <cellStyle name="20% - Accent6 3 2" xfId="210" xr:uid="{00000000-0005-0000-0000-000033000000}"/>
    <cellStyle name="20% - Accent6 3 3" xfId="211" xr:uid="{00000000-0005-0000-0000-000034000000}"/>
    <cellStyle name="20% - Accent6 3 4" xfId="336" xr:uid="{00000000-0005-0000-0000-000035000000}"/>
    <cellStyle name="20% - Énfasis1 2" xfId="16" xr:uid="{00000000-0005-0000-0000-000036000000}"/>
    <cellStyle name="40% - Accent1 2" xfId="17" xr:uid="{00000000-0005-0000-0000-000037000000}"/>
    <cellStyle name="40% - Accent1 2 2" xfId="18" xr:uid="{00000000-0005-0000-0000-000038000000}"/>
    <cellStyle name="40% - Accent1 2 2 2" xfId="213" xr:uid="{00000000-0005-0000-0000-000039000000}"/>
    <cellStyle name="40% - Accent1 2 2 3" xfId="278" xr:uid="{00000000-0005-0000-0000-00003A000000}"/>
    <cellStyle name="40% - Accent1 2 2 4" xfId="333" xr:uid="{00000000-0005-0000-0000-00003B000000}"/>
    <cellStyle name="40% - Accent1 2 3" xfId="212" xr:uid="{00000000-0005-0000-0000-00003C000000}"/>
    <cellStyle name="40% - Accent1 2 4" xfId="197" xr:uid="{00000000-0005-0000-0000-00003D000000}"/>
    <cellStyle name="40% - Accent1 2 5" xfId="335" xr:uid="{00000000-0005-0000-0000-00003E000000}"/>
    <cellStyle name="40% - Accent1 3" xfId="19" xr:uid="{00000000-0005-0000-0000-00003F000000}"/>
    <cellStyle name="40% - Accent1 3 2" xfId="214" xr:uid="{00000000-0005-0000-0000-000040000000}"/>
    <cellStyle name="40% - Accent1 3 3" xfId="279" xr:uid="{00000000-0005-0000-0000-000041000000}"/>
    <cellStyle name="40% - Accent1 3 4" xfId="331" xr:uid="{00000000-0005-0000-0000-000042000000}"/>
    <cellStyle name="40% - Accent2 2" xfId="20" xr:uid="{00000000-0005-0000-0000-000043000000}"/>
    <cellStyle name="40% - Accent2 2 2" xfId="21" xr:uid="{00000000-0005-0000-0000-000044000000}"/>
    <cellStyle name="40% - Accent2 2 2 2" xfId="216" xr:uid="{00000000-0005-0000-0000-000045000000}"/>
    <cellStyle name="40% - Accent2 2 2 3" xfId="281" xr:uid="{00000000-0005-0000-0000-000046000000}"/>
    <cellStyle name="40% - Accent2 2 2 4" xfId="328" xr:uid="{00000000-0005-0000-0000-000047000000}"/>
    <cellStyle name="40% - Accent2 2 3" xfId="215" xr:uid="{00000000-0005-0000-0000-000048000000}"/>
    <cellStyle name="40% - Accent2 2 4" xfId="280" xr:uid="{00000000-0005-0000-0000-000049000000}"/>
    <cellStyle name="40% - Accent2 2 5" xfId="330" xr:uid="{00000000-0005-0000-0000-00004A000000}"/>
    <cellStyle name="40% - Accent2 3" xfId="22" xr:uid="{00000000-0005-0000-0000-00004B000000}"/>
    <cellStyle name="40% - Accent2 3 2" xfId="217" xr:uid="{00000000-0005-0000-0000-00004C000000}"/>
    <cellStyle name="40% - Accent2 3 3" xfId="282" xr:uid="{00000000-0005-0000-0000-00004D000000}"/>
    <cellStyle name="40% - Accent2 3 4" xfId="306" xr:uid="{00000000-0005-0000-0000-00004E000000}"/>
    <cellStyle name="40% - Accent3 2" xfId="23" xr:uid="{00000000-0005-0000-0000-00004F000000}"/>
    <cellStyle name="40% - Accent3 2 2" xfId="24" xr:uid="{00000000-0005-0000-0000-000050000000}"/>
    <cellStyle name="40% - Accent3 2 2 2" xfId="219" xr:uid="{00000000-0005-0000-0000-000051000000}"/>
    <cellStyle name="40% - Accent3 2 2 3" xfId="284" xr:uid="{00000000-0005-0000-0000-000052000000}"/>
    <cellStyle name="40% - Accent3 2 2 4" xfId="325" xr:uid="{00000000-0005-0000-0000-000053000000}"/>
    <cellStyle name="40% - Accent3 2 3" xfId="218" xr:uid="{00000000-0005-0000-0000-000054000000}"/>
    <cellStyle name="40% - Accent3 2 4" xfId="283" xr:uid="{00000000-0005-0000-0000-000055000000}"/>
    <cellStyle name="40% - Accent3 2 5" xfId="327" xr:uid="{00000000-0005-0000-0000-000056000000}"/>
    <cellStyle name="40% - Accent3 3" xfId="25" xr:uid="{00000000-0005-0000-0000-000057000000}"/>
    <cellStyle name="40% - Accent3 3 2" xfId="220" xr:uid="{00000000-0005-0000-0000-000058000000}"/>
    <cellStyle name="40% - Accent3 3 3" xfId="285" xr:uid="{00000000-0005-0000-0000-000059000000}"/>
    <cellStyle name="40% - Accent3 3 4" xfId="323" xr:uid="{00000000-0005-0000-0000-00005A000000}"/>
    <cellStyle name="40% - Accent4 2" xfId="26" xr:uid="{00000000-0005-0000-0000-00005B000000}"/>
    <cellStyle name="40% - Accent4 2 2" xfId="27" xr:uid="{00000000-0005-0000-0000-00005C000000}"/>
    <cellStyle name="40% - Accent4 2 2 2" xfId="222" xr:uid="{00000000-0005-0000-0000-00005D000000}"/>
    <cellStyle name="40% - Accent4 2 2 3" xfId="287" xr:uid="{00000000-0005-0000-0000-00005E000000}"/>
    <cellStyle name="40% - Accent4 2 2 4" xfId="304" xr:uid="{00000000-0005-0000-0000-00005F000000}"/>
    <cellStyle name="40% - Accent4 2 3" xfId="221" xr:uid="{00000000-0005-0000-0000-000060000000}"/>
    <cellStyle name="40% - Accent4 2 4" xfId="286" xr:uid="{00000000-0005-0000-0000-000061000000}"/>
    <cellStyle name="40% - Accent4 2 5" xfId="309" xr:uid="{00000000-0005-0000-0000-000062000000}"/>
    <cellStyle name="40% - Accent4 3" xfId="28" xr:uid="{00000000-0005-0000-0000-000063000000}"/>
    <cellStyle name="40% - Accent4 3 2" xfId="223" xr:uid="{00000000-0005-0000-0000-000064000000}"/>
    <cellStyle name="40% - Accent4 3 3" xfId="288" xr:uid="{00000000-0005-0000-0000-000065000000}"/>
    <cellStyle name="40% - Accent4 3 4" xfId="326" xr:uid="{00000000-0005-0000-0000-000066000000}"/>
    <cellStyle name="40% - Accent5 2" xfId="29" xr:uid="{00000000-0005-0000-0000-000067000000}"/>
    <cellStyle name="40% - Accent5 2 2" xfId="30" xr:uid="{00000000-0005-0000-0000-000068000000}"/>
    <cellStyle name="40% - Accent5 2 2 2" xfId="225" xr:uid="{00000000-0005-0000-0000-000069000000}"/>
    <cellStyle name="40% - Accent5 2 2 3" xfId="290" xr:uid="{00000000-0005-0000-0000-00006A000000}"/>
    <cellStyle name="40% - Accent5 2 2 4" xfId="322" xr:uid="{00000000-0005-0000-0000-00006B000000}"/>
    <cellStyle name="40% - Accent5 2 3" xfId="224" xr:uid="{00000000-0005-0000-0000-00006C000000}"/>
    <cellStyle name="40% - Accent5 2 4" xfId="289" xr:uid="{00000000-0005-0000-0000-00006D000000}"/>
    <cellStyle name="40% - Accent5 2 5" xfId="324" xr:uid="{00000000-0005-0000-0000-00006E000000}"/>
    <cellStyle name="40% - Accent5 3" xfId="31" xr:uid="{00000000-0005-0000-0000-00006F000000}"/>
    <cellStyle name="40% - Accent5 3 2" xfId="226" xr:uid="{00000000-0005-0000-0000-000070000000}"/>
    <cellStyle name="40% - Accent5 3 3" xfId="291" xr:uid="{00000000-0005-0000-0000-000071000000}"/>
    <cellStyle name="40% - Accent5 3 4" xfId="320" xr:uid="{00000000-0005-0000-0000-000072000000}"/>
    <cellStyle name="40% - Accent6 2" xfId="32" xr:uid="{00000000-0005-0000-0000-000073000000}"/>
    <cellStyle name="40% - Accent6 2 2" xfId="33" xr:uid="{00000000-0005-0000-0000-000074000000}"/>
    <cellStyle name="40% - Accent6 2 2 2" xfId="228" xr:uid="{00000000-0005-0000-0000-000075000000}"/>
    <cellStyle name="40% - Accent6 2 2 3" xfId="293" xr:uid="{00000000-0005-0000-0000-000076000000}"/>
    <cellStyle name="40% - Accent6 2 2 4" xfId="315" xr:uid="{00000000-0005-0000-0000-000077000000}"/>
    <cellStyle name="40% - Accent6 2 3" xfId="227" xr:uid="{00000000-0005-0000-0000-000078000000}"/>
    <cellStyle name="40% - Accent6 2 4" xfId="292" xr:uid="{00000000-0005-0000-0000-000079000000}"/>
    <cellStyle name="40% - Accent6 2 5" xfId="318" xr:uid="{00000000-0005-0000-0000-00007A000000}"/>
    <cellStyle name="40% - Accent6 3" xfId="34" xr:uid="{00000000-0005-0000-0000-00007B000000}"/>
    <cellStyle name="40% - Accent6 3 2" xfId="229" xr:uid="{00000000-0005-0000-0000-00007C000000}"/>
    <cellStyle name="40% - Accent6 3 3" xfId="294" xr:uid="{00000000-0005-0000-0000-00007D000000}"/>
    <cellStyle name="40% - Accent6 3 4" xfId="312" xr:uid="{00000000-0005-0000-0000-00007E000000}"/>
    <cellStyle name="Accent3 2" xfId="35" xr:uid="{00000000-0005-0000-0000-00007F000000}"/>
    <cellStyle name="Calculation 2" xfId="36" xr:uid="{00000000-0005-0000-0000-000080000000}"/>
    <cellStyle name="Cálculo 2" xfId="37" xr:uid="{00000000-0005-0000-0000-000081000000}"/>
    <cellStyle name="Comma" xfId="44" builtinId="3"/>
    <cellStyle name="Currency" xfId="615" builtinId="4"/>
    <cellStyle name="Entrada 2" xfId="38" xr:uid="{00000000-0005-0000-0000-000082000000}"/>
    <cellStyle name="Explanatory Text 2" xfId="39" xr:uid="{00000000-0005-0000-0000-000083000000}"/>
    <cellStyle name="header rule" xfId="40" xr:uid="{00000000-0005-0000-0000-000084000000}"/>
    <cellStyle name="Heading 2 2" xfId="41" xr:uid="{00000000-0005-0000-0000-000085000000}"/>
    <cellStyle name="Hipervínculo 2" xfId="42" xr:uid="{00000000-0005-0000-0000-000086000000}"/>
    <cellStyle name="Input 2" xfId="43" xr:uid="{00000000-0005-0000-0000-000087000000}"/>
    <cellStyle name="Millares 2" xfId="45" xr:uid="{00000000-0005-0000-0000-000089000000}"/>
    <cellStyle name="Millares 2 10" xfId="101" xr:uid="{00000000-0005-0000-0000-00008A000000}"/>
    <cellStyle name="Millares 2 11" xfId="106" xr:uid="{00000000-0005-0000-0000-00008B000000}"/>
    <cellStyle name="Millares 2 12" xfId="111" xr:uid="{00000000-0005-0000-0000-00008C000000}"/>
    <cellStyle name="Millares 2 13" xfId="70" xr:uid="{00000000-0005-0000-0000-00008D000000}"/>
    <cellStyle name="Millares 2 14" xfId="68" xr:uid="{00000000-0005-0000-0000-00008E000000}"/>
    <cellStyle name="Millares 2 15" xfId="120" xr:uid="{00000000-0005-0000-0000-00008F000000}"/>
    <cellStyle name="Millares 2 16" xfId="125" xr:uid="{00000000-0005-0000-0000-000090000000}"/>
    <cellStyle name="Millares 2 17" xfId="130" xr:uid="{00000000-0005-0000-0000-000091000000}"/>
    <cellStyle name="Millares 2 18" xfId="135" xr:uid="{00000000-0005-0000-0000-000092000000}"/>
    <cellStyle name="Millares 2 19" xfId="140" xr:uid="{00000000-0005-0000-0000-000093000000}"/>
    <cellStyle name="Millares 2 2" xfId="46" xr:uid="{00000000-0005-0000-0000-000094000000}"/>
    <cellStyle name="Millares 2 2 2" xfId="238" xr:uid="{00000000-0005-0000-0000-000095000000}"/>
    <cellStyle name="Millares 2 2 2 2" xfId="239" xr:uid="{00000000-0005-0000-0000-000096000000}"/>
    <cellStyle name="Millares 2 2 2 3" xfId="261" xr:uid="{00000000-0005-0000-0000-000097000000}"/>
    <cellStyle name="Millares 2 2 2 4" xfId="345" xr:uid="{00000000-0005-0000-0000-000098000000}"/>
    <cellStyle name="Millares 2 2 2 5" xfId="350" xr:uid="{00000000-0005-0000-0000-000099000000}"/>
    <cellStyle name="Millares 2 2 2 6" xfId="252" xr:uid="{00000000-0005-0000-0000-00009A000000}"/>
    <cellStyle name="Millares 2 2 3" xfId="296" xr:uid="{00000000-0005-0000-0000-00009B000000}"/>
    <cellStyle name="Millares 2 2 4" xfId="332" xr:uid="{00000000-0005-0000-0000-00009C000000}"/>
    <cellStyle name="Millares 2 2 5" xfId="180" xr:uid="{00000000-0005-0000-0000-00009D000000}"/>
    <cellStyle name="Millares 2 2 6" xfId="346" xr:uid="{00000000-0005-0000-0000-00009E000000}"/>
    <cellStyle name="Millares 2 2 7" xfId="277" xr:uid="{00000000-0005-0000-0000-00009F000000}"/>
    <cellStyle name="Millares 2 2 8" xfId="184" xr:uid="{00000000-0005-0000-0000-0000A0000000}"/>
    <cellStyle name="Millares 2 20" xfId="145" xr:uid="{00000000-0005-0000-0000-0000A1000000}"/>
    <cellStyle name="Millares 2 21" xfId="150" xr:uid="{00000000-0005-0000-0000-0000A2000000}"/>
    <cellStyle name="Millares 2 22" xfId="155" xr:uid="{00000000-0005-0000-0000-0000A3000000}"/>
    <cellStyle name="Millares 2 23" xfId="160" xr:uid="{00000000-0005-0000-0000-0000A4000000}"/>
    <cellStyle name="Millares 2 24" xfId="165" xr:uid="{00000000-0005-0000-0000-0000A5000000}"/>
    <cellStyle name="Millares 2 25" xfId="170" xr:uid="{00000000-0005-0000-0000-0000A6000000}"/>
    <cellStyle name="Millares 2 26" xfId="182" xr:uid="{00000000-0005-0000-0000-0000A7000000}"/>
    <cellStyle name="Millares 2 26 2" xfId="295" xr:uid="{00000000-0005-0000-0000-0000A8000000}"/>
    <cellStyle name="Millares 2 26 3" xfId="353" xr:uid="{00000000-0005-0000-0000-0000A9000000}"/>
    <cellStyle name="Millares 2 26 4" xfId="267" xr:uid="{00000000-0005-0000-0000-0000AA000000}"/>
    <cellStyle name="Millares 2 26 5" xfId="349" xr:uid="{00000000-0005-0000-0000-0000AB000000}"/>
    <cellStyle name="Millares 2 26 6" xfId="263" xr:uid="{00000000-0005-0000-0000-0000AC000000}"/>
    <cellStyle name="Millares 2 27" xfId="334" xr:uid="{00000000-0005-0000-0000-0000AD000000}"/>
    <cellStyle name="Millares 2 28" xfId="258" xr:uid="{00000000-0005-0000-0000-0000AE000000}"/>
    <cellStyle name="Millares 2 29" xfId="190" xr:uid="{00000000-0005-0000-0000-0000AF000000}"/>
    <cellStyle name="Millares 2 3" xfId="64" xr:uid="{00000000-0005-0000-0000-0000B0000000}"/>
    <cellStyle name="Millares 2 30" xfId="265" xr:uid="{00000000-0005-0000-0000-0000B1000000}"/>
    <cellStyle name="Millares 2 31" xfId="248" xr:uid="{00000000-0005-0000-0000-0000B2000000}"/>
    <cellStyle name="Millares 2 32" xfId="364" xr:uid="{00000000-0005-0000-0000-0000B3000000}"/>
    <cellStyle name="Millares 2 33" xfId="362" xr:uid="{00000000-0005-0000-0000-0000B4000000}"/>
    <cellStyle name="Millares 2 34" xfId="373" xr:uid="{00000000-0005-0000-0000-0000B5000000}"/>
    <cellStyle name="Millares 2 35" xfId="378" xr:uid="{00000000-0005-0000-0000-0000B6000000}"/>
    <cellStyle name="Millares 2 36" xfId="383" xr:uid="{00000000-0005-0000-0000-0000B7000000}"/>
    <cellStyle name="Millares 2 37" xfId="367" xr:uid="{00000000-0005-0000-0000-0000B8000000}"/>
    <cellStyle name="Millares 2 38" xfId="369" xr:uid="{00000000-0005-0000-0000-0000B9000000}"/>
    <cellStyle name="Millares 2 39" xfId="392" xr:uid="{00000000-0005-0000-0000-0000BA000000}"/>
    <cellStyle name="Millares 2 4" xfId="74" xr:uid="{00000000-0005-0000-0000-0000BB000000}"/>
    <cellStyle name="Millares 2 40" xfId="397" xr:uid="{00000000-0005-0000-0000-0000BC000000}"/>
    <cellStyle name="Millares 2 41" xfId="409" xr:uid="{00000000-0005-0000-0000-0000BD000000}"/>
    <cellStyle name="Millares 2 42" xfId="407" xr:uid="{00000000-0005-0000-0000-0000BE000000}"/>
    <cellStyle name="Millares 2 43" xfId="412" xr:uid="{00000000-0005-0000-0000-0000BF000000}"/>
    <cellStyle name="Millares 2 44" xfId="417" xr:uid="{00000000-0005-0000-0000-0000C0000000}"/>
    <cellStyle name="Millares 2 45" xfId="430" xr:uid="{00000000-0005-0000-0000-0000C1000000}"/>
    <cellStyle name="Millares 2 46" xfId="428" xr:uid="{00000000-0005-0000-0000-0000C2000000}"/>
    <cellStyle name="Millares 2 47" xfId="434" xr:uid="{00000000-0005-0000-0000-0000C3000000}"/>
    <cellStyle name="Millares 2 48" xfId="440" xr:uid="{00000000-0005-0000-0000-0000C4000000}"/>
    <cellStyle name="Millares 2 49" xfId="445" xr:uid="{00000000-0005-0000-0000-0000C5000000}"/>
    <cellStyle name="Millares 2 5" xfId="62" xr:uid="{00000000-0005-0000-0000-0000C6000000}"/>
    <cellStyle name="Millares 2 50" xfId="457" xr:uid="{00000000-0005-0000-0000-0000C7000000}"/>
    <cellStyle name="Millares 2 51" xfId="455" xr:uid="{00000000-0005-0000-0000-0000C8000000}"/>
    <cellStyle name="Millares 2 52" xfId="460" xr:uid="{00000000-0005-0000-0000-0000C9000000}"/>
    <cellStyle name="Millares 2 53" xfId="465" xr:uid="{00000000-0005-0000-0000-0000CA000000}"/>
    <cellStyle name="Millares 2 54" xfId="470" xr:uid="{00000000-0005-0000-0000-0000CB000000}"/>
    <cellStyle name="Millares 2 55" xfId="475" xr:uid="{00000000-0005-0000-0000-0000CC000000}"/>
    <cellStyle name="Millares 2 56" xfId="480" xr:uid="{00000000-0005-0000-0000-0000CD000000}"/>
    <cellStyle name="Millares 2 57" xfId="485" xr:uid="{00000000-0005-0000-0000-0000CE000000}"/>
    <cellStyle name="Millares 2 58" xfId="490" xr:uid="{00000000-0005-0000-0000-0000CF000000}"/>
    <cellStyle name="Millares 2 59" xfId="495" xr:uid="{00000000-0005-0000-0000-0000D0000000}"/>
    <cellStyle name="Millares 2 6" xfId="81" xr:uid="{00000000-0005-0000-0000-0000D1000000}"/>
    <cellStyle name="Millares 2 60" xfId="507" xr:uid="{00000000-0005-0000-0000-0000D2000000}"/>
    <cellStyle name="Millares 2 61" xfId="505" xr:uid="{00000000-0005-0000-0000-0000D3000000}"/>
    <cellStyle name="Millares 2 62" xfId="510" xr:uid="{00000000-0005-0000-0000-0000D4000000}"/>
    <cellStyle name="Millares 2 63" xfId="515" xr:uid="{00000000-0005-0000-0000-0000D5000000}"/>
    <cellStyle name="Millares 2 64" xfId="520" xr:uid="{00000000-0005-0000-0000-0000D6000000}"/>
    <cellStyle name="Millares 2 65" xfId="527" xr:uid="{00000000-0005-0000-0000-0000D7000000}"/>
    <cellStyle name="Millares 2 66" xfId="526" xr:uid="{00000000-0005-0000-0000-0000D8000000}"/>
    <cellStyle name="Millares 2 67" xfId="535" xr:uid="{00000000-0005-0000-0000-0000D9000000}"/>
    <cellStyle name="Millares 2 68" xfId="540" xr:uid="{00000000-0005-0000-0000-0000DA000000}"/>
    <cellStyle name="Millares 2 69" xfId="545" xr:uid="{00000000-0005-0000-0000-0000DB000000}"/>
    <cellStyle name="Millares 2 7" xfId="86" xr:uid="{00000000-0005-0000-0000-0000DC000000}"/>
    <cellStyle name="Millares 2 70" xfId="557" xr:uid="{00000000-0005-0000-0000-0000DD000000}"/>
    <cellStyle name="Millares 2 71" xfId="555" xr:uid="{00000000-0005-0000-0000-0000DE000000}"/>
    <cellStyle name="Millares 2 72" xfId="560" xr:uid="{00000000-0005-0000-0000-0000DF000000}"/>
    <cellStyle name="Millares 2 73" xfId="565" xr:uid="{00000000-0005-0000-0000-0000E0000000}"/>
    <cellStyle name="Millares 2 74" xfId="570" xr:uid="{00000000-0005-0000-0000-0000E1000000}"/>
    <cellStyle name="Millares 2 75" xfId="575" xr:uid="{00000000-0005-0000-0000-0000E2000000}"/>
    <cellStyle name="Millares 2 76" xfId="580" xr:uid="{00000000-0005-0000-0000-0000E3000000}"/>
    <cellStyle name="Millares 2 77" xfId="586" xr:uid="{00000000-0005-0000-0000-0000E4000000}"/>
    <cellStyle name="Millares 2 78" xfId="591" xr:uid="{00000000-0005-0000-0000-0000E5000000}"/>
    <cellStyle name="Millares 2 79" xfId="596" xr:uid="{00000000-0005-0000-0000-0000E6000000}"/>
    <cellStyle name="Millares 2 8" xfId="91" xr:uid="{00000000-0005-0000-0000-0000E7000000}"/>
    <cellStyle name="Millares 2 80" xfId="601" xr:uid="{00000000-0005-0000-0000-0000E8000000}"/>
    <cellStyle name="Millares 2 81" xfId="606" xr:uid="{00000000-0005-0000-0000-0000E9000000}"/>
    <cellStyle name="Millares 2 9" xfId="96" xr:uid="{00000000-0005-0000-0000-0000EA000000}"/>
    <cellStyle name="Normal" xfId="0" builtinId="0"/>
    <cellStyle name="Normal 11" xfId="439" xr:uid="{00000000-0005-0000-0000-0000ED000000}"/>
    <cellStyle name="Normal 18" xfId="585" xr:uid="{00000000-0005-0000-0000-0000EE000000}"/>
    <cellStyle name="Normal 2" xfId="47" xr:uid="{00000000-0005-0000-0000-0000EF000000}"/>
    <cellStyle name="Normal 24" xfId="78" xr:uid="{00000000-0005-0000-0000-0000F0000000}"/>
    <cellStyle name="Normal 3" xfId="48" xr:uid="{00000000-0005-0000-0000-0000F1000000}"/>
    <cellStyle name="Normal 3 10" xfId="104" xr:uid="{00000000-0005-0000-0000-0000F2000000}"/>
    <cellStyle name="Normal 3 11" xfId="109" xr:uid="{00000000-0005-0000-0000-0000F3000000}"/>
    <cellStyle name="Normal 3 12" xfId="114" xr:uid="{00000000-0005-0000-0000-0000F4000000}"/>
    <cellStyle name="Normal 3 13" xfId="117" xr:uid="{00000000-0005-0000-0000-0000F5000000}"/>
    <cellStyle name="Normal 3 14" xfId="67" xr:uid="{00000000-0005-0000-0000-0000F6000000}"/>
    <cellStyle name="Normal 3 15" xfId="123" xr:uid="{00000000-0005-0000-0000-0000F7000000}"/>
    <cellStyle name="Normal 3 16" xfId="128" xr:uid="{00000000-0005-0000-0000-0000F8000000}"/>
    <cellStyle name="Normal 3 17" xfId="133" xr:uid="{00000000-0005-0000-0000-0000F9000000}"/>
    <cellStyle name="Normal 3 18" xfId="138" xr:uid="{00000000-0005-0000-0000-0000FA000000}"/>
    <cellStyle name="Normal 3 19" xfId="143" xr:uid="{00000000-0005-0000-0000-0000FB000000}"/>
    <cellStyle name="Normal 3 2" xfId="49" xr:uid="{00000000-0005-0000-0000-0000FC000000}"/>
    <cellStyle name="Normal 3 2 2" xfId="50" xr:uid="{00000000-0005-0000-0000-0000FD000000}"/>
    <cellStyle name="Normal 3 20" xfId="148" xr:uid="{00000000-0005-0000-0000-0000FE000000}"/>
    <cellStyle name="Normal 3 21" xfId="153" xr:uid="{00000000-0005-0000-0000-0000FF000000}"/>
    <cellStyle name="Normal 3 22" xfId="158" xr:uid="{00000000-0005-0000-0000-000000010000}"/>
    <cellStyle name="Normal 3 23" xfId="163" xr:uid="{00000000-0005-0000-0000-000001010000}"/>
    <cellStyle name="Normal 3 24" xfId="168" xr:uid="{00000000-0005-0000-0000-000002010000}"/>
    <cellStyle name="Normal 3 25" xfId="173" xr:uid="{00000000-0005-0000-0000-000003010000}"/>
    <cellStyle name="Normal 3 26" xfId="176" xr:uid="{00000000-0005-0000-0000-000004010000}"/>
    <cellStyle name="Normal 3 27" xfId="179" xr:uid="{00000000-0005-0000-0000-000005010000}"/>
    <cellStyle name="Normal 3 27 2" xfId="297" xr:uid="{00000000-0005-0000-0000-000006010000}"/>
    <cellStyle name="Normal 3 27 3" xfId="354" xr:uid="{00000000-0005-0000-0000-000007010000}"/>
    <cellStyle name="Normal 3 27 4" xfId="357" xr:uid="{00000000-0005-0000-0000-000008010000}"/>
    <cellStyle name="Normal 3 27 5" xfId="272" xr:uid="{00000000-0005-0000-0000-000009010000}"/>
    <cellStyle name="Normal 3 27 6" xfId="192" xr:uid="{00000000-0005-0000-0000-00000A010000}"/>
    <cellStyle name="Normal 3 28" xfId="329" xr:uid="{00000000-0005-0000-0000-00000B010000}"/>
    <cellStyle name="Normal 3 29" xfId="264" xr:uid="{00000000-0005-0000-0000-00000C010000}"/>
    <cellStyle name="Normal 3 3" xfId="51" xr:uid="{00000000-0005-0000-0000-00000D010000}"/>
    <cellStyle name="Normal 3 30" xfId="187" xr:uid="{00000000-0005-0000-0000-00000E010000}"/>
    <cellStyle name="Normal 3 31" xfId="241" xr:uid="{00000000-0005-0000-0000-00000F010000}"/>
    <cellStyle name="Normal 3 32" xfId="270" xr:uid="{00000000-0005-0000-0000-000010010000}"/>
    <cellStyle name="Normal 3 33" xfId="361" xr:uid="{00000000-0005-0000-0000-000011010000}"/>
    <cellStyle name="Normal 3 34" xfId="376" xr:uid="{00000000-0005-0000-0000-000012010000}"/>
    <cellStyle name="Normal 3 35" xfId="381" xr:uid="{00000000-0005-0000-0000-000013010000}"/>
    <cellStyle name="Normal 3 36" xfId="386" xr:uid="{00000000-0005-0000-0000-000014010000}"/>
    <cellStyle name="Normal 3 37" xfId="389" xr:uid="{00000000-0005-0000-0000-000015010000}"/>
    <cellStyle name="Normal 3 38" xfId="370" xr:uid="{00000000-0005-0000-0000-000016010000}"/>
    <cellStyle name="Normal 3 39" xfId="395" xr:uid="{00000000-0005-0000-0000-000017010000}"/>
    <cellStyle name="Normal 3 4" xfId="61" xr:uid="{00000000-0005-0000-0000-000018010000}"/>
    <cellStyle name="Normal 3 40" xfId="400" xr:uid="{00000000-0005-0000-0000-000019010000}"/>
    <cellStyle name="Normal 3 41" xfId="403" xr:uid="{00000000-0005-0000-0000-00001A010000}"/>
    <cellStyle name="Normal 3 42" xfId="406" xr:uid="{00000000-0005-0000-0000-00001B010000}"/>
    <cellStyle name="Normal 3 43" xfId="415" xr:uid="{00000000-0005-0000-0000-00001C010000}"/>
    <cellStyle name="Normal 3 44" xfId="420" xr:uid="{00000000-0005-0000-0000-00001D010000}"/>
    <cellStyle name="Normal 3 45" xfId="423" xr:uid="{00000000-0005-0000-0000-00001E010000}"/>
    <cellStyle name="Normal 3 46" xfId="427" xr:uid="{00000000-0005-0000-0000-00001F010000}"/>
    <cellStyle name="Normal 3 47" xfId="437" xr:uid="{00000000-0005-0000-0000-000020010000}"/>
    <cellStyle name="Normal 3 48" xfId="443" xr:uid="{00000000-0005-0000-0000-000021010000}"/>
    <cellStyle name="Normal 3 49" xfId="448" xr:uid="{00000000-0005-0000-0000-000022010000}"/>
    <cellStyle name="Normal 3 5" xfId="76" xr:uid="{00000000-0005-0000-0000-000023010000}"/>
    <cellStyle name="Normal 3 50" xfId="451" xr:uid="{00000000-0005-0000-0000-000024010000}"/>
    <cellStyle name="Normal 3 51" xfId="454" xr:uid="{00000000-0005-0000-0000-000025010000}"/>
    <cellStyle name="Normal 3 52" xfId="463" xr:uid="{00000000-0005-0000-0000-000026010000}"/>
    <cellStyle name="Normal 3 53" xfId="468" xr:uid="{00000000-0005-0000-0000-000027010000}"/>
    <cellStyle name="Normal 3 54" xfId="473" xr:uid="{00000000-0005-0000-0000-000028010000}"/>
    <cellStyle name="Normal 3 55" xfId="478" xr:uid="{00000000-0005-0000-0000-000029010000}"/>
    <cellStyle name="Normal 3 56" xfId="483" xr:uid="{00000000-0005-0000-0000-00002A010000}"/>
    <cellStyle name="Normal 3 57" xfId="488" xr:uid="{00000000-0005-0000-0000-00002B010000}"/>
    <cellStyle name="Normal 3 58" xfId="493" xr:uid="{00000000-0005-0000-0000-00002C010000}"/>
    <cellStyle name="Normal 3 59" xfId="498" xr:uid="{00000000-0005-0000-0000-00002D010000}"/>
    <cellStyle name="Normal 3 6" xfId="84" xr:uid="{00000000-0005-0000-0000-00002E010000}"/>
    <cellStyle name="Normal 3 60" xfId="501" xr:uid="{00000000-0005-0000-0000-00002F010000}"/>
    <cellStyle name="Normal 3 61" xfId="504" xr:uid="{00000000-0005-0000-0000-000030010000}"/>
    <cellStyle name="Normal 3 62" xfId="513" xr:uid="{00000000-0005-0000-0000-000031010000}"/>
    <cellStyle name="Normal 3 63" xfId="518" xr:uid="{00000000-0005-0000-0000-000032010000}"/>
    <cellStyle name="Normal 3 64" xfId="523" xr:uid="{00000000-0005-0000-0000-000033010000}"/>
    <cellStyle name="Normal 3 65" xfId="529" xr:uid="{00000000-0005-0000-0000-000034010000}"/>
    <cellStyle name="Normal 3 66" xfId="533" xr:uid="{00000000-0005-0000-0000-000035010000}"/>
    <cellStyle name="Normal 3 67" xfId="538" xr:uid="{00000000-0005-0000-0000-000036010000}"/>
    <cellStyle name="Normal 3 68" xfId="543" xr:uid="{00000000-0005-0000-0000-000037010000}"/>
    <cellStyle name="Normal 3 69" xfId="548" xr:uid="{00000000-0005-0000-0000-000038010000}"/>
    <cellStyle name="Normal 3 7" xfId="89" xr:uid="{00000000-0005-0000-0000-000039010000}"/>
    <cellStyle name="Normal 3 70" xfId="551" xr:uid="{00000000-0005-0000-0000-00003A010000}"/>
    <cellStyle name="Normal 3 71" xfId="554" xr:uid="{00000000-0005-0000-0000-00003B010000}"/>
    <cellStyle name="Normal 3 72" xfId="563" xr:uid="{00000000-0005-0000-0000-00003C010000}"/>
    <cellStyle name="Normal 3 73" xfId="568" xr:uid="{00000000-0005-0000-0000-00003D010000}"/>
    <cellStyle name="Normal 3 74" xfId="573" xr:uid="{00000000-0005-0000-0000-00003E010000}"/>
    <cellStyle name="Normal 3 75" xfId="578" xr:uid="{00000000-0005-0000-0000-00003F010000}"/>
    <cellStyle name="Normal 3 76" xfId="583" xr:uid="{00000000-0005-0000-0000-000040010000}"/>
    <cellStyle name="Normal 3 77" xfId="589" xr:uid="{00000000-0005-0000-0000-000041010000}"/>
    <cellStyle name="Normal 3 78" xfId="594" xr:uid="{00000000-0005-0000-0000-000042010000}"/>
    <cellStyle name="Normal 3 79" xfId="599" xr:uid="{00000000-0005-0000-0000-000043010000}"/>
    <cellStyle name="Normal 3 8" xfId="94" xr:uid="{00000000-0005-0000-0000-000044010000}"/>
    <cellStyle name="Normal 3 80" xfId="604" xr:uid="{00000000-0005-0000-0000-000045010000}"/>
    <cellStyle name="Normal 3 81" xfId="609" xr:uid="{00000000-0005-0000-0000-000046010000}"/>
    <cellStyle name="Normal 3 82" xfId="612" xr:uid="{00000000-0005-0000-0000-000047010000}"/>
    <cellStyle name="Normal 3 9" xfId="99" xr:uid="{00000000-0005-0000-0000-000048010000}"/>
    <cellStyle name="Normal 4" xfId="52" xr:uid="{00000000-0005-0000-0000-000049010000}"/>
    <cellStyle name="Normal 4 10" xfId="102" xr:uid="{00000000-0005-0000-0000-00004A010000}"/>
    <cellStyle name="Normal 4 11" xfId="107" xr:uid="{00000000-0005-0000-0000-00004B010000}"/>
    <cellStyle name="Normal 4 12" xfId="112" xr:uid="{00000000-0005-0000-0000-00004C010000}"/>
    <cellStyle name="Normal 4 13" xfId="71" xr:uid="{00000000-0005-0000-0000-00004D010000}"/>
    <cellStyle name="Normal 4 14" xfId="72" xr:uid="{00000000-0005-0000-0000-00004E010000}"/>
    <cellStyle name="Normal 4 15" xfId="121" xr:uid="{00000000-0005-0000-0000-00004F010000}"/>
    <cellStyle name="Normal 4 16" xfId="126" xr:uid="{00000000-0005-0000-0000-000050010000}"/>
    <cellStyle name="Normal 4 17" xfId="131" xr:uid="{00000000-0005-0000-0000-000051010000}"/>
    <cellStyle name="Normal 4 18" xfId="136" xr:uid="{00000000-0005-0000-0000-000052010000}"/>
    <cellStyle name="Normal 4 19" xfId="141" xr:uid="{00000000-0005-0000-0000-000053010000}"/>
    <cellStyle name="Normal 4 2" xfId="53" xr:uid="{00000000-0005-0000-0000-000054010000}"/>
    <cellStyle name="Normal 4 2 2" xfId="243" xr:uid="{00000000-0005-0000-0000-000055010000}"/>
    <cellStyle name="Normal 4 2 2 2" xfId="244" xr:uid="{00000000-0005-0000-0000-000056010000}"/>
    <cellStyle name="Normal 4 2 2 3" xfId="276" xr:uid="{00000000-0005-0000-0000-000057010000}"/>
    <cellStyle name="Normal 4 2 2 4" xfId="186" xr:uid="{00000000-0005-0000-0000-000058010000}"/>
    <cellStyle name="Normal 4 2 2 5" xfId="358" xr:uid="{00000000-0005-0000-0000-000059010000}"/>
    <cellStyle name="Normal 4 2 2 6" xfId="268" xr:uid="{00000000-0005-0000-0000-00005A010000}"/>
    <cellStyle name="Normal 4 2 3" xfId="299" xr:uid="{00000000-0005-0000-0000-00005B010000}"/>
    <cellStyle name="Normal 4 2 4" xfId="313" xr:uid="{00000000-0005-0000-0000-00005C010000}"/>
    <cellStyle name="Normal 4 2 5" xfId="249" xr:uid="{00000000-0005-0000-0000-00005D010000}"/>
    <cellStyle name="Normal 4 2 6" xfId="185" xr:uid="{00000000-0005-0000-0000-00005E010000}"/>
    <cellStyle name="Normal 4 2 7" xfId="351" xr:uid="{00000000-0005-0000-0000-00005F010000}"/>
    <cellStyle name="Normal 4 2 8" xfId="251" xr:uid="{00000000-0005-0000-0000-000060010000}"/>
    <cellStyle name="Normal 4 20" xfId="146" xr:uid="{00000000-0005-0000-0000-000061010000}"/>
    <cellStyle name="Normal 4 21" xfId="151" xr:uid="{00000000-0005-0000-0000-000062010000}"/>
    <cellStyle name="Normal 4 22" xfId="156" xr:uid="{00000000-0005-0000-0000-000063010000}"/>
    <cellStyle name="Normal 4 23" xfId="161" xr:uid="{00000000-0005-0000-0000-000064010000}"/>
    <cellStyle name="Normal 4 24" xfId="166" xr:uid="{00000000-0005-0000-0000-000065010000}"/>
    <cellStyle name="Normal 4 25" xfId="171" xr:uid="{00000000-0005-0000-0000-000066010000}"/>
    <cellStyle name="Normal 4 26" xfId="183" xr:uid="{00000000-0005-0000-0000-000067010000}"/>
    <cellStyle name="Normal 4 26 2" xfId="298" xr:uid="{00000000-0005-0000-0000-000068010000}"/>
    <cellStyle name="Normal 4 26 3" xfId="355" xr:uid="{00000000-0005-0000-0000-000069010000}"/>
    <cellStyle name="Normal 4 26 4" xfId="194" xr:uid="{00000000-0005-0000-0000-00006A010000}"/>
    <cellStyle name="Normal 4 26 5" xfId="257" xr:uid="{00000000-0005-0000-0000-00006B010000}"/>
    <cellStyle name="Normal 4 26 6" xfId="344" xr:uid="{00000000-0005-0000-0000-00006C010000}"/>
    <cellStyle name="Normal 4 27" xfId="316" xr:uid="{00000000-0005-0000-0000-00006D010000}"/>
    <cellStyle name="Normal 4 28" xfId="253" xr:uid="{00000000-0005-0000-0000-00006E010000}"/>
    <cellStyle name="Normal 4 29" xfId="193" xr:uid="{00000000-0005-0000-0000-00006F010000}"/>
    <cellStyle name="Normal 4 3" xfId="66" xr:uid="{00000000-0005-0000-0000-000070010000}"/>
    <cellStyle name="Normal 4 30" xfId="359" xr:uid="{00000000-0005-0000-0000-000071010000}"/>
    <cellStyle name="Normal 4 31" xfId="360" xr:uid="{00000000-0005-0000-0000-000072010000}"/>
    <cellStyle name="Normal 4 32" xfId="365" xr:uid="{00000000-0005-0000-0000-000073010000}"/>
    <cellStyle name="Normal 4 33" xfId="372" xr:uid="{00000000-0005-0000-0000-000074010000}"/>
    <cellStyle name="Normal 4 34" xfId="374" xr:uid="{00000000-0005-0000-0000-000075010000}"/>
    <cellStyle name="Normal 4 35" xfId="379" xr:uid="{00000000-0005-0000-0000-000076010000}"/>
    <cellStyle name="Normal 4 36" xfId="384" xr:uid="{00000000-0005-0000-0000-000077010000}"/>
    <cellStyle name="Normal 4 37" xfId="366" xr:uid="{00000000-0005-0000-0000-000078010000}"/>
    <cellStyle name="Normal 4 38" xfId="371" xr:uid="{00000000-0005-0000-0000-000079010000}"/>
    <cellStyle name="Normal 4 39" xfId="393" xr:uid="{00000000-0005-0000-0000-00007A010000}"/>
    <cellStyle name="Normal 4 4" xfId="73" xr:uid="{00000000-0005-0000-0000-00007B010000}"/>
    <cellStyle name="Normal 4 40" xfId="398" xr:uid="{00000000-0005-0000-0000-00007C010000}"/>
    <cellStyle name="Normal 4 41" xfId="410" xr:uid="{00000000-0005-0000-0000-00007D010000}"/>
    <cellStyle name="Normal 4 42" xfId="411" xr:uid="{00000000-0005-0000-0000-00007E010000}"/>
    <cellStyle name="Normal 4 43" xfId="413" xr:uid="{00000000-0005-0000-0000-00007F010000}"/>
    <cellStyle name="Normal 4 44" xfId="418" xr:uid="{00000000-0005-0000-0000-000080010000}"/>
    <cellStyle name="Normal 4 45" xfId="431" xr:uid="{00000000-0005-0000-0000-000081010000}"/>
    <cellStyle name="Normal 4 46" xfId="433" xr:uid="{00000000-0005-0000-0000-000082010000}"/>
    <cellStyle name="Normal 4 47" xfId="435" xr:uid="{00000000-0005-0000-0000-000083010000}"/>
    <cellStyle name="Normal 4 48" xfId="441" xr:uid="{00000000-0005-0000-0000-000084010000}"/>
    <cellStyle name="Normal 4 49" xfId="446" xr:uid="{00000000-0005-0000-0000-000085010000}"/>
    <cellStyle name="Normal 4 5" xfId="77" xr:uid="{00000000-0005-0000-0000-000086010000}"/>
    <cellStyle name="Normal 4 50" xfId="458" xr:uid="{00000000-0005-0000-0000-000087010000}"/>
    <cellStyle name="Normal 4 51" xfId="459" xr:uid="{00000000-0005-0000-0000-000088010000}"/>
    <cellStyle name="Normal 4 52" xfId="461" xr:uid="{00000000-0005-0000-0000-000089010000}"/>
    <cellStyle name="Normal 4 53" xfId="466" xr:uid="{00000000-0005-0000-0000-00008A010000}"/>
    <cellStyle name="Normal 4 54" xfId="471" xr:uid="{00000000-0005-0000-0000-00008B010000}"/>
    <cellStyle name="Normal 4 55" xfId="476" xr:uid="{00000000-0005-0000-0000-00008C010000}"/>
    <cellStyle name="Normal 4 56" xfId="481" xr:uid="{00000000-0005-0000-0000-00008D010000}"/>
    <cellStyle name="Normal 4 57" xfId="486" xr:uid="{00000000-0005-0000-0000-00008E010000}"/>
    <cellStyle name="Normal 4 58" xfId="491" xr:uid="{00000000-0005-0000-0000-00008F010000}"/>
    <cellStyle name="Normal 4 59" xfId="496" xr:uid="{00000000-0005-0000-0000-000090010000}"/>
    <cellStyle name="Normal 4 6" xfId="82" xr:uid="{00000000-0005-0000-0000-000091010000}"/>
    <cellStyle name="Normal 4 60" xfId="508" xr:uid="{00000000-0005-0000-0000-000092010000}"/>
    <cellStyle name="Normal 4 61" xfId="509" xr:uid="{00000000-0005-0000-0000-000093010000}"/>
    <cellStyle name="Normal 4 62" xfId="511" xr:uid="{00000000-0005-0000-0000-000094010000}"/>
    <cellStyle name="Normal 4 63" xfId="516" xr:uid="{00000000-0005-0000-0000-000095010000}"/>
    <cellStyle name="Normal 4 64" xfId="521" xr:uid="{00000000-0005-0000-0000-000096010000}"/>
    <cellStyle name="Normal 4 65" xfId="525" xr:uid="{00000000-0005-0000-0000-000097010000}"/>
    <cellStyle name="Normal 4 66" xfId="532" xr:uid="{00000000-0005-0000-0000-000098010000}"/>
    <cellStyle name="Normal 4 67" xfId="536" xr:uid="{00000000-0005-0000-0000-000099010000}"/>
    <cellStyle name="Normal 4 68" xfId="541" xr:uid="{00000000-0005-0000-0000-00009A010000}"/>
    <cellStyle name="Normal 4 69" xfId="546" xr:uid="{00000000-0005-0000-0000-00009B010000}"/>
    <cellStyle name="Normal 4 7" xfId="87" xr:uid="{00000000-0005-0000-0000-00009C010000}"/>
    <cellStyle name="Normal 4 70" xfId="558" xr:uid="{00000000-0005-0000-0000-00009D010000}"/>
    <cellStyle name="Normal 4 71" xfId="559" xr:uid="{00000000-0005-0000-0000-00009E010000}"/>
    <cellStyle name="Normal 4 72" xfId="561" xr:uid="{00000000-0005-0000-0000-00009F010000}"/>
    <cellStyle name="Normal 4 73" xfId="566" xr:uid="{00000000-0005-0000-0000-0000A0010000}"/>
    <cellStyle name="Normal 4 74" xfId="571" xr:uid="{00000000-0005-0000-0000-0000A1010000}"/>
    <cellStyle name="Normal 4 75" xfId="576" xr:uid="{00000000-0005-0000-0000-0000A2010000}"/>
    <cellStyle name="Normal 4 76" xfId="581" xr:uid="{00000000-0005-0000-0000-0000A3010000}"/>
    <cellStyle name="Normal 4 77" xfId="587" xr:uid="{00000000-0005-0000-0000-0000A4010000}"/>
    <cellStyle name="Normal 4 78" xfId="592" xr:uid="{00000000-0005-0000-0000-0000A5010000}"/>
    <cellStyle name="Normal 4 79" xfId="597" xr:uid="{00000000-0005-0000-0000-0000A6010000}"/>
    <cellStyle name="Normal 4 8" xfId="92" xr:uid="{00000000-0005-0000-0000-0000A7010000}"/>
    <cellStyle name="Normal 4 80" xfId="602" xr:uid="{00000000-0005-0000-0000-0000A8010000}"/>
    <cellStyle name="Normal 4 81" xfId="607" xr:uid="{00000000-0005-0000-0000-0000A9010000}"/>
    <cellStyle name="Normal 4 9" xfId="97" xr:uid="{00000000-0005-0000-0000-0000AA010000}"/>
    <cellStyle name="Normal 5" xfId="426" xr:uid="{00000000-0005-0000-0000-0000AB010000}"/>
    <cellStyle name="Normal 5 10" xfId="118" xr:uid="{00000000-0005-0000-0000-0000AC010000}"/>
    <cellStyle name="Normal 5 11" xfId="119" xr:uid="{00000000-0005-0000-0000-0000AD010000}"/>
    <cellStyle name="Normal 5 12" xfId="124" xr:uid="{00000000-0005-0000-0000-0000AE010000}"/>
    <cellStyle name="Normal 5 13" xfId="129" xr:uid="{00000000-0005-0000-0000-0000AF010000}"/>
    <cellStyle name="Normal 5 14" xfId="134" xr:uid="{00000000-0005-0000-0000-0000B0010000}"/>
    <cellStyle name="Normal 5 15" xfId="139" xr:uid="{00000000-0005-0000-0000-0000B1010000}"/>
    <cellStyle name="Normal 5 16" xfId="144" xr:uid="{00000000-0005-0000-0000-0000B2010000}"/>
    <cellStyle name="Normal 5 17" xfId="149" xr:uid="{00000000-0005-0000-0000-0000B3010000}"/>
    <cellStyle name="Normal 5 18" xfId="154" xr:uid="{00000000-0005-0000-0000-0000B4010000}"/>
    <cellStyle name="Normal 5 19" xfId="159" xr:uid="{00000000-0005-0000-0000-0000B5010000}"/>
    <cellStyle name="Normal 5 2" xfId="80" xr:uid="{00000000-0005-0000-0000-0000B6010000}"/>
    <cellStyle name="Normal 5 20" xfId="164" xr:uid="{00000000-0005-0000-0000-0000B7010000}"/>
    <cellStyle name="Normal 5 21" xfId="169" xr:uid="{00000000-0005-0000-0000-0000B8010000}"/>
    <cellStyle name="Normal 5 22" xfId="174" xr:uid="{00000000-0005-0000-0000-0000B9010000}"/>
    <cellStyle name="Normal 5 23" xfId="177" xr:uid="{00000000-0005-0000-0000-0000BA010000}"/>
    <cellStyle name="Normal 5 24" xfId="178" xr:uid="{00000000-0005-0000-0000-0000BB010000}"/>
    <cellStyle name="Normal 5 25" xfId="195" xr:uid="{00000000-0005-0000-0000-0000BC010000}"/>
    <cellStyle name="Normal 5 26" xfId="250" xr:uid="{00000000-0005-0000-0000-0000BD010000}"/>
    <cellStyle name="Normal 5 27" xfId="342" xr:uid="{00000000-0005-0000-0000-0000BE010000}"/>
    <cellStyle name="Normal 5 28" xfId="269" xr:uid="{00000000-0005-0000-0000-0000BF010000}"/>
    <cellStyle name="Normal 5 29" xfId="191" xr:uid="{00000000-0005-0000-0000-0000C0010000}"/>
    <cellStyle name="Normal 5 3" xfId="85" xr:uid="{00000000-0005-0000-0000-0000C1010000}"/>
    <cellStyle name="Normal 5 30" xfId="377" xr:uid="{00000000-0005-0000-0000-0000C2010000}"/>
    <cellStyle name="Normal 5 31" xfId="382" xr:uid="{00000000-0005-0000-0000-0000C3010000}"/>
    <cellStyle name="Normal 5 32" xfId="387" xr:uid="{00000000-0005-0000-0000-0000C4010000}"/>
    <cellStyle name="Normal 5 33" xfId="390" xr:uid="{00000000-0005-0000-0000-0000C5010000}"/>
    <cellStyle name="Normal 5 34" xfId="391" xr:uid="{00000000-0005-0000-0000-0000C6010000}"/>
    <cellStyle name="Normal 5 35" xfId="396" xr:uid="{00000000-0005-0000-0000-0000C7010000}"/>
    <cellStyle name="Normal 5 36" xfId="401" xr:uid="{00000000-0005-0000-0000-0000C8010000}"/>
    <cellStyle name="Normal 5 37" xfId="404" xr:uid="{00000000-0005-0000-0000-0000C9010000}"/>
    <cellStyle name="Normal 5 38" xfId="405" xr:uid="{00000000-0005-0000-0000-0000CA010000}"/>
    <cellStyle name="Normal 5 39" xfId="416" xr:uid="{00000000-0005-0000-0000-0000CB010000}"/>
    <cellStyle name="Normal 5 4" xfId="90" xr:uid="{00000000-0005-0000-0000-0000CC010000}"/>
    <cellStyle name="Normal 5 40" xfId="421" xr:uid="{00000000-0005-0000-0000-0000CD010000}"/>
    <cellStyle name="Normal 5 41" xfId="424" xr:uid="{00000000-0005-0000-0000-0000CE010000}"/>
    <cellStyle name="Normal 5 42" xfId="425" xr:uid="{00000000-0005-0000-0000-0000CF010000}"/>
    <cellStyle name="Normal 5 43" xfId="438" xr:uid="{00000000-0005-0000-0000-0000D0010000}"/>
    <cellStyle name="Normal 5 44" xfId="444" xr:uid="{00000000-0005-0000-0000-0000D1010000}"/>
    <cellStyle name="Normal 5 45" xfId="449" xr:uid="{00000000-0005-0000-0000-0000D2010000}"/>
    <cellStyle name="Normal 5 46" xfId="452" xr:uid="{00000000-0005-0000-0000-0000D3010000}"/>
    <cellStyle name="Normal 5 47" xfId="453" xr:uid="{00000000-0005-0000-0000-0000D4010000}"/>
    <cellStyle name="Normal 5 48" xfId="464" xr:uid="{00000000-0005-0000-0000-0000D5010000}"/>
    <cellStyle name="Normal 5 49" xfId="469" xr:uid="{00000000-0005-0000-0000-0000D6010000}"/>
    <cellStyle name="Normal 5 5" xfId="95" xr:uid="{00000000-0005-0000-0000-0000D7010000}"/>
    <cellStyle name="Normal 5 50" xfId="474" xr:uid="{00000000-0005-0000-0000-0000D8010000}"/>
    <cellStyle name="Normal 5 51" xfId="479" xr:uid="{00000000-0005-0000-0000-0000D9010000}"/>
    <cellStyle name="Normal 5 52" xfId="484" xr:uid="{00000000-0005-0000-0000-0000DA010000}"/>
    <cellStyle name="Normal 5 53" xfId="489" xr:uid="{00000000-0005-0000-0000-0000DB010000}"/>
    <cellStyle name="Normal 5 54" xfId="494" xr:uid="{00000000-0005-0000-0000-0000DC010000}"/>
    <cellStyle name="Normal 5 55" xfId="499" xr:uid="{00000000-0005-0000-0000-0000DD010000}"/>
    <cellStyle name="Normal 5 56" xfId="502" xr:uid="{00000000-0005-0000-0000-0000DE010000}"/>
    <cellStyle name="Normal 5 57" xfId="503" xr:uid="{00000000-0005-0000-0000-0000DF010000}"/>
    <cellStyle name="Normal 5 58" xfId="514" xr:uid="{00000000-0005-0000-0000-0000E0010000}"/>
    <cellStyle name="Normal 5 59" xfId="519" xr:uid="{00000000-0005-0000-0000-0000E1010000}"/>
    <cellStyle name="Normal 5 6" xfId="100" xr:uid="{00000000-0005-0000-0000-0000E2010000}"/>
    <cellStyle name="Normal 5 60" xfId="524" xr:uid="{00000000-0005-0000-0000-0000E3010000}"/>
    <cellStyle name="Normal 5 61" xfId="530" xr:uid="{00000000-0005-0000-0000-0000E4010000}"/>
    <cellStyle name="Normal 5 62" xfId="534" xr:uid="{00000000-0005-0000-0000-0000E5010000}"/>
    <cellStyle name="Normal 5 63" xfId="539" xr:uid="{00000000-0005-0000-0000-0000E6010000}"/>
    <cellStyle name="Normal 5 64" xfId="544" xr:uid="{00000000-0005-0000-0000-0000E7010000}"/>
    <cellStyle name="Normal 5 65" xfId="549" xr:uid="{00000000-0005-0000-0000-0000E8010000}"/>
    <cellStyle name="Normal 5 66" xfId="552" xr:uid="{00000000-0005-0000-0000-0000E9010000}"/>
    <cellStyle name="Normal 5 67" xfId="553" xr:uid="{00000000-0005-0000-0000-0000EA010000}"/>
    <cellStyle name="Normal 5 68" xfId="564" xr:uid="{00000000-0005-0000-0000-0000EB010000}"/>
    <cellStyle name="Normal 5 69" xfId="569" xr:uid="{00000000-0005-0000-0000-0000EC010000}"/>
    <cellStyle name="Normal 5 7" xfId="105" xr:uid="{00000000-0005-0000-0000-0000ED010000}"/>
    <cellStyle name="Normal 5 70" xfId="574" xr:uid="{00000000-0005-0000-0000-0000EE010000}"/>
    <cellStyle name="Normal 5 71" xfId="579" xr:uid="{00000000-0005-0000-0000-0000EF010000}"/>
    <cellStyle name="Normal 5 72" xfId="584" xr:uid="{00000000-0005-0000-0000-0000F0010000}"/>
    <cellStyle name="Normal 5 73" xfId="590" xr:uid="{00000000-0005-0000-0000-0000F1010000}"/>
    <cellStyle name="Normal 5 74" xfId="595" xr:uid="{00000000-0005-0000-0000-0000F2010000}"/>
    <cellStyle name="Normal 5 75" xfId="600" xr:uid="{00000000-0005-0000-0000-0000F3010000}"/>
    <cellStyle name="Normal 5 76" xfId="605" xr:uid="{00000000-0005-0000-0000-0000F4010000}"/>
    <cellStyle name="Normal 5 77" xfId="610" xr:uid="{00000000-0005-0000-0000-0000F5010000}"/>
    <cellStyle name="Normal 5 78" xfId="613" xr:uid="{00000000-0005-0000-0000-0000F6010000}"/>
    <cellStyle name="Normal 5 79" xfId="614" xr:uid="{00000000-0005-0000-0000-0000F7010000}"/>
    <cellStyle name="Normal 5 8" xfId="110" xr:uid="{00000000-0005-0000-0000-0000F8010000}"/>
    <cellStyle name="Normal 5 9" xfId="115" xr:uid="{00000000-0005-0000-0000-0000F9010000}"/>
    <cellStyle name="Normal 6" xfId="196" xr:uid="{00000000-0005-0000-0000-0000FA010000}"/>
    <cellStyle name="Normal 7" xfId="432" xr:uid="{00000000-0005-0000-0000-0000FB010000}"/>
    <cellStyle name="Normal 8" xfId="65" xr:uid="{00000000-0005-0000-0000-0000FC010000}"/>
    <cellStyle name="Normal 9" xfId="616" xr:uid="{5B11848C-D649-41CB-9409-303FFFB8AEAD}"/>
    <cellStyle name="Note 2" xfId="54" xr:uid="{00000000-0005-0000-0000-0000FD010000}"/>
    <cellStyle name="Note 2 2" xfId="245" xr:uid="{00000000-0005-0000-0000-0000FE010000}"/>
    <cellStyle name="Note 2 3" xfId="300" xr:uid="{00000000-0005-0000-0000-0000FF010000}"/>
    <cellStyle name="Note 2 4" xfId="310" xr:uid="{00000000-0005-0000-0000-000000020000}"/>
    <cellStyle name="Percent" xfId="55" builtinId="5"/>
    <cellStyle name="Porcentual 10" xfId="79" xr:uid="{00000000-0005-0000-0000-000002020000}"/>
    <cellStyle name="Porcentual 2" xfId="56" xr:uid="{00000000-0005-0000-0000-000003020000}"/>
    <cellStyle name="Porcentual 2 10" xfId="108" xr:uid="{00000000-0005-0000-0000-000004020000}"/>
    <cellStyle name="Porcentual 2 11" xfId="113" xr:uid="{00000000-0005-0000-0000-000005020000}"/>
    <cellStyle name="Porcentual 2 12" xfId="116" xr:uid="{00000000-0005-0000-0000-000006020000}"/>
    <cellStyle name="Porcentual 2 13" xfId="69" xr:uid="{00000000-0005-0000-0000-000007020000}"/>
    <cellStyle name="Porcentual 2 14" xfId="122" xr:uid="{00000000-0005-0000-0000-000008020000}"/>
    <cellStyle name="Porcentual 2 15" xfId="127" xr:uid="{00000000-0005-0000-0000-000009020000}"/>
    <cellStyle name="Porcentual 2 16" xfId="132" xr:uid="{00000000-0005-0000-0000-00000A020000}"/>
    <cellStyle name="Porcentual 2 17" xfId="137" xr:uid="{00000000-0005-0000-0000-00000B020000}"/>
    <cellStyle name="Porcentual 2 18" xfId="142" xr:uid="{00000000-0005-0000-0000-00000C020000}"/>
    <cellStyle name="Porcentual 2 19" xfId="147" xr:uid="{00000000-0005-0000-0000-00000D020000}"/>
    <cellStyle name="Porcentual 2 2" xfId="57" xr:uid="{00000000-0005-0000-0000-00000E020000}"/>
    <cellStyle name="Porcentual 2 2 2" xfId="246" xr:uid="{00000000-0005-0000-0000-00000F020000}"/>
    <cellStyle name="Porcentual 2 2 2 2" xfId="247" xr:uid="{00000000-0005-0000-0000-000010020000}"/>
    <cellStyle name="Porcentual 2 2 2 3" xfId="271" xr:uid="{00000000-0005-0000-0000-000011020000}"/>
    <cellStyle name="Porcentual 2 2 2 4" xfId="262" xr:uid="{00000000-0005-0000-0000-000012020000}"/>
    <cellStyle name="Porcentual 2 2 2 5" xfId="188" xr:uid="{00000000-0005-0000-0000-000013020000}"/>
    <cellStyle name="Porcentual 2 2 2 6" xfId="352" xr:uid="{00000000-0005-0000-0000-000014020000}"/>
    <cellStyle name="Porcentual 2 2 3" xfId="302" xr:uid="{00000000-0005-0000-0000-000015020000}"/>
    <cellStyle name="Porcentual 2 2 4" xfId="305" xr:uid="{00000000-0005-0000-0000-000016020000}"/>
    <cellStyle name="Porcentual 2 2 5" xfId="273" xr:uid="{00000000-0005-0000-0000-000017020000}"/>
    <cellStyle name="Porcentual 2 2 6" xfId="254" xr:uid="{00000000-0005-0000-0000-000018020000}"/>
    <cellStyle name="Porcentual 2 2 7" xfId="343" xr:uid="{00000000-0005-0000-0000-000019020000}"/>
    <cellStyle name="Porcentual 2 2 8" xfId="275" xr:uid="{00000000-0005-0000-0000-00001A020000}"/>
    <cellStyle name="Porcentual 2 20" xfId="152" xr:uid="{00000000-0005-0000-0000-00001B020000}"/>
    <cellStyle name="Porcentual 2 21" xfId="157" xr:uid="{00000000-0005-0000-0000-00001C020000}"/>
    <cellStyle name="Porcentual 2 22" xfId="162" xr:uid="{00000000-0005-0000-0000-00001D020000}"/>
    <cellStyle name="Porcentual 2 23" xfId="167" xr:uid="{00000000-0005-0000-0000-00001E020000}"/>
    <cellStyle name="Porcentual 2 24" xfId="172" xr:uid="{00000000-0005-0000-0000-00001F020000}"/>
    <cellStyle name="Porcentual 2 25" xfId="175" xr:uid="{00000000-0005-0000-0000-000020020000}"/>
    <cellStyle name="Porcentual 2 26" xfId="181" xr:uid="{00000000-0005-0000-0000-000021020000}"/>
    <cellStyle name="Porcentual 2 26 2" xfId="301" xr:uid="{00000000-0005-0000-0000-000022020000}"/>
    <cellStyle name="Porcentual 2 26 3" xfId="356" xr:uid="{00000000-0005-0000-0000-000023020000}"/>
    <cellStyle name="Porcentual 2 26 4" xfId="266" xr:uid="{00000000-0005-0000-0000-000024020000}"/>
    <cellStyle name="Porcentual 2 26 5" xfId="347" xr:uid="{00000000-0005-0000-0000-000025020000}"/>
    <cellStyle name="Porcentual 2 26 6" xfId="259" xr:uid="{00000000-0005-0000-0000-000026020000}"/>
    <cellStyle name="Porcentual 2 27" xfId="307" xr:uid="{00000000-0005-0000-0000-000027020000}"/>
    <cellStyle name="Porcentual 2 28" xfId="260" xr:uid="{00000000-0005-0000-0000-000028020000}"/>
    <cellStyle name="Porcentual 2 29" xfId="189" xr:uid="{00000000-0005-0000-0000-000029020000}"/>
    <cellStyle name="Porcentual 2 3" xfId="63" xr:uid="{00000000-0005-0000-0000-00002A020000}"/>
    <cellStyle name="Porcentual 2 30" xfId="274" xr:uid="{00000000-0005-0000-0000-00002B020000}"/>
    <cellStyle name="Porcentual 2 31" xfId="348" xr:uid="{00000000-0005-0000-0000-00002C020000}"/>
    <cellStyle name="Porcentual 2 32" xfId="363" xr:uid="{00000000-0005-0000-0000-00002D020000}"/>
    <cellStyle name="Porcentual 2 33" xfId="375" xr:uid="{00000000-0005-0000-0000-00002E020000}"/>
    <cellStyle name="Porcentual 2 34" xfId="380" xr:uid="{00000000-0005-0000-0000-00002F020000}"/>
    <cellStyle name="Porcentual 2 35" xfId="385" xr:uid="{00000000-0005-0000-0000-000030020000}"/>
    <cellStyle name="Porcentual 2 36" xfId="388" xr:uid="{00000000-0005-0000-0000-000031020000}"/>
    <cellStyle name="Porcentual 2 37" xfId="368" xr:uid="{00000000-0005-0000-0000-000032020000}"/>
    <cellStyle name="Porcentual 2 38" xfId="394" xr:uid="{00000000-0005-0000-0000-000033020000}"/>
    <cellStyle name="Porcentual 2 39" xfId="399" xr:uid="{00000000-0005-0000-0000-000034020000}"/>
    <cellStyle name="Porcentual 2 4" xfId="75" xr:uid="{00000000-0005-0000-0000-000035020000}"/>
    <cellStyle name="Porcentual 2 40" xfId="402" xr:uid="{00000000-0005-0000-0000-000036020000}"/>
    <cellStyle name="Porcentual 2 41" xfId="408" xr:uid="{00000000-0005-0000-0000-000037020000}"/>
    <cellStyle name="Porcentual 2 42" xfId="414" xr:uid="{00000000-0005-0000-0000-000038020000}"/>
    <cellStyle name="Porcentual 2 43" xfId="419" xr:uid="{00000000-0005-0000-0000-000039020000}"/>
    <cellStyle name="Porcentual 2 44" xfId="422" xr:uid="{00000000-0005-0000-0000-00003A020000}"/>
    <cellStyle name="Porcentual 2 45" xfId="429" xr:uid="{00000000-0005-0000-0000-00003B020000}"/>
    <cellStyle name="Porcentual 2 46" xfId="436" xr:uid="{00000000-0005-0000-0000-00003C020000}"/>
    <cellStyle name="Porcentual 2 47" xfId="442" xr:uid="{00000000-0005-0000-0000-00003D020000}"/>
    <cellStyle name="Porcentual 2 48" xfId="447" xr:uid="{00000000-0005-0000-0000-00003E020000}"/>
    <cellStyle name="Porcentual 2 49" xfId="450" xr:uid="{00000000-0005-0000-0000-00003F020000}"/>
    <cellStyle name="Porcentual 2 5" xfId="83" xr:uid="{00000000-0005-0000-0000-000040020000}"/>
    <cellStyle name="Porcentual 2 50" xfId="456" xr:uid="{00000000-0005-0000-0000-000041020000}"/>
    <cellStyle name="Porcentual 2 51" xfId="462" xr:uid="{00000000-0005-0000-0000-000042020000}"/>
    <cellStyle name="Porcentual 2 52" xfId="467" xr:uid="{00000000-0005-0000-0000-000043020000}"/>
    <cellStyle name="Porcentual 2 53" xfId="472" xr:uid="{00000000-0005-0000-0000-000044020000}"/>
    <cellStyle name="Porcentual 2 54" xfId="477" xr:uid="{00000000-0005-0000-0000-000045020000}"/>
    <cellStyle name="Porcentual 2 55" xfId="482" xr:uid="{00000000-0005-0000-0000-000046020000}"/>
    <cellStyle name="Porcentual 2 56" xfId="487" xr:uid="{00000000-0005-0000-0000-000047020000}"/>
    <cellStyle name="Porcentual 2 57" xfId="492" xr:uid="{00000000-0005-0000-0000-000048020000}"/>
    <cellStyle name="Porcentual 2 58" xfId="497" xr:uid="{00000000-0005-0000-0000-000049020000}"/>
    <cellStyle name="Porcentual 2 59" xfId="500" xr:uid="{00000000-0005-0000-0000-00004A020000}"/>
    <cellStyle name="Porcentual 2 6" xfId="88" xr:uid="{00000000-0005-0000-0000-00004B020000}"/>
    <cellStyle name="Porcentual 2 60" xfId="506" xr:uid="{00000000-0005-0000-0000-00004C020000}"/>
    <cellStyle name="Porcentual 2 61" xfId="512" xr:uid="{00000000-0005-0000-0000-00004D020000}"/>
    <cellStyle name="Porcentual 2 62" xfId="517" xr:uid="{00000000-0005-0000-0000-00004E020000}"/>
    <cellStyle name="Porcentual 2 63" xfId="522" xr:uid="{00000000-0005-0000-0000-00004F020000}"/>
    <cellStyle name="Porcentual 2 64" xfId="528" xr:uid="{00000000-0005-0000-0000-000050020000}"/>
    <cellStyle name="Porcentual 2 65" xfId="531" xr:uid="{00000000-0005-0000-0000-000051020000}"/>
    <cellStyle name="Porcentual 2 66" xfId="537" xr:uid="{00000000-0005-0000-0000-000052020000}"/>
    <cellStyle name="Porcentual 2 67" xfId="542" xr:uid="{00000000-0005-0000-0000-000053020000}"/>
    <cellStyle name="Porcentual 2 68" xfId="547" xr:uid="{00000000-0005-0000-0000-000054020000}"/>
    <cellStyle name="Porcentual 2 69" xfId="550" xr:uid="{00000000-0005-0000-0000-000055020000}"/>
    <cellStyle name="Porcentual 2 7" xfId="93" xr:uid="{00000000-0005-0000-0000-000056020000}"/>
    <cellStyle name="Porcentual 2 70" xfId="556" xr:uid="{00000000-0005-0000-0000-000057020000}"/>
    <cellStyle name="Porcentual 2 71" xfId="562" xr:uid="{00000000-0005-0000-0000-000058020000}"/>
    <cellStyle name="Porcentual 2 72" xfId="567" xr:uid="{00000000-0005-0000-0000-000059020000}"/>
    <cellStyle name="Porcentual 2 73" xfId="572" xr:uid="{00000000-0005-0000-0000-00005A020000}"/>
    <cellStyle name="Porcentual 2 74" xfId="577" xr:uid="{00000000-0005-0000-0000-00005B020000}"/>
    <cellStyle name="Porcentual 2 75" xfId="582" xr:uid="{00000000-0005-0000-0000-00005C020000}"/>
    <cellStyle name="Porcentual 2 76" xfId="588" xr:uid="{00000000-0005-0000-0000-00005D020000}"/>
    <cellStyle name="Porcentual 2 77" xfId="593" xr:uid="{00000000-0005-0000-0000-00005E020000}"/>
    <cellStyle name="Porcentual 2 78" xfId="598" xr:uid="{00000000-0005-0000-0000-00005F020000}"/>
    <cellStyle name="Porcentual 2 79" xfId="603" xr:uid="{00000000-0005-0000-0000-000060020000}"/>
    <cellStyle name="Porcentual 2 8" xfId="98" xr:uid="{00000000-0005-0000-0000-000061020000}"/>
    <cellStyle name="Porcentual 2 80" xfId="608" xr:uid="{00000000-0005-0000-0000-000062020000}"/>
    <cellStyle name="Porcentual 2 81" xfId="611" xr:uid="{00000000-0005-0000-0000-000063020000}"/>
    <cellStyle name="Porcentual 2 9" xfId="103" xr:uid="{00000000-0005-0000-0000-000064020000}"/>
    <cellStyle name="Title 2" xfId="58" xr:uid="{00000000-0005-0000-0000-000065020000}"/>
    <cellStyle name="Título 2 2" xfId="59" xr:uid="{00000000-0005-0000-0000-000066020000}"/>
    <cellStyle name="Título 4" xfId="60" xr:uid="{00000000-0005-0000-0000-000067020000}"/>
  </cellStyles>
  <dxfs count="44"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mruColors>
      <color rgb="FFFFCA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600"/>
            </a:pPr>
            <a:r>
              <a:rPr lang="en-US" sz="1600"/>
              <a:t>Costo</a:t>
            </a:r>
            <a:r>
              <a:rPr lang="en-US" sz="1600" baseline="0"/>
              <a:t> Fuel Oil</a:t>
            </a:r>
            <a:r>
              <a:rPr lang="en-US" sz="1600"/>
              <a:t> SNI </a:t>
            </a:r>
            <a:r>
              <a:rPr lang="en-US" sz="1600" baseline="0"/>
              <a:t> -  Precio Platts USGC HSFO - Precio exportación EPP</a:t>
            </a:r>
          </a:p>
          <a:p>
            <a:pPr>
              <a:defRPr lang="es-ES" sz="1600"/>
            </a:pPr>
            <a:r>
              <a:rPr lang="en-US" sz="1600" b="1" i="0" u="none" strike="noStrike" baseline="0"/>
              <a:t>Agosto 1, 2019 - Junio, 2020</a:t>
            </a:r>
            <a:endParaRPr lang="en-US" sz="1600"/>
          </a:p>
        </c:rich>
      </c:tx>
      <c:layout>
        <c:manualLayout>
          <c:xMode val="edge"/>
          <c:yMode val="edge"/>
          <c:x val="0.16427867569185417"/>
          <c:y val="1.69852017525046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61760195730457E-2"/>
          <c:y val="0.22214076347801157"/>
          <c:w val="0.90125329519805653"/>
          <c:h val="0.52763537326195808"/>
        </c:manualLayout>
      </c:layout>
      <c:lineChart>
        <c:grouping val="standard"/>
        <c:varyColors val="0"/>
        <c:ser>
          <c:idx val="0"/>
          <c:order val="0"/>
          <c:tx>
            <c:strRef>
              <c:f>'Graf per ARCH'!$B$2</c:f>
              <c:strCache>
                <c:ptCount val="1"/>
                <c:pt idx="0">
                  <c:v>Costo Fuel Oil SNI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Gasolinas!$C$31:$C$743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Gasolinas!$D$31:$D$743</c:f>
              <c:numCache>
                <c:formatCode>General</c:formatCode>
                <c:ptCount val="232"/>
                <c:pt idx="1">
                  <c:v>377.8</c:v>
                </c:pt>
                <c:pt idx="2">
                  <c:v>362.4</c:v>
                </c:pt>
                <c:pt idx="3">
                  <c:v>372.44</c:v>
                </c:pt>
                <c:pt idx="4">
                  <c:v>383.65</c:v>
                </c:pt>
                <c:pt idx="5">
                  <c:v>364.37</c:v>
                </c:pt>
                <c:pt idx="6">
                  <c:v>361.73</c:v>
                </c:pt>
                <c:pt idx="7">
                  <c:v>346.62</c:v>
                </c:pt>
                <c:pt idx="8">
                  <c:v>344.01</c:v>
                </c:pt>
                <c:pt idx="9">
                  <c:v>335.74</c:v>
                </c:pt>
                <c:pt idx="10">
                  <c:v>340.09</c:v>
                </c:pt>
                <c:pt idx="11">
                  <c:v>334.1</c:v>
                </c:pt>
                <c:pt idx="12">
                  <c:v>324.35000000000002</c:v>
                </c:pt>
                <c:pt idx="13">
                  <c:v>315.31</c:v>
                </c:pt>
                <c:pt idx="14">
                  <c:v>324.14999999999998</c:v>
                </c:pt>
                <c:pt idx="15">
                  <c:v>325.36</c:v>
                </c:pt>
                <c:pt idx="16">
                  <c:v>319.98</c:v>
                </c:pt>
                <c:pt idx="17">
                  <c:v>317.24</c:v>
                </c:pt>
                <c:pt idx="18">
                  <c:v>329.81</c:v>
                </c:pt>
                <c:pt idx="19">
                  <c:v>330.64</c:v>
                </c:pt>
                <c:pt idx="20">
                  <c:v>322.63</c:v>
                </c:pt>
                <c:pt idx="21">
                  <c:v>307.13</c:v>
                </c:pt>
                <c:pt idx="22">
                  <c:v>292.56</c:v>
                </c:pt>
                <c:pt idx="23">
                  <c:v>305.91000000000003</c:v>
                </c:pt>
                <c:pt idx="24">
                  <c:v>297.73</c:v>
                </c:pt>
                <c:pt idx="25">
                  <c:v>298.87</c:v>
                </c:pt>
                <c:pt idx="26">
                  <c:v>310.24</c:v>
                </c:pt>
                <c:pt idx="27">
                  <c:v>314.81</c:v>
                </c:pt>
                <c:pt idx="28">
                  <c:v>310.60000000000002</c:v>
                </c:pt>
                <c:pt idx="29">
                  <c:v>309.08999999999997</c:v>
                </c:pt>
                <c:pt idx="30">
                  <c:v>321.64</c:v>
                </c:pt>
                <c:pt idx="31">
                  <c:v>310.42</c:v>
                </c:pt>
                <c:pt idx="32">
                  <c:v>310.87</c:v>
                </c:pt>
                <c:pt idx="33">
                  <c:v>337.38</c:v>
                </c:pt>
                <c:pt idx="34">
                  <c:v>331.47</c:v>
                </c:pt>
                <c:pt idx="35">
                  <c:v>337.37</c:v>
                </c:pt>
                <c:pt idx="36">
                  <c:v>326.07</c:v>
                </c:pt>
                <c:pt idx="37">
                  <c:v>330.41</c:v>
                </c:pt>
                <c:pt idx="38">
                  <c:v>317.38</c:v>
                </c:pt>
                <c:pt idx="39">
                  <c:v>314.91000000000003</c:v>
                </c:pt>
                <c:pt idx="40">
                  <c:v>292.5</c:v>
                </c:pt>
                <c:pt idx="41">
                  <c:v>293.31</c:v>
                </c:pt>
                <c:pt idx="42">
                  <c:v>310.39</c:v>
                </c:pt>
                <c:pt idx="43">
                  <c:v>323.45999999999998</c:v>
                </c:pt>
                <c:pt idx="44">
                  <c:v>308.17</c:v>
                </c:pt>
                <c:pt idx="45">
                  <c:v>315.13</c:v>
                </c:pt>
                <c:pt idx="46">
                  <c:v>351.51</c:v>
                </c:pt>
                <c:pt idx="47">
                  <c:v>340.96</c:v>
                </c:pt>
                <c:pt idx="48">
                  <c:v>343.9</c:v>
                </c:pt>
                <c:pt idx="49">
                  <c:v>316.44</c:v>
                </c:pt>
                <c:pt idx="50">
                  <c:v>316.83</c:v>
                </c:pt>
                <c:pt idx="51">
                  <c:v>293.62</c:v>
                </c:pt>
                <c:pt idx="52">
                  <c:v>278.5</c:v>
                </c:pt>
                <c:pt idx="53">
                  <c:v>264.41000000000003</c:v>
                </c:pt>
                <c:pt idx="54">
                  <c:v>272.64999999999998</c:v>
                </c:pt>
                <c:pt idx="55">
                  <c:v>268.85000000000002</c:v>
                </c:pt>
                <c:pt idx="56">
                  <c:v>268.08</c:v>
                </c:pt>
                <c:pt idx="57">
                  <c:v>265.95999999999998</c:v>
                </c:pt>
                <c:pt idx="58">
                  <c:v>264.36</c:v>
                </c:pt>
                <c:pt idx="59">
                  <c:v>266.45999999999998</c:v>
                </c:pt>
                <c:pt idx="60">
                  <c:v>266.16000000000003</c:v>
                </c:pt>
                <c:pt idx="61">
                  <c:v>278.19</c:v>
                </c:pt>
                <c:pt idx="62">
                  <c:v>273.86</c:v>
                </c:pt>
                <c:pt idx="63">
                  <c:v>266.29000000000002</c:v>
                </c:pt>
                <c:pt idx="64">
                  <c:v>265.33999999999997</c:v>
                </c:pt>
                <c:pt idx="65">
                  <c:v>262.26</c:v>
                </c:pt>
                <c:pt idx="66">
                  <c:v>269.02999999999997</c:v>
                </c:pt>
                <c:pt idx="67">
                  <c:v>268.2</c:v>
                </c:pt>
                <c:pt idx="68">
                  <c:v>264.27</c:v>
                </c:pt>
                <c:pt idx="69">
                  <c:v>261.7</c:v>
                </c:pt>
                <c:pt idx="70">
                  <c:v>256.67</c:v>
                </c:pt>
                <c:pt idx="71">
                  <c:v>254.59</c:v>
                </c:pt>
                <c:pt idx="72">
                  <c:v>252.79</c:v>
                </c:pt>
                <c:pt idx="73">
                  <c:v>251.85</c:v>
                </c:pt>
                <c:pt idx="74">
                  <c:v>252.07</c:v>
                </c:pt>
                <c:pt idx="75">
                  <c:v>246.01</c:v>
                </c:pt>
                <c:pt idx="76">
                  <c:v>239.31</c:v>
                </c:pt>
                <c:pt idx="77">
                  <c:v>243.49</c:v>
                </c:pt>
                <c:pt idx="78">
                  <c:v>245.47</c:v>
                </c:pt>
                <c:pt idx="79">
                  <c:v>245.95</c:v>
                </c:pt>
                <c:pt idx="80">
                  <c:v>243.68</c:v>
                </c:pt>
                <c:pt idx="81">
                  <c:v>241.65</c:v>
                </c:pt>
                <c:pt idx="82">
                  <c:v>237.91</c:v>
                </c:pt>
                <c:pt idx="83">
                  <c:v>239.73</c:v>
                </c:pt>
                <c:pt idx="84">
                  <c:v>236.49</c:v>
                </c:pt>
                <c:pt idx="85">
                  <c:v>227.04</c:v>
                </c:pt>
                <c:pt idx="86">
                  <c:v>229.39</c:v>
                </c:pt>
                <c:pt idx="87">
                  <c:v>229.93</c:v>
                </c:pt>
                <c:pt idx="88">
                  <c:v>228.21</c:v>
                </c:pt>
                <c:pt idx="89">
                  <c:v>225.88</c:v>
                </c:pt>
                <c:pt idx="90">
                  <c:v>224.4</c:v>
                </c:pt>
                <c:pt idx="91">
                  <c:v>228.64</c:v>
                </c:pt>
                <c:pt idx="92">
                  <c:v>225.26</c:v>
                </c:pt>
                <c:pt idx="93">
                  <c:v>223.35</c:v>
                </c:pt>
                <c:pt idx="94">
                  <c:v>222.04</c:v>
                </c:pt>
                <c:pt idx="95">
                  <c:v>219.93</c:v>
                </c:pt>
                <c:pt idx="96">
                  <c:v>215.05</c:v>
                </c:pt>
                <c:pt idx="97">
                  <c:v>212.72</c:v>
                </c:pt>
                <c:pt idx="98">
                  <c:v>206</c:v>
                </c:pt>
                <c:pt idx="99">
                  <c:v>208.67</c:v>
                </c:pt>
                <c:pt idx="100">
                  <c:v>214.28</c:v>
                </c:pt>
                <c:pt idx="101">
                  <c:v>210.25</c:v>
                </c:pt>
                <c:pt idx="102">
                  <c:v>207.83</c:v>
                </c:pt>
                <c:pt idx="103">
                  <c:v>208.9</c:v>
                </c:pt>
                <c:pt idx="104">
                  <c:v>211.72</c:v>
                </c:pt>
                <c:pt idx="105">
                  <c:v>211.84</c:v>
                </c:pt>
                <c:pt idx="106">
                  <c:v>214.45</c:v>
                </c:pt>
                <c:pt idx="107">
                  <c:v>211.25</c:v>
                </c:pt>
                <c:pt idx="108">
                  <c:v>205.83</c:v>
                </c:pt>
                <c:pt idx="109">
                  <c:v>196.29</c:v>
                </c:pt>
                <c:pt idx="110">
                  <c:v>198.02</c:v>
                </c:pt>
                <c:pt idx="111">
                  <c:v>196.11</c:v>
                </c:pt>
                <c:pt idx="112">
                  <c:v>196.01</c:v>
                </c:pt>
                <c:pt idx="113">
                  <c:v>205.55</c:v>
                </c:pt>
                <c:pt idx="114">
                  <c:v>229.59</c:v>
                </c:pt>
                <c:pt idx="115">
                  <c:v>231.72</c:v>
                </c:pt>
                <c:pt idx="116" formatCode="0.00">
                  <c:v>223.02</c:v>
                </c:pt>
                <c:pt idx="117" formatCode="0.00">
                  <c:v>217.84</c:v>
                </c:pt>
                <c:pt idx="118" formatCode="0.00">
                  <c:v>225.18</c:v>
                </c:pt>
                <c:pt idx="119" formatCode="0.00">
                  <c:v>223.78</c:v>
                </c:pt>
                <c:pt idx="120" formatCode="0.00">
                  <c:v>230.72</c:v>
                </c:pt>
                <c:pt idx="121" formatCode="0.00">
                  <c:v>229.38</c:v>
                </c:pt>
                <c:pt idx="122" formatCode="0.00">
                  <c:v>229.14</c:v>
                </c:pt>
                <c:pt idx="123" formatCode="0.00">
                  <c:v>229.28</c:v>
                </c:pt>
                <c:pt idx="124" formatCode="0.00">
                  <c:v>227.72</c:v>
                </c:pt>
                <c:pt idx="125" formatCode="0.00">
                  <c:v>236.02</c:v>
                </c:pt>
                <c:pt idx="126" formatCode="0.00">
                  <c:v>230.72</c:v>
                </c:pt>
                <c:pt idx="127" formatCode="0.00">
                  <c:v>230.84</c:v>
                </c:pt>
                <c:pt idx="128" formatCode="0.00">
                  <c:v>227.76</c:v>
                </c:pt>
                <c:pt idx="129" formatCode="0.00">
                  <c:v>233.1</c:v>
                </c:pt>
                <c:pt idx="130" formatCode="0.00">
                  <c:v>248.01</c:v>
                </c:pt>
                <c:pt idx="131" formatCode="0.00">
                  <c:v>243.43</c:v>
                </c:pt>
                <c:pt idx="132" formatCode="0.00">
                  <c:v>241.47</c:v>
                </c:pt>
                <c:pt idx="133" formatCode="0.00">
                  <c:v>237.64</c:v>
                </c:pt>
                <c:pt idx="134" formatCode="0.00">
                  <c:v>239.42</c:v>
                </c:pt>
                <c:pt idx="135" formatCode="0.00">
                  <c:v>247.57</c:v>
                </c:pt>
                <c:pt idx="136" formatCode="0.00">
                  <c:v>252.87</c:v>
                </c:pt>
                <c:pt idx="137" formatCode="0.00">
                  <c:v>247.96</c:v>
                </c:pt>
                <c:pt idx="138" formatCode="0.00">
                  <c:v>247.01</c:v>
                </c:pt>
                <c:pt idx="139" formatCode="0.00">
                  <c:v>249.89</c:v>
                </c:pt>
                <c:pt idx="140" formatCode="0.00">
                  <c:v>245.8</c:v>
                </c:pt>
                <c:pt idx="141" formatCode="0.00">
                  <c:v>245.66</c:v>
                </c:pt>
                <c:pt idx="142" formatCode="0.00">
                  <c:v>247.39</c:v>
                </c:pt>
                <c:pt idx="143" formatCode="0.00">
                  <c:v>243.5</c:v>
                </c:pt>
                <c:pt idx="144" formatCode="0.00">
                  <c:v>241.1</c:v>
                </c:pt>
                <c:pt idx="145" formatCode="0.00">
                  <c:v>238.29</c:v>
                </c:pt>
                <c:pt idx="146" formatCode="0.00">
                  <c:v>238.04</c:v>
                </c:pt>
                <c:pt idx="147" formatCode="0.00">
                  <c:v>238.87</c:v>
                </c:pt>
                <c:pt idx="148" formatCode="0.00">
                  <c:v>234.19</c:v>
                </c:pt>
                <c:pt idx="149" formatCode="0.00">
                  <c:v>231.32</c:v>
                </c:pt>
                <c:pt idx="150" formatCode="0.00">
                  <c:v>236.89</c:v>
                </c:pt>
                <c:pt idx="151" formatCode="0.00">
                  <c:v>232.05</c:v>
                </c:pt>
                <c:pt idx="152" formatCode="0.00">
                  <c:v>226</c:v>
                </c:pt>
                <c:pt idx="153" formatCode="0.00">
                  <c:v>220.1</c:v>
                </c:pt>
                <c:pt idx="154" formatCode="0.00">
                  <c:v>218.5</c:v>
                </c:pt>
                <c:pt idx="155" formatCode="0.00">
                  <c:v>215.75</c:v>
                </c:pt>
                <c:pt idx="156" formatCode="0.00">
                  <c:v>217.25</c:v>
                </c:pt>
                <c:pt idx="157" formatCode="0.00">
                  <c:v>216.77</c:v>
                </c:pt>
                <c:pt idx="158" formatCode="0.00">
                  <c:v>217.4</c:v>
                </c:pt>
                <c:pt idx="159" formatCode="0.00">
                  <c:v>212.64</c:v>
                </c:pt>
                <c:pt idx="160" formatCode="0.00">
                  <c:v>210.77</c:v>
                </c:pt>
                <c:pt idx="161" formatCode="0.00">
                  <c:v>212.37</c:v>
                </c:pt>
                <c:pt idx="162" formatCode="0.00">
                  <c:v>219.13</c:v>
                </c:pt>
                <c:pt idx="163" formatCode="0.00">
                  <c:v>220.52</c:v>
                </c:pt>
                <c:pt idx="164" formatCode="0.00">
                  <c:v>224.31</c:v>
                </c:pt>
                <c:pt idx="165" formatCode="0.00">
                  <c:v>221.74</c:v>
                </c:pt>
                <c:pt idx="166" formatCode="0.00">
                  <c:v>221.49</c:v>
                </c:pt>
                <c:pt idx="167" formatCode="0.00">
                  <c:v>221.15</c:v>
                </c:pt>
                <c:pt idx="168" formatCode="0.00">
                  <c:v>214.22</c:v>
                </c:pt>
                <c:pt idx="169" formatCode="0.00">
                  <c:v>216.71</c:v>
                </c:pt>
                <c:pt idx="170" formatCode="0.00">
                  <c:v>219.75</c:v>
                </c:pt>
                <c:pt idx="171" formatCode="0.00">
                  <c:v>219.75</c:v>
                </c:pt>
                <c:pt idx="172" formatCode="0.00">
                  <c:v>220.65</c:v>
                </c:pt>
                <c:pt idx="173" formatCode="0.00">
                  <c:v>223.35</c:v>
                </c:pt>
                <c:pt idx="174" formatCode="0.00">
                  <c:v>218.19</c:v>
                </c:pt>
                <c:pt idx="175" formatCode="0.00">
                  <c:v>221.44</c:v>
                </c:pt>
                <c:pt idx="176" formatCode="0.00">
                  <c:v>225.88</c:v>
                </c:pt>
                <c:pt idx="177" formatCode="0.00">
                  <c:v>221.71</c:v>
                </c:pt>
                <c:pt idx="178" formatCode="0.00">
                  <c:v>219.48</c:v>
                </c:pt>
                <c:pt idx="179" formatCode="0.00">
                  <c:v>224.5</c:v>
                </c:pt>
                <c:pt idx="180" formatCode="0.00">
                  <c:v>213.51</c:v>
                </c:pt>
                <c:pt idx="181" formatCode="0.00">
                  <c:v>208.07</c:v>
                </c:pt>
                <c:pt idx="182" formatCode="0.00">
                  <c:v>196.86</c:v>
                </c:pt>
                <c:pt idx="183" formatCode="0.00">
                  <c:v>202.75</c:v>
                </c:pt>
                <c:pt idx="184" formatCode="0.00">
                  <c:v>209.02</c:v>
                </c:pt>
                <c:pt idx="185" formatCode="0.00">
                  <c:v>210.56</c:v>
                </c:pt>
                <c:pt idx="186" formatCode="0.00">
                  <c:v>214.84</c:v>
                </c:pt>
                <c:pt idx="187" formatCode="0.00">
                  <c:v>221.51</c:v>
                </c:pt>
                <c:pt idx="188" formatCode="0.00">
                  <c:v>222.29</c:v>
                </c:pt>
                <c:pt idx="189" formatCode="0.00">
                  <c:v>225.22</c:v>
                </c:pt>
                <c:pt idx="190" formatCode="0.00">
                  <c:v>221.54</c:v>
                </c:pt>
                <c:pt idx="191" formatCode="0.00">
                  <c:v>218.98</c:v>
                </c:pt>
                <c:pt idx="192" formatCode="0.00">
                  <c:v>221.44</c:v>
                </c:pt>
                <c:pt idx="193" formatCode="0.00">
                  <c:v>224.4</c:v>
                </c:pt>
                <c:pt idx="194" formatCode="0.00">
                  <c:v>219.5</c:v>
                </c:pt>
                <c:pt idx="195" formatCode="0.00">
                  <c:v>222.08</c:v>
                </c:pt>
                <c:pt idx="196" formatCode="0.00">
                  <c:v>222.47</c:v>
                </c:pt>
                <c:pt idx="197" formatCode="0.00">
                  <c:v>228.97</c:v>
                </c:pt>
                <c:pt idx="198" formatCode="0.00">
                  <c:v>227.56</c:v>
                </c:pt>
                <c:pt idx="199" formatCode="0.00">
                  <c:v>222.45</c:v>
                </c:pt>
                <c:pt idx="200" formatCode="0.00">
                  <c:v>222.43</c:v>
                </c:pt>
                <c:pt idx="201" formatCode="0.00">
                  <c:v>223.04</c:v>
                </c:pt>
                <c:pt idx="202" formatCode="0.00">
                  <c:v>220.88</c:v>
                </c:pt>
                <c:pt idx="203" formatCode="0.00">
                  <c:v>220.82</c:v>
                </c:pt>
                <c:pt idx="204" formatCode="0.00">
                  <c:v>215.42</c:v>
                </c:pt>
                <c:pt idx="205" formatCode="0.00">
                  <c:v>206.65</c:v>
                </c:pt>
                <c:pt idx="206" formatCode="0.00">
                  <c:v>204.79</c:v>
                </c:pt>
                <c:pt idx="207" formatCode="0.00">
                  <c:v>219.61</c:v>
                </c:pt>
                <c:pt idx="208" formatCode="0.00">
                  <c:v>218.28</c:v>
                </c:pt>
                <c:pt idx="209" formatCode="0.00">
                  <c:v>222.35</c:v>
                </c:pt>
                <c:pt idx="210" formatCode="0.00">
                  <c:v>226.58</c:v>
                </c:pt>
                <c:pt idx="211" formatCode="0.00">
                  <c:v>222.22</c:v>
                </c:pt>
                <c:pt idx="212" formatCode="0.00">
                  <c:v>223.7</c:v>
                </c:pt>
                <c:pt idx="213" formatCode="0.00">
                  <c:v>219.27</c:v>
                </c:pt>
                <c:pt idx="214" formatCode="0.00">
                  <c:v>214.85</c:v>
                </c:pt>
                <c:pt idx="215" formatCode="0.00">
                  <c:v>218.82</c:v>
                </c:pt>
                <c:pt idx="216" formatCode="0.00">
                  <c:v>218.82</c:v>
                </c:pt>
                <c:pt idx="217" formatCode="0.00">
                  <c:v>224.73</c:v>
                </c:pt>
                <c:pt idx="218" formatCode="0.00">
                  <c:v>221.01</c:v>
                </c:pt>
                <c:pt idx="219" formatCode="0.00">
                  <c:v>217.43</c:v>
                </c:pt>
                <c:pt idx="220" formatCode="0.00">
                  <c:v>216.9</c:v>
                </c:pt>
                <c:pt idx="221" formatCode="0.00">
                  <c:v>213.77</c:v>
                </c:pt>
                <c:pt idx="222" formatCode="0.00">
                  <c:v>218.12</c:v>
                </c:pt>
                <c:pt idx="223" formatCode="0.00">
                  <c:v>218.34</c:v>
                </c:pt>
                <c:pt idx="224" formatCode="0.00">
                  <c:v>219.69</c:v>
                </c:pt>
                <c:pt idx="225" formatCode="0.00">
                  <c:v>215.18</c:v>
                </c:pt>
                <c:pt idx="226" formatCode="0.00">
                  <c:v>212.44</c:v>
                </c:pt>
                <c:pt idx="227" formatCode="0.00">
                  <c:v>209.08</c:v>
                </c:pt>
                <c:pt idx="228" formatCode="0.00">
                  <c:v>204.92</c:v>
                </c:pt>
                <c:pt idx="229" formatCode="0.00">
                  <c:v>207.12</c:v>
                </c:pt>
                <c:pt idx="230" formatCode="0.00">
                  <c:v>208.08</c:v>
                </c:pt>
                <c:pt idx="231" formatCode="0.00">
                  <c:v>209.37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B-4681-91B7-6431B01F4E95}"/>
            </c:ext>
          </c:extLst>
        </c:ser>
        <c:ser>
          <c:idx val="1"/>
          <c:order val="1"/>
          <c:tx>
            <c:strRef>
              <c:f>'Graf per ARCH'!$B$3</c:f>
              <c:strCache>
                <c:ptCount val="1"/>
                <c:pt idx="0">
                  <c:v>Precio Platts USGC HSFO </c:v>
                </c:pt>
              </c:strCache>
            </c:strRef>
          </c:tx>
          <c:spPr>
            <a:ln w="25400">
              <a:solidFill>
                <a:srgbClr val="865357"/>
              </a:solidFill>
              <a:prstDash val="solid"/>
            </a:ln>
          </c:spPr>
          <c:marker>
            <c:symbol val="none"/>
          </c:marker>
          <c:cat>
            <c:numRef>
              <c:f>Gasolinas!$C$31:$C$743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Gasolinas!$AR$31:$AR$743</c:f>
              <c:numCache>
                <c:formatCode>General</c:formatCode>
                <c:ptCount val="232"/>
                <c:pt idx="1">
                  <c:v>5.9790000000000001</c:v>
                </c:pt>
                <c:pt idx="2">
                  <c:v>5.9790000000000001</c:v>
                </c:pt>
                <c:pt idx="3">
                  <c:v>5.9790000000000001</c:v>
                </c:pt>
                <c:pt idx="4">
                  <c:v>5.9260000000000002</c:v>
                </c:pt>
                <c:pt idx="5">
                  <c:v>5.9260000000000002</c:v>
                </c:pt>
                <c:pt idx="6">
                  <c:v>5.9260000000000002</c:v>
                </c:pt>
                <c:pt idx="7">
                  <c:v>5.9260000000000002</c:v>
                </c:pt>
                <c:pt idx="8">
                  <c:v>5.9260000000000002</c:v>
                </c:pt>
                <c:pt idx="9">
                  <c:v>5.8849999999999998</c:v>
                </c:pt>
                <c:pt idx="10">
                  <c:v>5.8849999999999998</c:v>
                </c:pt>
                <c:pt idx="11">
                  <c:v>5.8849999999999998</c:v>
                </c:pt>
                <c:pt idx="12">
                  <c:v>5.8849999999999998</c:v>
                </c:pt>
                <c:pt idx="13">
                  <c:v>5.8849999999999998</c:v>
                </c:pt>
                <c:pt idx="14">
                  <c:v>5.9279999999999999</c:v>
                </c:pt>
                <c:pt idx="15">
                  <c:v>5.9279999999999999</c:v>
                </c:pt>
                <c:pt idx="16">
                  <c:v>5.9279999999999999</c:v>
                </c:pt>
                <c:pt idx="17">
                  <c:v>5.9279999999999999</c:v>
                </c:pt>
                <c:pt idx="18">
                  <c:v>5.9279999999999999</c:v>
                </c:pt>
                <c:pt idx="19">
                  <c:v>5.984</c:v>
                </c:pt>
                <c:pt idx="20">
                  <c:v>5.984</c:v>
                </c:pt>
                <c:pt idx="21">
                  <c:v>5.984</c:v>
                </c:pt>
                <c:pt idx="22">
                  <c:v>5.984</c:v>
                </c:pt>
                <c:pt idx="23">
                  <c:v>6.0730000000000004</c:v>
                </c:pt>
                <c:pt idx="24">
                  <c:v>6.0730000000000004</c:v>
                </c:pt>
                <c:pt idx="25">
                  <c:v>6.0730000000000004</c:v>
                </c:pt>
                <c:pt idx="26">
                  <c:v>6.0730000000000004</c:v>
                </c:pt>
                <c:pt idx="27">
                  <c:v>6.0730000000000004</c:v>
                </c:pt>
                <c:pt idx="28">
                  <c:v>6.181</c:v>
                </c:pt>
                <c:pt idx="29">
                  <c:v>6.181</c:v>
                </c:pt>
                <c:pt idx="30">
                  <c:v>6.181</c:v>
                </c:pt>
                <c:pt idx="31">
                  <c:v>6.181</c:v>
                </c:pt>
                <c:pt idx="32">
                  <c:v>6.181</c:v>
                </c:pt>
                <c:pt idx="33">
                  <c:v>6.1109999999999998</c:v>
                </c:pt>
                <c:pt idx="34">
                  <c:v>6.1109999999999998</c:v>
                </c:pt>
                <c:pt idx="35">
                  <c:v>6.1109999999999998</c:v>
                </c:pt>
                <c:pt idx="36">
                  <c:v>6.1109999999999998</c:v>
                </c:pt>
                <c:pt idx="37">
                  <c:v>6.1109999999999998</c:v>
                </c:pt>
                <c:pt idx="38">
                  <c:v>5.9640000000000004</c:v>
                </c:pt>
                <c:pt idx="39">
                  <c:v>5.9640000000000004</c:v>
                </c:pt>
                <c:pt idx="40">
                  <c:v>5.9640000000000004</c:v>
                </c:pt>
                <c:pt idx="41">
                  <c:v>5.9640000000000004</c:v>
                </c:pt>
                <c:pt idx="42">
                  <c:v>5.9640000000000004</c:v>
                </c:pt>
                <c:pt idx="43">
                  <c:v>5.5549999999999997</c:v>
                </c:pt>
                <c:pt idx="44">
                  <c:v>5.5549999999999997</c:v>
                </c:pt>
                <c:pt idx="45">
                  <c:v>5.5549999999999997</c:v>
                </c:pt>
                <c:pt idx="46">
                  <c:v>5.5549999999999997</c:v>
                </c:pt>
                <c:pt idx="47">
                  <c:v>5.5549999999999997</c:v>
                </c:pt>
                <c:pt idx="48">
                  <c:v>5.0119999999999996</c:v>
                </c:pt>
                <c:pt idx="49">
                  <c:v>5.0119999999999996</c:v>
                </c:pt>
                <c:pt idx="50">
                  <c:v>5.0119999999999996</c:v>
                </c:pt>
                <c:pt idx="51">
                  <c:v>5.0119999999999996</c:v>
                </c:pt>
                <c:pt idx="52">
                  <c:v>5.0119999999999996</c:v>
                </c:pt>
                <c:pt idx="53">
                  <c:v>4.8970000000000002</c:v>
                </c:pt>
                <c:pt idx="54">
                  <c:v>4.8970000000000002</c:v>
                </c:pt>
                <c:pt idx="55">
                  <c:v>4.8970000000000002</c:v>
                </c:pt>
                <c:pt idx="56">
                  <c:v>4.8970000000000002</c:v>
                </c:pt>
                <c:pt idx="57">
                  <c:v>4.8680000000000003</c:v>
                </c:pt>
                <c:pt idx="58">
                  <c:v>4.8680000000000003</c:v>
                </c:pt>
                <c:pt idx="59">
                  <c:v>4.8680000000000003</c:v>
                </c:pt>
                <c:pt idx="60">
                  <c:v>4.8680000000000003</c:v>
                </c:pt>
                <c:pt idx="61">
                  <c:v>4.8680000000000003</c:v>
                </c:pt>
                <c:pt idx="62">
                  <c:v>4.859</c:v>
                </c:pt>
                <c:pt idx="63">
                  <c:v>4.859</c:v>
                </c:pt>
                <c:pt idx="64">
                  <c:v>4.859</c:v>
                </c:pt>
                <c:pt idx="65">
                  <c:v>4.859</c:v>
                </c:pt>
                <c:pt idx="66">
                  <c:v>4.859</c:v>
                </c:pt>
                <c:pt idx="67">
                  <c:v>4.8140000000000001</c:v>
                </c:pt>
                <c:pt idx="68">
                  <c:v>4.8140000000000001</c:v>
                </c:pt>
                <c:pt idx="69">
                  <c:v>4.8140000000000001</c:v>
                </c:pt>
                <c:pt idx="70">
                  <c:v>4.8140000000000001</c:v>
                </c:pt>
                <c:pt idx="71">
                  <c:v>4.8140000000000001</c:v>
                </c:pt>
                <c:pt idx="72">
                  <c:v>4.8109999999999999</c:v>
                </c:pt>
                <c:pt idx="73">
                  <c:v>4.8109999999999999</c:v>
                </c:pt>
                <c:pt idx="74">
                  <c:v>4.8109999999999999</c:v>
                </c:pt>
                <c:pt idx="75">
                  <c:v>4.8109999999999999</c:v>
                </c:pt>
                <c:pt idx="76">
                  <c:v>4.8109999999999999</c:v>
                </c:pt>
                <c:pt idx="77">
                  <c:v>4.827</c:v>
                </c:pt>
                <c:pt idx="78">
                  <c:v>4.827</c:v>
                </c:pt>
                <c:pt idx="79">
                  <c:v>4.827</c:v>
                </c:pt>
                <c:pt idx="80">
                  <c:v>4.827</c:v>
                </c:pt>
                <c:pt idx="81">
                  <c:v>4.8259999999999996</c:v>
                </c:pt>
                <c:pt idx="82">
                  <c:v>4.8259999999999996</c:v>
                </c:pt>
                <c:pt idx="83">
                  <c:v>4.8259999999999996</c:v>
                </c:pt>
                <c:pt idx="84">
                  <c:v>4.8259999999999996</c:v>
                </c:pt>
                <c:pt idx="85">
                  <c:v>4.8259999999999996</c:v>
                </c:pt>
                <c:pt idx="86">
                  <c:v>4.82</c:v>
                </c:pt>
                <c:pt idx="87">
                  <c:v>4.82</c:v>
                </c:pt>
                <c:pt idx="88">
                  <c:v>4.82</c:v>
                </c:pt>
                <c:pt idx="89">
                  <c:v>4.82</c:v>
                </c:pt>
                <c:pt idx="90">
                  <c:v>4.82</c:v>
                </c:pt>
                <c:pt idx="91">
                  <c:v>4.7949999999999999</c:v>
                </c:pt>
                <c:pt idx="92">
                  <c:v>4.7949999999999999</c:v>
                </c:pt>
                <c:pt idx="93">
                  <c:v>4.7949999999999999</c:v>
                </c:pt>
                <c:pt idx="94">
                  <c:v>4.7949999999999999</c:v>
                </c:pt>
                <c:pt idx="95">
                  <c:v>4.798</c:v>
                </c:pt>
                <c:pt idx="96">
                  <c:v>4.798</c:v>
                </c:pt>
                <c:pt idx="97">
                  <c:v>4.798</c:v>
                </c:pt>
                <c:pt idx="98">
                  <c:v>4.798</c:v>
                </c:pt>
                <c:pt idx="99">
                  <c:v>4.8150000000000004</c:v>
                </c:pt>
                <c:pt idx="100">
                  <c:v>4.8150000000000004</c:v>
                </c:pt>
                <c:pt idx="101">
                  <c:v>4.8150000000000004</c:v>
                </c:pt>
                <c:pt idx="102">
                  <c:v>4.8150000000000004</c:v>
                </c:pt>
                <c:pt idx="103">
                  <c:v>4.8150000000000004</c:v>
                </c:pt>
                <c:pt idx="104">
                  <c:v>4.8289999999999997</c:v>
                </c:pt>
                <c:pt idx="105">
                  <c:v>4.8289999999999997</c:v>
                </c:pt>
                <c:pt idx="106">
                  <c:v>4.8289999999999997</c:v>
                </c:pt>
                <c:pt idx="107">
                  <c:v>4.8289999999999997</c:v>
                </c:pt>
                <c:pt idx="108">
                  <c:v>4.8289999999999997</c:v>
                </c:pt>
                <c:pt idx="109">
                  <c:v>4.8620000000000001</c:v>
                </c:pt>
                <c:pt idx="110">
                  <c:v>4.8620000000000001</c:v>
                </c:pt>
                <c:pt idx="111">
                  <c:v>4.8620000000000001</c:v>
                </c:pt>
                <c:pt idx="112">
                  <c:v>4.8620000000000001</c:v>
                </c:pt>
                <c:pt idx="113">
                  <c:v>4.8620000000000001</c:v>
                </c:pt>
                <c:pt idx="114">
                  <c:v>4.8570000000000002</c:v>
                </c:pt>
                <c:pt idx="115">
                  <c:v>4.8570000000000002</c:v>
                </c:pt>
                <c:pt idx="116">
                  <c:v>4.8570000000000002</c:v>
                </c:pt>
                <c:pt idx="117">
                  <c:v>4.8390000000000004</c:v>
                </c:pt>
                <c:pt idx="118">
                  <c:v>4.8390000000000004</c:v>
                </c:pt>
                <c:pt idx="119">
                  <c:v>4.8390000000000004</c:v>
                </c:pt>
                <c:pt idx="120">
                  <c:v>4.8390000000000004</c:v>
                </c:pt>
                <c:pt idx="121">
                  <c:v>4.8390000000000004</c:v>
                </c:pt>
                <c:pt idx="122">
                  <c:v>4.7469999999999999</c:v>
                </c:pt>
                <c:pt idx="123">
                  <c:v>4.7469999999999999</c:v>
                </c:pt>
                <c:pt idx="124">
                  <c:v>4.7469999999999999</c:v>
                </c:pt>
                <c:pt idx="125">
                  <c:v>4.7469999999999999</c:v>
                </c:pt>
                <c:pt idx="126">
                  <c:v>4.7469999999999999</c:v>
                </c:pt>
                <c:pt idx="127">
                  <c:v>4.726</c:v>
                </c:pt>
                <c:pt idx="128">
                  <c:v>4.726</c:v>
                </c:pt>
                <c:pt idx="129">
                  <c:v>4.726</c:v>
                </c:pt>
                <c:pt idx="130">
                  <c:v>4.726</c:v>
                </c:pt>
                <c:pt idx="131">
                  <c:v>4.726</c:v>
                </c:pt>
                <c:pt idx="132">
                  <c:v>4.7160000000000002</c:v>
                </c:pt>
                <c:pt idx="133">
                  <c:v>4.7160000000000002</c:v>
                </c:pt>
                <c:pt idx="134">
                  <c:v>4.7160000000000002</c:v>
                </c:pt>
                <c:pt idx="135">
                  <c:v>4.7160000000000002</c:v>
                </c:pt>
                <c:pt idx="136">
                  <c:v>4.7160000000000002</c:v>
                </c:pt>
                <c:pt idx="137">
                  <c:v>4.657</c:v>
                </c:pt>
                <c:pt idx="138">
                  <c:v>4.657</c:v>
                </c:pt>
                <c:pt idx="139">
                  <c:v>4.657</c:v>
                </c:pt>
                <c:pt idx="140">
                  <c:v>4.657</c:v>
                </c:pt>
                <c:pt idx="141">
                  <c:v>4.657</c:v>
                </c:pt>
                <c:pt idx="142">
                  <c:v>4.5880000000000001</c:v>
                </c:pt>
                <c:pt idx="143">
                  <c:v>4.5880000000000001</c:v>
                </c:pt>
                <c:pt idx="144">
                  <c:v>4.5880000000000001</c:v>
                </c:pt>
                <c:pt idx="145">
                  <c:v>4.5880000000000001</c:v>
                </c:pt>
                <c:pt idx="146">
                  <c:v>4.5880000000000001</c:v>
                </c:pt>
                <c:pt idx="147">
                  <c:v>4.5460000000000003</c:v>
                </c:pt>
                <c:pt idx="148">
                  <c:v>4.5460000000000003</c:v>
                </c:pt>
                <c:pt idx="149">
                  <c:v>4.5460000000000003</c:v>
                </c:pt>
                <c:pt idx="150">
                  <c:v>4.5460000000000003</c:v>
                </c:pt>
                <c:pt idx="151">
                  <c:v>4.5460000000000003</c:v>
                </c:pt>
                <c:pt idx="152">
                  <c:v>4.5270000000000001</c:v>
                </c:pt>
                <c:pt idx="153">
                  <c:v>4.5270000000000001</c:v>
                </c:pt>
                <c:pt idx="154">
                  <c:v>4.5270000000000001</c:v>
                </c:pt>
                <c:pt idx="155">
                  <c:v>4.5270000000000001</c:v>
                </c:pt>
                <c:pt idx="156">
                  <c:v>4.5270000000000001</c:v>
                </c:pt>
                <c:pt idx="157">
                  <c:v>4.5039999999999996</c:v>
                </c:pt>
                <c:pt idx="158">
                  <c:v>4.5039999999999996</c:v>
                </c:pt>
                <c:pt idx="159">
                  <c:v>4.5039999999999996</c:v>
                </c:pt>
                <c:pt idx="160">
                  <c:v>4.5039999999999996</c:v>
                </c:pt>
                <c:pt idx="161">
                  <c:v>4.5039999999999996</c:v>
                </c:pt>
                <c:pt idx="162">
                  <c:v>4.5119999999999996</c:v>
                </c:pt>
                <c:pt idx="163">
                  <c:v>4.5119999999999996</c:v>
                </c:pt>
                <c:pt idx="164">
                  <c:v>4.5119999999999996</c:v>
                </c:pt>
                <c:pt idx="165">
                  <c:v>4.5119999999999996</c:v>
                </c:pt>
                <c:pt idx="166">
                  <c:v>4.5119999999999996</c:v>
                </c:pt>
                <c:pt idx="167">
                  <c:v>4.516</c:v>
                </c:pt>
                <c:pt idx="168">
                  <c:v>4.516</c:v>
                </c:pt>
                <c:pt idx="169">
                  <c:v>4.516</c:v>
                </c:pt>
                <c:pt idx="170">
                  <c:v>4.516</c:v>
                </c:pt>
                <c:pt idx="171">
                  <c:v>4.516</c:v>
                </c:pt>
                <c:pt idx="172">
                  <c:v>4.5170000000000003</c:v>
                </c:pt>
                <c:pt idx="173">
                  <c:v>4.5170000000000003</c:v>
                </c:pt>
                <c:pt idx="174">
                  <c:v>4.5170000000000003</c:v>
                </c:pt>
                <c:pt idx="175">
                  <c:v>4.5170000000000003</c:v>
                </c:pt>
                <c:pt idx="176">
                  <c:v>4.5170000000000003</c:v>
                </c:pt>
                <c:pt idx="177">
                  <c:v>4.4989999999999997</c:v>
                </c:pt>
                <c:pt idx="178">
                  <c:v>4.4989999999999997</c:v>
                </c:pt>
                <c:pt idx="179">
                  <c:v>4.4989999999999997</c:v>
                </c:pt>
                <c:pt idx="180">
                  <c:v>4.4989999999999997</c:v>
                </c:pt>
                <c:pt idx="181">
                  <c:v>4.4989999999999997</c:v>
                </c:pt>
                <c:pt idx="182">
                  <c:v>4.5129999999999999</c:v>
                </c:pt>
                <c:pt idx="183">
                  <c:v>4.5129999999999999</c:v>
                </c:pt>
                <c:pt idx="184">
                  <c:v>4.5129999999999999</c:v>
                </c:pt>
                <c:pt idx="185">
                  <c:v>4.5129999999999999</c:v>
                </c:pt>
                <c:pt idx="186">
                  <c:v>4.5129999999999999</c:v>
                </c:pt>
                <c:pt idx="187">
                  <c:v>4.5</c:v>
                </c:pt>
                <c:pt idx="188">
                  <c:v>4.5</c:v>
                </c:pt>
                <c:pt idx="189">
                  <c:v>4.5</c:v>
                </c:pt>
                <c:pt idx="190">
                  <c:v>4.5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4.476</c:v>
                </c:pt>
                <c:pt idx="198">
                  <c:v>4.476</c:v>
                </c:pt>
                <c:pt idx="199">
                  <c:v>4.476</c:v>
                </c:pt>
                <c:pt idx="200">
                  <c:v>4.476</c:v>
                </c:pt>
                <c:pt idx="201">
                  <c:v>4.476</c:v>
                </c:pt>
                <c:pt idx="202">
                  <c:v>4.4779999999999998</c:v>
                </c:pt>
                <c:pt idx="203">
                  <c:v>4.4779999999999998</c:v>
                </c:pt>
                <c:pt idx="204">
                  <c:v>4.4779999999999998</c:v>
                </c:pt>
                <c:pt idx="205">
                  <c:v>4.4779999999999998</c:v>
                </c:pt>
                <c:pt idx="206">
                  <c:v>4.4779999999999998</c:v>
                </c:pt>
                <c:pt idx="207">
                  <c:v>4.468</c:v>
                </c:pt>
                <c:pt idx="208">
                  <c:v>4.468</c:v>
                </c:pt>
                <c:pt idx="209">
                  <c:v>4.468</c:v>
                </c:pt>
                <c:pt idx="210">
                  <c:v>4.468</c:v>
                </c:pt>
                <c:pt idx="211">
                  <c:v>4.468</c:v>
                </c:pt>
                <c:pt idx="212">
                  <c:v>4.4390000000000001</c:v>
                </c:pt>
                <c:pt idx="213">
                  <c:v>4.4390000000000001</c:v>
                </c:pt>
                <c:pt idx="214">
                  <c:v>4.4390000000000001</c:v>
                </c:pt>
                <c:pt idx="215">
                  <c:v>4.4390000000000001</c:v>
                </c:pt>
                <c:pt idx="216">
                  <c:v>4.4390000000000001</c:v>
                </c:pt>
                <c:pt idx="217">
                  <c:v>4.4210000000000003</c:v>
                </c:pt>
                <c:pt idx="218">
                  <c:v>4.4210000000000003</c:v>
                </c:pt>
                <c:pt idx="219">
                  <c:v>4.4210000000000003</c:v>
                </c:pt>
                <c:pt idx="220">
                  <c:v>4.4210000000000003</c:v>
                </c:pt>
                <c:pt idx="221">
                  <c:v>4.4210000000000003</c:v>
                </c:pt>
                <c:pt idx="222">
                  <c:v>4.3730000000000002</c:v>
                </c:pt>
                <c:pt idx="223">
                  <c:v>4.3730000000000002</c:v>
                </c:pt>
                <c:pt idx="224">
                  <c:v>4.3730000000000002</c:v>
                </c:pt>
                <c:pt idx="225">
                  <c:v>4.3730000000000002</c:v>
                </c:pt>
                <c:pt idx="226">
                  <c:v>4.3730000000000002</c:v>
                </c:pt>
                <c:pt idx="227">
                  <c:v>4.3730000000000002</c:v>
                </c:pt>
                <c:pt idx="228">
                  <c:v>4.3730000000000002</c:v>
                </c:pt>
                <c:pt idx="229">
                  <c:v>4.3730000000000002</c:v>
                </c:pt>
                <c:pt idx="230">
                  <c:v>4.3730000000000002</c:v>
                </c:pt>
                <c:pt idx="231">
                  <c:v>4.3730000000000002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B-4681-91B7-6431B01F4E95}"/>
            </c:ext>
          </c:extLst>
        </c:ser>
        <c:ser>
          <c:idx val="2"/>
          <c:order val="2"/>
          <c:tx>
            <c:strRef>
              <c:f>'Graf per ARCH'!$B$4</c:f>
              <c:strCache>
                <c:ptCount val="1"/>
                <c:pt idx="0">
                  <c:v>Precio exportación EPP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Gasolinas!$C$31:$C$743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Gasolinas!$AL$31:$AL$743</c:f>
              <c:numCache>
                <c:formatCode>0.000000</c:formatCode>
                <c:ptCount val="232"/>
                <c:pt idx="1">
                  <c:v>0.79912000000000005</c:v>
                </c:pt>
                <c:pt idx="2">
                  <c:v>0.79912000000000005</c:v>
                </c:pt>
                <c:pt idx="3">
                  <c:v>0.79912000000000005</c:v>
                </c:pt>
                <c:pt idx="4">
                  <c:v>0.79912000000000005</c:v>
                </c:pt>
                <c:pt idx="5">
                  <c:v>0.79912000000000005</c:v>
                </c:pt>
                <c:pt idx="6">
                  <c:v>0.79912000000000005</c:v>
                </c:pt>
                <c:pt idx="7">
                  <c:v>0.79912000000000005</c:v>
                </c:pt>
                <c:pt idx="8">
                  <c:v>0.79912000000000005</c:v>
                </c:pt>
                <c:pt idx="9">
                  <c:v>0.79912000000000005</c:v>
                </c:pt>
                <c:pt idx="10">
                  <c:v>0.79912000000000005</c:v>
                </c:pt>
                <c:pt idx="11">
                  <c:v>0.79912000000000005</c:v>
                </c:pt>
                <c:pt idx="12">
                  <c:v>0.79912000000000005</c:v>
                </c:pt>
                <c:pt idx="13">
                  <c:v>0.79912000000000005</c:v>
                </c:pt>
                <c:pt idx="14">
                  <c:v>0.79912000000000005</c:v>
                </c:pt>
                <c:pt idx="15">
                  <c:v>0.79912000000000005</c:v>
                </c:pt>
                <c:pt idx="16">
                  <c:v>0.79912000000000005</c:v>
                </c:pt>
                <c:pt idx="17">
                  <c:v>0.79912000000000005</c:v>
                </c:pt>
                <c:pt idx="18">
                  <c:v>0.79912000000000005</c:v>
                </c:pt>
                <c:pt idx="19">
                  <c:v>0.79912000000000005</c:v>
                </c:pt>
                <c:pt idx="20">
                  <c:v>0.79912000000000005</c:v>
                </c:pt>
                <c:pt idx="21">
                  <c:v>0.79912000000000005</c:v>
                </c:pt>
                <c:pt idx="22">
                  <c:v>0.79912000000000005</c:v>
                </c:pt>
                <c:pt idx="23">
                  <c:v>0.79912000000000005</c:v>
                </c:pt>
                <c:pt idx="24">
                  <c:v>0.79912000000000005</c:v>
                </c:pt>
                <c:pt idx="25">
                  <c:v>0.79912000000000005</c:v>
                </c:pt>
                <c:pt idx="26">
                  <c:v>0.79912000000000005</c:v>
                </c:pt>
                <c:pt idx="27">
                  <c:v>0.79912000000000005</c:v>
                </c:pt>
                <c:pt idx="28">
                  <c:v>0.79912000000000005</c:v>
                </c:pt>
                <c:pt idx="29">
                  <c:v>0.79912000000000005</c:v>
                </c:pt>
                <c:pt idx="30">
                  <c:v>0.79912000000000005</c:v>
                </c:pt>
                <c:pt idx="31">
                  <c:v>0.79912000000000005</c:v>
                </c:pt>
                <c:pt idx="32">
                  <c:v>0.79912000000000005</c:v>
                </c:pt>
                <c:pt idx="33">
                  <c:v>0.79912000000000005</c:v>
                </c:pt>
                <c:pt idx="34">
                  <c:v>0.79912000000000005</c:v>
                </c:pt>
                <c:pt idx="35">
                  <c:v>0.79912000000000005</c:v>
                </c:pt>
                <c:pt idx="36">
                  <c:v>0.79912000000000005</c:v>
                </c:pt>
                <c:pt idx="37">
                  <c:v>0.79912000000000005</c:v>
                </c:pt>
                <c:pt idx="38">
                  <c:v>0.79912000000000005</c:v>
                </c:pt>
                <c:pt idx="39">
                  <c:v>0.79912000000000005</c:v>
                </c:pt>
                <c:pt idx="40">
                  <c:v>0.79912000000000005</c:v>
                </c:pt>
                <c:pt idx="41">
                  <c:v>0.79912000000000005</c:v>
                </c:pt>
                <c:pt idx="42">
                  <c:v>0.79912000000000005</c:v>
                </c:pt>
                <c:pt idx="43">
                  <c:v>0.79912000000000005</c:v>
                </c:pt>
                <c:pt idx="44">
                  <c:v>0.79912000000000005</c:v>
                </c:pt>
                <c:pt idx="45">
                  <c:v>0.79912000000000005</c:v>
                </c:pt>
                <c:pt idx="46">
                  <c:v>0.79912000000000005</c:v>
                </c:pt>
                <c:pt idx="47">
                  <c:v>0.79912000000000005</c:v>
                </c:pt>
                <c:pt idx="48">
                  <c:v>0.79912000000000005</c:v>
                </c:pt>
                <c:pt idx="49">
                  <c:v>0.79912000000000005</c:v>
                </c:pt>
                <c:pt idx="50">
                  <c:v>0.79912000000000005</c:v>
                </c:pt>
                <c:pt idx="51">
                  <c:v>0.79912000000000005</c:v>
                </c:pt>
                <c:pt idx="52">
                  <c:v>0.79912000000000005</c:v>
                </c:pt>
                <c:pt idx="53">
                  <c:v>0.79912000000000005</c:v>
                </c:pt>
                <c:pt idx="54">
                  <c:v>0.79912000000000005</c:v>
                </c:pt>
                <c:pt idx="55">
                  <c:v>0.79912000000000005</c:v>
                </c:pt>
                <c:pt idx="56">
                  <c:v>0.79912000000000005</c:v>
                </c:pt>
                <c:pt idx="57">
                  <c:v>0.79912000000000005</c:v>
                </c:pt>
                <c:pt idx="58">
                  <c:v>0.79912000000000005</c:v>
                </c:pt>
                <c:pt idx="59">
                  <c:v>0.79912000000000005</c:v>
                </c:pt>
                <c:pt idx="60">
                  <c:v>0.79912000000000005</c:v>
                </c:pt>
                <c:pt idx="61">
                  <c:v>0.79912000000000005</c:v>
                </c:pt>
                <c:pt idx="62">
                  <c:v>0.79912000000000005</c:v>
                </c:pt>
                <c:pt idx="63">
                  <c:v>0.79912000000000005</c:v>
                </c:pt>
                <c:pt idx="64">
                  <c:v>0.79912000000000005</c:v>
                </c:pt>
                <c:pt idx="65">
                  <c:v>0.79912000000000005</c:v>
                </c:pt>
                <c:pt idx="66">
                  <c:v>0.79912000000000005</c:v>
                </c:pt>
                <c:pt idx="67">
                  <c:v>0.79912000000000005</c:v>
                </c:pt>
                <c:pt idx="68">
                  <c:v>0.79912000000000005</c:v>
                </c:pt>
                <c:pt idx="69">
                  <c:v>0.79912000000000005</c:v>
                </c:pt>
                <c:pt idx="70">
                  <c:v>0.79912000000000005</c:v>
                </c:pt>
                <c:pt idx="71">
                  <c:v>0.79912000000000005</c:v>
                </c:pt>
                <c:pt idx="72">
                  <c:v>0.79912000000000005</c:v>
                </c:pt>
                <c:pt idx="73">
                  <c:v>0.79912000000000005</c:v>
                </c:pt>
                <c:pt idx="74">
                  <c:v>0.79912000000000005</c:v>
                </c:pt>
                <c:pt idx="75">
                  <c:v>0.79912000000000005</c:v>
                </c:pt>
                <c:pt idx="76">
                  <c:v>0.79912000000000005</c:v>
                </c:pt>
                <c:pt idx="77">
                  <c:v>0.79912000000000005</c:v>
                </c:pt>
                <c:pt idx="78">
                  <c:v>0.79912000000000005</c:v>
                </c:pt>
                <c:pt idx="79">
                  <c:v>0.79912000000000005</c:v>
                </c:pt>
                <c:pt idx="80">
                  <c:v>0.79912000000000005</c:v>
                </c:pt>
                <c:pt idx="81">
                  <c:v>0.79912000000000005</c:v>
                </c:pt>
                <c:pt idx="82">
                  <c:v>0.79912000000000005</c:v>
                </c:pt>
                <c:pt idx="83">
                  <c:v>0.79912000000000005</c:v>
                </c:pt>
                <c:pt idx="84">
                  <c:v>0.79912000000000005</c:v>
                </c:pt>
                <c:pt idx="85">
                  <c:v>0.79912000000000005</c:v>
                </c:pt>
                <c:pt idx="86">
                  <c:v>0.79912000000000005</c:v>
                </c:pt>
                <c:pt idx="87">
                  <c:v>0.79912000000000005</c:v>
                </c:pt>
                <c:pt idx="88">
                  <c:v>0.79912000000000005</c:v>
                </c:pt>
                <c:pt idx="89">
                  <c:v>0.79912000000000005</c:v>
                </c:pt>
                <c:pt idx="90">
                  <c:v>0.79912000000000005</c:v>
                </c:pt>
                <c:pt idx="91">
                  <c:v>0.79912000000000005</c:v>
                </c:pt>
                <c:pt idx="92">
                  <c:v>0.79912000000000005</c:v>
                </c:pt>
                <c:pt idx="93">
                  <c:v>0.79912000000000005</c:v>
                </c:pt>
                <c:pt idx="94">
                  <c:v>0.79912000000000005</c:v>
                </c:pt>
                <c:pt idx="95">
                  <c:v>0.79912000000000005</c:v>
                </c:pt>
                <c:pt idx="96">
                  <c:v>0.79912000000000005</c:v>
                </c:pt>
                <c:pt idx="97">
                  <c:v>0.79912000000000005</c:v>
                </c:pt>
                <c:pt idx="98">
                  <c:v>0.79912000000000005</c:v>
                </c:pt>
                <c:pt idx="99">
                  <c:v>0.79912000000000005</c:v>
                </c:pt>
                <c:pt idx="100">
                  <c:v>0.79912000000000005</c:v>
                </c:pt>
                <c:pt idx="101">
                  <c:v>0.79912000000000005</c:v>
                </c:pt>
                <c:pt idx="102">
                  <c:v>0.79912000000000005</c:v>
                </c:pt>
                <c:pt idx="103">
                  <c:v>0.79912000000000005</c:v>
                </c:pt>
                <c:pt idx="104">
                  <c:v>0.79912000000000005</c:v>
                </c:pt>
                <c:pt idx="105">
                  <c:v>0.79912000000000005</c:v>
                </c:pt>
                <c:pt idx="106">
                  <c:v>0.79912000000000005</c:v>
                </c:pt>
                <c:pt idx="107">
                  <c:v>0.79912000000000005</c:v>
                </c:pt>
                <c:pt idx="108">
                  <c:v>0.79912000000000005</c:v>
                </c:pt>
                <c:pt idx="109">
                  <c:v>0.79912000000000005</c:v>
                </c:pt>
                <c:pt idx="110">
                  <c:v>0.79912000000000005</c:v>
                </c:pt>
                <c:pt idx="111">
                  <c:v>0.79912000000000005</c:v>
                </c:pt>
                <c:pt idx="112">
                  <c:v>0.79912000000000005</c:v>
                </c:pt>
                <c:pt idx="113">
                  <c:v>0.79912000000000005</c:v>
                </c:pt>
                <c:pt idx="114">
                  <c:v>0.79912000000000005</c:v>
                </c:pt>
                <c:pt idx="115">
                  <c:v>0.79912000000000005</c:v>
                </c:pt>
                <c:pt idx="116">
                  <c:v>0.79912000000000005</c:v>
                </c:pt>
                <c:pt idx="117">
                  <c:v>0.79912000000000005</c:v>
                </c:pt>
                <c:pt idx="118">
                  <c:v>0.79912000000000005</c:v>
                </c:pt>
                <c:pt idx="119">
                  <c:v>0.79912000000000005</c:v>
                </c:pt>
                <c:pt idx="120">
                  <c:v>0.79912000000000005</c:v>
                </c:pt>
                <c:pt idx="121">
                  <c:v>0.79912000000000005</c:v>
                </c:pt>
                <c:pt idx="122">
                  <c:v>0.79912000000000005</c:v>
                </c:pt>
                <c:pt idx="123">
                  <c:v>0.79912000000000005</c:v>
                </c:pt>
                <c:pt idx="124">
                  <c:v>0.79912000000000005</c:v>
                </c:pt>
                <c:pt idx="125">
                  <c:v>0.79912000000000005</c:v>
                </c:pt>
                <c:pt idx="126">
                  <c:v>0.79912000000000005</c:v>
                </c:pt>
                <c:pt idx="127">
                  <c:v>0.79912000000000005</c:v>
                </c:pt>
                <c:pt idx="128">
                  <c:v>0.79912000000000005</c:v>
                </c:pt>
                <c:pt idx="129">
                  <c:v>0.79912000000000005</c:v>
                </c:pt>
                <c:pt idx="130">
                  <c:v>0.79912000000000005</c:v>
                </c:pt>
                <c:pt idx="131">
                  <c:v>0.79912000000000005</c:v>
                </c:pt>
                <c:pt idx="132">
                  <c:v>0.79912000000000005</c:v>
                </c:pt>
                <c:pt idx="133">
                  <c:v>0.79912000000000005</c:v>
                </c:pt>
                <c:pt idx="134">
                  <c:v>0.79912000000000005</c:v>
                </c:pt>
                <c:pt idx="135">
                  <c:v>0.79912000000000005</c:v>
                </c:pt>
                <c:pt idx="136">
                  <c:v>0.79912000000000005</c:v>
                </c:pt>
                <c:pt idx="137">
                  <c:v>0.79912000000000005</c:v>
                </c:pt>
                <c:pt idx="138">
                  <c:v>0.79912000000000005</c:v>
                </c:pt>
                <c:pt idx="139">
                  <c:v>0.79912000000000005</c:v>
                </c:pt>
                <c:pt idx="140">
                  <c:v>0.79912000000000005</c:v>
                </c:pt>
                <c:pt idx="141">
                  <c:v>0.79912000000000005</c:v>
                </c:pt>
                <c:pt idx="142">
                  <c:v>0.79912000000000005</c:v>
                </c:pt>
                <c:pt idx="143">
                  <c:v>0.79912000000000005</c:v>
                </c:pt>
                <c:pt idx="144">
                  <c:v>0.79912000000000005</c:v>
                </c:pt>
                <c:pt idx="145">
                  <c:v>0.79912000000000005</c:v>
                </c:pt>
                <c:pt idx="146">
                  <c:v>0.79912000000000005</c:v>
                </c:pt>
                <c:pt idx="147">
                  <c:v>0.79912000000000005</c:v>
                </c:pt>
                <c:pt idx="148">
                  <c:v>0.79912000000000005</c:v>
                </c:pt>
                <c:pt idx="149">
                  <c:v>0.79912000000000005</c:v>
                </c:pt>
                <c:pt idx="150">
                  <c:v>0.79912000000000005</c:v>
                </c:pt>
                <c:pt idx="151">
                  <c:v>0.79912000000000005</c:v>
                </c:pt>
                <c:pt idx="152">
                  <c:v>0.79912000000000005</c:v>
                </c:pt>
                <c:pt idx="153">
                  <c:v>0.79912000000000005</c:v>
                </c:pt>
                <c:pt idx="154">
                  <c:v>0.79912000000000005</c:v>
                </c:pt>
                <c:pt idx="155">
                  <c:v>0.79912000000000005</c:v>
                </c:pt>
                <c:pt idx="156">
                  <c:v>0.79912000000000005</c:v>
                </c:pt>
                <c:pt idx="157">
                  <c:v>0.79912000000000005</c:v>
                </c:pt>
                <c:pt idx="158">
                  <c:v>0.79912000000000005</c:v>
                </c:pt>
                <c:pt idx="159">
                  <c:v>0.79912000000000005</c:v>
                </c:pt>
                <c:pt idx="160">
                  <c:v>0.79912000000000005</c:v>
                </c:pt>
                <c:pt idx="161">
                  <c:v>0.79912000000000005</c:v>
                </c:pt>
                <c:pt idx="162">
                  <c:v>0.79912000000000005</c:v>
                </c:pt>
                <c:pt idx="163">
                  <c:v>0.79912000000000005</c:v>
                </c:pt>
                <c:pt idx="164">
                  <c:v>0.79912000000000005</c:v>
                </c:pt>
                <c:pt idx="165">
                  <c:v>0.79912000000000005</c:v>
                </c:pt>
                <c:pt idx="166">
                  <c:v>0.79912000000000005</c:v>
                </c:pt>
                <c:pt idx="167">
                  <c:v>0.79912000000000005</c:v>
                </c:pt>
                <c:pt idx="168">
                  <c:v>0.79912000000000005</c:v>
                </c:pt>
                <c:pt idx="169">
                  <c:v>0.79912000000000005</c:v>
                </c:pt>
                <c:pt idx="170">
                  <c:v>0.79912000000000005</c:v>
                </c:pt>
                <c:pt idx="171">
                  <c:v>0.79912000000000005</c:v>
                </c:pt>
                <c:pt idx="172">
                  <c:v>0.79912000000000005</c:v>
                </c:pt>
                <c:pt idx="173">
                  <c:v>0.79912000000000005</c:v>
                </c:pt>
                <c:pt idx="174">
                  <c:v>0.79912000000000005</c:v>
                </c:pt>
                <c:pt idx="175">
                  <c:v>0.79912000000000005</c:v>
                </c:pt>
                <c:pt idx="176">
                  <c:v>0.79912000000000005</c:v>
                </c:pt>
                <c:pt idx="177">
                  <c:v>0.79912000000000005</c:v>
                </c:pt>
                <c:pt idx="178">
                  <c:v>0.79912000000000005</c:v>
                </c:pt>
                <c:pt idx="179">
                  <c:v>0.79912000000000005</c:v>
                </c:pt>
                <c:pt idx="180">
                  <c:v>0.79912000000000005</c:v>
                </c:pt>
                <c:pt idx="181">
                  <c:v>0.79912000000000005</c:v>
                </c:pt>
                <c:pt idx="182">
                  <c:v>0.79912000000000005</c:v>
                </c:pt>
                <c:pt idx="183">
                  <c:v>0.79912000000000005</c:v>
                </c:pt>
                <c:pt idx="184">
                  <c:v>0.79912000000000005</c:v>
                </c:pt>
                <c:pt idx="185">
                  <c:v>0.79912000000000005</c:v>
                </c:pt>
                <c:pt idx="186">
                  <c:v>0.79912000000000005</c:v>
                </c:pt>
                <c:pt idx="187">
                  <c:v>0.79912000000000005</c:v>
                </c:pt>
                <c:pt idx="188">
                  <c:v>0.79912000000000005</c:v>
                </c:pt>
                <c:pt idx="189">
                  <c:v>0.79912000000000005</c:v>
                </c:pt>
                <c:pt idx="190">
                  <c:v>0.79912000000000005</c:v>
                </c:pt>
                <c:pt idx="191">
                  <c:v>0.79912000000000005</c:v>
                </c:pt>
                <c:pt idx="192">
                  <c:v>0.79912000000000005</c:v>
                </c:pt>
                <c:pt idx="193">
                  <c:v>0.79912000000000005</c:v>
                </c:pt>
                <c:pt idx="194">
                  <c:v>0.79912000000000005</c:v>
                </c:pt>
                <c:pt idx="195">
                  <c:v>0.79912000000000005</c:v>
                </c:pt>
                <c:pt idx="196">
                  <c:v>0.79912000000000005</c:v>
                </c:pt>
                <c:pt idx="197">
                  <c:v>0.79912000000000005</c:v>
                </c:pt>
                <c:pt idx="198">
                  <c:v>0.79912000000000005</c:v>
                </c:pt>
                <c:pt idx="199">
                  <c:v>0.79912000000000005</c:v>
                </c:pt>
                <c:pt idx="200">
                  <c:v>0.79912000000000005</c:v>
                </c:pt>
                <c:pt idx="201">
                  <c:v>0.79912000000000005</c:v>
                </c:pt>
                <c:pt idx="202">
                  <c:v>0.79912000000000005</c:v>
                </c:pt>
                <c:pt idx="203">
                  <c:v>0.79912000000000005</c:v>
                </c:pt>
                <c:pt idx="204">
                  <c:v>0.79912000000000005</c:v>
                </c:pt>
                <c:pt idx="205">
                  <c:v>0.79912000000000005</c:v>
                </c:pt>
                <c:pt idx="206">
                  <c:v>0.79912000000000005</c:v>
                </c:pt>
                <c:pt idx="207">
                  <c:v>0.79912000000000005</c:v>
                </c:pt>
                <c:pt idx="208">
                  <c:v>0.79912000000000005</c:v>
                </c:pt>
                <c:pt idx="209">
                  <c:v>0.79912000000000005</c:v>
                </c:pt>
                <c:pt idx="210">
                  <c:v>0.79912000000000005</c:v>
                </c:pt>
                <c:pt idx="211">
                  <c:v>0.79912000000000005</c:v>
                </c:pt>
                <c:pt idx="212">
                  <c:v>1.911063</c:v>
                </c:pt>
                <c:pt idx="213">
                  <c:v>1.911063</c:v>
                </c:pt>
                <c:pt idx="214">
                  <c:v>1.911063</c:v>
                </c:pt>
                <c:pt idx="215">
                  <c:v>1.911063</c:v>
                </c:pt>
                <c:pt idx="216">
                  <c:v>1.911063</c:v>
                </c:pt>
                <c:pt idx="217">
                  <c:v>1.911063</c:v>
                </c:pt>
                <c:pt idx="218">
                  <c:v>1.911063</c:v>
                </c:pt>
                <c:pt idx="219">
                  <c:v>1.911063</c:v>
                </c:pt>
                <c:pt idx="220">
                  <c:v>1.911063</c:v>
                </c:pt>
                <c:pt idx="221">
                  <c:v>1.911063</c:v>
                </c:pt>
                <c:pt idx="222">
                  <c:v>1.911063</c:v>
                </c:pt>
                <c:pt idx="223">
                  <c:v>1.911063</c:v>
                </c:pt>
                <c:pt idx="224">
                  <c:v>1.911063</c:v>
                </c:pt>
                <c:pt idx="225">
                  <c:v>1.911063</c:v>
                </c:pt>
                <c:pt idx="226">
                  <c:v>1.911063</c:v>
                </c:pt>
                <c:pt idx="227">
                  <c:v>1.911063</c:v>
                </c:pt>
                <c:pt idx="228">
                  <c:v>1.911063</c:v>
                </c:pt>
                <c:pt idx="229">
                  <c:v>1.911063</c:v>
                </c:pt>
                <c:pt idx="230">
                  <c:v>1.911063</c:v>
                </c:pt>
                <c:pt idx="231">
                  <c:v>1.911063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B-4681-91B7-6431B01F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74976"/>
        <c:axId val="212576512"/>
      </c:lineChart>
      <c:dateAx>
        <c:axId val="212574976"/>
        <c:scaling>
          <c:orientation val="minMax"/>
        </c:scaling>
        <c:delete val="0"/>
        <c:axPos val="b"/>
        <c:numFmt formatCode="d/m/yyyy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212576512"/>
        <c:crosses val="autoZero"/>
        <c:auto val="0"/>
        <c:lblOffset val="100"/>
        <c:baseTimeUnit val="days"/>
      </c:dateAx>
      <c:valAx>
        <c:axId val="21257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n-US"/>
                  <a:t>US$/TM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2125749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600"/>
            </a:pPr>
            <a:r>
              <a:rPr lang="en-US" sz="1600"/>
              <a:t>Comparativo precios</a:t>
            </a:r>
          </a:p>
          <a:p>
            <a:pPr>
              <a:defRPr lang="es-ES" sz="1600"/>
            </a:pPr>
            <a:r>
              <a:rPr lang="en-US" sz="1600"/>
              <a:t>Costo Fuel</a:t>
            </a:r>
            <a:r>
              <a:rPr lang="en-US" sz="1600" baseline="0"/>
              <a:t> Oil </a:t>
            </a:r>
            <a:r>
              <a:rPr lang="en-US" sz="1600"/>
              <a:t>SNI </a:t>
            </a:r>
            <a:r>
              <a:rPr lang="en-US" sz="1600" baseline="0"/>
              <a:t>- Costo Fuel OIl S.Industrial - Precio Platts USGC HSFO -</a:t>
            </a:r>
            <a:r>
              <a:rPr lang="en-US" sz="1600" b="1" i="0" u="none" strike="noStrike" baseline="0"/>
              <a:t>Precio Exportación FO4 EPP </a:t>
            </a:r>
            <a:endParaRPr lang="en-US" sz="1600" baseline="0"/>
          </a:p>
          <a:p>
            <a:pPr>
              <a:defRPr lang="es-ES" sz="1600"/>
            </a:pPr>
            <a:r>
              <a:rPr lang="en-US" sz="1600" baseline="0"/>
              <a:t>Agosto 1, 2019 a Junio, 2020</a:t>
            </a:r>
            <a:endParaRPr lang="en-US" sz="1600"/>
          </a:p>
        </c:rich>
      </c:tx>
      <c:layout>
        <c:manualLayout>
          <c:xMode val="edge"/>
          <c:yMode val="edge"/>
          <c:x val="0.10867606364019312"/>
          <c:y val="1.69850585315205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61760195730457E-2"/>
          <c:y val="0.22214076347801157"/>
          <c:w val="0.90125329519805653"/>
          <c:h val="0.52763537326195808"/>
        </c:manualLayout>
      </c:layout>
      <c:lineChart>
        <c:grouping val="standard"/>
        <c:varyColors val="0"/>
        <c:ser>
          <c:idx val="0"/>
          <c:order val="0"/>
          <c:tx>
            <c:strRef>
              <c:f>'Graf per ARCH'!$B$35</c:f>
              <c:strCache>
                <c:ptCount val="1"/>
                <c:pt idx="0">
                  <c:v>Costo Fuel Oil SNI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Gasolinas!$C$31:$C$743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Gasolinas!$D$31:$D$743</c:f>
              <c:numCache>
                <c:formatCode>General</c:formatCode>
                <c:ptCount val="232"/>
                <c:pt idx="1">
                  <c:v>377.8</c:v>
                </c:pt>
                <c:pt idx="2">
                  <c:v>362.4</c:v>
                </c:pt>
                <c:pt idx="3">
                  <c:v>372.44</c:v>
                </c:pt>
                <c:pt idx="4">
                  <c:v>383.65</c:v>
                </c:pt>
                <c:pt idx="5">
                  <c:v>364.37</c:v>
                </c:pt>
                <c:pt idx="6">
                  <c:v>361.73</c:v>
                </c:pt>
                <c:pt idx="7">
                  <c:v>346.62</c:v>
                </c:pt>
                <c:pt idx="8">
                  <c:v>344.01</c:v>
                </c:pt>
                <c:pt idx="9">
                  <c:v>335.74</c:v>
                </c:pt>
                <c:pt idx="10">
                  <c:v>340.09</c:v>
                </c:pt>
                <c:pt idx="11">
                  <c:v>334.1</c:v>
                </c:pt>
                <c:pt idx="12">
                  <c:v>324.35000000000002</c:v>
                </c:pt>
                <c:pt idx="13">
                  <c:v>315.31</c:v>
                </c:pt>
                <c:pt idx="14">
                  <c:v>324.14999999999998</c:v>
                </c:pt>
                <c:pt idx="15">
                  <c:v>325.36</c:v>
                </c:pt>
                <c:pt idx="16">
                  <c:v>319.98</c:v>
                </c:pt>
                <c:pt idx="17">
                  <c:v>317.24</c:v>
                </c:pt>
                <c:pt idx="18">
                  <c:v>329.81</c:v>
                </c:pt>
                <c:pt idx="19">
                  <c:v>330.64</c:v>
                </c:pt>
                <c:pt idx="20">
                  <c:v>322.63</c:v>
                </c:pt>
                <c:pt idx="21">
                  <c:v>307.13</c:v>
                </c:pt>
                <c:pt idx="22">
                  <c:v>292.56</c:v>
                </c:pt>
                <c:pt idx="23">
                  <c:v>305.91000000000003</c:v>
                </c:pt>
                <c:pt idx="24">
                  <c:v>297.73</c:v>
                </c:pt>
                <c:pt idx="25">
                  <c:v>298.87</c:v>
                </c:pt>
                <c:pt idx="26">
                  <c:v>310.24</c:v>
                </c:pt>
                <c:pt idx="27">
                  <c:v>314.81</c:v>
                </c:pt>
                <c:pt idx="28">
                  <c:v>310.60000000000002</c:v>
                </c:pt>
                <c:pt idx="29">
                  <c:v>309.08999999999997</c:v>
                </c:pt>
                <c:pt idx="30">
                  <c:v>321.64</c:v>
                </c:pt>
                <c:pt idx="31">
                  <c:v>310.42</c:v>
                </c:pt>
                <c:pt idx="32">
                  <c:v>310.87</c:v>
                </c:pt>
                <c:pt idx="33">
                  <c:v>337.38</c:v>
                </c:pt>
                <c:pt idx="34">
                  <c:v>331.47</c:v>
                </c:pt>
                <c:pt idx="35">
                  <c:v>337.37</c:v>
                </c:pt>
                <c:pt idx="36">
                  <c:v>326.07</c:v>
                </c:pt>
                <c:pt idx="37">
                  <c:v>330.41</c:v>
                </c:pt>
                <c:pt idx="38">
                  <c:v>317.38</c:v>
                </c:pt>
                <c:pt idx="39">
                  <c:v>314.91000000000003</c:v>
                </c:pt>
                <c:pt idx="40">
                  <c:v>292.5</c:v>
                </c:pt>
                <c:pt idx="41">
                  <c:v>293.31</c:v>
                </c:pt>
                <c:pt idx="42">
                  <c:v>310.39</c:v>
                </c:pt>
                <c:pt idx="43">
                  <c:v>323.45999999999998</c:v>
                </c:pt>
                <c:pt idx="44">
                  <c:v>308.17</c:v>
                </c:pt>
                <c:pt idx="45">
                  <c:v>315.13</c:v>
                </c:pt>
                <c:pt idx="46">
                  <c:v>351.51</c:v>
                </c:pt>
                <c:pt idx="47">
                  <c:v>340.96</c:v>
                </c:pt>
                <c:pt idx="48">
                  <c:v>343.9</c:v>
                </c:pt>
                <c:pt idx="49">
                  <c:v>316.44</c:v>
                </c:pt>
                <c:pt idx="50">
                  <c:v>316.83</c:v>
                </c:pt>
                <c:pt idx="51">
                  <c:v>293.62</c:v>
                </c:pt>
                <c:pt idx="52">
                  <c:v>278.5</c:v>
                </c:pt>
                <c:pt idx="53">
                  <c:v>264.41000000000003</c:v>
                </c:pt>
                <c:pt idx="54">
                  <c:v>272.64999999999998</c:v>
                </c:pt>
                <c:pt idx="55">
                  <c:v>268.85000000000002</c:v>
                </c:pt>
                <c:pt idx="56">
                  <c:v>268.08</c:v>
                </c:pt>
                <c:pt idx="57">
                  <c:v>265.95999999999998</c:v>
                </c:pt>
                <c:pt idx="58">
                  <c:v>264.36</c:v>
                </c:pt>
                <c:pt idx="59">
                  <c:v>266.45999999999998</c:v>
                </c:pt>
                <c:pt idx="60">
                  <c:v>266.16000000000003</c:v>
                </c:pt>
                <c:pt idx="61">
                  <c:v>278.19</c:v>
                </c:pt>
                <c:pt idx="62">
                  <c:v>273.86</c:v>
                </c:pt>
                <c:pt idx="63">
                  <c:v>266.29000000000002</c:v>
                </c:pt>
                <c:pt idx="64">
                  <c:v>265.33999999999997</c:v>
                </c:pt>
                <c:pt idx="65">
                  <c:v>262.26</c:v>
                </c:pt>
                <c:pt idx="66">
                  <c:v>269.02999999999997</c:v>
                </c:pt>
                <c:pt idx="67">
                  <c:v>268.2</c:v>
                </c:pt>
                <c:pt idx="68">
                  <c:v>264.27</c:v>
                </c:pt>
                <c:pt idx="69">
                  <c:v>261.7</c:v>
                </c:pt>
                <c:pt idx="70">
                  <c:v>256.67</c:v>
                </c:pt>
                <c:pt idx="71">
                  <c:v>254.59</c:v>
                </c:pt>
                <c:pt idx="72">
                  <c:v>252.79</c:v>
                </c:pt>
                <c:pt idx="73">
                  <c:v>251.85</c:v>
                </c:pt>
                <c:pt idx="74">
                  <c:v>252.07</c:v>
                </c:pt>
                <c:pt idx="75">
                  <c:v>246.01</c:v>
                </c:pt>
                <c:pt idx="76">
                  <c:v>239.31</c:v>
                </c:pt>
                <c:pt idx="77">
                  <c:v>243.49</c:v>
                </c:pt>
                <c:pt idx="78">
                  <c:v>245.47</c:v>
                </c:pt>
                <c:pt idx="79">
                  <c:v>245.95</c:v>
                </c:pt>
                <c:pt idx="80">
                  <c:v>243.68</c:v>
                </c:pt>
                <c:pt idx="81">
                  <c:v>241.65</c:v>
                </c:pt>
                <c:pt idx="82">
                  <c:v>237.91</c:v>
                </c:pt>
                <c:pt idx="83">
                  <c:v>239.73</c:v>
                </c:pt>
                <c:pt idx="84">
                  <c:v>236.49</c:v>
                </c:pt>
                <c:pt idx="85">
                  <c:v>227.04</c:v>
                </c:pt>
                <c:pt idx="86">
                  <c:v>229.39</c:v>
                </c:pt>
                <c:pt idx="87">
                  <c:v>229.93</c:v>
                </c:pt>
                <c:pt idx="88">
                  <c:v>228.21</c:v>
                </c:pt>
                <c:pt idx="89">
                  <c:v>225.88</c:v>
                </c:pt>
                <c:pt idx="90">
                  <c:v>224.4</c:v>
                </c:pt>
                <c:pt idx="91">
                  <c:v>228.64</c:v>
                </c:pt>
                <c:pt idx="92">
                  <c:v>225.26</c:v>
                </c:pt>
                <c:pt idx="93">
                  <c:v>223.35</c:v>
                </c:pt>
                <c:pt idx="94">
                  <c:v>222.04</c:v>
                </c:pt>
                <c:pt idx="95">
                  <c:v>219.93</c:v>
                </c:pt>
                <c:pt idx="96">
                  <c:v>215.05</c:v>
                </c:pt>
                <c:pt idx="97">
                  <c:v>212.72</c:v>
                </c:pt>
                <c:pt idx="98">
                  <c:v>206</c:v>
                </c:pt>
                <c:pt idx="99">
                  <c:v>208.67</c:v>
                </c:pt>
                <c:pt idx="100">
                  <c:v>214.28</c:v>
                </c:pt>
                <c:pt idx="101">
                  <c:v>210.25</c:v>
                </c:pt>
                <c:pt idx="102">
                  <c:v>207.83</c:v>
                </c:pt>
                <c:pt idx="103">
                  <c:v>208.9</c:v>
                </c:pt>
                <c:pt idx="104">
                  <c:v>211.72</c:v>
                </c:pt>
                <c:pt idx="105">
                  <c:v>211.84</c:v>
                </c:pt>
                <c:pt idx="106">
                  <c:v>214.45</c:v>
                </c:pt>
                <c:pt idx="107">
                  <c:v>211.25</c:v>
                </c:pt>
                <c:pt idx="108">
                  <c:v>205.83</c:v>
                </c:pt>
                <c:pt idx="109">
                  <c:v>196.29</c:v>
                </c:pt>
                <c:pt idx="110">
                  <c:v>198.02</c:v>
                </c:pt>
                <c:pt idx="111">
                  <c:v>196.11</c:v>
                </c:pt>
                <c:pt idx="112">
                  <c:v>196.01</c:v>
                </c:pt>
                <c:pt idx="113">
                  <c:v>205.55</c:v>
                </c:pt>
                <c:pt idx="114">
                  <c:v>229.59</c:v>
                </c:pt>
                <c:pt idx="115">
                  <c:v>231.72</c:v>
                </c:pt>
                <c:pt idx="116" formatCode="0.00">
                  <c:v>223.02</c:v>
                </c:pt>
                <c:pt idx="117" formatCode="0.00">
                  <c:v>217.84</c:v>
                </c:pt>
                <c:pt idx="118" formatCode="0.00">
                  <c:v>225.18</c:v>
                </c:pt>
                <c:pt idx="119" formatCode="0.00">
                  <c:v>223.78</c:v>
                </c:pt>
                <c:pt idx="120" formatCode="0.00">
                  <c:v>230.72</c:v>
                </c:pt>
                <c:pt idx="121" formatCode="0.00">
                  <c:v>229.38</c:v>
                </c:pt>
                <c:pt idx="122" formatCode="0.00">
                  <c:v>229.14</c:v>
                </c:pt>
                <c:pt idx="123" formatCode="0.00">
                  <c:v>229.28</c:v>
                </c:pt>
                <c:pt idx="124" formatCode="0.00">
                  <c:v>227.72</c:v>
                </c:pt>
                <c:pt idx="125" formatCode="0.00">
                  <c:v>236.02</c:v>
                </c:pt>
                <c:pt idx="126" formatCode="0.00">
                  <c:v>230.72</c:v>
                </c:pt>
                <c:pt idx="127" formatCode="0.00">
                  <c:v>230.84</c:v>
                </c:pt>
                <c:pt idx="128" formatCode="0.00">
                  <c:v>227.76</c:v>
                </c:pt>
                <c:pt idx="129" formatCode="0.00">
                  <c:v>233.1</c:v>
                </c:pt>
                <c:pt idx="130" formatCode="0.00">
                  <c:v>248.01</c:v>
                </c:pt>
                <c:pt idx="131" formatCode="0.00">
                  <c:v>243.43</c:v>
                </c:pt>
                <c:pt idx="132" formatCode="0.00">
                  <c:v>241.47</c:v>
                </c:pt>
                <c:pt idx="133" formatCode="0.00">
                  <c:v>237.64</c:v>
                </c:pt>
                <c:pt idx="134" formatCode="0.00">
                  <c:v>239.42</c:v>
                </c:pt>
                <c:pt idx="135" formatCode="0.00">
                  <c:v>247.57</c:v>
                </c:pt>
                <c:pt idx="136" formatCode="0.00">
                  <c:v>252.87</c:v>
                </c:pt>
                <c:pt idx="137" formatCode="0.00">
                  <c:v>247.96</c:v>
                </c:pt>
                <c:pt idx="138" formatCode="0.00">
                  <c:v>247.01</c:v>
                </c:pt>
                <c:pt idx="139" formatCode="0.00">
                  <c:v>249.89</c:v>
                </c:pt>
                <c:pt idx="140" formatCode="0.00">
                  <c:v>245.8</c:v>
                </c:pt>
                <c:pt idx="141" formatCode="0.00">
                  <c:v>245.66</c:v>
                </c:pt>
                <c:pt idx="142" formatCode="0.00">
                  <c:v>247.39</c:v>
                </c:pt>
                <c:pt idx="143" formatCode="0.00">
                  <c:v>243.5</c:v>
                </c:pt>
                <c:pt idx="144" formatCode="0.00">
                  <c:v>241.1</c:v>
                </c:pt>
                <c:pt idx="145" formatCode="0.00">
                  <c:v>238.29</c:v>
                </c:pt>
                <c:pt idx="146" formatCode="0.00">
                  <c:v>238.04</c:v>
                </c:pt>
                <c:pt idx="147" formatCode="0.00">
                  <c:v>238.87</c:v>
                </c:pt>
                <c:pt idx="148" formatCode="0.00">
                  <c:v>234.19</c:v>
                </c:pt>
                <c:pt idx="149" formatCode="0.00">
                  <c:v>231.32</c:v>
                </c:pt>
                <c:pt idx="150" formatCode="0.00">
                  <c:v>236.89</c:v>
                </c:pt>
                <c:pt idx="151" formatCode="0.00">
                  <c:v>232.05</c:v>
                </c:pt>
                <c:pt idx="152" formatCode="0.00">
                  <c:v>226</c:v>
                </c:pt>
                <c:pt idx="153" formatCode="0.00">
                  <c:v>220.1</c:v>
                </c:pt>
                <c:pt idx="154" formatCode="0.00">
                  <c:v>218.5</c:v>
                </c:pt>
                <c:pt idx="155" formatCode="0.00">
                  <c:v>215.75</c:v>
                </c:pt>
                <c:pt idx="156" formatCode="0.00">
                  <c:v>217.25</c:v>
                </c:pt>
                <c:pt idx="157" formatCode="0.00">
                  <c:v>216.77</c:v>
                </c:pt>
                <c:pt idx="158" formatCode="0.00">
                  <c:v>217.4</c:v>
                </c:pt>
                <c:pt idx="159" formatCode="0.00">
                  <c:v>212.64</c:v>
                </c:pt>
                <c:pt idx="160" formatCode="0.00">
                  <c:v>210.77</c:v>
                </c:pt>
                <c:pt idx="161" formatCode="0.00">
                  <c:v>212.37</c:v>
                </c:pt>
                <c:pt idx="162" formatCode="0.00">
                  <c:v>219.13</c:v>
                </c:pt>
                <c:pt idx="163" formatCode="0.00">
                  <c:v>220.52</c:v>
                </c:pt>
                <c:pt idx="164" formatCode="0.00">
                  <c:v>224.31</c:v>
                </c:pt>
                <c:pt idx="165" formatCode="0.00">
                  <c:v>221.74</c:v>
                </c:pt>
                <c:pt idx="166" formatCode="0.00">
                  <c:v>221.49</c:v>
                </c:pt>
                <c:pt idx="167" formatCode="0.00">
                  <c:v>221.15</c:v>
                </c:pt>
                <c:pt idx="168" formatCode="0.00">
                  <c:v>214.22</c:v>
                </c:pt>
                <c:pt idx="169" formatCode="0.00">
                  <c:v>216.71</c:v>
                </c:pt>
                <c:pt idx="170" formatCode="0.00">
                  <c:v>219.75</c:v>
                </c:pt>
                <c:pt idx="171" formatCode="0.00">
                  <c:v>219.75</c:v>
                </c:pt>
                <c:pt idx="172" formatCode="0.00">
                  <c:v>220.65</c:v>
                </c:pt>
                <c:pt idx="173" formatCode="0.00">
                  <c:v>223.35</c:v>
                </c:pt>
                <c:pt idx="174" formatCode="0.00">
                  <c:v>218.19</c:v>
                </c:pt>
                <c:pt idx="175" formatCode="0.00">
                  <c:v>221.44</c:v>
                </c:pt>
                <c:pt idx="176" formatCode="0.00">
                  <c:v>225.88</c:v>
                </c:pt>
                <c:pt idx="177" formatCode="0.00">
                  <c:v>221.71</c:v>
                </c:pt>
                <c:pt idx="178" formatCode="0.00">
                  <c:v>219.48</c:v>
                </c:pt>
                <c:pt idx="179" formatCode="0.00">
                  <c:v>224.5</c:v>
                </c:pt>
                <c:pt idx="180" formatCode="0.00">
                  <c:v>213.51</c:v>
                </c:pt>
                <c:pt idx="181" formatCode="0.00">
                  <c:v>208.07</c:v>
                </c:pt>
                <c:pt idx="182" formatCode="0.00">
                  <c:v>196.86</c:v>
                </c:pt>
                <c:pt idx="183" formatCode="0.00">
                  <c:v>202.75</c:v>
                </c:pt>
                <c:pt idx="184" formatCode="0.00">
                  <c:v>209.02</c:v>
                </c:pt>
                <c:pt idx="185" formatCode="0.00">
                  <c:v>210.56</c:v>
                </c:pt>
                <c:pt idx="186" formatCode="0.00">
                  <c:v>214.84</c:v>
                </c:pt>
                <c:pt idx="187" formatCode="0.00">
                  <c:v>221.51</c:v>
                </c:pt>
                <c:pt idx="188" formatCode="0.00">
                  <c:v>222.29</c:v>
                </c:pt>
                <c:pt idx="189" formatCode="0.00">
                  <c:v>225.22</c:v>
                </c:pt>
                <c:pt idx="190" formatCode="0.00">
                  <c:v>221.54</c:v>
                </c:pt>
                <c:pt idx="191" formatCode="0.00">
                  <c:v>218.98</c:v>
                </c:pt>
                <c:pt idx="192" formatCode="0.00">
                  <c:v>221.44</c:v>
                </c:pt>
                <c:pt idx="193" formatCode="0.00">
                  <c:v>224.4</c:v>
                </c:pt>
                <c:pt idx="194" formatCode="0.00">
                  <c:v>219.5</c:v>
                </c:pt>
                <c:pt idx="195" formatCode="0.00">
                  <c:v>222.08</c:v>
                </c:pt>
                <c:pt idx="196" formatCode="0.00">
                  <c:v>222.47</c:v>
                </c:pt>
                <c:pt idx="197" formatCode="0.00">
                  <c:v>228.97</c:v>
                </c:pt>
                <c:pt idx="198" formatCode="0.00">
                  <c:v>227.56</c:v>
                </c:pt>
                <c:pt idx="199" formatCode="0.00">
                  <c:v>222.45</c:v>
                </c:pt>
                <c:pt idx="200" formatCode="0.00">
                  <c:v>222.43</c:v>
                </c:pt>
                <c:pt idx="201" formatCode="0.00">
                  <c:v>223.04</c:v>
                </c:pt>
                <c:pt idx="202" formatCode="0.00">
                  <c:v>220.88</c:v>
                </c:pt>
                <c:pt idx="203" formatCode="0.00">
                  <c:v>220.82</c:v>
                </c:pt>
                <c:pt idx="204" formatCode="0.00">
                  <c:v>215.42</c:v>
                </c:pt>
                <c:pt idx="205" formatCode="0.00">
                  <c:v>206.65</c:v>
                </c:pt>
                <c:pt idx="206" formatCode="0.00">
                  <c:v>204.79</c:v>
                </c:pt>
                <c:pt idx="207" formatCode="0.00">
                  <c:v>219.61</c:v>
                </c:pt>
                <c:pt idx="208" formatCode="0.00">
                  <c:v>218.28</c:v>
                </c:pt>
                <c:pt idx="209" formatCode="0.00">
                  <c:v>222.35</c:v>
                </c:pt>
                <c:pt idx="210" formatCode="0.00">
                  <c:v>226.58</c:v>
                </c:pt>
                <c:pt idx="211" formatCode="0.00">
                  <c:v>222.22</c:v>
                </c:pt>
                <c:pt idx="212" formatCode="0.00">
                  <c:v>223.7</c:v>
                </c:pt>
                <c:pt idx="213" formatCode="0.00">
                  <c:v>219.27</c:v>
                </c:pt>
                <c:pt idx="214" formatCode="0.00">
                  <c:v>214.85</c:v>
                </c:pt>
                <c:pt idx="215" formatCode="0.00">
                  <c:v>218.82</c:v>
                </c:pt>
                <c:pt idx="216" formatCode="0.00">
                  <c:v>218.82</c:v>
                </c:pt>
                <c:pt idx="217" formatCode="0.00">
                  <c:v>224.73</c:v>
                </c:pt>
                <c:pt idx="218" formatCode="0.00">
                  <c:v>221.01</c:v>
                </c:pt>
                <c:pt idx="219" formatCode="0.00">
                  <c:v>217.43</c:v>
                </c:pt>
                <c:pt idx="220" formatCode="0.00">
                  <c:v>216.9</c:v>
                </c:pt>
                <c:pt idx="221" formatCode="0.00">
                  <c:v>213.77</c:v>
                </c:pt>
                <c:pt idx="222" formatCode="0.00">
                  <c:v>218.12</c:v>
                </c:pt>
                <c:pt idx="223" formatCode="0.00">
                  <c:v>218.34</c:v>
                </c:pt>
                <c:pt idx="224" formatCode="0.00">
                  <c:v>219.69</c:v>
                </c:pt>
                <c:pt idx="225" formatCode="0.00">
                  <c:v>215.18</c:v>
                </c:pt>
                <c:pt idx="226" formatCode="0.00">
                  <c:v>212.44</c:v>
                </c:pt>
                <c:pt idx="227" formatCode="0.00">
                  <c:v>209.08</c:v>
                </c:pt>
                <c:pt idx="228" formatCode="0.00">
                  <c:v>204.92</c:v>
                </c:pt>
                <c:pt idx="229" formatCode="0.00">
                  <c:v>207.12</c:v>
                </c:pt>
                <c:pt idx="230" formatCode="0.00">
                  <c:v>208.08</c:v>
                </c:pt>
                <c:pt idx="231" formatCode="0.00">
                  <c:v>209.37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0-48F7-9BD3-8D1368AE2057}"/>
            </c:ext>
          </c:extLst>
        </c:ser>
        <c:ser>
          <c:idx val="2"/>
          <c:order val="1"/>
          <c:tx>
            <c:strRef>
              <c:f>'Graf per ARCH'!$B$36</c:f>
              <c:strCache>
                <c:ptCount val="1"/>
                <c:pt idx="0">
                  <c:v>Precio Export. Fuel Oil  EPP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Gasolinas!$C$31:$C$743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Gasolinas!$AL$31:$AL$743</c:f>
              <c:numCache>
                <c:formatCode>0.000000</c:formatCode>
                <c:ptCount val="232"/>
                <c:pt idx="1">
                  <c:v>0.79912000000000005</c:v>
                </c:pt>
                <c:pt idx="2">
                  <c:v>0.79912000000000005</c:v>
                </c:pt>
                <c:pt idx="3">
                  <c:v>0.79912000000000005</c:v>
                </c:pt>
                <c:pt idx="4">
                  <c:v>0.79912000000000005</c:v>
                </c:pt>
                <c:pt idx="5">
                  <c:v>0.79912000000000005</c:v>
                </c:pt>
                <c:pt idx="6">
                  <c:v>0.79912000000000005</c:v>
                </c:pt>
                <c:pt idx="7">
                  <c:v>0.79912000000000005</c:v>
                </c:pt>
                <c:pt idx="8">
                  <c:v>0.79912000000000005</c:v>
                </c:pt>
                <c:pt idx="9">
                  <c:v>0.79912000000000005</c:v>
                </c:pt>
                <c:pt idx="10">
                  <c:v>0.79912000000000005</c:v>
                </c:pt>
                <c:pt idx="11">
                  <c:v>0.79912000000000005</c:v>
                </c:pt>
                <c:pt idx="12">
                  <c:v>0.79912000000000005</c:v>
                </c:pt>
                <c:pt idx="13">
                  <c:v>0.79912000000000005</c:v>
                </c:pt>
                <c:pt idx="14">
                  <c:v>0.79912000000000005</c:v>
                </c:pt>
                <c:pt idx="15">
                  <c:v>0.79912000000000005</c:v>
                </c:pt>
                <c:pt idx="16">
                  <c:v>0.79912000000000005</c:v>
                </c:pt>
                <c:pt idx="17">
                  <c:v>0.79912000000000005</c:v>
                </c:pt>
                <c:pt idx="18">
                  <c:v>0.79912000000000005</c:v>
                </c:pt>
                <c:pt idx="19">
                  <c:v>0.79912000000000005</c:v>
                </c:pt>
                <c:pt idx="20">
                  <c:v>0.79912000000000005</c:v>
                </c:pt>
                <c:pt idx="21">
                  <c:v>0.79912000000000005</c:v>
                </c:pt>
                <c:pt idx="22">
                  <c:v>0.79912000000000005</c:v>
                </c:pt>
                <c:pt idx="23">
                  <c:v>0.79912000000000005</c:v>
                </c:pt>
                <c:pt idx="24">
                  <c:v>0.79912000000000005</c:v>
                </c:pt>
                <c:pt idx="25">
                  <c:v>0.79912000000000005</c:v>
                </c:pt>
                <c:pt idx="26">
                  <c:v>0.79912000000000005</c:v>
                </c:pt>
                <c:pt idx="27">
                  <c:v>0.79912000000000005</c:v>
                </c:pt>
                <c:pt idx="28">
                  <c:v>0.79912000000000005</c:v>
                </c:pt>
                <c:pt idx="29">
                  <c:v>0.79912000000000005</c:v>
                </c:pt>
                <c:pt idx="30">
                  <c:v>0.79912000000000005</c:v>
                </c:pt>
                <c:pt idx="31">
                  <c:v>0.79912000000000005</c:v>
                </c:pt>
                <c:pt idx="32">
                  <c:v>0.79912000000000005</c:v>
                </c:pt>
                <c:pt idx="33">
                  <c:v>0.79912000000000005</c:v>
                </c:pt>
                <c:pt idx="34">
                  <c:v>0.79912000000000005</c:v>
                </c:pt>
                <c:pt idx="35">
                  <c:v>0.79912000000000005</c:v>
                </c:pt>
                <c:pt idx="36">
                  <c:v>0.79912000000000005</c:v>
                </c:pt>
                <c:pt idx="37">
                  <c:v>0.79912000000000005</c:v>
                </c:pt>
                <c:pt idx="38">
                  <c:v>0.79912000000000005</c:v>
                </c:pt>
                <c:pt idx="39">
                  <c:v>0.79912000000000005</c:v>
                </c:pt>
                <c:pt idx="40">
                  <c:v>0.79912000000000005</c:v>
                </c:pt>
                <c:pt idx="41">
                  <c:v>0.79912000000000005</c:v>
                </c:pt>
                <c:pt idx="42">
                  <c:v>0.79912000000000005</c:v>
                </c:pt>
                <c:pt idx="43">
                  <c:v>0.79912000000000005</c:v>
                </c:pt>
                <c:pt idx="44">
                  <c:v>0.79912000000000005</c:v>
                </c:pt>
                <c:pt idx="45">
                  <c:v>0.79912000000000005</c:v>
                </c:pt>
                <c:pt idx="46">
                  <c:v>0.79912000000000005</c:v>
                </c:pt>
                <c:pt idx="47">
                  <c:v>0.79912000000000005</c:v>
                </c:pt>
                <c:pt idx="48">
                  <c:v>0.79912000000000005</c:v>
                </c:pt>
                <c:pt idx="49">
                  <c:v>0.79912000000000005</c:v>
                </c:pt>
                <c:pt idx="50">
                  <c:v>0.79912000000000005</c:v>
                </c:pt>
                <c:pt idx="51">
                  <c:v>0.79912000000000005</c:v>
                </c:pt>
                <c:pt idx="52">
                  <c:v>0.79912000000000005</c:v>
                </c:pt>
                <c:pt idx="53">
                  <c:v>0.79912000000000005</c:v>
                </c:pt>
                <c:pt idx="54">
                  <c:v>0.79912000000000005</c:v>
                </c:pt>
                <c:pt idx="55">
                  <c:v>0.79912000000000005</c:v>
                </c:pt>
                <c:pt idx="56">
                  <c:v>0.79912000000000005</c:v>
                </c:pt>
                <c:pt idx="57">
                  <c:v>0.79912000000000005</c:v>
                </c:pt>
                <c:pt idx="58">
                  <c:v>0.79912000000000005</c:v>
                </c:pt>
                <c:pt idx="59">
                  <c:v>0.79912000000000005</c:v>
                </c:pt>
                <c:pt idx="60">
                  <c:v>0.79912000000000005</c:v>
                </c:pt>
                <c:pt idx="61">
                  <c:v>0.79912000000000005</c:v>
                </c:pt>
                <c:pt idx="62">
                  <c:v>0.79912000000000005</c:v>
                </c:pt>
                <c:pt idx="63">
                  <c:v>0.79912000000000005</c:v>
                </c:pt>
                <c:pt idx="64">
                  <c:v>0.79912000000000005</c:v>
                </c:pt>
                <c:pt idx="65">
                  <c:v>0.79912000000000005</c:v>
                </c:pt>
                <c:pt idx="66">
                  <c:v>0.79912000000000005</c:v>
                </c:pt>
                <c:pt idx="67">
                  <c:v>0.79912000000000005</c:v>
                </c:pt>
                <c:pt idx="68">
                  <c:v>0.79912000000000005</c:v>
                </c:pt>
                <c:pt idx="69">
                  <c:v>0.79912000000000005</c:v>
                </c:pt>
                <c:pt idx="70">
                  <c:v>0.79912000000000005</c:v>
                </c:pt>
                <c:pt idx="71">
                  <c:v>0.79912000000000005</c:v>
                </c:pt>
                <c:pt idx="72">
                  <c:v>0.79912000000000005</c:v>
                </c:pt>
                <c:pt idx="73">
                  <c:v>0.79912000000000005</c:v>
                </c:pt>
                <c:pt idx="74">
                  <c:v>0.79912000000000005</c:v>
                </c:pt>
                <c:pt idx="75">
                  <c:v>0.79912000000000005</c:v>
                </c:pt>
                <c:pt idx="76">
                  <c:v>0.79912000000000005</c:v>
                </c:pt>
                <c:pt idx="77">
                  <c:v>0.79912000000000005</c:v>
                </c:pt>
                <c:pt idx="78">
                  <c:v>0.79912000000000005</c:v>
                </c:pt>
                <c:pt idx="79">
                  <c:v>0.79912000000000005</c:v>
                </c:pt>
                <c:pt idx="80">
                  <c:v>0.79912000000000005</c:v>
                </c:pt>
                <c:pt idx="81">
                  <c:v>0.79912000000000005</c:v>
                </c:pt>
                <c:pt idx="82">
                  <c:v>0.79912000000000005</c:v>
                </c:pt>
                <c:pt idx="83">
                  <c:v>0.79912000000000005</c:v>
                </c:pt>
                <c:pt idx="84">
                  <c:v>0.79912000000000005</c:v>
                </c:pt>
                <c:pt idx="85">
                  <c:v>0.79912000000000005</c:v>
                </c:pt>
                <c:pt idx="86">
                  <c:v>0.79912000000000005</c:v>
                </c:pt>
                <c:pt idx="87">
                  <c:v>0.79912000000000005</c:v>
                </c:pt>
                <c:pt idx="88">
                  <c:v>0.79912000000000005</c:v>
                </c:pt>
                <c:pt idx="89">
                  <c:v>0.79912000000000005</c:v>
                </c:pt>
                <c:pt idx="90">
                  <c:v>0.79912000000000005</c:v>
                </c:pt>
                <c:pt idx="91">
                  <c:v>0.79912000000000005</c:v>
                </c:pt>
                <c:pt idx="92">
                  <c:v>0.79912000000000005</c:v>
                </c:pt>
                <c:pt idx="93">
                  <c:v>0.79912000000000005</c:v>
                </c:pt>
                <c:pt idx="94">
                  <c:v>0.79912000000000005</c:v>
                </c:pt>
                <c:pt idx="95">
                  <c:v>0.79912000000000005</c:v>
                </c:pt>
                <c:pt idx="96">
                  <c:v>0.79912000000000005</c:v>
                </c:pt>
                <c:pt idx="97">
                  <c:v>0.79912000000000005</c:v>
                </c:pt>
                <c:pt idx="98">
                  <c:v>0.79912000000000005</c:v>
                </c:pt>
                <c:pt idx="99">
                  <c:v>0.79912000000000005</c:v>
                </c:pt>
                <c:pt idx="100">
                  <c:v>0.79912000000000005</c:v>
                </c:pt>
                <c:pt idx="101">
                  <c:v>0.79912000000000005</c:v>
                </c:pt>
                <c:pt idx="102">
                  <c:v>0.79912000000000005</c:v>
                </c:pt>
                <c:pt idx="103">
                  <c:v>0.79912000000000005</c:v>
                </c:pt>
                <c:pt idx="104">
                  <c:v>0.79912000000000005</c:v>
                </c:pt>
                <c:pt idx="105">
                  <c:v>0.79912000000000005</c:v>
                </c:pt>
                <c:pt idx="106">
                  <c:v>0.79912000000000005</c:v>
                </c:pt>
                <c:pt idx="107">
                  <c:v>0.79912000000000005</c:v>
                </c:pt>
                <c:pt idx="108">
                  <c:v>0.79912000000000005</c:v>
                </c:pt>
                <c:pt idx="109">
                  <c:v>0.79912000000000005</c:v>
                </c:pt>
                <c:pt idx="110">
                  <c:v>0.79912000000000005</c:v>
                </c:pt>
                <c:pt idx="111">
                  <c:v>0.79912000000000005</c:v>
                </c:pt>
                <c:pt idx="112">
                  <c:v>0.79912000000000005</c:v>
                </c:pt>
                <c:pt idx="113">
                  <c:v>0.79912000000000005</c:v>
                </c:pt>
                <c:pt idx="114">
                  <c:v>0.79912000000000005</c:v>
                </c:pt>
                <c:pt idx="115">
                  <c:v>0.79912000000000005</c:v>
                </c:pt>
                <c:pt idx="116">
                  <c:v>0.79912000000000005</c:v>
                </c:pt>
                <c:pt idx="117">
                  <c:v>0.79912000000000005</c:v>
                </c:pt>
                <c:pt idx="118">
                  <c:v>0.79912000000000005</c:v>
                </c:pt>
                <c:pt idx="119">
                  <c:v>0.79912000000000005</c:v>
                </c:pt>
                <c:pt idx="120">
                  <c:v>0.79912000000000005</c:v>
                </c:pt>
                <c:pt idx="121">
                  <c:v>0.79912000000000005</c:v>
                </c:pt>
                <c:pt idx="122">
                  <c:v>0.79912000000000005</c:v>
                </c:pt>
                <c:pt idx="123">
                  <c:v>0.79912000000000005</c:v>
                </c:pt>
                <c:pt idx="124">
                  <c:v>0.79912000000000005</c:v>
                </c:pt>
                <c:pt idx="125">
                  <c:v>0.79912000000000005</c:v>
                </c:pt>
                <c:pt idx="126">
                  <c:v>0.79912000000000005</c:v>
                </c:pt>
                <c:pt idx="127">
                  <c:v>0.79912000000000005</c:v>
                </c:pt>
                <c:pt idx="128">
                  <c:v>0.79912000000000005</c:v>
                </c:pt>
                <c:pt idx="129">
                  <c:v>0.79912000000000005</c:v>
                </c:pt>
                <c:pt idx="130">
                  <c:v>0.79912000000000005</c:v>
                </c:pt>
                <c:pt idx="131">
                  <c:v>0.79912000000000005</c:v>
                </c:pt>
                <c:pt idx="132">
                  <c:v>0.79912000000000005</c:v>
                </c:pt>
                <c:pt idx="133">
                  <c:v>0.79912000000000005</c:v>
                </c:pt>
                <c:pt idx="134">
                  <c:v>0.79912000000000005</c:v>
                </c:pt>
                <c:pt idx="135">
                  <c:v>0.79912000000000005</c:v>
                </c:pt>
                <c:pt idx="136">
                  <c:v>0.79912000000000005</c:v>
                </c:pt>
                <c:pt idx="137">
                  <c:v>0.79912000000000005</c:v>
                </c:pt>
                <c:pt idx="138">
                  <c:v>0.79912000000000005</c:v>
                </c:pt>
                <c:pt idx="139">
                  <c:v>0.79912000000000005</c:v>
                </c:pt>
                <c:pt idx="140">
                  <c:v>0.79912000000000005</c:v>
                </c:pt>
                <c:pt idx="141">
                  <c:v>0.79912000000000005</c:v>
                </c:pt>
                <c:pt idx="142">
                  <c:v>0.79912000000000005</c:v>
                </c:pt>
                <c:pt idx="143">
                  <c:v>0.79912000000000005</c:v>
                </c:pt>
                <c:pt idx="144">
                  <c:v>0.79912000000000005</c:v>
                </c:pt>
                <c:pt idx="145">
                  <c:v>0.79912000000000005</c:v>
                </c:pt>
                <c:pt idx="146">
                  <c:v>0.79912000000000005</c:v>
                </c:pt>
                <c:pt idx="147">
                  <c:v>0.79912000000000005</c:v>
                </c:pt>
                <c:pt idx="148">
                  <c:v>0.79912000000000005</c:v>
                </c:pt>
                <c:pt idx="149">
                  <c:v>0.79912000000000005</c:v>
                </c:pt>
                <c:pt idx="150">
                  <c:v>0.79912000000000005</c:v>
                </c:pt>
                <c:pt idx="151">
                  <c:v>0.79912000000000005</c:v>
                </c:pt>
                <c:pt idx="152">
                  <c:v>0.79912000000000005</c:v>
                </c:pt>
                <c:pt idx="153">
                  <c:v>0.79912000000000005</c:v>
                </c:pt>
                <c:pt idx="154">
                  <c:v>0.79912000000000005</c:v>
                </c:pt>
                <c:pt idx="155">
                  <c:v>0.79912000000000005</c:v>
                </c:pt>
                <c:pt idx="156">
                  <c:v>0.79912000000000005</c:v>
                </c:pt>
                <c:pt idx="157">
                  <c:v>0.79912000000000005</c:v>
                </c:pt>
                <c:pt idx="158">
                  <c:v>0.79912000000000005</c:v>
                </c:pt>
                <c:pt idx="159">
                  <c:v>0.79912000000000005</c:v>
                </c:pt>
                <c:pt idx="160">
                  <c:v>0.79912000000000005</c:v>
                </c:pt>
                <c:pt idx="161">
                  <c:v>0.79912000000000005</c:v>
                </c:pt>
                <c:pt idx="162">
                  <c:v>0.79912000000000005</c:v>
                </c:pt>
                <c:pt idx="163">
                  <c:v>0.79912000000000005</c:v>
                </c:pt>
                <c:pt idx="164">
                  <c:v>0.79912000000000005</c:v>
                </c:pt>
                <c:pt idx="165">
                  <c:v>0.79912000000000005</c:v>
                </c:pt>
                <c:pt idx="166">
                  <c:v>0.79912000000000005</c:v>
                </c:pt>
                <c:pt idx="167">
                  <c:v>0.79912000000000005</c:v>
                </c:pt>
                <c:pt idx="168">
                  <c:v>0.79912000000000005</c:v>
                </c:pt>
                <c:pt idx="169">
                  <c:v>0.79912000000000005</c:v>
                </c:pt>
                <c:pt idx="170">
                  <c:v>0.79912000000000005</c:v>
                </c:pt>
                <c:pt idx="171">
                  <c:v>0.79912000000000005</c:v>
                </c:pt>
                <c:pt idx="172">
                  <c:v>0.79912000000000005</c:v>
                </c:pt>
                <c:pt idx="173">
                  <c:v>0.79912000000000005</c:v>
                </c:pt>
                <c:pt idx="174">
                  <c:v>0.79912000000000005</c:v>
                </c:pt>
                <c:pt idx="175">
                  <c:v>0.79912000000000005</c:v>
                </c:pt>
                <c:pt idx="176">
                  <c:v>0.79912000000000005</c:v>
                </c:pt>
                <c:pt idx="177">
                  <c:v>0.79912000000000005</c:v>
                </c:pt>
                <c:pt idx="178">
                  <c:v>0.79912000000000005</c:v>
                </c:pt>
                <c:pt idx="179">
                  <c:v>0.79912000000000005</c:v>
                </c:pt>
                <c:pt idx="180">
                  <c:v>0.79912000000000005</c:v>
                </c:pt>
                <c:pt idx="181">
                  <c:v>0.79912000000000005</c:v>
                </c:pt>
                <c:pt idx="182">
                  <c:v>0.79912000000000005</c:v>
                </c:pt>
                <c:pt idx="183">
                  <c:v>0.79912000000000005</c:v>
                </c:pt>
                <c:pt idx="184">
                  <c:v>0.79912000000000005</c:v>
                </c:pt>
                <c:pt idx="185">
                  <c:v>0.79912000000000005</c:v>
                </c:pt>
                <c:pt idx="186">
                  <c:v>0.79912000000000005</c:v>
                </c:pt>
                <c:pt idx="187">
                  <c:v>0.79912000000000005</c:v>
                </c:pt>
                <c:pt idx="188">
                  <c:v>0.79912000000000005</c:v>
                </c:pt>
                <c:pt idx="189">
                  <c:v>0.79912000000000005</c:v>
                </c:pt>
                <c:pt idx="190">
                  <c:v>0.79912000000000005</c:v>
                </c:pt>
                <c:pt idx="191">
                  <c:v>0.79912000000000005</c:v>
                </c:pt>
                <c:pt idx="192">
                  <c:v>0.79912000000000005</c:v>
                </c:pt>
                <c:pt idx="193">
                  <c:v>0.79912000000000005</c:v>
                </c:pt>
                <c:pt idx="194">
                  <c:v>0.79912000000000005</c:v>
                </c:pt>
                <c:pt idx="195">
                  <c:v>0.79912000000000005</c:v>
                </c:pt>
                <c:pt idx="196">
                  <c:v>0.79912000000000005</c:v>
                </c:pt>
                <c:pt idx="197">
                  <c:v>0.79912000000000005</c:v>
                </c:pt>
                <c:pt idx="198">
                  <c:v>0.79912000000000005</c:v>
                </c:pt>
                <c:pt idx="199">
                  <c:v>0.79912000000000005</c:v>
                </c:pt>
                <c:pt idx="200">
                  <c:v>0.79912000000000005</c:v>
                </c:pt>
                <c:pt idx="201">
                  <c:v>0.79912000000000005</c:v>
                </c:pt>
                <c:pt idx="202">
                  <c:v>0.79912000000000005</c:v>
                </c:pt>
                <c:pt idx="203">
                  <c:v>0.79912000000000005</c:v>
                </c:pt>
                <c:pt idx="204">
                  <c:v>0.79912000000000005</c:v>
                </c:pt>
                <c:pt idx="205">
                  <c:v>0.79912000000000005</c:v>
                </c:pt>
                <c:pt idx="206">
                  <c:v>0.79912000000000005</c:v>
                </c:pt>
                <c:pt idx="207">
                  <c:v>0.79912000000000005</c:v>
                </c:pt>
                <c:pt idx="208">
                  <c:v>0.79912000000000005</c:v>
                </c:pt>
                <c:pt idx="209">
                  <c:v>0.79912000000000005</c:v>
                </c:pt>
                <c:pt idx="210">
                  <c:v>0.79912000000000005</c:v>
                </c:pt>
                <c:pt idx="211">
                  <c:v>0.79912000000000005</c:v>
                </c:pt>
                <c:pt idx="212">
                  <c:v>1.911063</c:v>
                </c:pt>
                <c:pt idx="213">
                  <c:v>1.911063</c:v>
                </c:pt>
                <c:pt idx="214">
                  <c:v>1.911063</c:v>
                </c:pt>
                <c:pt idx="215">
                  <c:v>1.911063</c:v>
                </c:pt>
                <c:pt idx="216">
                  <c:v>1.911063</c:v>
                </c:pt>
                <c:pt idx="217">
                  <c:v>1.911063</c:v>
                </c:pt>
                <c:pt idx="218">
                  <c:v>1.911063</c:v>
                </c:pt>
                <c:pt idx="219">
                  <c:v>1.911063</c:v>
                </c:pt>
                <c:pt idx="220">
                  <c:v>1.911063</c:v>
                </c:pt>
                <c:pt idx="221">
                  <c:v>1.911063</c:v>
                </c:pt>
                <c:pt idx="222">
                  <c:v>1.911063</c:v>
                </c:pt>
                <c:pt idx="223">
                  <c:v>1.911063</c:v>
                </c:pt>
                <c:pt idx="224">
                  <c:v>1.911063</c:v>
                </c:pt>
                <c:pt idx="225">
                  <c:v>1.911063</c:v>
                </c:pt>
                <c:pt idx="226">
                  <c:v>1.911063</c:v>
                </c:pt>
                <c:pt idx="227">
                  <c:v>1.911063</c:v>
                </c:pt>
                <c:pt idx="228">
                  <c:v>1.911063</c:v>
                </c:pt>
                <c:pt idx="229">
                  <c:v>1.911063</c:v>
                </c:pt>
                <c:pt idx="230">
                  <c:v>1.911063</c:v>
                </c:pt>
                <c:pt idx="231">
                  <c:v>1.911063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0-48F7-9BD3-8D1368AE2057}"/>
            </c:ext>
          </c:extLst>
        </c:ser>
        <c:ser>
          <c:idx val="4"/>
          <c:order val="2"/>
          <c:tx>
            <c:strRef>
              <c:f>'Graf per ARCH'!$B$37</c:f>
              <c:strCache>
                <c:ptCount val="1"/>
                <c:pt idx="0">
                  <c:v>Costo Fuel Oil S.Industrial </c:v>
                </c:pt>
              </c:strCache>
            </c:strRef>
          </c:tx>
          <c:spPr>
            <a:ln w="3492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Gasolinas!$C$31:$C$743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Gasolinas!$AQ$31:$AQ$743</c:f>
              <c:numCache>
                <c:formatCode>General</c:formatCode>
                <c:ptCount val="232"/>
                <c:pt idx="1">
                  <c:v>5.9489999999999998</c:v>
                </c:pt>
                <c:pt idx="2">
                  <c:v>5.9489999999999998</c:v>
                </c:pt>
                <c:pt idx="3">
                  <c:v>5.9489999999999998</c:v>
                </c:pt>
                <c:pt idx="4">
                  <c:v>5.8849999999999998</c:v>
                </c:pt>
                <c:pt idx="5">
                  <c:v>5.8849999999999998</c:v>
                </c:pt>
                <c:pt idx="6">
                  <c:v>5.8849999999999998</c:v>
                </c:pt>
                <c:pt idx="7">
                  <c:v>5.8849999999999998</c:v>
                </c:pt>
                <c:pt idx="8">
                  <c:v>5.8849999999999998</c:v>
                </c:pt>
                <c:pt idx="9">
                  <c:v>5.8380000000000001</c:v>
                </c:pt>
                <c:pt idx="10">
                  <c:v>5.8380000000000001</c:v>
                </c:pt>
                <c:pt idx="11">
                  <c:v>5.8380000000000001</c:v>
                </c:pt>
                <c:pt idx="12">
                  <c:v>5.8380000000000001</c:v>
                </c:pt>
                <c:pt idx="13">
                  <c:v>5.8380000000000001</c:v>
                </c:pt>
                <c:pt idx="14">
                  <c:v>5.8929999999999998</c:v>
                </c:pt>
                <c:pt idx="15">
                  <c:v>5.8929999999999998</c:v>
                </c:pt>
                <c:pt idx="16">
                  <c:v>5.8929999999999998</c:v>
                </c:pt>
                <c:pt idx="17">
                  <c:v>5.8929999999999998</c:v>
                </c:pt>
                <c:pt idx="18">
                  <c:v>5.8929999999999998</c:v>
                </c:pt>
                <c:pt idx="19">
                  <c:v>5.9370000000000003</c:v>
                </c:pt>
                <c:pt idx="20">
                  <c:v>5.9370000000000003</c:v>
                </c:pt>
                <c:pt idx="21">
                  <c:v>5.9370000000000003</c:v>
                </c:pt>
                <c:pt idx="22">
                  <c:v>5.9370000000000003</c:v>
                </c:pt>
                <c:pt idx="23">
                  <c:v>6.0469999999999997</c:v>
                </c:pt>
                <c:pt idx="24">
                  <c:v>6.0469999999999997</c:v>
                </c:pt>
                <c:pt idx="25">
                  <c:v>6.0469999999999997</c:v>
                </c:pt>
                <c:pt idx="26">
                  <c:v>6.0469999999999997</c:v>
                </c:pt>
                <c:pt idx="27">
                  <c:v>6.0469999999999997</c:v>
                </c:pt>
                <c:pt idx="28">
                  <c:v>6.1289999999999996</c:v>
                </c:pt>
                <c:pt idx="29">
                  <c:v>6.1289999999999996</c:v>
                </c:pt>
                <c:pt idx="30">
                  <c:v>6.1289999999999996</c:v>
                </c:pt>
                <c:pt idx="31">
                  <c:v>6.1289999999999996</c:v>
                </c:pt>
                <c:pt idx="32">
                  <c:v>6.1289999999999996</c:v>
                </c:pt>
                <c:pt idx="33">
                  <c:v>6.0609999999999999</c:v>
                </c:pt>
                <c:pt idx="34">
                  <c:v>6.0609999999999999</c:v>
                </c:pt>
                <c:pt idx="35">
                  <c:v>6.0609999999999999</c:v>
                </c:pt>
                <c:pt idx="36">
                  <c:v>6.0609999999999999</c:v>
                </c:pt>
                <c:pt idx="37">
                  <c:v>6.0609999999999999</c:v>
                </c:pt>
                <c:pt idx="38">
                  <c:v>5.9119999999999999</c:v>
                </c:pt>
                <c:pt idx="39">
                  <c:v>5.9119999999999999</c:v>
                </c:pt>
                <c:pt idx="40">
                  <c:v>5.9119999999999999</c:v>
                </c:pt>
                <c:pt idx="41">
                  <c:v>5.9119999999999999</c:v>
                </c:pt>
                <c:pt idx="42">
                  <c:v>5.9119999999999999</c:v>
                </c:pt>
                <c:pt idx="43">
                  <c:v>5.5609999999999999</c:v>
                </c:pt>
                <c:pt idx="44">
                  <c:v>5.5609999999999999</c:v>
                </c:pt>
                <c:pt idx="45">
                  <c:v>5.5609999999999999</c:v>
                </c:pt>
                <c:pt idx="46">
                  <c:v>5.5609999999999999</c:v>
                </c:pt>
                <c:pt idx="47">
                  <c:v>5.5609999999999999</c:v>
                </c:pt>
                <c:pt idx="48">
                  <c:v>4.9690000000000003</c:v>
                </c:pt>
                <c:pt idx="49">
                  <c:v>4.9690000000000003</c:v>
                </c:pt>
                <c:pt idx="50">
                  <c:v>4.9690000000000003</c:v>
                </c:pt>
                <c:pt idx="51">
                  <c:v>4.9690000000000003</c:v>
                </c:pt>
                <c:pt idx="52">
                  <c:v>4.9690000000000003</c:v>
                </c:pt>
                <c:pt idx="53">
                  <c:v>4.8550000000000004</c:v>
                </c:pt>
                <c:pt idx="54">
                  <c:v>4.8550000000000004</c:v>
                </c:pt>
                <c:pt idx="55">
                  <c:v>4.8550000000000004</c:v>
                </c:pt>
                <c:pt idx="56">
                  <c:v>4.8550000000000004</c:v>
                </c:pt>
                <c:pt idx="57">
                  <c:v>4.8179999999999996</c:v>
                </c:pt>
                <c:pt idx="58">
                  <c:v>4.8179999999999996</c:v>
                </c:pt>
                <c:pt idx="59">
                  <c:v>4.8179999999999996</c:v>
                </c:pt>
                <c:pt idx="60">
                  <c:v>4.8179999999999996</c:v>
                </c:pt>
                <c:pt idx="61">
                  <c:v>4.8179999999999996</c:v>
                </c:pt>
                <c:pt idx="62">
                  <c:v>4.7850000000000001</c:v>
                </c:pt>
                <c:pt idx="63">
                  <c:v>4.7850000000000001</c:v>
                </c:pt>
                <c:pt idx="64">
                  <c:v>4.7850000000000001</c:v>
                </c:pt>
                <c:pt idx="65">
                  <c:v>4.7850000000000001</c:v>
                </c:pt>
                <c:pt idx="66">
                  <c:v>4.7850000000000001</c:v>
                </c:pt>
                <c:pt idx="67">
                  <c:v>4.74</c:v>
                </c:pt>
                <c:pt idx="68">
                  <c:v>4.74</c:v>
                </c:pt>
                <c:pt idx="69">
                  <c:v>4.74</c:v>
                </c:pt>
                <c:pt idx="70">
                  <c:v>4.74</c:v>
                </c:pt>
                <c:pt idx="71">
                  <c:v>4.74</c:v>
                </c:pt>
                <c:pt idx="72">
                  <c:v>4.7350000000000003</c:v>
                </c:pt>
                <c:pt idx="73">
                  <c:v>4.7350000000000003</c:v>
                </c:pt>
                <c:pt idx="74">
                  <c:v>4.7350000000000003</c:v>
                </c:pt>
                <c:pt idx="75">
                  <c:v>4.7350000000000003</c:v>
                </c:pt>
                <c:pt idx="76">
                  <c:v>4.7350000000000003</c:v>
                </c:pt>
                <c:pt idx="77">
                  <c:v>4.7560000000000002</c:v>
                </c:pt>
                <c:pt idx="78">
                  <c:v>4.7560000000000002</c:v>
                </c:pt>
                <c:pt idx="79">
                  <c:v>4.7560000000000002</c:v>
                </c:pt>
                <c:pt idx="80">
                  <c:v>4.7560000000000002</c:v>
                </c:pt>
                <c:pt idx="81">
                  <c:v>4.76</c:v>
                </c:pt>
                <c:pt idx="82">
                  <c:v>4.76</c:v>
                </c:pt>
                <c:pt idx="83">
                  <c:v>4.76</c:v>
                </c:pt>
                <c:pt idx="84">
                  <c:v>4.76</c:v>
                </c:pt>
                <c:pt idx="85">
                  <c:v>4.76</c:v>
                </c:pt>
                <c:pt idx="86">
                  <c:v>4.7610000000000001</c:v>
                </c:pt>
                <c:pt idx="87">
                  <c:v>4.7610000000000001</c:v>
                </c:pt>
                <c:pt idx="88">
                  <c:v>4.7610000000000001</c:v>
                </c:pt>
                <c:pt idx="89">
                  <c:v>4.7610000000000001</c:v>
                </c:pt>
                <c:pt idx="90">
                  <c:v>4.7610000000000001</c:v>
                </c:pt>
                <c:pt idx="91">
                  <c:v>4.7489999999999997</c:v>
                </c:pt>
                <c:pt idx="92">
                  <c:v>4.7489999999999997</c:v>
                </c:pt>
                <c:pt idx="93">
                  <c:v>4.7489999999999997</c:v>
                </c:pt>
                <c:pt idx="94">
                  <c:v>4.7489999999999997</c:v>
                </c:pt>
                <c:pt idx="95">
                  <c:v>4.75</c:v>
                </c:pt>
                <c:pt idx="96">
                  <c:v>4.75</c:v>
                </c:pt>
                <c:pt idx="97">
                  <c:v>4.75</c:v>
                </c:pt>
                <c:pt idx="98">
                  <c:v>4.75</c:v>
                </c:pt>
                <c:pt idx="99">
                  <c:v>4.7569999999999997</c:v>
                </c:pt>
                <c:pt idx="100">
                  <c:v>4.7569999999999997</c:v>
                </c:pt>
                <c:pt idx="101">
                  <c:v>4.7569999999999997</c:v>
                </c:pt>
                <c:pt idx="102">
                  <c:v>4.7569999999999997</c:v>
                </c:pt>
                <c:pt idx="103">
                  <c:v>4.7569999999999997</c:v>
                </c:pt>
                <c:pt idx="104">
                  <c:v>4.7539999999999996</c:v>
                </c:pt>
                <c:pt idx="105">
                  <c:v>4.7539999999999996</c:v>
                </c:pt>
                <c:pt idx="106">
                  <c:v>4.7539999999999996</c:v>
                </c:pt>
                <c:pt idx="107">
                  <c:v>4.7539999999999996</c:v>
                </c:pt>
                <c:pt idx="108">
                  <c:v>4.7539999999999996</c:v>
                </c:pt>
                <c:pt idx="109">
                  <c:v>4.7919999999999998</c:v>
                </c:pt>
                <c:pt idx="110">
                  <c:v>4.7919999999999998</c:v>
                </c:pt>
                <c:pt idx="111">
                  <c:v>4.7919999999999998</c:v>
                </c:pt>
                <c:pt idx="112">
                  <c:v>4.7919999999999998</c:v>
                </c:pt>
                <c:pt idx="113">
                  <c:v>4.7919999999999998</c:v>
                </c:pt>
                <c:pt idx="114">
                  <c:v>4.7859999999999996</c:v>
                </c:pt>
                <c:pt idx="115">
                  <c:v>4.7859999999999996</c:v>
                </c:pt>
                <c:pt idx="116">
                  <c:v>4.7859999999999996</c:v>
                </c:pt>
                <c:pt idx="117">
                  <c:v>4.7569999999999997</c:v>
                </c:pt>
                <c:pt idx="118">
                  <c:v>4.7569999999999997</c:v>
                </c:pt>
                <c:pt idx="119">
                  <c:v>4.7569999999999997</c:v>
                </c:pt>
                <c:pt idx="120">
                  <c:v>4.7569999999999997</c:v>
                </c:pt>
                <c:pt idx="121">
                  <c:v>4.7569999999999997</c:v>
                </c:pt>
                <c:pt idx="122">
                  <c:v>4.6760000000000002</c:v>
                </c:pt>
                <c:pt idx="123">
                  <c:v>4.6760000000000002</c:v>
                </c:pt>
                <c:pt idx="124">
                  <c:v>4.6760000000000002</c:v>
                </c:pt>
                <c:pt idx="125">
                  <c:v>4.6760000000000002</c:v>
                </c:pt>
                <c:pt idx="126">
                  <c:v>4.6760000000000002</c:v>
                </c:pt>
                <c:pt idx="127">
                  <c:v>4.6539999999999999</c:v>
                </c:pt>
                <c:pt idx="128">
                  <c:v>4.6539999999999999</c:v>
                </c:pt>
                <c:pt idx="129">
                  <c:v>4.6539999999999999</c:v>
                </c:pt>
                <c:pt idx="130">
                  <c:v>4.6539999999999999</c:v>
                </c:pt>
                <c:pt idx="131">
                  <c:v>4.6539999999999999</c:v>
                </c:pt>
                <c:pt idx="132">
                  <c:v>4.6440000000000001</c:v>
                </c:pt>
                <c:pt idx="133">
                  <c:v>4.6440000000000001</c:v>
                </c:pt>
                <c:pt idx="134">
                  <c:v>4.6440000000000001</c:v>
                </c:pt>
                <c:pt idx="135">
                  <c:v>4.6440000000000001</c:v>
                </c:pt>
                <c:pt idx="136">
                  <c:v>4.6440000000000001</c:v>
                </c:pt>
                <c:pt idx="137">
                  <c:v>4.601</c:v>
                </c:pt>
                <c:pt idx="138">
                  <c:v>4.601</c:v>
                </c:pt>
                <c:pt idx="139">
                  <c:v>4.601</c:v>
                </c:pt>
                <c:pt idx="140">
                  <c:v>4.601</c:v>
                </c:pt>
                <c:pt idx="141">
                  <c:v>4.601</c:v>
                </c:pt>
                <c:pt idx="142">
                  <c:v>4.5330000000000004</c:v>
                </c:pt>
                <c:pt idx="143">
                  <c:v>4.5330000000000004</c:v>
                </c:pt>
                <c:pt idx="144">
                  <c:v>4.5330000000000004</c:v>
                </c:pt>
                <c:pt idx="145">
                  <c:v>4.5330000000000004</c:v>
                </c:pt>
                <c:pt idx="146">
                  <c:v>4.5330000000000004</c:v>
                </c:pt>
                <c:pt idx="147">
                  <c:v>4.4870000000000001</c:v>
                </c:pt>
                <c:pt idx="148">
                  <c:v>4.4870000000000001</c:v>
                </c:pt>
                <c:pt idx="149">
                  <c:v>4.4870000000000001</c:v>
                </c:pt>
                <c:pt idx="150">
                  <c:v>4.4870000000000001</c:v>
                </c:pt>
                <c:pt idx="151">
                  <c:v>4.4870000000000001</c:v>
                </c:pt>
                <c:pt idx="152">
                  <c:v>4.4779999999999998</c:v>
                </c:pt>
                <c:pt idx="153">
                  <c:v>4.4779999999999998</c:v>
                </c:pt>
                <c:pt idx="154">
                  <c:v>4.4779999999999998</c:v>
                </c:pt>
                <c:pt idx="155">
                  <c:v>4.4779999999999998</c:v>
                </c:pt>
                <c:pt idx="156">
                  <c:v>4.4779999999999998</c:v>
                </c:pt>
                <c:pt idx="157">
                  <c:v>4.4640000000000004</c:v>
                </c:pt>
                <c:pt idx="158">
                  <c:v>4.4640000000000004</c:v>
                </c:pt>
                <c:pt idx="159">
                  <c:v>4.4640000000000004</c:v>
                </c:pt>
                <c:pt idx="160">
                  <c:v>4.4640000000000004</c:v>
                </c:pt>
                <c:pt idx="161">
                  <c:v>4.4640000000000004</c:v>
                </c:pt>
                <c:pt idx="162">
                  <c:v>4.4660000000000002</c:v>
                </c:pt>
                <c:pt idx="163">
                  <c:v>4.4660000000000002</c:v>
                </c:pt>
                <c:pt idx="164">
                  <c:v>4.4660000000000002</c:v>
                </c:pt>
                <c:pt idx="165">
                  <c:v>4.4660000000000002</c:v>
                </c:pt>
                <c:pt idx="166">
                  <c:v>4.4660000000000002</c:v>
                </c:pt>
                <c:pt idx="167">
                  <c:v>4.4710000000000001</c:v>
                </c:pt>
                <c:pt idx="168">
                  <c:v>4.4710000000000001</c:v>
                </c:pt>
                <c:pt idx="169">
                  <c:v>4.4710000000000001</c:v>
                </c:pt>
                <c:pt idx="170">
                  <c:v>4.4710000000000001</c:v>
                </c:pt>
                <c:pt idx="171">
                  <c:v>4.4710000000000001</c:v>
                </c:pt>
                <c:pt idx="172">
                  <c:v>4.468</c:v>
                </c:pt>
                <c:pt idx="173">
                  <c:v>4.468</c:v>
                </c:pt>
                <c:pt idx="174">
                  <c:v>4.468</c:v>
                </c:pt>
                <c:pt idx="175">
                  <c:v>4.468</c:v>
                </c:pt>
                <c:pt idx="176">
                  <c:v>4.468</c:v>
                </c:pt>
                <c:pt idx="177">
                  <c:v>4.4649999999999999</c:v>
                </c:pt>
                <c:pt idx="178">
                  <c:v>4.4649999999999999</c:v>
                </c:pt>
                <c:pt idx="179">
                  <c:v>4.4649999999999999</c:v>
                </c:pt>
                <c:pt idx="180">
                  <c:v>4.4649999999999999</c:v>
                </c:pt>
                <c:pt idx="181">
                  <c:v>4.4649999999999999</c:v>
                </c:pt>
                <c:pt idx="182">
                  <c:v>4.4740000000000002</c:v>
                </c:pt>
                <c:pt idx="183">
                  <c:v>4.4740000000000002</c:v>
                </c:pt>
                <c:pt idx="184">
                  <c:v>4.4740000000000002</c:v>
                </c:pt>
                <c:pt idx="185">
                  <c:v>4.4740000000000002</c:v>
                </c:pt>
                <c:pt idx="186">
                  <c:v>4.4740000000000002</c:v>
                </c:pt>
                <c:pt idx="187">
                  <c:v>4.4610000000000003</c:v>
                </c:pt>
                <c:pt idx="188">
                  <c:v>4.4610000000000003</c:v>
                </c:pt>
                <c:pt idx="189">
                  <c:v>4.4610000000000003</c:v>
                </c:pt>
                <c:pt idx="190">
                  <c:v>4.4610000000000003</c:v>
                </c:pt>
                <c:pt idx="191">
                  <c:v>4.4610000000000003</c:v>
                </c:pt>
                <c:pt idx="192">
                  <c:v>4.4649999999999999</c:v>
                </c:pt>
                <c:pt idx="193">
                  <c:v>4.4649999999999999</c:v>
                </c:pt>
                <c:pt idx="194">
                  <c:v>4.4649999999999999</c:v>
                </c:pt>
                <c:pt idx="195">
                  <c:v>4.4649999999999999</c:v>
                </c:pt>
                <c:pt idx="196">
                  <c:v>4.4649999999999999</c:v>
                </c:pt>
                <c:pt idx="197">
                  <c:v>4.4429999999999996</c:v>
                </c:pt>
                <c:pt idx="198">
                  <c:v>4.4429999999999996</c:v>
                </c:pt>
                <c:pt idx="199">
                  <c:v>4.4429999999999996</c:v>
                </c:pt>
                <c:pt idx="200">
                  <c:v>4.4429999999999996</c:v>
                </c:pt>
                <c:pt idx="201">
                  <c:v>4.4429999999999996</c:v>
                </c:pt>
                <c:pt idx="202">
                  <c:v>4.4420000000000002</c:v>
                </c:pt>
                <c:pt idx="203">
                  <c:v>4.4420000000000002</c:v>
                </c:pt>
                <c:pt idx="204">
                  <c:v>4.4420000000000002</c:v>
                </c:pt>
                <c:pt idx="205">
                  <c:v>4.4420000000000002</c:v>
                </c:pt>
                <c:pt idx="206">
                  <c:v>4.4420000000000002</c:v>
                </c:pt>
                <c:pt idx="207">
                  <c:v>4.4290000000000003</c:v>
                </c:pt>
                <c:pt idx="208">
                  <c:v>4.4290000000000003</c:v>
                </c:pt>
                <c:pt idx="209">
                  <c:v>4.4290000000000003</c:v>
                </c:pt>
                <c:pt idx="210">
                  <c:v>4.4290000000000003</c:v>
                </c:pt>
                <c:pt idx="211">
                  <c:v>4.4290000000000003</c:v>
                </c:pt>
                <c:pt idx="212">
                  <c:v>4.4039999999999999</c:v>
                </c:pt>
                <c:pt idx="213">
                  <c:v>4.4039999999999999</c:v>
                </c:pt>
                <c:pt idx="214">
                  <c:v>4.4039999999999999</c:v>
                </c:pt>
                <c:pt idx="215">
                  <c:v>4.4039999999999999</c:v>
                </c:pt>
                <c:pt idx="216">
                  <c:v>4.4039999999999999</c:v>
                </c:pt>
                <c:pt idx="217">
                  <c:v>4.383</c:v>
                </c:pt>
                <c:pt idx="218">
                  <c:v>4.383</c:v>
                </c:pt>
                <c:pt idx="219">
                  <c:v>4.383</c:v>
                </c:pt>
                <c:pt idx="220">
                  <c:v>4.383</c:v>
                </c:pt>
                <c:pt idx="221">
                  <c:v>4.383</c:v>
                </c:pt>
                <c:pt idx="222">
                  <c:v>4.3440000000000003</c:v>
                </c:pt>
                <c:pt idx="223">
                  <c:v>4.3440000000000003</c:v>
                </c:pt>
                <c:pt idx="224">
                  <c:v>4.3440000000000003</c:v>
                </c:pt>
                <c:pt idx="225">
                  <c:v>4.3440000000000003</c:v>
                </c:pt>
                <c:pt idx="226">
                  <c:v>4.3440000000000003</c:v>
                </c:pt>
                <c:pt idx="227">
                  <c:v>4.3410000000000002</c:v>
                </c:pt>
                <c:pt idx="228">
                  <c:v>4.3410000000000002</c:v>
                </c:pt>
                <c:pt idx="229">
                  <c:v>4.3410000000000002</c:v>
                </c:pt>
                <c:pt idx="230">
                  <c:v>4.3410000000000002</c:v>
                </c:pt>
                <c:pt idx="231">
                  <c:v>4.3410000000000002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0-48F7-9BD3-8D1368AE2057}"/>
            </c:ext>
          </c:extLst>
        </c:ser>
        <c:ser>
          <c:idx val="1"/>
          <c:order val="3"/>
          <c:tx>
            <c:strRef>
              <c:f>'Graf per ARCH'!$B$34</c:f>
              <c:strCache>
                <c:ptCount val="1"/>
                <c:pt idx="0">
                  <c:v>Precio Platts USGC HSFO </c:v>
                </c:pt>
              </c:strCache>
            </c:strRef>
          </c:tx>
          <c:spPr>
            <a:ln w="25400">
              <a:solidFill>
                <a:srgbClr val="865357"/>
              </a:solidFill>
              <a:prstDash val="solid"/>
            </a:ln>
          </c:spPr>
          <c:marker>
            <c:symbol val="none"/>
          </c:marker>
          <c:val>
            <c:numRef>
              <c:f>Gasolinas!$AR$31:$AR$743</c:f>
              <c:numCache>
                <c:formatCode>General</c:formatCode>
                <c:ptCount val="232"/>
                <c:pt idx="1">
                  <c:v>5.9790000000000001</c:v>
                </c:pt>
                <c:pt idx="2">
                  <c:v>5.9790000000000001</c:v>
                </c:pt>
                <c:pt idx="3">
                  <c:v>5.9790000000000001</c:v>
                </c:pt>
                <c:pt idx="4">
                  <c:v>5.9260000000000002</c:v>
                </c:pt>
                <c:pt idx="5">
                  <c:v>5.9260000000000002</c:v>
                </c:pt>
                <c:pt idx="6">
                  <c:v>5.9260000000000002</c:v>
                </c:pt>
                <c:pt idx="7">
                  <c:v>5.9260000000000002</c:v>
                </c:pt>
                <c:pt idx="8">
                  <c:v>5.9260000000000002</c:v>
                </c:pt>
                <c:pt idx="9">
                  <c:v>5.8849999999999998</c:v>
                </c:pt>
                <c:pt idx="10">
                  <c:v>5.8849999999999998</c:v>
                </c:pt>
                <c:pt idx="11">
                  <c:v>5.8849999999999998</c:v>
                </c:pt>
                <c:pt idx="12">
                  <c:v>5.8849999999999998</c:v>
                </c:pt>
                <c:pt idx="13">
                  <c:v>5.8849999999999998</c:v>
                </c:pt>
                <c:pt idx="14">
                  <c:v>5.9279999999999999</c:v>
                </c:pt>
                <c:pt idx="15">
                  <c:v>5.9279999999999999</c:v>
                </c:pt>
                <c:pt idx="16">
                  <c:v>5.9279999999999999</c:v>
                </c:pt>
                <c:pt idx="17">
                  <c:v>5.9279999999999999</c:v>
                </c:pt>
                <c:pt idx="18">
                  <c:v>5.9279999999999999</c:v>
                </c:pt>
                <c:pt idx="19">
                  <c:v>5.984</c:v>
                </c:pt>
                <c:pt idx="20">
                  <c:v>5.984</c:v>
                </c:pt>
                <c:pt idx="21">
                  <c:v>5.984</c:v>
                </c:pt>
                <c:pt idx="22">
                  <c:v>5.984</c:v>
                </c:pt>
                <c:pt idx="23">
                  <c:v>6.0730000000000004</c:v>
                </c:pt>
                <c:pt idx="24">
                  <c:v>6.0730000000000004</c:v>
                </c:pt>
                <c:pt idx="25">
                  <c:v>6.0730000000000004</c:v>
                </c:pt>
                <c:pt idx="26">
                  <c:v>6.0730000000000004</c:v>
                </c:pt>
                <c:pt idx="27">
                  <c:v>6.0730000000000004</c:v>
                </c:pt>
                <c:pt idx="28">
                  <c:v>6.181</c:v>
                </c:pt>
                <c:pt idx="29">
                  <c:v>6.181</c:v>
                </c:pt>
                <c:pt idx="30">
                  <c:v>6.181</c:v>
                </c:pt>
                <c:pt idx="31">
                  <c:v>6.181</c:v>
                </c:pt>
                <c:pt idx="32">
                  <c:v>6.181</c:v>
                </c:pt>
                <c:pt idx="33">
                  <c:v>6.1109999999999998</c:v>
                </c:pt>
                <c:pt idx="34">
                  <c:v>6.1109999999999998</c:v>
                </c:pt>
                <c:pt idx="35">
                  <c:v>6.1109999999999998</c:v>
                </c:pt>
                <c:pt idx="36">
                  <c:v>6.1109999999999998</c:v>
                </c:pt>
                <c:pt idx="37">
                  <c:v>6.1109999999999998</c:v>
                </c:pt>
                <c:pt idx="38">
                  <c:v>5.9640000000000004</c:v>
                </c:pt>
                <c:pt idx="39">
                  <c:v>5.9640000000000004</c:v>
                </c:pt>
                <c:pt idx="40">
                  <c:v>5.9640000000000004</c:v>
                </c:pt>
                <c:pt idx="41">
                  <c:v>5.9640000000000004</c:v>
                </c:pt>
                <c:pt idx="42">
                  <c:v>5.9640000000000004</c:v>
                </c:pt>
                <c:pt idx="43">
                  <c:v>5.5549999999999997</c:v>
                </c:pt>
                <c:pt idx="44">
                  <c:v>5.5549999999999997</c:v>
                </c:pt>
                <c:pt idx="45">
                  <c:v>5.5549999999999997</c:v>
                </c:pt>
                <c:pt idx="46">
                  <c:v>5.5549999999999997</c:v>
                </c:pt>
                <c:pt idx="47">
                  <c:v>5.5549999999999997</c:v>
                </c:pt>
                <c:pt idx="48">
                  <c:v>5.0119999999999996</c:v>
                </c:pt>
                <c:pt idx="49">
                  <c:v>5.0119999999999996</c:v>
                </c:pt>
                <c:pt idx="50">
                  <c:v>5.0119999999999996</c:v>
                </c:pt>
                <c:pt idx="51">
                  <c:v>5.0119999999999996</c:v>
                </c:pt>
                <c:pt idx="52">
                  <c:v>5.0119999999999996</c:v>
                </c:pt>
                <c:pt idx="53">
                  <c:v>4.8970000000000002</c:v>
                </c:pt>
                <c:pt idx="54">
                  <c:v>4.8970000000000002</c:v>
                </c:pt>
                <c:pt idx="55">
                  <c:v>4.8970000000000002</c:v>
                </c:pt>
                <c:pt idx="56">
                  <c:v>4.8970000000000002</c:v>
                </c:pt>
                <c:pt idx="57">
                  <c:v>4.8680000000000003</c:v>
                </c:pt>
                <c:pt idx="58">
                  <c:v>4.8680000000000003</c:v>
                </c:pt>
                <c:pt idx="59">
                  <c:v>4.8680000000000003</c:v>
                </c:pt>
                <c:pt idx="60">
                  <c:v>4.8680000000000003</c:v>
                </c:pt>
                <c:pt idx="61">
                  <c:v>4.8680000000000003</c:v>
                </c:pt>
                <c:pt idx="62">
                  <c:v>4.859</c:v>
                </c:pt>
                <c:pt idx="63">
                  <c:v>4.859</c:v>
                </c:pt>
                <c:pt idx="64">
                  <c:v>4.859</c:v>
                </c:pt>
                <c:pt idx="65">
                  <c:v>4.859</c:v>
                </c:pt>
                <c:pt idx="66">
                  <c:v>4.859</c:v>
                </c:pt>
                <c:pt idx="67">
                  <c:v>4.8140000000000001</c:v>
                </c:pt>
                <c:pt idx="68">
                  <c:v>4.8140000000000001</c:v>
                </c:pt>
                <c:pt idx="69">
                  <c:v>4.8140000000000001</c:v>
                </c:pt>
                <c:pt idx="70">
                  <c:v>4.8140000000000001</c:v>
                </c:pt>
                <c:pt idx="71">
                  <c:v>4.8140000000000001</c:v>
                </c:pt>
                <c:pt idx="72">
                  <c:v>4.8109999999999999</c:v>
                </c:pt>
                <c:pt idx="73">
                  <c:v>4.8109999999999999</c:v>
                </c:pt>
                <c:pt idx="74">
                  <c:v>4.8109999999999999</c:v>
                </c:pt>
                <c:pt idx="75">
                  <c:v>4.8109999999999999</c:v>
                </c:pt>
                <c:pt idx="76">
                  <c:v>4.8109999999999999</c:v>
                </c:pt>
                <c:pt idx="77">
                  <c:v>4.827</c:v>
                </c:pt>
                <c:pt idx="78">
                  <c:v>4.827</c:v>
                </c:pt>
                <c:pt idx="79">
                  <c:v>4.827</c:v>
                </c:pt>
                <c:pt idx="80">
                  <c:v>4.827</c:v>
                </c:pt>
                <c:pt idx="81">
                  <c:v>4.8259999999999996</c:v>
                </c:pt>
                <c:pt idx="82">
                  <c:v>4.8259999999999996</c:v>
                </c:pt>
                <c:pt idx="83">
                  <c:v>4.8259999999999996</c:v>
                </c:pt>
                <c:pt idx="84">
                  <c:v>4.8259999999999996</c:v>
                </c:pt>
                <c:pt idx="85">
                  <c:v>4.8259999999999996</c:v>
                </c:pt>
                <c:pt idx="86">
                  <c:v>4.82</c:v>
                </c:pt>
                <c:pt idx="87">
                  <c:v>4.82</c:v>
                </c:pt>
                <c:pt idx="88">
                  <c:v>4.82</c:v>
                </c:pt>
                <c:pt idx="89">
                  <c:v>4.82</c:v>
                </c:pt>
                <c:pt idx="90">
                  <c:v>4.82</c:v>
                </c:pt>
                <c:pt idx="91">
                  <c:v>4.7949999999999999</c:v>
                </c:pt>
                <c:pt idx="92">
                  <c:v>4.7949999999999999</c:v>
                </c:pt>
                <c:pt idx="93">
                  <c:v>4.7949999999999999</c:v>
                </c:pt>
                <c:pt idx="94">
                  <c:v>4.7949999999999999</c:v>
                </c:pt>
                <c:pt idx="95">
                  <c:v>4.798</c:v>
                </c:pt>
                <c:pt idx="96">
                  <c:v>4.798</c:v>
                </c:pt>
                <c:pt idx="97">
                  <c:v>4.798</c:v>
                </c:pt>
                <c:pt idx="98">
                  <c:v>4.798</c:v>
                </c:pt>
                <c:pt idx="99">
                  <c:v>4.8150000000000004</c:v>
                </c:pt>
                <c:pt idx="100">
                  <c:v>4.8150000000000004</c:v>
                </c:pt>
                <c:pt idx="101">
                  <c:v>4.8150000000000004</c:v>
                </c:pt>
                <c:pt idx="102">
                  <c:v>4.8150000000000004</c:v>
                </c:pt>
                <c:pt idx="103">
                  <c:v>4.8150000000000004</c:v>
                </c:pt>
                <c:pt idx="104">
                  <c:v>4.8289999999999997</c:v>
                </c:pt>
                <c:pt idx="105">
                  <c:v>4.8289999999999997</c:v>
                </c:pt>
                <c:pt idx="106">
                  <c:v>4.8289999999999997</c:v>
                </c:pt>
                <c:pt idx="107">
                  <c:v>4.8289999999999997</c:v>
                </c:pt>
                <c:pt idx="108">
                  <c:v>4.8289999999999997</c:v>
                </c:pt>
                <c:pt idx="109">
                  <c:v>4.8620000000000001</c:v>
                </c:pt>
                <c:pt idx="110">
                  <c:v>4.8620000000000001</c:v>
                </c:pt>
                <c:pt idx="111">
                  <c:v>4.8620000000000001</c:v>
                </c:pt>
                <c:pt idx="112">
                  <c:v>4.8620000000000001</c:v>
                </c:pt>
                <c:pt idx="113">
                  <c:v>4.8620000000000001</c:v>
                </c:pt>
                <c:pt idx="114">
                  <c:v>4.8570000000000002</c:v>
                </c:pt>
                <c:pt idx="115">
                  <c:v>4.8570000000000002</c:v>
                </c:pt>
                <c:pt idx="116">
                  <c:v>4.8570000000000002</c:v>
                </c:pt>
                <c:pt idx="117">
                  <c:v>4.8390000000000004</c:v>
                </c:pt>
                <c:pt idx="118">
                  <c:v>4.8390000000000004</c:v>
                </c:pt>
                <c:pt idx="119">
                  <c:v>4.8390000000000004</c:v>
                </c:pt>
                <c:pt idx="120">
                  <c:v>4.8390000000000004</c:v>
                </c:pt>
                <c:pt idx="121">
                  <c:v>4.8390000000000004</c:v>
                </c:pt>
                <c:pt idx="122">
                  <c:v>4.7469999999999999</c:v>
                </c:pt>
                <c:pt idx="123">
                  <c:v>4.7469999999999999</c:v>
                </c:pt>
                <c:pt idx="124">
                  <c:v>4.7469999999999999</c:v>
                </c:pt>
                <c:pt idx="125">
                  <c:v>4.7469999999999999</c:v>
                </c:pt>
                <c:pt idx="126">
                  <c:v>4.7469999999999999</c:v>
                </c:pt>
                <c:pt idx="127">
                  <c:v>4.726</c:v>
                </c:pt>
                <c:pt idx="128">
                  <c:v>4.726</c:v>
                </c:pt>
                <c:pt idx="129">
                  <c:v>4.726</c:v>
                </c:pt>
                <c:pt idx="130">
                  <c:v>4.726</c:v>
                </c:pt>
                <c:pt idx="131">
                  <c:v>4.726</c:v>
                </c:pt>
                <c:pt idx="132">
                  <c:v>4.7160000000000002</c:v>
                </c:pt>
                <c:pt idx="133">
                  <c:v>4.7160000000000002</c:v>
                </c:pt>
                <c:pt idx="134">
                  <c:v>4.7160000000000002</c:v>
                </c:pt>
                <c:pt idx="135">
                  <c:v>4.7160000000000002</c:v>
                </c:pt>
                <c:pt idx="136">
                  <c:v>4.7160000000000002</c:v>
                </c:pt>
                <c:pt idx="137">
                  <c:v>4.657</c:v>
                </c:pt>
                <c:pt idx="138">
                  <c:v>4.657</c:v>
                </c:pt>
                <c:pt idx="139">
                  <c:v>4.657</c:v>
                </c:pt>
                <c:pt idx="140">
                  <c:v>4.657</c:v>
                </c:pt>
                <c:pt idx="141">
                  <c:v>4.657</c:v>
                </c:pt>
                <c:pt idx="142">
                  <c:v>4.5880000000000001</c:v>
                </c:pt>
                <c:pt idx="143">
                  <c:v>4.5880000000000001</c:v>
                </c:pt>
                <c:pt idx="144">
                  <c:v>4.5880000000000001</c:v>
                </c:pt>
                <c:pt idx="145">
                  <c:v>4.5880000000000001</c:v>
                </c:pt>
                <c:pt idx="146">
                  <c:v>4.5880000000000001</c:v>
                </c:pt>
                <c:pt idx="147">
                  <c:v>4.5460000000000003</c:v>
                </c:pt>
                <c:pt idx="148">
                  <c:v>4.5460000000000003</c:v>
                </c:pt>
                <c:pt idx="149">
                  <c:v>4.5460000000000003</c:v>
                </c:pt>
                <c:pt idx="150">
                  <c:v>4.5460000000000003</c:v>
                </c:pt>
                <c:pt idx="151">
                  <c:v>4.5460000000000003</c:v>
                </c:pt>
                <c:pt idx="152">
                  <c:v>4.5270000000000001</c:v>
                </c:pt>
                <c:pt idx="153">
                  <c:v>4.5270000000000001</c:v>
                </c:pt>
                <c:pt idx="154">
                  <c:v>4.5270000000000001</c:v>
                </c:pt>
                <c:pt idx="155">
                  <c:v>4.5270000000000001</c:v>
                </c:pt>
                <c:pt idx="156">
                  <c:v>4.5270000000000001</c:v>
                </c:pt>
                <c:pt idx="157">
                  <c:v>4.5039999999999996</c:v>
                </c:pt>
                <c:pt idx="158">
                  <c:v>4.5039999999999996</c:v>
                </c:pt>
                <c:pt idx="159">
                  <c:v>4.5039999999999996</c:v>
                </c:pt>
                <c:pt idx="160">
                  <c:v>4.5039999999999996</c:v>
                </c:pt>
                <c:pt idx="161">
                  <c:v>4.5039999999999996</c:v>
                </c:pt>
                <c:pt idx="162">
                  <c:v>4.5119999999999996</c:v>
                </c:pt>
                <c:pt idx="163">
                  <c:v>4.5119999999999996</c:v>
                </c:pt>
                <c:pt idx="164">
                  <c:v>4.5119999999999996</c:v>
                </c:pt>
                <c:pt idx="165">
                  <c:v>4.5119999999999996</c:v>
                </c:pt>
                <c:pt idx="166">
                  <c:v>4.5119999999999996</c:v>
                </c:pt>
                <c:pt idx="167">
                  <c:v>4.516</c:v>
                </c:pt>
                <c:pt idx="168">
                  <c:v>4.516</c:v>
                </c:pt>
                <c:pt idx="169">
                  <c:v>4.516</c:v>
                </c:pt>
                <c:pt idx="170">
                  <c:v>4.516</c:v>
                </c:pt>
                <c:pt idx="171">
                  <c:v>4.516</c:v>
                </c:pt>
                <c:pt idx="172">
                  <c:v>4.5170000000000003</c:v>
                </c:pt>
                <c:pt idx="173">
                  <c:v>4.5170000000000003</c:v>
                </c:pt>
                <c:pt idx="174">
                  <c:v>4.5170000000000003</c:v>
                </c:pt>
                <c:pt idx="175">
                  <c:v>4.5170000000000003</c:v>
                </c:pt>
                <c:pt idx="176">
                  <c:v>4.5170000000000003</c:v>
                </c:pt>
                <c:pt idx="177">
                  <c:v>4.4989999999999997</c:v>
                </c:pt>
                <c:pt idx="178">
                  <c:v>4.4989999999999997</c:v>
                </c:pt>
                <c:pt idx="179">
                  <c:v>4.4989999999999997</c:v>
                </c:pt>
                <c:pt idx="180">
                  <c:v>4.4989999999999997</c:v>
                </c:pt>
                <c:pt idx="181">
                  <c:v>4.4989999999999997</c:v>
                </c:pt>
                <c:pt idx="182">
                  <c:v>4.5129999999999999</c:v>
                </c:pt>
                <c:pt idx="183">
                  <c:v>4.5129999999999999</c:v>
                </c:pt>
                <c:pt idx="184">
                  <c:v>4.5129999999999999</c:v>
                </c:pt>
                <c:pt idx="185">
                  <c:v>4.5129999999999999</c:v>
                </c:pt>
                <c:pt idx="186">
                  <c:v>4.5129999999999999</c:v>
                </c:pt>
                <c:pt idx="187">
                  <c:v>4.5</c:v>
                </c:pt>
                <c:pt idx="188">
                  <c:v>4.5</c:v>
                </c:pt>
                <c:pt idx="189">
                  <c:v>4.5</c:v>
                </c:pt>
                <c:pt idx="190">
                  <c:v>4.5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4.476</c:v>
                </c:pt>
                <c:pt idx="198">
                  <c:v>4.476</c:v>
                </c:pt>
                <c:pt idx="199">
                  <c:v>4.476</c:v>
                </c:pt>
                <c:pt idx="200">
                  <c:v>4.476</c:v>
                </c:pt>
                <c:pt idx="201">
                  <c:v>4.476</c:v>
                </c:pt>
                <c:pt idx="202">
                  <c:v>4.4779999999999998</c:v>
                </c:pt>
                <c:pt idx="203">
                  <c:v>4.4779999999999998</c:v>
                </c:pt>
                <c:pt idx="204">
                  <c:v>4.4779999999999998</c:v>
                </c:pt>
                <c:pt idx="205">
                  <c:v>4.4779999999999998</c:v>
                </c:pt>
                <c:pt idx="206">
                  <c:v>4.4779999999999998</c:v>
                </c:pt>
                <c:pt idx="207">
                  <c:v>4.468</c:v>
                </c:pt>
                <c:pt idx="208">
                  <c:v>4.468</c:v>
                </c:pt>
                <c:pt idx="209">
                  <c:v>4.468</c:v>
                </c:pt>
                <c:pt idx="210">
                  <c:v>4.468</c:v>
                </c:pt>
                <c:pt idx="211">
                  <c:v>4.468</c:v>
                </c:pt>
                <c:pt idx="212">
                  <c:v>4.4390000000000001</c:v>
                </c:pt>
                <c:pt idx="213">
                  <c:v>4.4390000000000001</c:v>
                </c:pt>
                <c:pt idx="214">
                  <c:v>4.4390000000000001</c:v>
                </c:pt>
                <c:pt idx="215">
                  <c:v>4.4390000000000001</c:v>
                </c:pt>
                <c:pt idx="216">
                  <c:v>4.4390000000000001</c:v>
                </c:pt>
                <c:pt idx="217">
                  <c:v>4.4210000000000003</c:v>
                </c:pt>
                <c:pt idx="218">
                  <c:v>4.4210000000000003</c:v>
                </c:pt>
                <c:pt idx="219">
                  <c:v>4.4210000000000003</c:v>
                </c:pt>
                <c:pt idx="220">
                  <c:v>4.4210000000000003</c:v>
                </c:pt>
                <c:pt idx="221">
                  <c:v>4.4210000000000003</c:v>
                </c:pt>
                <c:pt idx="222">
                  <c:v>4.3730000000000002</c:v>
                </c:pt>
                <c:pt idx="223">
                  <c:v>4.3730000000000002</c:v>
                </c:pt>
                <c:pt idx="224">
                  <c:v>4.3730000000000002</c:v>
                </c:pt>
                <c:pt idx="225">
                  <c:v>4.3730000000000002</c:v>
                </c:pt>
                <c:pt idx="226">
                  <c:v>4.3730000000000002</c:v>
                </c:pt>
                <c:pt idx="227">
                  <c:v>4.3730000000000002</c:v>
                </c:pt>
                <c:pt idx="228">
                  <c:v>4.3730000000000002</c:v>
                </c:pt>
                <c:pt idx="229">
                  <c:v>4.3730000000000002</c:v>
                </c:pt>
                <c:pt idx="230">
                  <c:v>4.3730000000000002</c:v>
                </c:pt>
                <c:pt idx="231">
                  <c:v>4.3730000000000002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A0-48F7-9BD3-8D1368AE2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91520"/>
        <c:axId val="212893056"/>
      </c:lineChart>
      <c:dateAx>
        <c:axId val="212891520"/>
        <c:scaling>
          <c:orientation val="minMax"/>
        </c:scaling>
        <c:delete val="0"/>
        <c:axPos val="b"/>
        <c:numFmt formatCode="d/m/yyyy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212893056"/>
        <c:crosses val="autoZero"/>
        <c:auto val="0"/>
        <c:lblOffset val="100"/>
        <c:baseTimeUnit val="days"/>
      </c:dateAx>
      <c:valAx>
        <c:axId val="21289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n-US"/>
                  <a:t>US$/TM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C"/>
          </a:p>
        </c:txPr>
        <c:crossAx val="2128915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rPr>
              <a:t>Grafico Comparativo</a:t>
            </a:r>
          </a:p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rPr>
              <a:t>Gasolinas Super y Precio Importacion EPP</a:t>
            </a:r>
          </a:p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rPr>
              <a:t>US$/gl</a:t>
            </a:r>
          </a:p>
        </c:rich>
      </c:tx>
      <c:layout>
        <c:manualLayout>
          <c:xMode val="edge"/>
          <c:yMode val="edge"/>
          <c:x val="0.37172893974499116"/>
          <c:y val="3.10178575828275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61760195730457E-2"/>
          <c:y val="0.22214076347801157"/>
          <c:w val="0.90125329519805653"/>
          <c:h val="0.52763537326195808"/>
        </c:manualLayout>
      </c:layout>
      <c:lineChart>
        <c:grouping val="standard"/>
        <c:varyColors val="0"/>
        <c:ser>
          <c:idx val="0"/>
          <c:order val="0"/>
          <c:tx>
            <c:strRef>
              <c:f>Gasolinas!$X$29</c:f>
              <c:strCache>
                <c:ptCount val="1"/>
                <c:pt idx="0">
                  <c:v>Precio Importacion NAO 93 EPP/Unl 87 Prompt Pipeline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Gasolinas!$X$31:$X$262</c:f>
              <c:numCache>
                <c:formatCode>0.00</c:formatCode>
                <c:ptCount val="232"/>
                <c:pt idx="1">
                  <c:v>4.0056190476190476</c:v>
                </c:pt>
                <c:pt idx="2">
                  <c:v>3.8516190476190477</c:v>
                </c:pt>
                <c:pt idx="3">
                  <c:v>3.9520190476190478</c:v>
                </c:pt>
                <c:pt idx="4">
                  <c:v>4.0641190476190472</c:v>
                </c:pt>
                <c:pt idx="5">
                  <c:v>3.871319047619048</c:v>
                </c:pt>
                <c:pt idx="6">
                  <c:v>3.8449190476190478</c:v>
                </c:pt>
                <c:pt idx="7">
                  <c:v>3.6938190476190478</c:v>
                </c:pt>
                <c:pt idx="8">
                  <c:v>3.6677190476190473</c:v>
                </c:pt>
                <c:pt idx="9">
                  <c:v>3.5850190476190482</c:v>
                </c:pt>
                <c:pt idx="10">
                  <c:v>3.6285190476190472</c:v>
                </c:pt>
                <c:pt idx="11">
                  <c:v>3.5686190476190478</c:v>
                </c:pt>
                <c:pt idx="12">
                  <c:v>3.4711190476190477</c:v>
                </c:pt>
                <c:pt idx="13">
                  <c:v>3.3807190476190478</c:v>
                </c:pt>
                <c:pt idx="14">
                  <c:v>3.4691190476190479</c:v>
                </c:pt>
                <c:pt idx="15">
                  <c:v>3.4812190476190472</c:v>
                </c:pt>
                <c:pt idx="16">
                  <c:v>3.4274190476190478</c:v>
                </c:pt>
                <c:pt idx="17">
                  <c:v>3.4000190476190477</c:v>
                </c:pt>
                <c:pt idx="18">
                  <c:v>3.5257190476190474</c:v>
                </c:pt>
                <c:pt idx="19">
                  <c:v>3.5340190476190476</c:v>
                </c:pt>
                <c:pt idx="20">
                  <c:v>3.4539190476190478</c:v>
                </c:pt>
                <c:pt idx="21">
                  <c:v>3.2989190476190475</c:v>
                </c:pt>
                <c:pt idx="22">
                  <c:v>3.1532190476190478</c:v>
                </c:pt>
                <c:pt idx="23">
                  <c:v>3.286719047619048</c:v>
                </c:pt>
                <c:pt idx="24">
                  <c:v>3.2049190476190472</c:v>
                </c:pt>
                <c:pt idx="25">
                  <c:v>3.2163190476190473</c:v>
                </c:pt>
                <c:pt idx="26">
                  <c:v>3.3300190476190479</c:v>
                </c:pt>
                <c:pt idx="27">
                  <c:v>3.375719047619048</c:v>
                </c:pt>
                <c:pt idx="28">
                  <c:v>3.3336190476190484</c:v>
                </c:pt>
                <c:pt idx="29">
                  <c:v>3.3185190476190471</c:v>
                </c:pt>
                <c:pt idx="30">
                  <c:v>3.4440190476190473</c:v>
                </c:pt>
                <c:pt idx="31">
                  <c:v>3.3318190476190472</c:v>
                </c:pt>
                <c:pt idx="32">
                  <c:v>3.3363190476190479</c:v>
                </c:pt>
                <c:pt idx="33">
                  <c:v>3.6014190476190477</c:v>
                </c:pt>
                <c:pt idx="34">
                  <c:v>3.5423190476190478</c:v>
                </c:pt>
                <c:pt idx="35">
                  <c:v>3.601319047619048</c:v>
                </c:pt>
                <c:pt idx="36">
                  <c:v>3.4883190476190475</c:v>
                </c:pt>
                <c:pt idx="37">
                  <c:v>3.5317190476190476</c:v>
                </c:pt>
                <c:pt idx="38">
                  <c:v>3.4014190476190476</c:v>
                </c:pt>
                <c:pt idx="39">
                  <c:v>3.3767190476190478</c:v>
                </c:pt>
                <c:pt idx="40">
                  <c:v>3.1526190476190474</c:v>
                </c:pt>
                <c:pt idx="41">
                  <c:v>3.1607190476190477</c:v>
                </c:pt>
                <c:pt idx="42">
                  <c:v>3.3315190476190475</c:v>
                </c:pt>
                <c:pt idx="43">
                  <c:v>3.4622190476190475</c:v>
                </c:pt>
                <c:pt idx="44">
                  <c:v>3.3093190476190477</c:v>
                </c:pt>
                <c:pt idx="45">
                  <c:v>3.3789190476190476</c:v>
                </c:pt>
                <c:pt idx="46">
                  <c:v>3.7427190476190475</c:v>
                </c:pt>
                <c:pt idx="47">
                  <c:v>3.6372190476190474</c:v>
                </c:pt>
                <c:pt idx="48">
                  <c:v>3.6666190476190472</c:v>
                </c:pt>
                <c:pt idx="49">
                  <c:v>3.3920190476190477</c:v>
                </c:pt>
                <c:pt idx="50">
                  <c:v>3.3959190476190479</c:v>
                </c:pt>
                <c:pt idx="51">
                  <c:v>3.1638190476190471</c:v>
                </c:pt>
                <c:pt idx="52">
                  <c:v>3.0126190476190478</c:v>
                </c:pt>
                <c:pt idx="53">
                  <c:v>2.8717190476190479</c:v>
                </c:pt>
                <c:pt idx="54">
                  <c:v>2.9541190476190473</c:v>
                </c:pt>
                <c:pt idx="55">
                  <c:v>2.9161190476190479</c:v>
                </c:pt>
                <c:pt idx="56">
                  <c:v>2.9084190476190472</c:v>
                </c:pt>
                <c:pt idx="57">
                  <c:v>2.8872190476190474</c:v>
                </c:pt>
                <c:pt idx="58">
                  <c:v>2.8712190476190478</c:v>
                </c:pt>
                <c:pt idx="59">
                  <c:v>2.8922190476190472</c:v>
                </c:pt>
                <c:pt idx="60">
                  <c:v>2.889219047619048</c:v>
                </c:pt>
                <c:pt idx="61">
                  <c:v>3.0095190476190474</c:v>
                </c:pt>
                <c:pt idx="62">
                  <c:v>2.9662190476190475</c:v>
                </c:pt>
                <c:pt idx="63">
                  <c:v>2.8905190476190477</c:v>
                </c:pt>
                <c:pt idx="64">
                  <c:v>2.8810190476190471</c:v>
                </c:pt>
                <c:pt idx="65">
                  <c:v>2.8502190476190474</c:v>
                </c:pt>
                <c:pt idx="66">
                  <c:v>2.9179190476190473</c:v>
                </c:pt>
                <c:pt idx="67">
                  <c:v>2.9096190476190475</c:v>
                </c:pt>
                <c:pt idx="68">
                  <c:v>2.8703190476190472</c:v>
                </c:pt>
                <c:pt idx="69">
                  <c:v>2.8446190476190476</c:v>
                </c:pt>
                <c:pt idx="70">
                  <c:v>2.7943190476190476</c:v>
                </c:pt>
                <c:pt idx="71">
                  <c:v>2.7735190476190477</c:v>
                </c:pt>
                <c:pt idx="72">
                  <c:v>2.7555190476190474</c:v>
                </c:pt>
                <c:pt idx="73">
                  <c:v>2.7461190476190476</c:v>
                </c:pt>
                <c:pt idx="74">
                  <c:v>2.7483190476190473</c:v>
                </c:pt>
                <c:pt idx="75">
                  <c:v>2.6877190476190473</c:v>
                </c:pt>
                <c:pt idx="76">
                  <c:v>2.6207190476190476</c:v>
                </c:pt>
                <c:pt idx="77">
                  <c:v>2.6625190476190479</c:v>
                </c:pt>
                <c:pt idx="78">
                  <c:v>2.6823190476190475</c:v>
                </c:pt>
                <c:pt idx="79">
                  <c:v>2.6871190476190474</c:v>
                </c:pt>
                <c:pt idx="80">
                  <c:v>2.6644190476190475</c:v>
                </c:pt>
                <c:pt idx="81">
                  <c:v>2.6441190476190477</c:v>
                </c:pt>
                <c:pt idx="82">
                  <c:v>2.6067190476190474</c:v>
                </c:pt>
                <c:pt idx="83">
                  <c:v>2.6249190476190476</c:v>
                </c:pt>
                <c:pt idx="84">
                  <c:v>2.5925190476190476</c:v>
                </c:pt>
                <c:pt idx="85">
                  <c:v>2.4980190476190476</c:v>
                </c:pt>
                <c:pt idx="86">
                  <c:v>2.5215190476190474</c:v>
                </c:pt>
                <c:pt idx="87">
                  <c:v>2.5269190476190477</c:v>
                </c:pt>
                <c:pt idx="88">
                  <c:v>2.5097190476190478</c:v>
                </c:pt>
                <c:pt idx="89">
                  <c:v>2.4864190476190475</c:v>
                </c:pt>
                <c:pt idx="90">
                  <c:v>2.4716190476190478</c:v>
                </c:pt>
                <c:pt idx="91">
                  <c:v>2.5140190476190476</c:v>
                </c:pt>
                <c:pt idx="92">
                  <c:v>2.4802190476190473</c:v>
                </c:pt>
                <c:pt idx="93">
                  <c:v>2.4611190476190474</c:v>
                </c:pt>
                <c:pt idx="94">
                  <c:v>2.4480190476190473</c:v>
                </c:pt>
                <c:pt idx="95">
                  <c:v>2.4269190476190476</c:v>
                </c:pt>
                <c:pt idx="96">
                  <c:v>2.3781190476190477</c:v>
                </c:pt>
                <c:pt idx="97">
                  <c:v>2.3548190476190478</c:v>
                </c:pt>
                <c:pt idx="98">
                  <c:v>2.2876190476190477</c:v>
                </c:pt>
                <c:pt idx="99">
                  <c:v>2.3143190476190476</c:v>
                </c:pt>
                <c:pt idx="100">
                  <c:v>2.3704190476190474</c:v>
                </c:pt>
                <c:pt idx="101">
                  <c:v>2.3301190476190476</c:v>
                </c:pt>
                <c:pt idx="102">
                  <c:v>2.3059190476190476</c:v>
                </c:pt>
                <c:pt idx="103">
                  <c:v>2.3166190476190476</c:v>
                </c:pt>
                <c:pt idx="104">
                  <c:v>2.2545809523809521</c:v>
                </c:pt>
                <c:pt idx="105">
                  <c:v>2.255780952380952</c:v>
                </c:pt>
                <c:pt idx="106">
                  <c:v>2.281880952380952</c:v>
                </c:pt>
                <c:pt idx="107">
                  <c:v>2.249880952380952</c:v>
                </c:pt>
                <c:pt idx="108">
                  <c:v>2.1956809523809522</c:v>
                </c:pt>
                <c:pt idx="109">
                  <c:v>2.1002809523809525</c:v>
                </c:pt>
                <c:pt idx="110">
                  <c:v>2.1175809523809526</c:v>
                </c:pt>
                <c:pt idx="111">
                  <c:v>2.0984809523809522</c:v>
                </c:pt>
                <c:pt idx="112">
                  <c:v>2.0974809523809523</c:v>
                </c:pt>
                <c:pt idx="113">
                  <c:v>2.1928809523809525</c:v>
                </c:pt>
                <c:pt idx="114">
                  <c:v>2.4332809523809522</c:v>
                </c:pt>
                <c:pt idx="115">
                  <c:v>2.4545809523809523</c:v>
                </c:pt>
                <c:pt idx="116">
                  <c:v>2.3675809523809521</c:v>
                </c:pt>
                <c:pt idx="117">
                  <c:v>2.3157809523809521</c:v>
                </c:pt>
                <c:pt idx="118">
                  <c:v>2.3891809523809524</c:v>
                </c:pt>
                <c:pt idx="119">
                  <c:v>2.3751809523809522</c:v>
                </c:pt>
                <c:pt idx="120">
                  <c:v>2.4445809523809521</c:v>
                </c:pt>
                <c:pt idx="121">
                  <c:v>2.4311809523809522</c:v>
                </c:pt>
                <c:pt idx="122">
                  <c:v>2.428780952380952</c:v>
                </c:pt>
                <c:pt idx="123">
                  <c:v>2.4301809523809523</c:v>
                </c:pt>
                <c:pt idx="124">
                  <c:v>2.4145809523809527</c:v>
                </c:pt>
                <c:pt idx="125">
                  <c:v>2.4975809523809525</c:v>
                </c:pt>
                <c:pt idx="126">
                  <c:v>2.4445809523809521</c:v>
                </c:pt>
                <c:pt idx="127">
                  <c:v>2.4457809523809524</c:v>
                </c:pt>
                <c:pt idx="128">
                  <c:v>2.4149809523809522</c:v>
                </c:pt>
                <c:pt idx="129">
                  <c:v>2.4683809523809521</c:v>
                </c:pt>
                <c:pt idx="130">
                  <c:v>2.6174809523809524</c:v>
                </c:pt>
                <c:pt idx="131">
                  <c:v>2.5716809523809525</c:v>
                </c:pt>
                <c:pt idx="132">
                  <c:v>2.552080952380952</c:v>
                </c:pt>
                <c:pt idx="133">
                  <c:v>2.513780952380952</c:v>
                </c:pt>
                <c:pt idx="134">
                  <c:v>2.5315809523809518</c:v>
                </c:pt>
                <c:pt idx="135">
                  <c:v>2.6130809523809524</c:v>
                </c:pt>
                <c:pt idx="136">
                  <c:v>2.6660809523809528</c:v>
                </c:pt>
                <c:pt idx="137">
                  <c:v>2.4793619047619049</c:v>
                </c:pt>
                <c:pt idx="138">
                  <c:v>2.4698619047619044</c:v>
                </c:pt>
                <c:pt idx="139">
                  <c:v>2.4986619047619048</c:v>
                </c:pt>
                <c:pt idx="140">
                  <c:v>2.4577619047619046</c:v>
                </c:pt>
                <c:pt idx="141">
                  <c:v>2.4563619047619047</c:v>
                </c:pt>
                <c:pt idx="142">
                  <c:v>2.4736619047619048</c:v>
                </c:pt>
                <c:pt idx="143">
                  <c:v>2.4347619047619045</c:v>
                </c:pt>
                <c:pt idx="144">
                  <c:v>2.4107619047619044</c:v>
                </c:pt>
                <c:pt idx="145">
                  <c:v>2.3826619047619042</c:v>
                </c:pt>
                <c:pt idx="146">
                  <c:v>2.3801619047619047</c:v>
                </c:pt>
                <c:pt idx="147">
                  <c:v>2.3884619047619049</c:v>
                </c:pt>
                <c:pt idx="148">
                  <c:v>2.3416619047619043</c:v>
                </c:pt>
                <c:pt idx="149">
                  <c:v>2.312961904761905</c:v>
                </c:pt>
                <c:pt idx="150">
                  <c:v>2.3686619047619044</c:v>
                </c:pt>
                <c:pt idx="151">
                  <c:v>2.3202619047619044</c:v>
                </c:pt>
                <c:pt idx="152">
                  <c:v>2.2597619047619042</c:v>
                </c:pt>
                <c:pt idx="153">
                  <c:v>2.2007619047619049</c:v>
                </c:pt>
                <c:pt idx="154">
                  <c:v>2.1847619047619045</c:v>
                </c:pt>
                <c:pt idx="155">
                  <c:v>2.157261904761905</c:v>
                </c:pt>
                <c:pt idx="156">
                  <c:v>2.1722619047619043</c:v>
                </c:pt>
                <c:pt idx="157">
                  <c:v>2.1674619047619044</c:v>
                </c:pt>
                <c:pt idx="158">
                  <c:v>2.1737619047619043</c:v>
                </c:pt>
                <c:pt idx="159">
                  <c:v>2.1261619047619043</c:v>
                </c:pt>
                <c:pt idx="160">
                  <c:v>2.1074619047619043</c:v>
                </c:pt>
                <c:pt idx="161">
                  <c:v>2.1234619047619043</c:v>
                </c:pt>
                <c:pt idx="162">
                  <c:v>2.1910619047619044</c:v>
                </c:pt>
                <c:pt idx="163">
                  <c:v>2.2049619047619049</c:v>
                </c:pt>
                <c:pt idx="164">
                  <c:v>2.2428619047619045</c:v>
                </c:pt>
                <c:pt idx="165">
                  <c:v>2.2171619047619049</c:v>
                </c:pt>
                <c:pt idx="166">
                  <c:v>2.2146619047619049</c:v>
                </c:pt>
                <c:pt idx="167">
                  <c:v>2.2112619047619044</c:v>
                </c:pt>
                <c:pt idx="168">
                  <c:v>2.1419619047619043</c:v>
                </c:pt>
                <c:pt idx="169">
                  <c:v>2.1668619047619049</c:v>
                </c:pt>
                <c:pt idx="170">
                  <c:v>2.1972619047619042</c:v>
                </c:pt>
                <c:pt idx="171">
                  <c:v>2.1972619047619042</c:v>
                </c:pt>
                <c:pt idx="172">
                  <c:v>2.2062619047619045</c:v>
                </c:pt>
                <c:pt idx="173">
                  <c:v>2.2332619047619042</c:v>
                </c:pt>
                <c:pt idx="174">
                  <c:v>2.181661904761905</c:v>
                </c:pt>
                <c:pt idx="175">
                  <c:v>2.2141619047619048</c:v>
                </c:pt>
                <c:pt idx="176">
                  <c:v>2.2585619047619043</c:v>
                </c:pt>
                <c:pt idx="177">
                  <c:v>2.2168619047619051</c:v>
                </c:pt>
                <c:pt idx="178">
                  <c:v>2.1945619047619043</c:v>
                </c:pt>
                <c:pt idx="179">
                  <c:v>2.244761904761905</c:v>
                </c:pt>
                <c:pt idx="180">
                  <c:v>2.1348619047619044</c:v>
                </c:pt>
                <c:pt idx="181">
                  <c:v>2.0804619047619046</c:v>
                </c:pt>
                <c:pt idx="182">
                  <c:v>1.9683619047619048</c:v>
                </c:pt>
                <c:pt idx="183">
                  <c:v>2.0272619047619047</c:v>
                </c:pt>
                <c:pt idx="184">
                  <c:v>2.0899619047619047</c:v>
                </c:pt>
                <c:pt idx="185">
                  <c:v>2.123933333333333</c:v>
                </c:pt>
                <c:pt idx="186">
                  <c:v>2.1667333333333332</c:v>
                </c:pt>
                <c:pt idx="187">
                  <c:v>2.2334333333333332</c:v>
                </c:pt>
                <c:pt idx="188">
                  <c:v>2.2412333333333332</c:v>
                </c:pt>
                <c:pt idx="189">
                  <c:v>2.2705333333333337</c:v>
                </c:pt>
                <c:pt idx="190">
                  <c:v>2.2337333333333329</c:v>
                </c:pt>
                <c:pt idx="191">
                  <c:v>2.2081333333333331</c:v>
                </c:pt>
                <c:pt idx="192">
                  <c:v>2.2327333333333335</c:v>
                </c:pt>
                <c:pt idx="193">
                  <c:v>2.2623333333333333</c:v>
                </c:pt>
                <c:pt idx="194">
                  <c:v>2.2133333333333334</c:v>
                </c:pt>
                <c:pt idx="195">
                  <c:v>2.2391333333333332</c:v>
                </c:pt>
                <c:pt idx="196">
                  <c:v>2.243033333333333</c:v>
                </c:pt>
                <c:pt idx="197">
                  <c:v>2.3080333333333329</c:v>
                </c:pt>
                <c:pt idx="198">
                  <c:v>2.2939333333333329</c:v>
                </c:pt>
                <c:pt idx="199">
                  <c:v>2.2428333333333335</c:v>
                </c:pt>
                <c:pt idx="200">
                  <c:v>2.242633333333333</c:v>
                </c:pt>
                <c:pt idx="201">
                  <c:v>2.248733333333333</c:v>
                </c:pt>
                <c:pt idx="202">
                  <c:v>2.2271333333333332</c:v>
                </c:pt>
                <c:pt idx="203">
                  <c:v>2.2265333333333328</c:v>
                </c:pt>
                <c:pt idx="204">
                  <c:v>2.172533333333333</c:v>
                </c:pt>
                <c:pt idx="205">
                  <c:v>2.0848333333333335</c:v>
                </c:pt>
                <c:pt idx="206">
                  <c:v>2.0662333333333329</c:v>
                </c:pt>
                <c:pt idx="207">
                  <c:v>2.214433333333333</c:v>
                </c:pt>
                <c:pt idx="208">
                  <c:v>2.2011333333333334</c:v>
                </c:pt>
                <c:pt idx="209">
                  <c:v>2.2418333333333331</c:v>
                </c:pt>
                <c:pt idx="210">
                  <c:v>2.2841333333333331</c:v>
                </c:pt>
                <c:pt idx="211">
                  <c:v>2.240533333333333</c:v>
                </c:pt>
                <c:pt idx="212">
                  <c:v>2.2553333333333336</c:v>
                </c:pt>
                <c:pt idx="213">
                  <c:v>2.2110333333333339</c:v>
                </c:pt>
                <c:pt idx="214">
                  <c:v>2.1668333333333329</c:v>
                </c:pt>
                <c:pt idx="215">
                  <c:v>2.2065333333333337</c:v>
                </c:pt>
                <c:pt idx="216">
                  <c:v>2.2065333333333337</c:v>
                </c:pt>
                <c:pt idx="217">
                  <c:v>2.2656333333333332</c:v>
                </c:pt>
                <c:pt idx="218">
                  <c:v>2.2284333333333328</c:v>
                </c:pt>
                <c:pt idx="219">
                  <c:v>2.1926333333333332</c:v>
                </c:pt>
                <c:pt idx="220">
                  <c:v>2.1873333333333331</c:v>
                </c:pt>
                <c:pt idx="221">
                  <c:v>2.1560333333333332</c:v>
                </c:pt>
                <c:pt idx="222">
                  <c:v>2.1995333333333331</c:v>
                </c:pt>
                <c:pt idx="223">
                  <c:v>2.2017333333333333</c:v>
                </c:pt>
                <c:pt idx="224">
                  <c:v>2.2152333333333329</c:v>
                </c:pt>
                <c:pt idx="225">
                  <c:v>2.1701333333333332</c:v>
                </c:pt>
                <c:pt idx="226">
                  <c:v>2.1427333333333332</c:v>
                </c:pt>
                <c:pt idx="227">
                  <c:v>2.1091333333333333</c:v>
                </c:pt>
                <c:pt idx="228">
                  <c:v>2.0675333333333334</c:v>
                </c:pt>
                <c:pt idx="229">
                  <c:v>2.0895333333333332</c:v>
                </c:pt>
                <c:pt idx="230">
                  <c:v>2.0991333333333331</c:v>
                </c:pt>
                <c:pt idx="231">
                  <c:v>2.1120333333333332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64E-8C9F-7D75BDDAD098}"/>
            </c:ext>
          </c:extLst>
        </c:ser>
        <c:ser>
          <c:idx val="1"/>
          <c:order val="1"/>
          <c:tx>
            <c:strRef>
              <c:f>Graficos!$B$2</c:f>
              <c:strCache>
                <c:ptCount val="1"/>
                <c:pt idx="0">
                  <c:v>Super</c:v>
                </c:pt>
              </c:strCache>
            </c:strRef>
          </c:tx>
          <c:spPr>
            <a:ln w="25400">
              <a:solidFill>
                <a:srgbClr val="865357"/>
              </a:solidFill>
              <a:prstDash val="solid"/>
            </a:ln>
          </c:spPr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Gasolinas!$AY$31:$AY$262</c:f>
            </c:numRef>
          </c:val>
          <c:smooth val="0"/>
          <c:extLst>
            <c:ext xmlns:c16="http://schemas.microsoft.com/office/drawing/2014/chart" uri="{C3380CC4-5D6E-409C-BE32-E72D297353CC}">
              <c16:uniqueId val="{00000001-D0F4-464E-8C9F-7D75BDDAD098}"/>
            </c:ext>
          </c:extLst>
        </c:ser>
        <c:ser>
          <c:idx val="2"/>
          <c:order val="2"/>
          <c:tx>
            <c:strRef>
              <c:f>Graficos!$B$3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Gasolinas!$AZ$31:$AZ$262</c:f>
            </c:numRef>
          </c:val>
          <c:smooth val="0"/>
          <c:extLst>
            <c:ext xmlns:c16="http://schemas.microsoft.com/office/drawing/2014/chart" uri="{C3380CC4-5D6E-409C-BE32-E72D297353CC}">
              <c16:uniqueId val="{00000002-D0F4-464E-8C9F-7D75BDDAD098}"/>
            </c:ext>
          </c:extLst>
        </c:ser>
        <c:ser>
          <c:idx val="3"/>
          <c:order val="3"/>
          <c:tx>
            <c:strRef>
              <c:f>Graficos!$B$4</c:f>
              <c:strCache>
                <c:ptCount val="1"/>
                <c:pt idx="0">
                  <c:v>Ecopais</c:v>
                </c:pt>
              </c:strCache>
            </c:strRef>
          </c:tx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Gasolinas!$BA$31:$BA$262</c:f>
            </c:numRef>
          </c:val>
          <c:smooth val="0"/>
          <c:extLst>
            <c:ext xmlns:c16="http://schemas.microsoft.com/office/drawing/2014/chart" uri="{C3380CC4-5D6E-409C-BE32-E72D297353CC}">
              <c16:uniqueId val="{00000003-D0F4-464E-8C9F-7D75BDDAD098}"/>
            </c:ext>
          </c:extLst>
        </c:ser>
        <c:ser>
          <c:idx val="4"/>
          <c:order val="4"/>
          <c:tx>
            <c:strRef>
              <c:f>Graficos!$B$5</c:f>
              <c:strCache>
                <c:ptCount val="1"/>
                <c:pt idx="0">
                  <c:v>Extra y Ecopais Automotriz</c:v>
                </c:pt>
              </c:strCache>
            </c:strRef>
          </c:tx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Gasolinas!$BB$31:$BB$262</c:f>
            </c:numRef>
          </c:val>
          <c:smooth val="0"/>
          <c:extLst>
            <c:ext xmlns:c16="http://schemas.microsoft.com/office/drawing/2014/chart" uri="{C3380CC4-5D6E-409C-BE32-E72D297353CC}">
              <c16:uniqueId val="{00000004-D0F4-464E-8C9F-7D75BDDAD098}"/>
            </c:ext>
          </c:extLst>
        </c:ser>
        <c:ser>
          <c:idx val="5"/>
          <c:order val="5"/>
          <c:tx>
            <c:v>Super EPP Industrial/Pet</c:v>
          </c:tx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Gasolinas!$AS$31:$AS$262</c:f>
              <c:numCache>
                <c:formatCode>0.00</c:formatCode>
                <c:ptCount val="232"/>
                <c:pt idx="1">
                  <c:v>3.5733892857142853</c:v>
                </c:pt>
                <c:pt idx="2">
                  <c:v>3.5733892857142853</c:v>
                </c:pt>
                <c:pt idx="3">
                  <c:v>3.5733892857142853</c:v>
                </c:pt>
                <c:pt idx="4">
                  <c:v>3.5733892857142853</c:v>
                </c:pt>
                <c:pt idx="5">
                  <c:v>3.5733892857142853</c:v>
                </c:pt>
                <c:pt idx="6">
                  <c:v>3.5733892857142853</c:v>
                </c:pt>
                <c:pt idx="7">
                  <c:v>3.5733892857142853</c:v>
                </c:pt>
                <c:pt idx="8">
                  <c:v>3.5733892857142853</c:v>
                </c:pt>
                <c:pt idx="9">
                  <c:v>3.5733892857142853</c:v>
                </c:pt>
                <c:pt idx="10">
                  <c:v>3.5733892857142853</c:v>
                </c:pt>
                <c:pt idx="11">
                  <c:v>3.5733892857142853</c:v>
                </c:pt>
                <c:pt idx="12">
                  <c:v>3.5733892857142853</c:v>
                </c:pt>
                <c:pt idx="13">
                  <c:v>3.5733892857142853</c:v>
                </c:pt>
                <c:pt idx="14">
                  <c:v>3.5733892857142853</c:v>
                </c:pt>
                <c:pt idx="15">
                  <c:v>3.5733892857142853</c:v>
                </c:pt>
                <c:pt idx="16">
                  <c:v>3.5733892857142853</c:v>
                </c:pt>
                <c:pt idx="17">
                  <c:v>3.5733892857142853</c:v>
                </c:pt>
                <c:pt idx="18">
                  <c:v>3.5733892857142853</c:v>
                </c:pt>
                <c:pt idx="19">
                  <c:v>3.5733892857142853</c:v>
                </c:pt>
                <c:pt idx="20">
                  <c:v>3.5733892857142853</c:v>
                </c:pt>
                <c:pt idx="21">
                  <c:v>3.5733892857142853</c:v>
                </c:pt>
                <c:pt idx="22">
                  <c:v>2.7093285714285709</c:v>
                </c:pt>
                <c:pt idx="23">
                  <c:v>2.7093285714285709</c:v>
                </c:pt>
                <c:pt idx="24">
                  <c:v>2.7093285714285709</c:v>
                </c:pt>
                <c:pt idx="25">
                  <c:v>2.7093285714285709</c:v>
                </c:pt>
                <c:pt idx="26">
                  <c:v>2.7093285714285709</c:v>
                </c:pt>
                <c:pt idx="27">
                  <c:v>2.7093285714285709</c:v>
                </c:pt>
                <c:pt idx="28">
                  <c:v>2.7093285714285709</c:v>
                </c:pt>
                <c:pt idx="29">
                  <c:v>2.7093285714285709</c:v>
                </c:pt>
                <c:pt idx="30">
                  <c:v>2.7093285714285709</c:v>
                </c:pt>
                <c:pt idx="31">
                  <c:v>2.7093285714285709</c:v>
                </c:pt>
                <c:pt idx="32">
                  <c:v>2.7093285714285709</c:v>
                </c:pt>
                <c:pt idx="33">
                  <c:v>2.7093285714285709</c:v>
                </c:pt>
                <c:pt idx="34">
                  <c:v>2.7093285714285709</c:v>
                </c:pt>
                <c:pt idx="35">
                  <c:v>2.7093285714285709</c:v>
                </c:pt>
                <c:pt idx="36">
                  <c:v>2.7093285714285709</c:v>
                </c:pt>
                <c:pt idx="37">
                  <c:v>2.7093285714285709</c:v>
                </c:pt>
                <c:pt idx="38">
                  <c:v>2.7093285714285709</c:v>
                </c:pt>
                <c:pt idx="39">
                  <c:v>2.7093285714285709</c:v>
                </c:pt>
                <c:pt idx="40">
                  <c:v>2.7093285714285709</c:v>
                </c:pt>
                <c:pt idx="41">
                  <c:v>2.7093285714285709</c:v>
                </c:pt>
                <c:pt idx="42">
                  <c:v>2.7093285714285709</c:v>
                </c:pt>
                <c:pt idx="43">
                  <c:v>2.7093285714285709</c:v>
                </c:pt>
                <c:pt idx="44">
                  <c:v>2.7093285714285709</c:v>
                </c:pt>
                <c:pt idx="45">
                  <c:v>2.7093285714285709</c:v>
                </c:pt>
                <c:pt idx="46">
                  <c:v>2.7093285714285709</c:v>
                </c:pt>
                <c:pt idx="47">
                  <c:v>2.7093285714285709</c:v>
                </c:pt>
                <c:pt idx="48">
                  <c:v>2.7093285714285709</c:v>
                </c:pt>
                <c:pt idx="49">
                  <c:v>2.7093285714285709</c:v>
                </c:pt>
                <c:pt idx="50">
                  <c:v>2.7093285714285709</c:v>
                </c:pt>
                <c:pt idx="51">
                  <c:v>2.7093285714285709</c:v>
                </c:pt>
                <c:pt idx="52">
                  <c:v>2.7093285714285709</c:v>
                </c:pt>
                <c:pt idx="53">
                  <c:v>2.7093285714285709</c:v>
                </c:pt>
                <c:pt idx="54">
                  <c:v>2.7093285714285709</c:v>
                </c:pt>
                <c:pt idx="55">
                  <c:v>2.7093285714285709</c:v>
                </c:pt>
                <c:pt idx="56">
                  <c:v>2.7093285714285709</c:v>
                </c:pt>
                <c:pt idx="57">
                  <c:v>2.7093285714285709</c:v>
                </c:pt>
                <c:pt idx="58">
                  <c:v>2.7093285714285709</c:v>
                </c:pt>
                <c:pt idx="59">
                  <c:v>2.7093285714285709</c:v>
                </c:pt>
                <c:pt idx="60">
                  <c:v>2.7093285714285709</c:v>
                </c:pt>
                <c:pt idx="61">
                  <c:v>2.7093285714285709</c:v>
                </c:pt>
                <c:pt idx="62">
                  <c:v>2.5619142857142854</c:v>
                </c:pt>
                <c:pt idx="63">
                  <c:v>2.5619142857142854</c:v>
                </c:pt>
                <c:pt idx="64">
                  <c:v>2.5619142857142854</c:v>
                </c:pt>
                <c:pt idx="65">
                  <c:v>2.5619142857142854</c:v>
                </c:pt>
                <c:pt idx="66">
                  <c:v>2.5619142857142854</c:v>
                </c:pt>
                <c:pt idx="67">
                  <c:v>2.5619142857142854</c:v>
                </c:pt>
                <c:pt idx="68">
                  <c:v>2.5619142857142854</c:v>
                </c:pt>
                <c:pt idx="69">
                  <c:v>2.5619142857142854</c:v>
                </c:pt>
                <c:pt idx="70">
                  <c:v>2.5619142857142854</c:v>
                </c:pt>
                <c:pt idx="71">
                  <c:v>2.5619142857142854</c:v>
                </c:pt>
                <c:pt idx="72">
                  <c:v>2.5619142857142854</c:v>
                </c:pt>
                <c:pt idx="73">
                  <c:v>2.5619142857142854</c:v>
                </c:pt>
                <c:pt idx="74">
                  <c:v>2.5619142857142854</c:v>
                </c:pt>
                <c:pt idx="75">
                  <c:v>2.5619142857142854</c:v>
                </c:pt>
                <c:pt idx="76">
                  <c:v>2.5619142857142854</c:v>
                </c:pt>
                <c:pt idx="77">
                  <c:v>2.5619142857142854</c:v>
                </c:pt>
                <c:pt idx="78">
                  <c:v>2.5619142857142854</c:v>
                </c:pt>
                <c:pt idx="79">
                  <c:v>2.5619142857142854</c:v>
                </c:pt>
                <c:pt idx="80">
                  <c:v>2.5619142857142854</c:v>
                </c:pt>
                <c:pt idx="81">
                  <c:v>2.5619142857142854</c:v>
                </c:pt>
                <c:pt idx="82">
                  <c:v>2.5619142857142854</c:v>
                </c:pt>
                <c:pt idx="83">
                  <c:v>2.5619142857142854</c:v>
                </c:pt>
                <c:pt idx="84">
                  <c:v>2.4581553571428572</c:v>
                </c:pt>
                <c:pt idx="85">
                  <c:v>2.4581553571428572</c:v>
                </c:pt>
                <c:pt idx="86">
                  <c:v>2.4581553571428572</c:v>
                </c:pt>
                <c:pt idx="87">
                  <c:v>2.4581553571428572</c:v>
                </c:pt>
                <c:pt idx="88">
                  <c:v>2.4581553571428572</c:v>
                </c:pt>
                <c:pt idx="89">
                  <c:v>2.4581553571428572</c:v>
                </c:pt>
                <c:pt idx="90">
                  <c:v>2.4581553571428572</c:v>
                </c:pt>
                <c:pt idx="91">
                  <c:v>2.4581553571428572</c:v>
                </c:pt>
                <c:pt idx="92">
                  <c:v>2.4581553571428572</c:v>
                </c:pt>
                <c:pt idx="93">
                  <c:v>2.4581553571428572</c:v>
                </c:pt>
                <c:pt idx="94">
                  <c:v>2.4581553571428572</c:v>
                </c:pt>
                <c:pt idx="95">
                  <c:v>2.4581553571428572</c:v>
                </c:pt>
                <c:pt idx="96">
                  <c:v>2.4581553571428572</c:v>
                </c:pt>
                <c:pt idx="97">
                  <c:v>2.4581553571428572</c:v>
                </c:pt>
                <c:pt idx="98">
                  <c:v>2.4581553571428572</c:v>
                </c:pt>
                <c:pt idx="99">
                  <c:v>2.4581553571428572</c:v>
                </c:pt>
                <c:pt idx="100">
                  <c:v>2.4581553571428572</c:v>
                </c:pt>
                <c:pt idx="101">
                  <c:v>2.4581553571428572</c:v>
                </c:pt>
                <c:pt idx="102">
                  <c:v>2.4581553571428572</c:v>
                </c:pt>
                <c:pt idx="103">
                  <c:v>2.4581553571428572</c:v>
                </c:pt>
                <c:pt idx="104">
                  <c:v>2.561028571428571</c:v>
                </c:pt>
                <c:pt idx="105">
                  <c:v>2.561028571428571</c:v>
                </c:pt>
                <c:pt idx="106">
                  <c:v>2.561028571428571</c:v>
                </c:pt>
                <c:pt idx="107">
                  <c:v>2.561028571428571</c:v>
                </c:pt>
                <c:pt idx="108">
                  <c:v>2.561028571428571</c:v>
                </c:pt>
                <c:pt idx="109">
                  <c:v>2.561028571428571</c:v>
                </c:pt>
                <c:pt idx="110">
                  <c:v>2.561028571428571</c:v>
                </c:pt>
                <c:pt idx="111">
                  <c:v>2.561028571428571</c:v>
                </c:pt>
                <c:pt idx="112">
                  <c:v>2.561028571428571</c:v>
                </c:pt>
                <c:pt idx="113">
                  <c:v>2.561028571428571</c:v>
                </c:pt>
                <c:pt idx="114">
                  <c:v>2.561028571428571</c:v>
                </c:pt>
                <c:pt idx="115">
                  <c:v>2.561028571428571</c:v>
                </c:pt>
                <c:pt idx="116">
                  <c:v>2.561028571428571</c:v>
                </c:pt>
                <c:pt idx="117">
                  <c:v>2.561028571428571</c:v>
                </c:pt>
                <c:pt idx="118">
                  <c:v>2.561028571428571</c:v>
                </c:pt>
                <c:pt idx="119">
                  <c:v>2.561028571428571</c:v>
                </c:pt>
                <c:pt idx="120">
                  <c:v>2.561028571428571</c:v>
                </c:pt>
                <c:pt idx="121">
                  <c:v>2.561028571428571</c:v>
                </c:pt>
                <c:pt idx="122">
                  <c:v>2.561028571428571</c:v>
                </c:pt>
                <c:pt idx="123">
                  <c:v>2.3364732142857139</c:v>
                </c:pt>
                <c:pt idx="124">
                  <c:v>2.3364732142857139</c:v>
                </c:pt>
                <c:pt idx="125">
                  <c:v>2.3364732142857139</c:v>
                </c:pt>
                <c:pt idx="126">
                  <c:v>2.3364732142857139</c:v>
                </c:pt>
                <c:pt idx="127">
                  <c:v>2.3364732142857139</c:v>
                </c:pt>
                <c:pt idx="128">
                  <c:v>2.3364732142857139</c:v>
                </c:pt>
                <c:pt idx="129">
                  <c:v>2.3364732142857139</c:v>
                </c:pt>
                <c:pt idx="130">
                  <c:v>2.3364732142857139</c:v>
                </c:pt>
                <c:pt idx="131">
                  <c:v>2.3364732142857139</c:v>
                </c:pt>
                <c:pt idx="132">
                  <c:v>2.3364732142857139</c:v>
                </c:pt>
                <c:pt idx="133">
                  <c:v>2.3364732142857139</c:v>
                </c:pt>
                <c:pt idx="134">
                  <c:v>2.3364732142857139</c:v>
                </c:pt>
                <c:pt idx="135">
                  <c:v>2.3364732142857139</c:v>
                </c:pt>
                <c:pt idx="136">
                  <c:v>2.3364732142857139</c:v>
                </c:pt>
                <c:pt idx="137">
                  <c:v>2.3364732142857139</c:v>
                </c:pt>
                <c:pt idx="138">
                  <c:v>2.3364732142857139</c:v>
                </c:pt>
                <c:pt idx="139">
                  <c:v>2.3364732142857139</c:v>
                </c:pt>
                <c:pt idx="140">
                  <c:v>2.3364732142857139</c:v>
                </c:pt>
                <c:pt idx="141">
                  <c:v>2.3364732142857139</c:v>
                </c:pt>
                <c:pt idx="142">
                  <c:v>2.3364732142857139</c:v>
                </c:pt>
                <c:pt idx="143">
                  <c:v>2.3364732142857139</c:v>
                </c:pt>
                <c:pt idx="144">
                  <c:v>2.3364732142857139</c:v>
                </c:pt>
                <c:pt idx="145">
                  <c:v>2.3364732142857139</c:v>
                </c:pt>
                <c:pt idx="146">
                  <c:v>2.3322794642857141</c:v>
                </c:pt>
                <c:pt idx="147">
                  <c:v>2.3322794642857141</c:v>
                </c:pt>
                <c:pt idx="148">
                  <c:v>2.3322794642857141</c:v>
                </c:pt>
                <c:pt idx="149">
                  <c:v>2.3322794642857141</c:v>
                </c:pt>
                <c:pt idx="150">
                  <c:v>2.3322794642857141</c:v>
                </c:pt>
                <c:pt idx="151">
                  <c:v>2.3322794642857141</c:v>
                </c:pt>
                <c:pt idx="152">
                  <c:v>2.3322794642857141</c:v>
                </c:pt>
                <c:pt idx="153">
                  <c:v>2.3322794642857141</c:v>
                </c:pt>
                <c:pt idx="154">
                  <c:v>2.3322794642857141</c:v>
                </c:pt>
                <c:pt idx="155">
                  <c:v>2.3322794642857141</c:v>
                </c:pt>
                <c:pt idx="156">
                  <c:v>2.3322794642857141</c:v>
                </c:pt>
                <c:pt idx="157">
                  <c:v>2.3322794642857141</c:v>
                </c:pt>
                <c:pt idx="158">
                  <c:v>2.3322794642857141</c:v>
                </c:pt>
                <c:pt idx="159">
                  <c:v>2.3322794642857141</c:v>
                </c:pt>
                <c:pt idx="160">
                  <c:v>2.3322794642857141</c:v>
                </c:pt>
                <c:pt idx="161">
                  <c:v>2.3322794642857141</c:v>
                </c:pt>
                <c:pt idx="162">
                  <c:v>2.3322794642857141</c:v>
                </c:pt>
                <c:pt idx="163">
                  <c:v>2.3322794642857141</c:v>
                </c:pt>
                <c:pt idx="164">
                  <c:v>2.3322794642857141</c:v>
                </c:pt>
                <c:pt idx="165">
                  <c:v>2.3322794642857141</c:v>
                </c:pt>
                <c:pt idx="166">
                  <c:v>2.3322794642857141</c:v>
                </c:pt>
                <c:pt idx="167">
                  <c:v>2.3806732142857143</c:v>
                </c:pt>
                <c:pt idx="168">
                  <c:v>2.3806732142857143</c:v>
                </c:pt>
                <c:pt idx="169">
                  <c:v>2.3806732142857143</c:v>
                </c:pt>
                <c:pt idx="170">
                  <c:v>2.3806732142857143</c:v>
                </c:pt>
                <c:pt idx="171">
                  <c:v>2.3806732142857143</c:v>
                </c:pt>
                <c:pt idx="172">
                  <c:v>2.3806732142857143</c:v>
                </c:pt>
                <c:pt idx="173">
                  <c:v>2.3806732142857143</c:v>
                </c:pt>
                <c:pt idx="174">
                  <c:v>2.3806732142857143</c:v>
                </c:pt>
                <c:pt idx="175">
                  <c:v>2.3806732142857143</c:v>
                </c:pt>
                <c:pt idx="176">
                  <c:v>2.3806732142857143</c:v>
                </c:pt>
                <c:pt idx="177">
                  <c:v>2.3806732142857143</c:v>
                </c:pt>
                <c:pt idx="178">
                  <c:v>2.3806732142857143</c:v>
                </c:pt>
                <c:pt idx="179">
                  <c:v>2.3806732142857143</c:v>
                </c:pt>
                <c:pt idx="180">
                  <c:v>2.3806732142857143</c:v>
                </c:pt>
                <c:pt idx="181">
                  <c:v>2.3806732142857143</c:v>
                </c:pt>
                <c:pt idx="182">
                  <c:v>2.3806732142857143</c:v>
                </c:pt>
                <c:pt idx="183">
                  <c:v>2.3806732142857143</c:v>
                </c:pt>
                <c:pt idx="184">
                  <c:v>2.3806732142857143</c:v>
                </c:pt>
                <c:pt idx="185">
                  <c:v>2.3806732142857143</c:v>
                </c:pt>
                <c:pt idx="186">
                  <c:v>2.3806732142857143</c:v>
                </c:pt>
                <c:pt idx="187">
                  <c:v>2.3806732142857143</c:v>
                </c:pt>
                <c:pt idx="188">
                  <c:v>2.3806732142857143</c:v>
                </c:pt>
                <c:pt idx="189">
                  <c:v>2.2896035714285712</c:v>
                </c:pt>
                <c:pt idx="190">
                  <c:v>2.2896035714285712</c:v>
                </c:pt>
                <c:pt idx="191">
                  <c:v>2.2896035714285712</c:v>
                </c:pt>
                <c:pt idx="192">
                  <c:v>2.2896035714285712</c:v>
                </c:pt>
                <c:pt idx="193">
                  <c:v>2.2896035714285712</c:v>
                </c:pt>
                <c:pt idx="194">
                  <c:v>2.2896035714285712</c:v>
                </c:pt>
                <c:pt idx="195">
                  <c:v>2.2896035714285712</c:v>
                </c:pt>
                <c:pt idx="196">
                  <c:v>2.2896035714285712</c:v>
                </c:pt>
                <c:pt idx="197">
                  <c:v>2.2896035714285712</c:v>
                </c:pt>
                <c:pt idx="198">
                  <c:v>2.2896035714285712</c:v>
                </c:pt>
                <c:pt idx="199">
                  <c:v>2.2896035714285712</c:v>
                </c:pt>
                <c:pt idx="200">
                  <c:v>2.2896035714285712</c:v>
                </c:pt>
                <c:pt idx="201">
                  <c:v>2.2896035714285712</c:v>
                </c:pt>
                <c:pt idx="202">
                  <c:v>2.2896035714285712</c:v>
                </c:pt>
                <c:pt idx="203">
                  <c:v>2.2896035714285712</c:v>
                </c:pt>
                <c:pt idx="204">
                  <c:v>2.2896035714285712</c:v>
                </c:pt>
                <c:pt idx="205">
                  <c:v>2.2896035714285712</c:v>
                </c:pt>
                <c:pt idx="206">
                  <c:v>2.2896035714285712</c:v>
                </c:pt>
                <c:pt idx="207">
                  <c:v>2.2896035714285712</c:v>
                </c:pt>
                <c:pt idx="208">
                  <c:v>2.2896035714285712</c:v>
                </c:pt>
                <c:pt idx="209">
                  <c:v>2.2896035714285712</c:v>
                </c:pt>
                <c:pt idx="210">
                  <c:v>2.2896035714285712</c:v>
                </c:pt>
                <c:pt idx="211">
                  <c:v>2.2896035714285712</c:v>
                </c:pt>
                <c:pt idx="212">
                  <c:v>2.1947562499999997</c:v>
                </c:pt>
                <c:pt idx="213">
                  <c:v>2.1947562499999997</c:v>
                </c:pt>
                <c:pt idx="214">
                  <c:v>2.1947562499999997</c:v>
                </c:pt>
                <c:pt idx="215">
                  <c:v>2.1947562499999997</c:v>
                </c:pt>
                <c:pt idx="216">
                  <c:v>2.1947562499999997</c:v>
                </c:pt>
                <c:pt idx="217">
                  <c:v>2.1947562499999997</c:v>
                </c:pt>
                <c:pt idx="218">
                  <c:v>2.1947562499999997</c:v>
                </c:pt>
                <c:pt idx="219">
                  <c:v>2.1947562499999997</c:v>
                </c:pt>
                <c:pt idx="220">
                  <c:v>2.1947562499999997</c:v>
                </c:pt>
                <c:pt idx="221">
                  <c:v>2.1947562499999997</c:v>
                </c:pt>
                <c:pt idx="222">
                  <c:v>2.1947562499999997</c:v>
                </c:pt>
                <c:pt idx="223">
                  <c:v>2.1947562499999997</c:v>
                </c:pt>
                <c:pt idx="224">
                  <c:v>2.1947562499999997</c:v>
                </c:pt>
                <c:pt idx="225">
                  <c:v>2.1947562499999997</c:v>
                </c:pt>
                <c:pt idx="226">
                  <c:v>2.1947562499999997</c:v>
                </c:pt>
                <c:pt idx="227">
                  <c:v>2.1947562499999997</c:v>
                </c:pt>
                <c:pt idx="228">
                  <c:v>2.1947562499999997</c:v>
                </c:pt>
                <c:pt idx="229">
                  <c:v>2.1947562499999997</c:v>
                </c:pt>
                <c:pt idx="230">
                  <c:v>2.1947562499999997</c:v>
                </c:pt>
                <c:pt idx="231">
                  <c:v>2.1947562499999997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2-452F-9FC2-BFC5D19AF207}"/>
            </c:ext>
          </c:extLst>
        </c:ser>
        <c:ser>
          <c:idx val="6"/>
          <c:order val="6"/>
          <c:tx>
            <c:strRef>
              <c:f>Gasolinas!$AG$10</c:f>
              <c:strCache>
                <c:ptCount val="1"/>
                <c:pt idx="0">
                  <c:v>Super EPP  Automotriz</c:v>
                </c:pt>
              </c:strCache>
            </c:strRef>
          </c:tx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Gasolinas!$AT$31:$AT$262</c:f>
              <c:numCache>
                <c:formatCode>0.00</c:formatCode>
                <c:ptCount val="232"/>
                <c:pt idx="1">
                  <c:v>3.5953008928571424</c:v>
                </c:pt>
                <c:pt idx="2">
                  <c:v>3.5953008928571424</c:v>
                </c:pt>
                <c:pt idx="3">
                  <c:v>3.5953008928571424</c:v>
                </c:pt>
                <c:pt idx="4">
                  <c:v>3.5953008928571424</c:v>
                </c:pt>
                <c:pt idx="5">
                  <c:v>3.5953008928571424</c:v>
                </c:pt>
                <c:pt idx="6">
                  <c:v>3.5953008928571424</c:v>
                </c:pt>
                <c:pt idx="7">
                  <c:v>3.5953008928571424</c:v>
                </c:pt>
                <c:pt idx="8">
                  <c:v>3.5953008928571424</c:v>
                </c:pt>
                <c:pt idx="9">
                  <c:v>3.5953008928571424</c:v>
                </c:pt>
                <c:pt idx="10">
                  <c:v>3.5953008928571424</c:v>
                </c:pt>
                <c:pt idx="11">
                  <c:v>3.5953008928571424</c:v>
                </c:pt>
                <c:pt idx="12">
                  <c:v>3.5953008928571424</c:v>
                </c:pt>
                <c:pt idx="13">
                  <c:v>3.5953008928571424</c:v>
                </c:pt>
                <c:pt idx="14">
                  <c:v>3.5953008928571424</c:v>
                </c:pt>
                <c:pt idx="15">
                  <c:v>3.5953008928571424</c:v>
                </c:pt>
                <c:pt idx="16">
                  <c:v>3.5953008928571424</c:v>
                </c:pt>
                <c:pt idx="17">
                  <c:v>3.5953008928571424</c:v>
                </c:pt>
                <c:pt idx="18">
                  <c:v>3.5953008928571424</c:v>
                </c:pt>
                <c:pt idx="19">
                  <c:v>3.5953008928571424</c:v>
                </c:pt>
                <c:pt idx="20">
                  <c:v>3.5953008928571424</c:v>
                </c:pt>
                <c:pt idx="21">
                  <c:v>3.5953008928571424</c:v>
                </c:pt>
                <c:pt idx="22">
                  <c:v>2.7339821428571423</c:v>
                </c:pt>
                <c:pt idx="23">
                  <c:v>2.7339821428571423</c:v>
                </c:pt>
                <c:pt idx="24">
                  <c:v>2.7339821428571423</c:v>
                </c:pt>
                <c:pt idx="25">
                  <c:v>2.7339821428571423</c:v>
                </c:pt>
                <c:pt idx="26">
                  <c:v>2.7339821428571423</c:v>
                </c:pt>
                <c:pt idx="27">
                  <c:v>2.7339821428571423</c:v>
                </c:pt>
                <c:pt idx="28">
                  <c:v>2.7339821428571423</c:v>
                </c:pt>
                <c:pt idx="29">
                  <c:v>2.7339821428571423</c:v>
                </c:pt>
                <c:pt idx="30">
                  <c:v>2.7339821428571423</c:v>
                </c:pt>
                <c:pt idx="31">
                  <c:v>2.7339821428571423</c:v>
                </c:pt>
                <c:pt idx="32">
                  <c:v>2.7339821428571423</c:v>
                </c:pt>
                <c:pt idx="33">
                  <c:v>2.7339821428571423</c:v>
                </c:pt>
                <c:pt idx="34">
                  <c:v>2.7339821428571423</c:v>
                </c:pt>
                <c:pt idx="35">
                  <c:v>2.7339821428571423</c:v>
                </c:pt>
                <c:pt idx="36">
                  <c:v>2.7339821428571423</c:v>
                </c:pt>
                <c:pt idx="37">
                  <c:v>2.7339821428571423</c:v>
                </c:pt>
                <c:pt idx="38">
                  <c:v>2.7339821428571423</c:v>
                </c:pt>
                <c:pt idx="39">
                  <c:v>2.7339821428571423</c:v>
                </c:pt>
                <c:pt idx="40">
                  <c:v>2.7339821428571423</c:v>
                </c:pt>
                <c:pt idx="41">
                  <c:v>2.7339821428571423</c:v>
                </c:pt>
                <c:pt idx="42">
                  <c:v>2.7339821428571423</c:v>
                </c:pt>
                <c:pt idx="43">
                  <c:v>2.7339821428571423</c:v>
                </c:pt>
                <c:pt idx="44">
                  <c:v>2.7339821428571423</c:v>
                </c:pt>
                <c:pt idx="45">
                  <c:v>2.7339821428571423</c:v>
                </c:pt>
                <c:pt idx="46">
                  <c:v>2.7339821428571423</c:v>
                </c:pt>
                <c:pt idx="47">
                  <c:v>2.7339821428571423</c:v>
                </c:pt>
                <c:pt idx="48">
                  <c:v>2.7339821428571423</c:v>
                </c:pt>
                <c:pt idx="49">
                  <c:v>2.7339821428571423</c:v>
                </c:pt>
                <c:pt idx="50">
                  <c:v>2.7339821428571423</c:v>
                </c:pt>
                <c:pt idx="51">
                  <c:v>2.7339821428571423</c:v>
                </c:pt>
                <c:pt idx="52">
                  <c:v>2.7339821428571423</c:v>
                </c:pt>
                <c:pt idx="53">
                  <c:v>2.7339821428571423</c:v>
                </c:pt>
                <c:pt idx="54">
                  <c:v>2.7339821428571423</c:v>
                </c:pt>
                <c:pt idx="55">
                  <c:v>2.7339821428571423</c:v>
                </c:pt>
                <c:pt idx="56">
                  <c:v>2.7339821428571423</c:v>
                </c:pt>
                <c:pt idx="57">
                  <c:v>2.7339821428571423</c:v>
                </c:pt>
                <c:pt idx="58">
                  <c:v>2.7339821428571423</c:v>
                </c:pt>
                <c:pt idx="59">
                  <c:v>2.7339821428571423</c:v>
                </c:pt>
                <c:pt idx="60">
                  <c:v>2.7339821428571423</c:v>
                </c:pt>
                <c:pt idx="61">
                  <c:v>2.7339821428571423</c:v>
                </c:pt>
                <c:pt idx="62">
                  <c:v>2.5875008928571424</c:v>
                </c:pt>
                <c:pt idx="63">
                  <c:v>2.5875008928571424</c:v>
                </c:pt>
                <c:pt idx="64">
                  <c:v>2.5875008928571424</c:v>
                </c:pt>
                <c:pt idx="65">
                  <c:v>2.5875008928571424</c:v>
                </c:pt>
                <c:pt idx="66">
                  <c:v>2.5875008928571424</c:v>
                </c:pt>
                <c:pt idx="67">
                  <c:v>2.5875008928571424</c:v>
                </c:pt>
                <c:pt idx="68">
                  <c:v>2.5875008928571424</c:v>
                </c:pt>
                <c:pt idx="69">
                  <c:v>2.5875008928571424</c:v>
                </c:pt>
                <c:pt idx="70">
                  <c:v>2.5875008928571424</c:v>
                </c:pt>
                <c:pt idx="71">
                  <c:v>2.5875008928571424</c:v>
                </c:pt>
                <c:pt idx="72">
                  <c:v>2.5875008928571424</c:v>
                </c:pt>
                <c:pt idx="73">
                  <c:v>2.5875008928571424</c:v>
                </c:pt>
                <c:pt idx="74">
                  <c:v>2.5875008928571424</c:v>
                </c:pt>
                <c:pt idx="75">
                  <c:v>2.5875008928571424</c:v>
                </c:pt>
                <c:pt idx="76">
                  <c:v>2.5875008928571424</c:v>
                </c:pt>
                <c:pt idx="77">
                  <c:v>2.5875008928571424</c:v>
                </c:pt>
                <c:pt idx="78">
                  <c:v>2.5875008928571424</c:v>
                </c:pt>
                <c:pt idx="79">
                  <c:v>2.5875008928571424</c:v>
                </c:pt>
                <c:pt idx="80">
                  <c:v>2.5875008928571424</c:v>
                </c:pt>
                <c:pt idx="81">
                  <c:v>2.5875008928571424</c:v>
                </c:pt>
                <c:pt idx="82">
                  <c:v>2.5875008928571424</c:v>
                </c:pt>
                <c:pt idx="83">
                  <c:v>2.5875008928571424</c:v>
                </c:pt>
                <c:pt idx="84">
                  <c:v>2.4843857142857142</c:v>
                </c:pt>
                <c:pt idx="85">
                  <c:v>2.4843857142857142</c:v>
                </c:pt>
                <c:pt idx="86">
                  <c:v>2.4843857142857142</c:v>
                </c:pt>
                <c:pt idx="87">
                  <c:v>2.4843857142857142</c:v>
                </c:pt>
                <c:pt idx="88">
                  <c:v>2.4843857142857142</c:v>
                </c:pt>
                <c:pt idx="89">
                  <c:v>2.4843857142857142</c:v>
                </c:pt>
                <c:pt idx="90">
                  <c:v>2.4843857142857142</c:v>
                </c:pt>
                <c:pt idx="91">
                  <c:v>2.4843857142857142</c:v>
                </c:pt>
                <c:pt idx="92">
                  <c:v>2.4843857142857142</c:v>
                </c:pt>
                <c:pt idx="93">
                  <c:v>2.4843857142857142</c:v>
                </c:pt>
                <c:pt idx="94">
                  <c:v>2.4843857142857142</c:v>
                </c:pt>
                <c:pt idx="95">
                  <c:v>2.4843857142857142</c:v>
                </c:pt>
                <c:pt idx="96">
                  <c:v>2.4843857142857142</c:v>
                </c:pt>
                <c:pt idx="97">
                  <c:v>2.4843857142857142</c:v>
                </c:pt>
                <c:pt idx="98">
                  <c:v>2.4843857142857142</c:v>
                </c:pt>
                <c:pt idx="99">
                  <c:v>2.4843857142857142</c:v>
                </c:pt>
                <c:pt idx="100">
                  <c:v>2.4843857142857142</c:v>
                </c:pt>
                <c:pt idx="101">
                  <c:v>2.4843857142857142</c:v>
                </c:pt>
                <c:pt idx="102">
                  <c:v>2.4843857142857142</c:v>
                </c:pt>
                <c:pt idx="103">
                  <c:v>2.4843857142857142</c:v>
                </c:pt>
                <c:pt idx="104">
                  <c:v>2.561028571428571</c:v>
                </c:pt>
                <c:pt idx="105">
                  <c:v>2.561028571428571</c:v>
                </c:pt>
                <c:pt idx="106">
                  <c:v>2.561028571428571</c:v>
                </c:pt>
                <c:pt idx="107">
                  <c:v>2.561028571428571</c:v>
                </c:pt>
                <c:pt idx="108">
                  <c:v>2.561028571428571</c:v>
                </c:pt>
                <c:pt idx="109">
                  <c:v>2.561028571428571</c:v>
                </c:pt>
                <c:pt idx="110">
                  <c:v>2.561028571428571</c:v>
                </c:pt>
                <c:pt idx="111">
                  <c:v>2.561028571428571</c:v>
                </c:pt>
                <c:pt idx="112">
                  <c:v>2.561028571428571</c:v>
                </c:pt>
                <c:pt idx="113">
                  <c:v>2.561028571428571</c:v>
                </c:pt>
                <c:pt idx="114">
                  <c:v>2.561028571428571</c:v>
                </c:pt>
                <c:pt idx="115">
                  <c:v>2.561028571428571</c:v>
                </c:pt>
                <c:pt idx="116">
                  <c:v>2.561028571428571</c:v>
                </c:pt>
                <c:pt idx="117">
                  <c:v>2.561028571428571</c:v>
                </c:pt>
                <c:pt idx="118">
                  <c:v>2.561028571428571</c:v>
                </c:pt>
                <c:pt idx="119">
                  <c:v>2.561028571428571</c:v>
                </c:pt>
                <c:pt idx="120">
                  <c:v>2.561028571428571</c:v>
                </c:pt>
                <c:pt idx="121">
                  <c:v>2.561028571428571</c:v>
                </c:pt>
                <c:pt idx="122">
                  <c:v>2.561028571428571</c:v>
                </c:pt>
                <c:pt idx="123">
                  <c:v>2.3364732142857139</c:v>
                </c:pt>
                <c:pt idx="124">
                  <c:v>2.3364732142857139</c:v>
                </c:pt>
                <c:pt idx="125">
                  <c:v>2.3364732142857139</c:v>
                </c:pt>
                <c:pt idx="126">
                  <c:v>2.3364732142857139</c:v>
                </c:pt>
                <c:pt idx="127">
                  <c:v>2.3364732142857139</c:v>
                </c:pt>
                <c:pt idx="128">
                  <c:v>2.3364732142857139</c:v>
                </c:pt>
                <c:pt idx="129">
                  <c:v>2.3364732142857139</c:v>
                </c:pt>
                <c:pt idx="130">
                  <c:v>2.3364732142857139</c:v>
                </c:pt>
                <c:pt idx="131">
                  <c:v>2.3364732142857139</c:v>
                </c:pt>
                <c:pt idx="132">
                  <c:v>2.3364732142857139</c:v>
                </c:pt>
                <c:pt idx="133">
                  <c:v>2.3364732142857139</c:v>
                </c:pt>
                <c:pt idx="134">
                  <c:v>2.3364732142857139</c:v>
                </c:pt>
                <c:pt idx="135">
                  <c:v>2.3364732142857139</c:v>
                </c:pt>
                <c:pt idx="136">
                  <c:v>2.3364732142857139</c:v>
                </c:pt>
                <c:pt idx="137">
                  <c:v>2.3364732142857139</c:v>
                </c:pt>
                <c:pt idx="138">
                  <c:v>2.3364732142857139</c:v>
                </c:pt>
                <c:pt idx="139">
                  <c:v>2.3364732142857139</c:v>
                </c:pt>
                <c:pt idx="140">
                  <c:v>2.3364732142857139</c:v>
                </c:pt>
                <c:pt idx="141">
                  <c:v>2.3364732142857139</c:v>
                </c:pt>
                <c:pt idx="142">
                  <c:v>2.3364732142857139</c:v>
                </c:pt>
                <c:pt idx="143">
                  <c:v>2.3364732142857139</c:v>
                </c:pt>
                <c:pt idx="144">
                  <c:v>2.3364732142857139</c:v>
                </c:pt>
                <c:pt idx="145">
                  <c:v>2.3364732142857139</c:v>
                </c:pt>
                <c:pt idx="146">
                  <c:v>2.3322794642857141</c:v>
                </c:pt>
                <c:pt idx="147">
                  <c:v>2.3322794642857141</c:v>
                </c:pt>
                <c:pt idx="148">
                  <c:v>2.3322794642857141</c:v>
                </c:pt>
                <c:pt idx="149">
                  <c:v>2.3322794642857141</c:v>
                </c:pt>
                <c:pt idx="150">
                  <c:v>2.3322794642857141</c:v>
                </c:pt>
                <c:pt idx="151">
                  <c:v>2.3322794642857141</c:v>
                </c:pt>
                <c:pt idx="152">
                  <c:v>2.3322794642857141</c:v>
                </c:pt>
                <c:pt idx="153">
                  <c:v>2.3322794642857141</c:v>
                </c:pt>
                <c:pt idx="154">
                  <c:v>2.3322794642857141</c:v>
                </c:pt>
                <c:pt idx="155">
                  <c:v>2.3322794642857141</c:v>
                </c:pt>
                <c:pt idx="156">
                  <c:v>2.3322794642857141</c:v>
                </c:pt>
                <c:pt idx="157">
                  <c:v>2.3322794642857141</c:v>
                </c:pt>
                <c:pt idx="158">
                  <c:v>2.3322794642857141</c:v>
                </c:pt>
                <c:pt idx="159">
                  <c:v>2.3322794642857141</c:v>
                </c:pt>
                <c:pt idx="160">
                  <c:v>2.3322794642857141</c:v>
                </c:pt>
                <c:pt idx="161">
                  <c:v>2.3322794642857141</c:v>
                </c:pt>
                <c:pt idx="162">
                  <c:v>2.3322794642857141</c:v>
                </c:pt>
                <c:pt idx="163">
                  <c:v>2.3322794642857141</c:v>
                </c:pt>
                <c:pt idx="164">
                  <c:v>2.3322794642857141</c:v>
                </c:pt>
                <c:pt idx="165">
                  <c:v>2.3322794642857141</c:v>
                </c:pt>
                <c:pt idx="166">
                  <c:v>2.3322794642857141</c:v>
                </c:pt>
                <c:pt idx="167">
                  <c:v>2.3806732142857143</c:v>
                </c:pt>
                <c:pt idx="168">
                  <c:v>2.3806732142857143</c:v>
                </c:pt>
                <c:pt idx="169">
                  <c:v>2.3806732142857143</c:v>
                </c:pt>
                <c:pt idx="170">
                  <c:v>2.3806732142857143</c:v>
                </c:pt>
                <c:pt idx="171">
                  <c:v>2.3806732142857143</c:v>
                </c:pt>
                <c:pt idx="172">
                  <c:v>2.3806732142857143</c:v>
                </c:pt>
                <c:pt idx="173">
                  <c:v>2.3806732142857143</c:v>
                </c:pt>
                <c:pt idx="174">
                  <c:v>2.3806732142857143</c:v>
                </c:pt>
                <c:pt idx="175">
                  <c:v>2.3806732142857143</c:v>
                </c:pt>
                <c:pt idx="176">
                  <c:v>2.3806732142857143</c:v>
                </c:pt>
                <c:pt idx="177">
                  <c:v>2.3806732142857143</c:v>
                </c:pt>
                <c:pt idx="178">
                  <c:v>2.3806732142857143</c:v>
                </c:pt>
                <c:pt idx="179">
                  <c:v>2.3806732142857143</c:v>
                </c:pt>
                <c:pt idx="180">
                  <c:v>2.3806732142857143</c:v>
                </c:pt>
                <c:pt idx="181">
                  <c:v>2.3806732142857143</c:v>
                </c:pt>
                <c:pt idx="182">
                  <c:v>2.3806732142857143</c:v>
                </c:pt>
                <c:pt idx="183">
                  <c:v>2.3806732142857143</c:v>
                </c:pt>
                <c:pt idx="184">
                  <c:v>2.3806732142857143</c:v>
                </c:pt>
                <c:pt idx="185">
                  <c:v>2.3806732142857143</c:v>
                </c:pt>
                <c:pt idx="186">
                  <c:v>2.3806732142857143</c:v>
                </c:pt>
                <c:pt idx="187">
                  <c:v>2.3806732142857143</c:v>
                </c:pt>
                <c:pt idx="188">
                  <c:v>2.3806732142857143</c:v>
                </c:pt>
                <c:pt idx="189">
                  <c:v>2.2896035714285712</c:v>
                </c:pt>
                <c:pt idx="190">
                  <c:v>2.2896035714285712</c:v>
                </c:pt>
                <c:pt idx="191">
                  <c:v>2.2896035714285712</c:v>
                </c:pt>
                <c:pt idx="192">
                  <c:v>2.2896035714285712</c:v>
                </c:pt>
                <c:pt idx="193">
                  <c:v>2.2896035714285712</c:v>
                </c:pt>
                <c:pt idx="194">
                  <c:v>2.2896035714285712</c:v>
                </c:pt>
                <c:pt idx="195">
                  <c:v>2.2896035714285712</c:v>
                </c:pt>
                <c:pt idx="196">
                  <c:v>2.2896035714285712</c:v>
                </c:pt>
                <c:pt idx="197">
                  <c:v>2.2896035714285712</c:v>
                </c:pt>
                <c:pt idx="198">
                  <c:v>2.2896035714285712</c:v>
                </c:pt>
                <c:pt idx="199">
                  <c:v>2.2896035714285712</c:v>
                </c:pt>
                <c:pt idx="200">
                  <c:v>2.2896035714285712</c:v>
                </c:pt>
                <c:pt idx="201">
                  <c:v>2.2896035714285712</c:v>
                </c:pt>
                <c:pt idx="202">
                  <c:v>2.2896035714285712</c:v>
                </c:pt>
                <c:pt idx="203">
                  <c:v>2.2896035714285712</c:v>
                </c:pt>
                <c:pt idx="204">
                  <c:v>2.2896035714285712</c:v>
                </c:pt>
                <c:pt idx="205">
                  <c:v>2.2896035714285712</c:v>
                </c:pt>
                <c:pt idx="206">
                  <c:v>2.2896035714285712</c:v>
                </c:pt>
                <c:pt idx="207">
                  <c:v>2.2896035714285712</c:v>
                </c:pt>
                <c:pt idx="208">
                  <c:v>2.2896035714285712</c:v>
                </c:pt>
                <c:pt idx="209">
                  <c:v>2.2896035714285712</c:v>
                </c:pt>
                <c:pt idx="210">
                  <c:v>2.2896035714285712</c:v>
                </c:pt>
                <c:pt idx="211">
                  <c:v>2.2896035714285712</c:v>
                </c:pt>
                <c:pt idx="212">
                  <c:v>2.1947562499999997</c:v>
                </c:pt>
                <c:pt idx="213">
                  <c:v>2.1947562499999997</c:v>
                </c:pt>
                <c:pt idx="214">
                  <c:v>2.1947562499999997</c:v>
                </c:pt>
                <c:pt idx="215">
                  <c:v>2.1947562499999997</c:v>
                </c:pt>
                <c:pt idx="216">
                  <c:v>2.1947562499999997</c:v>
                </c:pt>
                <c:pt idx="217">
                  <c:v>2.1947562499999997</c:v>
                </c:pt>
                <c:pt idx="218">
                  <c:v>2.1947562499999997</c:v>
                </c:pt>
                <c:pt idx="219">
                  <c:v>2.1947562499999997</c:v>
                </c:pt>
                <c:pt idx="220">
                  <c:v>2.1947562499999997</c:v>
                </c:pt>
                <c:pt idx="221">
                  <c:v>2.1947562499999997</c:v>
                </c:pt>
                <c:pt idx="222">
                  <c:v>2.1947562499999997</c:v>
                </c:pt>
                <c:pt idx="223">
                  <c:v>2.1947562499999997</c:v>
                </c:pt>
                <c:pt idx="224">
                  <c:v>2.1947562499999997</c:v>
                </c:pt>
                <c:pt idx="225">
                  <c:v>2.1947562499999997</c:v>
                </c:pt>
                <c:pt idx="226">
                  <c:v>2.1947562499999997</c:v>
                </c:pt>
                <c:pt idx="227">
                  <c:v>2.1947562499999997</c:v>
                </c:pt>
                <c:pt idx="228">
                  <c:v>2.1947562499999997</c:v>
                </c:pt>
                <c:pt idx="229">
                  <c:v>2.1947562499999997</c:v>
                </c:pt>
                <c:pt idx="230">
                  <c:v>2.1947562499999997</c:v>
                </c:pt>
                <c:pt idx="231">
                  <c:v>2.1947562499999997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2-452F-9FC2-BFC5D19A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0784"/>
        <c:axId val="213112320"/>
      </c:lineChart>
      <c:dateAx>
        <c:axId val="213110784"/>
        <c:scaling>
          <c:orientation val="minMax"/>
        </c:scaling>
        <c:delete val="0"/>
        <c:axPos val="b"/>
        <c:numFmt formatCode="d/m/yyyy" sourceLinked="0"/>
        <c:majorTickMark val="out"/>
        <c:minorTickMark val="none"/>
        <c:tickLblPos val="nextTo"/>
        <c:crossAx val="213112320"/>
        <c:crosses val="autoZero"/>
        <c:auto val="0"/>
        <c:lblOffset val="100"/>
        <c:baseTimeUnit val="days"/>
      </c:dateAx>
      <c:valAx>
        <c:axId val="21311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US$/gl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107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7775841722766696E-2"/>
          <c:y val="0.89360507076910445"/>
          <c:w val="0.75963781399865737"/>
          <c:h val="3.953926424483417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Century Gothic" pitchFamily="34" charset="0"/>
        </a:defRPr>
      </a:pPr>
      <a:endParaRPr lang="es-EC"/>
    </a:p>
  </c:txPr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rPr>
              <a:t>Grafico Comparativo</a:t>
            </a:r>
          </a:p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rPr>
              <a:t>Gasolina Super</a:t>
            </a:r>
          </a:p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Century Gothic" pitchFamily="34" charset="0"/>
                <a:ea typeface="+mn-ea"/>
                <a:cs typeface="+mn-cs"/>
              </a:rPr>
              <a:t>US$/GL </a:t>
            </a:r>
          </a:p>
        </c:rich>
      </c:tx>
      <c:layout>
        <c:manualLayout>
          <c:xMode val="edge"/>
          <c:yMode val="edge"/>
          <c:x val="0.40065021921676452"/>
          <c:y val="7.21924770687190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61760195730457E-2"/>
          <c:y val="0.22214076347801157"/>
          <c:w val="0.90125329519805653"/>
          <c:h val="0.52763537326195808"/>
        </c:manualLayout>
      </c:layout>
      <c:lineChart>
        <c:grouping val="standard"/>
        <c:varyColors val="0"/>
        <c:ser>
          <c:idx val="0"/>
          <c:order val="0"/>
          <c:tx>
            <c:strRef>
              <c:f>Gasolinas!$W$29</c:f>
              <c:strCache>
                <c:ptCount val="1"/>
                <c:pt idx="0">
                  <c:v>Precio Importacion NAO 93 EPP/Unl 87 Prompt Pipeline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Gasolinas!$X$31:$X$262</c:f>
              <c:numCache>
                <c:formatCode>0.00</c:formatCode>
                <c:ptCount val="232"/>
                <c:pt idx="1">
                  <c:v>4.0056190476190476</c:v>
                </c:pt>
                <c:pt idx="2">
                  <c:v>3.8516190476190477</c:v>
                </c:pt>
                <c:pt idx="3">
                  <c:v>3.9520190476190478</c:v>
                </c:pt>
                <c:pt idx="4">
                  <c:v>4.0641190476190472</c:v>
                </c:pt>
                <c:pt idx="5">
                  <c:v>3.871319047619048</c:v>
                </c:pt>
                <c:pt idx="6">
                  <c:v>3.8449190476190478</c:v>
                </c:pt>
                <c:pt idx="7">
                  <c:v>3.6938190476190478</c:v>
                </c:pt>
                <c:pt idx="8">
                  <c:v>3.6677190476190473</c:v>
                </c:pt>
                <c:pt idx="9">
                  <c:v>3.5850190476190482</c:v>
                </c:pt>
                <c:pt idx="10">
                  <c:v>3.6285190476190472</c:v>
                </c:pt>
                <c:pt idx="11">
                  <c:v>3.5686190476190478</c:v>
                </c:pt>
                <c:pt idx="12">
                  <c:v>3.4711190476190477</c:v>
                </c:pt>
                <c:pt idx="13">
                  <c:v>3.3807190476190478</c:v>
                </c:pt>
                <c:pt idx="14">
                  <c:v>3.4691190476190479</c:v>
                </c:pt>
                <c:pt idx="15">
                  <c:v>3.4812190476190472</c:v>
                </c:pt>
                <c:pt idx="16">
                  <c:v>3.4274190476190478</c:v>
                </c:pt>
                <c:pt idx="17">
                  <c:v>3.4000190476190477</c:v>
                </c:pt>
                <c:pt idx="18">
                  <c:v>3.5257190476190474</c:v>
                </c:pt>
                <c:pt idx="19">
                  <c:v>3.5340190476190476</c:v>
                </c:pt>
                <c:pt idx="20">
                  <c:v>3.4539190476190478</c:v>
                </c:pt>
                <c:pt idx="21">
                  <c:v>3.2989190476190475</c:v>
                </c:pt>
                <c:pt idx="22">
                  <c:v>3.1532190476190478</c:v>
                </c:pt>
                <c:pt idx="23">
                  <c:v>3.286719047619048</c:v>
                </c:pt>
                <c:pt idx="24">
                  <c:v>3.2049190476190472</c:v>
                </c:pt>
                <c:pt idx="25">
                  <c:v>3.2163190476190473</c:v>
                </c:pt>
                <c:pt idx="26">
                  <c:v>3.3300190476190479</c:v>
                </c:pt>
                <c:pt idx="27">
                  <c:v>3.375719047619048</c:v>
                </c:pt>
                <c:pt idx="28">
                  <c:v>3.3336190476190484</c:v>
                </c:pt>
                <c:pt idx="29">
                  <c:v>3.3185190476190471</c:v>
                </c:pt>
                <c:pt idx="30">
                  <c:v>3.4440190476190473</c:v>
                </c:pt>
                <c:pt idx="31">
                  <c:v>3.3318190476190472</c:v>
                </c:pt>
                <c:pt idx="32">
                  <c:v>3.3363190476190479</c:v>
                </c:pt>
                <c:pt idx="33">
                  <c:v>3.6014190476190477</c:v>
                </c:pt>
                <c:pt idx="34">
                  <c:v>3.5423190476190478</c:v>
                </c:pt>
                <c:pt idx="35">
                  <c:v>3.601319047619048</c:v>
                </c:pt>
                <c:pt idx="36">
                  <c:v>3.4883190476190475</c:v>
                </c:pt>
                <c:pt idx="37">
                  <c:v>3.5317190476190476</c:v>
                </c:pt>
                <c:pt idx="38">
                  <c:v>3.4014190476190476</c:v>
                </c:pt>
                <c:pt idx="39">
                  <c:v>3.3767190476190478</c:v>
                </c:pt>
                <c:pt idx="40">
                  <c:v>3.1526190476190474</c:v>
                </c:pt>
                <c:pt idx="41">
                  <c:v>3.1607190476190477</c:v>
                </c:pt>
                <c:pt idx="42">
                  <c:v>3.3315190476190475</c:v>
                </c:pt>
                <c:pt idx="43">
                  <c:v>3.4622190476190475</c:v>
                </c:pt>
                <c:pt idx="44">
                  <c:v>3.3093190476190477</c:v>
                </c:pt>
                <c:pt idx="45">
                  <c:v>3.3789190476190476</c:v>
                </c:pt>
                <c:pt idx="46">
                  <c:v>3.7427190476190475</c:v>
                </c:pt>
                <c:pt idx="47">
                  <c:v>3.6372190476190474</c:v>
                </c:pt>
                <c:pt idx="48">
                  <c:v>3.6666190476190472</c:v>
                </c:pt>
                <c:pt idx="49">
                  <c:v>3.3920190476190477</c:v>
                </c:pt>
                <c:pt idx="50">
                  <c:v>3.3959190476190479</c:v>
                </c:pt>
                <c:pt idx="51">
                  <c:v>3.1638190476190471</c:v>
                </c:pt>
                <c:pt idx="52">
                  <c:v>3.0126190476190478</c:v>
                </c:pt>
                <c:pt idx="53">
                  <c:v>2.8717190476190479</c:v>
                </c:pt>
                <c:pt idx="54">
                  <c:v>2.9541190476190473</c:v>
                </c:pt>
                <c:pt idx="55">
                  <c:v>2.9161190476190479</c:v>
                </c:pt>
                <c:pt idx="56">
                  <c:v>2.9084190476190472</c:v>
                </c:pt>
                <c:pt idx="57">
                  <c:v>2.8872190476190474</c:v>
                </c:pt>
                <c:pt idx="58">
                  <c:v>2.8712190476190478</c:v>
                </c:pt>
                <c:pt idx="59">
                  <c:v>2.8922190476190472</c:v>
                </c:pt>
                <c:pt idx="60">
                  <c:v>2.889219047619048</c:v>
                </c:pt>
                <c:pt idx="61">
                  <c:v>3.0095190476190474</c:v>
                </c:pt>
                <c:pt idx="62">
                  <c:v>2.9662190476190475</c:v>
                </c:pt>
                <c:pt idx="63">
                  <c:v>2.8905190476190477</c:v>
                </c:pt>
                <c:pt idx="64">
                  <c:v>2.8810190476190471</c:v>
                </c:pt>
                <c:pt idx="65">
                  <c:v>2.8502190476190474</c:v>
                </c:pt>
                <c:pt idx="66">
                  <c:v>2.9179190476190473</c:v>
                </c:pt>
                <c:pt idx="67">
                  <c:v>2.9096190476190475</c:v>
                </c:pt>
                <c:pt idx="68">
                  <c:v>2.8703190476190472</c:v>
                </c:pt>
                <c:pt idx="69">
                  <c:v>2.8446190476190476</c:v>
                </c:pt>
                <c:pt idx="70">
                  <c:v>2.7943190476190476</c:v>
                </c:pt>
                <c:pt idx="71">
                  <c:v>2.7735190476190477</c:v>
                </c:pt>
                <c:pt idx="72">
                  <c:v>2.7555190476190474</c:v>
                </c:pt>
                <c:pt idx="73">
                  <c:v>2.7461190476190476</c:v>
                </c:pt>
                <c:pt idx="74">
                  <c:v>2.7483190476190473</c:v>
                </c:pt>
                <c:pt idx="75">
                  <c:v>2.6877190476190473</c:v>
                </c:pt>
                <c:pt idx="76">
                  <c:v>2.6207190476190476</c:v>
                </c:pt>
                <c:pt idx="77">
                  <c:v>2.6625190476190479</c:v>
                </c:pt>
                <c:pt idx="78">
                  <c:v>2.6823190476190475</c:v>
                </c:pt>
                <c:pt idx="79">
                  <c:v>2.6871190476190474</c:v>
                </c:pt>
                <c:pt idx="80">
                  <c:v>2.6644190476190475</c:v>
                </c:pt>
                <c:pt idx="81">
                  <c:v>2.6441190476190477</c:v>
                </c:pt>
                <c:pt idx="82">
                  <c:v>2.6067190476190474</c:v>
                </c:pt>
                <c:pt idx="83">
                  <c:v>2.6249190476190476</c:v>
                </c:pt>
                <c:pt idx="84">
                  <c:v>2.5925190476190476</c:v>
                </c:pt>
                <c:pt idx="85">
                  <c:v>2.4980190476190476</c:v>
                </c:pt>
                <c:pt idx="86">
                  <c:v>2.5215190476190474</c:v>
                </c:pt>
                <c:pt idx="87">
                  <c:v>2.5269190476190477</c:v>
                </c:pt>
                <c:pt idx="88">
                  <c:v>2.5097190476190478</c:v>
                </c:pt>
                <c:pt idx="89">
                  <c:v>2.4864190476190475</c:v>
                </c:pt>
                <c:pt idx="90">
                  <c:v>2.4716190476190478</c:v>
                </c:pt>
                <c:pt idx="91">
                  <c:v>2.5140190476190476</c:v>
                </c:pt>
                <c:pt idx="92">
                  <c:v>2.4802190476190473</c:v>
                </c:pt>
                <c:pt idx="93">
                  <c:v>2.4611190476190474</c:v>
                </c:pt>
                <c:pt idx="94">
                  <c:v>2.4480190476190473</c:v>
                </c:pt>
                <c:pt idx="95">
                  <c:v>2.4269190476190476</c:v>
                </c:pt>
                <c:pt idx="96">
                  <c:v>2.3781190476190477</c:v>
                </c:pt>
                <c:pt idx="97">
                  <c:v>2.3548190476190478</c:v>
                </c:pt>
                <c:pt idx="98">
                  <c:v>2.2876190476190477</c:v>
                </c:pt>
                <c:pt idx="99">
                  <c:v>2.3143190476190476</c:v>
                </c:pt>
                <c:pt idx="100">
                  <c:v>2.3704190476190474</c:v>
                </c:pt>
                <c:pt idx="101">
                  <c:v>2.3301190476190476</c:v>
                </c:pt>
                <c:pt idx="102">
                  <c:v>2.3059190476190476</c:v>
                </c:pt>
                <c:pt idx="103">
                  <c:v>2.3166190476190476</c:v>
                </c:pt>
                <c:pt idx="104">
                  <c:v>2.2545809523809521</c:v>
                </c:pt>
                <c:pt idx="105">
                  <c:v>2.255780952380952</c:v>
                </c:pt>
                <c:pt idx="106">
                  <c:v>2.281880952380952</c:v>
                </c:pt>
                <c:pt idx="107">
                  <c:v>2.249880952380952</c:v>
                </c:pt>
                <c:pt idx="108">
                  <c:v>2.1956809523809522</c:v>
                </c:pt>
                <c:pt idx="109">
                  <c:v>2.1002809523809525</c:v>
                </c:pt>
                <c:pt idx="110">
                  <c:v>2.1175809523809526</c:v>
                </c:pt>
                <c:pt idx="111">
                  <c:v>2.0984809523809522</c:v>
                </c:pt>
                <c:pt idx="112">
                  <c:v>2.0974809523809523</c:v>
                </c:pt>
                <c:pt idx="113">
                  <c:v>2.1928809523809525</c:v>
                </c:pt>
                <c:pt idx="114">
                  <c:v>2.4332809523809522</c:v>
                </c:pt>
                <c:pt idx="115">
                  <c:v>2.4545809523809523</c:v>
                </c:pt>
                <c:pt idx="116">
                  <c:v>2.3675809523809521</c:v>
                </c:pt>
                <c:pt idx="117">
                  <c:v>2.3157809523809521</c:v>
                </c:pt>
                <c:pt idx="118">
                  <c:v>2.3891809523809524</c:v>
                </c:pt>
                <c:pt idx="119">
                  <c:v>2.3751809523809522</c:v>
                </c:pt>
                <c:pt idx="120">
                  <c:v>2.4445809523809521</c:v>
                </c:pt>
                <c:pt idx="121">
                  <c:v>2.4311809523809522</c:v>
                </c:pt>
                <c:pt idx="122">
                  <c:v>2.428780952380952</c:v>
                </c:pt>
                <c:pt idx="123">
                  <c:v>2.4301809523809523</c:v>
                </c:pt>
                <c:pt idx="124">
                  <c:v>2.4145809523809527</c:v>
                </c:pt>
                <c:pt idx="125">
                  <c:v>2.4975809523809525</c:v>
                </c:pt>
                <c:pt idx="126">
                  <c:v>2.4445809523809521</c:v>
                </c:pt>
                <c:pt idx="127">
                  <c:v>2.4457809523809524</c:v>
                </c:pt>
                <c:pt idx="128">
                  <c:v>2.4149809523809522</c:v>
                </c:pt>
                <c:pt idx="129">
                  <c:v>2.4683809523809521</c:v>
                </c:pt>
                <c:pt idx="130">
                  <c:v>2.6174809523809524</c:v>
                </c:pt>
                <c:pt idx="131">
                  <c:v>2.5716809523809525</c:v>
                </c:pt>
                <c:pt idx="132">
                  <c:v>2.552080952380952</c:v>
                </c:pt>
                <c:pt idx="133">
                  <c:v>2.513780952380952</c:v>
                </c:pt>
                <c:pt idx="134">
                  <c:v>2.5315809523809518</c:v>
                </c:pt>
                <c:pt idx="135">
                  <c:v>2.6130809523809524</c:v>
                </c:pt>
                <c:pt idx="136">
                  <c:v>2.6660809523809528</c:v>
                </c:pt>
                <c:pt idx="137">
                  <c:v>2.4793619047619049</c:v>
                </c:pt>
                <c:pt idx="138">
                  <c:v>2.4698619047619044</c:v>
                </c:pt>
                <c:pt idx="139">
                  <c:v>2.4986619047619048</c:v>
                </c:pt>
                <c:pt idx="140">
                  <c:v>2.4577619047619046</c:v>
                </c:pt>
                <c:pt idx="141">
                  <c:v>2.4563619047619047</c:v>
                </c:pt>
                <c:pt idx="142">
                  <c:v>2.4736619047619048</c:v>
                </c:pt>
                <c:pt idx="143">
                  <c:v>2.4347619047619045</c:v>
                </c:pt>
                <c:pt idx="144">
                  <c:v>2.4107619047619044</c:v>
                </c:pt>
                <c:pt idx="145">
                  <c:v>2.3826619047619042</c:v>
                </c:pt>
                <c:pt idx="146">
                  <c:v>2.3801619047619047</c:v>
                </c:pt>
                <c:pt idx="147">
                  <c:v>2.3884619047619049</c:v>
                </c:pt>
                <c:pt idx="148">
                  <c:v>2.3416619047619043</c:v>
                </c:pt>
                <c:pt idx="149">
                  <c:v>2.312961904761905</c:v>
                </c:pt>
                <c:pt idx="150">
                  <c:v>2.3686619047619044</c:v>
                </c:pt>
                <c:pt idx="151">
                  <c:v>2.3202619047619044</c:v>
                </c:pt>
                <c:pt idx="152">
                  <c:v>2.2597619047619042</c:v>
                </c:pt>
                <c:pt idx="153">
                  <c:v>2.2007619047619049</c:v>
                </c:pt>
                <c:pt idx="154">
                  <c:v>2.1847619047619045</c:v>
                </c:pt>
                <c:pt idx="155">
                  <c:v>2.157261904761905</c:v>
                </c:pt>
                <c:pt idx="156">
                  <c:v>2.1722619047619043</c:v>
                </c:pt>
                <c:pt idx="157">
                  <c:v>2.1674619047619044</c:v>
                </c:pt>
                <c:pt idx="158">
                  <c:v>2.1737619047619043</c:v>
                </c:pt>
                <c:pt idx="159">
                  <c:v>2.1261619047619043</c:v>
                </c:pt>
                <c:pt idx="160">
                  <c:v>2.1074619047619043</c:v>
                </c:pt>
                <c:pt idx="161">
                  <c:v>2.1234619047619043</c:v>
                </c:pt>
                <c:pt idx="162">
                  <c:v>2.1910619047619044</c:v>
                </c:pt>
                <c:pt idx="163">
                  <c:v>2.2049619047619049</c:v>
                </c:pt>
                <c:pt idx="164">
                  <c:v>2.2428619047619045</c:v>
                </c:pt>
                <c:pt idx="165">
                  <c:v>2.2171619047619049</c:v>
                </c:pt>
                <c:pt idx="166">
                  <c:v>2.2146619047619049</c:v>
                </c:pt>
                <c:pt idx="167">
                  <c:v>2.2112619047619044</c:v>
                </c:pt>
                <c:pt idx="168">
                  <c:v>2.1419619047619043</c:v>
                </c:pt>
                <c:pt idx="169">
                  <c:v>2.1668619047619049</c:v>
                </c:pt>
                <c:pt idx="170">
                  <c:v>2.1972619047619042</c:v>
                </c:pt>
                <c:pt idx="171">
                  <c:v>2.1972619047619042</c:v>
                </c:pt>
                <c:pt idx="172">
                  <c:v>2.2062619047619045</c:v>
                </c:pt>
                <c:pt idx="173">
                  <c:v>2.2332619047619042</c:v>
                </c:pt>
                <c:pt idx="174">
                  <c:v>2.181661904761905</c:v>
                </c:pt>
                <c:pt idx="175">
                  <c:v>2.2141619047619048</c:v>
                </c:pt>
                <c:pt idx="176">
                  <c:v>2.2585619047619043</c:v>
                </c:pt>
                <c:pt idx="177">
                  <c:v>2.2168619047619051</c:v>
                </c:pt>
                <c:pt idx="178">
                  <c:v>2.1945619047619043</c:v>
                </c:pt>
                <c:pt idx="179">
                  <c:v>2.244761904761905</c:v>
                </c:pt>
                <c:pt idx="180">
                  <c:v>2.1348619047619044</c:v>
                </c:pt>
                <c:pt idx="181">
                  <c:v>2.0804619047619046</c:v>
                </c:pt>
                <c:pt idx="182">
                  <c:v>1.9683619047619048</c:v>
                </c:pt>
                <c:pt idx="183">
                  <c:v>2.0272619047619047</c:v>
                </c:pt>
                <c:pt idx="184">
                  <c:v>2.0899619047619047</c:v>
                </c:pt>
                <c:pt idx="185">
                  <c:v>2.123933333333333</c:v>
                </c:pt>
                <c:pt idx="186">
                  <c:v>2.1667333333333332</c:v>
                </c:pt>
                <c:pt idx="187">
                  <c:v>2.2334333333333332</c:v>
                </c:pt>
                <c:pt idx="188">
                  <c:v>2.2412333333333332</c:v>
                </c:pt>
                <c:pt idx="189">
                  <c:v>2.2705333333333337</c:v>
                </c:pt>
                <c:pt idx="190">
                  <c:v>2.2337333333333329</c:v>
                </c:pt>
                <c:pt idx="191">
                  <c:v>2.2081333333333331</c:v>
                </c:pt>
                <c:pt idx="192">
                  <c:v>2.2327333333333335</c:v>
                </c:pt>
                <c:pt idx="193">
                  <c:v>2.2623333333333333</c:v>
                </c:pt>
                <c:pt idx="194">
                  <c:v>2.2133333333333334</c:v>
                </c:pt>
                <c:pt idx="195">
                  <c:v>2.2391333333333332</c:v>
                </c:pt>
                <c:pt idx="196">
                  <c:v>2.243033333333333</c:v>
                </c:pt>
                <c:pt idx="197">
                  <c:v>2.3080333333333329</c:v>
                </c:pt>
                <c:pt idx="198">
                  <c:v>2.2939333333333329</c:v>
                </c:pt>
                <c:pt idx="199">
                  <c:v>2.2428333333333335</c:v>
                </c:pt>
                <c:pt idx="200">
                  <c:v>2.242633333333333</c:v>
                </c:pt>
                <c:pt idx="201">
                  <c:v>2.248733333333333</c:v>
                </c:pt>
                <c:pt idx="202">
                  <c:v>2.2271333333333332</c:v>
                </c:pt>
                <c:pt idx="203">
                  <c:v>2.2265333333333328</c:v>
                </c:pt>
                <c:pt idx="204">
                  <c:v>2.172533333333333</c:v>
                </c:pt>
                <c:pt idx="205">
                  <c:v>2.0848333333333335</c:v>
                </c:pt>
                <c:pt idx="206">
                  <c:v>2.0662333333333329</c:v>
                </c:pt>
                <c:pt idx="207">
                  <c:v>2.214433333333333</c:v>
                </c:pt>
                <c:pt idx="208">
                  <c:v>2.2011333333333334</c:v>
                </c:pt>
                <c:pt idx="209">
                  <c:v>2.2418333333333331</c:v>
                </c:pt>
                <c:pt idx="210">
                  <c:v>2.2841333333333331</c:v>
                </c:pt>
                <c:pt idx="211">
                  <c:v>2.240533333333333</c:v>
                </c:pt>
                <c:pt idx="212">
                  <c:v>2.2553333333333336</c:v>
                </c:pt>
                <c:pt idx="213">
                  <c:v>2.2110333333333339</c:v>
                </c:pt>
                <c:pt idx="214">
                  <c:v>2.1668333333333329</c:v>
                </c:pt>
                <c:pt idx="215">
                  <c:v>2.2065333333333337</c:v>
                </c:pt>
                <c:pt idx="216">
                  <c:v>2.2065333333333337</c:v>
                </c:pt>
                <c:pt idx="217">
                  <c:v>2.2656333333333332</c:v>
                </c:pt>
                <c:pt idx="218">
                  <c:v>2.2284333333333328</c:v>
                </c:pt>
                <c:pt idx="219">
                  <c:v>2.1926333333333332</c:v>
                </c:pt>
                <c:pt idx="220">
                  <c:v>2.1873333333333331</c:v>
                </c:pt>
                <c:pt idx="221">
                  <c:v>2.1560333333333332</c:v>
                </c:pt>
                <c:pt idx="222">
                  <c:v>2.1995333333333331</c:v>
                </c:pt>
                <c:pt idx="223">
                  <c:v>2.2017333333333333</c:v>
                </c:pt>
                <c:pt idx="224">
                  <c:v>2.2152333333333329</c:v>
                </c:pt>
                <c:pt idx="225">
                  <c:v>2.1701333333333332</c:v>
                </c:pt>
                <c:pt idx="226">
                  <c:v>2.1427333333333332</c:v>
                </c:pt>
                <c:pt idx="227">
                  <c:v>2.1091333333333333</c:v>
                </c:pt>
                <c:pt idx="228">
                  <c:v>2.0675333333333334</c:v>
                </c:pt>
                <c:pt idx="229">
                  <c:v>2.0895333333333332</c:v>
                </c:pt>
                <c:pt idx="230">
                  <c:v>2.0991333333333331</c:v>
                </c:pt>
                <c:pt idx="231">
                  <c:v>2.1120333333333332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D-4156-9B80-6ADF4A5A5098}"/>
            </c:ext>
          </c:extLst>
        </c:ser>
        <c:ser>
          <c:idx val="1"/>
          <c:order val="1"/>
          <c:tx>
            <c:v>Super EPP</c:v>
          </c:tx>
          <c:spPr>
            <a:ln w="25400">
              <a:solidFill>
                <a:srgbClr val="865357"/>
              </a:solidFill>
              <a:prstDash val="solid"/>
            </a:ln>
          </c:spPr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Gasolinas!$AS$31:$AS$262</c:f>
              <c:numCache>
                <c:formatCode>0.00</c:formatCode>
                <c:ptCount val="232"/>
                <c:pt idx="1">
                  <c:v>3.5733892857142853</c:v>
                </c:pt>
                <c:pt idx="2">
                  <c:v>3.5733892857142853</c:v>
                </c:pt>
                <c:pt idx="3">
                  <c:v>3.5733892857142853</c:v>
                </c:pt>
                <c:pt idx="4">
                  <c:v>3.5733892857142853</c:v>
                </c:pt>
                <c:pt idx="5">
                  <c:v>3.5733892857142853</c:v>
                </c:pt>
                <c:pt idx="6">
                  <c:v>3.5733892857142853</c:v>
                </c:pt>
                <c:pt idx="7">
                  <c:v>3.5733892857142853</c:v>
                </c:pt>
                <c:pt idx="8">
                  <c:v>3.5733892857142853</c:v>
                </c:pt>
                <c:pt idx="9">
                  <c:v>3.5733892857142853</c:v>
                </c:pt>
                <c:pt idx="10">
                  <c:v>3.5733892857142853</c:v>
                </c:pt>
                <c:pt idx="11">
                  <c:v>3.5733892857142853</c:v>
                </c:pt>
                <c:pt idx="12">
                  <c:v>3.5733892857142853</c:v>
                </c:pt>
                <c:pt idx="13">
                  <c:v>3.5733892857142853</c:v>
                </c:pt>
                <c:pt idx="14">
                  <c:v>3.5733892857142853</c:v>
                </c:pt>
                <c:pt idx="15">
                  <c:v>3.5733892857142853</c:v>
                </c:pt>
                <c:pt idx="16">
                  <c:v>3.5733892857142853</c:v>
                </c:pt>
                <c:pt idx="17">
                  <c:v>3.5733892857142853</c:v>
                </c:pt>
                <c:pt idx="18">
                  <c:v>3.5733892857142853</c:v>
                </c:pt>
                <c:pt idx="19">
                  <c:v>3.5733892857142853</c:v>
                </c:pt>
                <c:pt idx="20">
                  <c:v>3.5733892857142853</c:v>
                </c:pt>
                <c:pt idx="21">
                  <c:v>3.5733892857142853</c:v>
                </c:pt>
                <c:pt idx="22">
                  <c:v>2.7093285714285709</c:v>
                </c:pt>
                <c:pt idx="23">
                  <c:v>2.7093285714285709</c:v>
                </c:pt>
                <c:pt idx="24">
                  <c:v>2.7093285714285709</c:v>
                </c:pt>
                <c:pt idx="25">
                  <c:v>2.7093285714285709</c:v>
                </c:pt>
                <c:pt idx="26">
                  <c:v>2.7093285714285709</c:v>
                </c:pt>
                <c:pt idx="27">
                  <c:v>2.7093285714285709</c:v>
                </c:pt>
                <c:pt idx="28">
                  <c:v>2.7093285714285709</c:v>
                </c:pt>
                <c:pt idx="29">
                  <c:v>2.7093285714285709</c:v>
                </c:pt>
                <c:pt idx="30">
                  <c:v>2.7093285714285709</c:v>
                </c:pt>
                <c:pt idx="31">
                  <c:v>2.7093285714285709</c:v>
                </c:pt>
                <c:pt idx="32">
                  <c:v>2.7093285714285709</c:v>
                </c:pt>
                <c:pt idx="33">
                  <c:v>2.7093285714285709</c:v>
                </c:pt>
                <c:pt idx="34">
                  <c:v>2.7093285714285709</c:v>
                </c:pt>
                <c:pt idx="35">
                  <c:v>2.7093285714285709</c:v>
                </c:pt>
                <c:pt idx="36">
                  <c:v>2.7093285714285709</c:v>
                </c:pt>
                <c:pt idx="37">
                  <c:v>2.7093285714285709</c:v>
                </c:pt>
                <c:pt idx="38">
                  <c:v>2.7093285714285709</c:v>
                </c:pt>
                <c:pt idx="39">
                  <c:v>2.7093285714285709</c:v>
                </c:pt>
                <c:pt idx="40">
                  <c:v>2.7093285714285709</c:v>
                </c:pt>
                <c:pt idx="41">
                  <c:v>2.7093285714285709</c:v>
                </c:pt>
                <c:pt idx="42">
                  <c:v>2.7093285714285709</c:v>
                </c:pt>
                <c:pt idx="43">
                  <c:v>2.7093285714285709</c:v>
                </c:pt>
                <c:pt idx="44">
                  <c:v>2.7093285714285709</c:v>
                </c:pt>
                <c:pt idx="45">
                  <c:v>2.7093285714285709</c:v>
                </c:pt>
                <c:pt idx="46">
                  <c:v>2.7093285714285709</c:v>
                </c:pt>
                <c:pt idx="47">
                  <c:v>2.7093285714285709</c:v>
                </c:pt>
                <c:pt idx="48">
                  <c:v>2.7093285714285709</c:v>
                </c:pt>
                <c:pt idx="49">
                  <c:v>2.7093285714285709</c:v>
                </c:pt>
                <c:pt idx="50">
                  <c:v>2.7093285714285709</c:v>
                </c:pt>
                <c:pt idx="51">
                  <c:v>2.7093285714285709</c:v>
                </c:pt>
                <c:pt idx="52">
                  <c:v>2.7093285714285709</c:v>
                </c:pt>
                <c:pt idx="53">
                  <c:v>2.7093285714285709</c:v>
                </c:pt>
                <c:pt idx="54">
                  <c:v>2.7093285714285709</c:v>
                </c:pt>
                <c:pt idx="55">
                  <c:v>2.7093285714285709</c:v>
                </c:pt>
                <c:pt idx="56">
                  <c:v>2.7093285714285709</c:v>
                </c:pt>
                <c:pt idx="57">
                  <c:v>2.7093285714285709</c:v>
                </c:pt>
                <c:pt idx="58">
                  <c:v>2.7093285714285709</c:v>
                </c:pt>
                <c:pt idx="59">
                  <c:v>2.7093285714285709</c:v>
                </c:pt>
                <c:pt idx="60">
                  <c:v>2.7093285714285709</c:v>
                </c:pt>
                <c:pt idx="61">
                  <c:v>2.7093285714285709</c:v>
                </c:pt>
                <c:pt idx="62">
                  <c:v>2.5619142857142854</c:v>
                </c:pt>
                <c:pt idx="63">
                  <c:v>2.5619142857142854</c:v>
                </c:pt>
                <c:pt idx="64">
                  <c:v>2.5619142857142854</c:v>
                </c:pt>
                <c:pt idx="65">
                  <c:v>2.5619142857142854</c:v>
                </c:pt>
                <c:pt idx="66">
                  <c:v>2.5619142857142854</c:v>
                </c:pt>
                <c:pt idx="67">
                  <c:v>2.5619142857142854</c:v>
                </c:pt>
                <c:pt idx="68">
                  <c:v>2.5619142857142854</c:v>
                </c:pt>
                <c:pt idx="69">
                  <c:v>2.5619142857142854</c:v>
                </c:pt>
                <c:pt idx="70">
                  <c:v>2.5619142857142854</c:v>
                </c:pt>
                <c:pt idx="71">
                  <c:v>2.5619142857142854</c:v>
                </c:pt>
                <c:pt idx="72">
                  <c:v>2.5619142857142854</c:v>
                </c:pt>
                <c:pt idx="73">
                  <c:v>2.5619142857142854</c:v>
                </c:pt>
                <c:pt idx="74">
                  <c:v>2.5619142857142854</c:v>
                </c:pt>
                <c:pt idx="75">
                  <c:v>2.5619142857142854</c:v>
                </c:pt>
                <c:pt idx="76">
                  <c:v>2.5619142857142854</c:v>
                </c:pt>
                <c:pt idx="77">
                  <c:v>2.5619142857142854</c:v>
                </c:pt>
                <c:pt idx="78">
                  <c:v>2.5619142857142854</c:v>
                </c:pt>
                <c:pt idx="79">
                  <c:v>2.5619142857142854</c:v>
                </c:pt>
                <c:pt idx="80">
                  <c:v>2.5619142857142854</c:v>
                </c:pt>
                <c:pt idx="81">
                  <c:v>2.5619142857142854</c:v>
                </c:pt>
                <c:pt idx="82">
                  <c:v>2.5619142857142854</c:v>
                </c:pt>
                <c:pt idx="83">
                  <c:v>2.5619142857142854</c:v>
                </c:pt>
                <c:pt idx="84">
                  <c:v>2.4581553571428572</c:v>
                </c:pt>
                <c:pt idx="85">
                  <c:v>2.4581553571428572</c:v>
                </c:pt>
                <c:pt idx="86">
                  <c:v>2.4581553571428572</c:v>
                </c:pt>
                <c:pt idx="87">
                  <c:v>2.4581553571428572</c:v>
                </c:pt>
                <c:pt idx="88">
                  <c:v>2.4581553571428572</c:v>
                </c:pt>
                <c:pt idx="89">
                  <c:v>2.4581553571428572</c:v>
                </c:pt>
                <c:pt idx="90">
                  <c:v>2.4581553571428572</c:v>
                </c:pt>
                <c:pt idx="91">
                  <c:v>2.4581553571428572</c:v>
                </c:pt>
                <c:pt idx="92">
                  <c:v>2.4581553571428572</c:v>
                </c:pt>
                <c:pt idx="93">
                  <c:v>2.4581553571428572</c:v>
                </c:pt>
                <c:pt idx="94">
                  <c:v>2.4581553571428572</c:v>
                </c:pt>
                <c:pt idx="95">
                  <c:v>2.4581553571428572</c:v>
                </c:pt>
                <c:pt idx="96">
                  <c:v>2.4581553571428572</c:v>
                </c:pt>
                <c:pt idx="97">
                  <c:v>2.4581553571428572</c:v>
                </c:pt>
                <c:pt idx="98">
                  <c:v>2.4581553571428572</c:v>
                </c:pt>
                <c:pt idx="99">
                  <c:v>2.4581553571428572</c:v>
                </c:pt>
                <c:pt idx="100">
                  <c:v>2.4581553571428572</c:v>
                </c:pt>
                <c:pt idx="101">
                  <c:v>2.4581553571428572</c:v>
                </c:pt>
                <c:pt idx="102">
                  <c:v>2.4581553571428572</c:v>
                </c:pt>
                <c:pt idx="103">
                  <c:v>2.4581553571428572</c:v>
                </c:pt>
                <c:pt idx="104">
                  <c:v>2.561028571428571</c:v>
                </c:pt>
                <c:pt idx="105">
                  <c:v>2.561028571428571</c:v>
                </c:pt>
                <c:pt idx="106">
                  <c:v>2.561028571428571</c:v>
                </c:pt>
                <c:pt idx="107">
                  <c:v>2.561028571428571</c:v>
                </c:pt>
                <c:pt idx="108">
                  <c:v>2.561028571428571</c:v>
                </c:pt>
                <c:pt idx="109">
                  <c:v>2.561028571428571</c:v>
                </c:pt>
                <c:pt idx="110">
                  <c:v>2.561028571428571</c:v>
                </c:pt>
                <c:pt idx="111">
                  <c:v>2.561028571428571</c:v>
                </c:pt>
                <c:pt idx="112">
                  <c:v>2.561028571428571</c:v>
                </c:pt>
                <c:pt idx="113">
                  <c:v>2.561028571428571</c:v>
                </c:pt>
                <c:pt idx="114">
                  <c:v>2.561028571428571</c:v>
                </c:pt>
                <c:pt idx="115">
                  <c:v>2.561028571428571</c:v>
                </c:pt>
                <c:pt idx="116">
                  <c:v>2.561028571428571</c:v>
                </c:pt>
                <c:pt idx="117">
                  <c:v>2.561028571428571</c:v>
                </c:pt>
                <c:pt idx="118">
                  <c:v>2.561028571428571</c:v>
                </c:pt>
                <c:pt idx="119">
                  <c:v>2.561028571428571</c:v>
                </c:pt>
                <c:pt idx="120">
                  <c:v>2.561028571428571</c:v>
                </c:pt>
                <c:pt idx="121">
                  <c:v>2.561028571428571</c:v>
                </c:pt>
                <c:pt idx="122">
                  <c:v>2.561028571428571</c:v>
                </c:pt>
                <c:pt idx="123">
                  <c:v>2.3364732142857139</c:v>
                </c:pt>
                <c:pt idx="124">
                  <c:v>2.3364732142857139</c:v>
                </c:pt>
                <c:pt idx="125">
                  <c:v>2.3364732142857139</c:v>
                </c:pt>
                <c:pt idx="126">
                  <c:v>2.3364732142857139</c:v>
                </c:pt>
                <c:pt idx="127">
                  <c:v>2.3364732142857139</c:v>
                </c:pt>
                <c:pt idx="128">
                  <c:v>2.3364732142857139</c:v>
                </c:pt>
                <c:pt idx="129">
                  <c:v>2.3364732142857139</c:v>
                </c:pt>
                <c:pt idx="130">
                  <c:v>2.3364732142857139</c:v>
                </c:pt>
                <c:pt idx="131">
                  <c:v>2.3364732142857139</c:v>
                </c:pt>
                <c:pt idx="132">
                  <c:v>2.3364732142857139</c:v>
                </c:pt>
                <c:pt idx="133">
                  <c:v>2.3364732142857139</c:v>
                </c:pt>
                <c:pt idx="134">
                  <c:v>2.3364732142857139</c:v>
                </c:pt>
                <c:pt idx="135">
                  <c:v>2.3364732142857139</c:v>
                </c:pt>
                <c:pt idx="136">
                  <c:v>2.3364732142857139</c:v>
                </c:pt>
                <c:pt idx="137">
                  <c:v>2.3364732142857139</c:v>
                </c:pt>
                <c:pt idx="138">
                  <c:v>2.3364732142857139</c:v>
                </c:pt>
                <c:pt idx="139">
                  <c:v>2.3364732142857139</c:v>
                </c:pt>
                <c:pt idx="140">
                  <c:v>2.3364732142857139</c:v>
                </c:pt>
                <c:pt idx="141">
                  <c:v>2.3364732142857139</c:v>
                </c:pt>
                <c:pt idx="142">
                  <c:v>2.3364732142857139</c:v>
                </c:pt>
                <c:pt idx="143">
                  <c:v>2.3364732142857139</c:v>
                </c:pt>
                <c:pt idx="144">
                  <c:v>2.3364732142857139</c:v>
                </c:pt>
                <c:pt idx="145">
                  <c:v>2.3364732142857139</c:v>
                </c:pt>
                <c:pt idx="146">
                  <c:v>2.3322794642857141</c:v>
                </c:pt>
                <c:pt idx="147">
                  <c:v>2.3322794642857141</c:v>
                </c:pt>
                <c:pt idx="148">
                  <c:v>2.3322794642857141</c:v>
                </c:pt>
                <c:pt idx="149">
                  <c:v>2.3322794642857141</c:v>
                </c:pt>
                <c:pt idx="150">
                  <c:v>2.3322794642857141</c:v>
                </c:pt>
                <c:pt idx="151">
                  <c:v>2.3322794642857141</c:v>
                </c:pt>
                <c:pt idx="152">
                  <c:v>2.3322794642857141</c:v>
                </c:pt>
                <c:pt idx="153">
                  <c:v>2.3322794642857141</c:v>
                </c:pt>
                <c:pt idx="154">
                  <c:v>2.3322794642857141</c:v>
                </c:pt>
                <c:pt idx="155">
                  <c:v>2.3322794642857141</c:v>
                </c:pt>
                <c:pt idx="156">
                  <c:v>2.3322794642857141</c:v>
                </c:pt>
                <c:pt idx="157">
                  <c:v>2.3322794642857141</c:v>
                </c:pt>
                <c:pt idx="158">
                  <c:v>2.3322794642857141</c:v>
                </c:pt>
                <c:pt idx="159">
                  <c:v>2.3322794642857141</c:v>
                </c:pt>
                <c:pt idx="160">
                  <c:v>2.3322794642857141</c:v>
                </c:pt>
                <c:pt idx="161">
                  <c:v>2.3322794642857141</c:v>
                </c:pt>
                <c:pt idx="162">
                  <c:v>2.3322794642857141</c:v>
                </c:pt>
                <c:pt idx="163">
                  <c:v>2.3322794642857141</c:v>
                </c:pt>
                <c:pt idx="164">
                  <c:v>2.3322794642857141</c:v>
                </c:pt>
                <c:pt idx="165">
                  <c:v>2.3322794642857141</c:v>
                </c:pt>
                <c:pt idx="166">
                  <c:v>2.3322794642857141</c:v>
                </c:pt>
                <c:pt idx="167">
                  <c:v>2.3806732142857143</c:v>
                </c:pt>
                <c:pt idx="168">
                  <c:v>2.3806732142857143</c:v>
                </c:pt>
                <c:pt idx="169">
                  <c:v>2.3806732142857143</c:v>
                </c:pt>
                <c:pt idx="170">
                  <c:v>2.3806732142857143</c:v>
                </c:pt>
                <c:pt idx="171">
                  <c:v>2.3806732142857143</c:v>
                </c:pt>
                <c:pt idx="172">
                  <c:v>2.3806732142857143</c:v>
                </c:pt>
                <c:pt idx="173">
                  <c:v>2.3806732142857143</c:v>
                </c:pt>
                <c:pt idx="174">
                  <c:v>2.3806732142857143</c:v>
                </c:pt>
                <c:pt idx="175">
                  <c:v>2.3806732142857143</c:v>
                </c:pt>
                <c:pt idx="176">
                  <c:v>2.3806732142857143</c:v>
                </c:pt>
                <c:pt idx="177">
                  <c:v>2.3806732142857143</c:v>
                </c:pt>
                <c:pt idx="178">
                  <c:v>2.3806732142857143</c:v>
                </c:pt>
                <c:pt idx="179">
                  <c:v>2.3806732142857143</c:v>
                </c:pt>
                <c:pt idx="180">
                  <c:v>2.3806732142857143</c:v>
                </c:pt>
                <c:pt idx="181">
                  <c:v>2.3806732142857143</c:v>
                </c:pt>
                <c:pt idx="182">
                  <c:v>2.3806732142857143</c:v>
                </c:pt>
                <c:pt idx="183">
                  <c:v>2.3806732142857143</c:v>
                </c:pt>
                <c:pt idx="184">
                  <c:v>2.3806732142857143</c:v>
                </c:pt>
                <c:pt idx="185">
                  <c:v>2.3806732142857143</c:v>
                </c:pt>
                <c:pt idx="186">
                  <c:v>2.3806732142857143</c:v>
                </c:pt>
                <c:pt idx="187">
                  <c:v>2.3806732142857143</c:v>
                </c:pt>
                <c:pt idx="188">
                  <c:v>2.3806732142857143</c:v>
                </c:pt>
                <c:pt idx="189">
                  <c:v>2.2896035714285712</c:v>
                </c:pt>
                <c:pt idx="190">
                  <c:v>2.2896035714285712</c:v>
                </c:pt>
                <c:pt idx="191">
                  <c:v>2.2896035714285712</c:v>
                </c:pt>
                <c:pt idx="192">
                  <c:v>2.2896035714285712</c:v>
                </c:pt>
                <c:pt idx="193">
                  <c:v>2.2896035714285712</c:v>
                </c:pt>
                <c:pt idx="194">
                  <c:v>2.2896035714285712</c:v>
                </c:pt>
                <c:pt idx="195">
                  <c:v>2.2896035714285712</c:v>
                </c:pt>
                <c:pt idx="196">
                  <c:v>2.2896035714285712</c:v>
                </c:pt>
                <c:pt idx="197">
                  <c:v>2.2896035714285712</c:v>
                </c:pt>
                <c:pt idx="198">
                  <c:v>2.2896035714285712</c:v>
                </c:pt>
                <c:pt idx="199">
                  <c:v>2.2896035714285712</c:v>
                </c:pt>
                <c:pt idx="200">
                  <c:v>2.2896035714285712</c:v>
                </c:pt>
                <c:pt idx="201">
                  <c:v>2.2896035714285712</c:v>
                </c:pt>
                <c:pt idx="202">
                  <c:v>2.2896035714285712</c:v>
                </c:pt>
                <c:pt idx="203">
                  <c:v>2.2896035714285712</c:v>
                </c:pt>
                <c:pt idx="204">
                  <c:v>2.2896035714285712</c:v>
                </c:pt>
                <c:pt idx="205">
                  <c:v>2.2896035714285712</c:v>
                </c:pt>
                <c:pt idx="206">
                  <c:v>2.2896035714285712</c:v>
                </c:pt>
                <c:pt idx="207">
                  <c:v>2.2896035714285712</c:v>
                </c:pt>
                <c:pt idx="208">
                  <c:v>2.2896035714285712</c:v>
                </c:pt>
                <c:pt idx="209">
                  <c:v>2.2896035714285712</c:v>
                </c:pt>
                <c:pt idx="210">
                  <c:v>2.2896035714285712</c:v>
                </c:pt>
                <c:pt idx="211">
                  <c:v>2.2896035714285712</c:v>
                </c:pt>
                <c:pt idx="212">
                  <c:v>2.1947562499999997</c:v>
                </c:pt>
                <c:pt idx="213">
                  <c:v>2.1947562499999997</c:v>
                </c:pt>
                <c:pt idx="214">
                  <c:v>2.1947562499999997</c:v>
                </c:pt>
                <c:pt idx="215">
                  <c:v>2.1947562499999997</c:v>
                </c:pt>
                <c:pt idx="216">
                  <c:v>2.1947562499999997</c:v>
                </c:pt>
                <c:pt idx="217">
                  <c:v>2.1947562499999997</c:v>
                </c:pt>
                <c:pt idx="218">
                  <c:v>2.1947562499999997</c:v>
                </c:pt>
                <c:pt idx="219">
                  <c:v>2.1947562499999997</c:v>
                </c:pt>
                <c:pt idx="220">
                  <c:v>2.1947562499999997</c:v>
                </c:pt>
                <c:pt idx="221">
                  <c:v>2.1947562499999997</c:v>
                </c:pt>
                <c:pt idx="222">
                  <c:v>2.1947562499999997</c:v>
                </c:pt>
                <c:pt idx="223">
                  <c:v>2.1947562499999997</c:v>
                </c:pt>
                <c:pt idx="224">
                  <c:v>2.1947562499999997</c:v>
                </c:pt>
                <c:pt idx="225">
                  <c:v>2.1947562499999997</c:v>
                </c:pt>
                <c:pt idx="226">
                  <c:v>2.1947562499999997</c:v>
                </c:pt>
                <c:pt idx="227">
                  <c:v>2.1947562499999997</c:v>
                </c:pt>
                <c:pt idx="228">
                  <c:v>2.1947562499999997</c:v>
                </c:pt>
                <c:pt idx="229">
                  <c:v>2.1947562499999997</c:v>
                </c:pt>
                <c:pt idx="230">
                  <c:v>2.1947562499999997</c:v>
                </c:pt>
                <c:pt idx="231">
                  <c:v>2.1947562499999997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D-4156-9B80-6ADF4A5A5098}"/>
            </c:ext>
          </c:extLst>
        </c:ser>
        <c:ser>
          <c:idx val="2"/>
          <c:order val="2"/>
          <c:tx>
            <c:strRef>
              <c:f>Gasolinas!$Z$29</c:f>
              <c:strCache>
                <c:ptCount val="1"/>
                <c:pt idx="0">
                  <c:v>Precio Importacion NAO 93 EPP/Unl 87 Waterborne</c:v>
                </c:pt>
              </c:strCache>
            </c:strRef>
          </c:tx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Gasolinas!$Z$147:$Z$262</c:f>
              <c:numCache>
                <c:formatCode>0.00</c:formatCode>
                <c:ptCount val="116"/>
                <c:pt idx="0">
                  <c:v>2.3875809523809521</c:v>
                </c:pt>
                <c:pt idx="1">
                  <c:v>2.3357809523809521</c:v>
                </c:pt>
                <c:pt idx="2">
                  <c:v>2.4116809523809524</c:v>
                </c:pt>
                <c:pt idx="3">
                  <c:v>2.3976809523809521</c:v>
                </c:pt>
                <c:pt idx="4">
                  <c:v>2.4645809523809525</c:v>
                </c:pt>
                <c:pt idx="5">
                  <c:v>2.4511809523809527</c:v>
                </c:pt>
                <c:pt idx="6">
                  <c:v>2.4487809523809525</c:v>
                </c:pt>
                <c:pt idx="7">
                  <c:v>2.4501809523809523</c:v>
                </c:pt>
                <c:pt idx="8">
                  <c:v>2.4345809523809527</c:v>
                </c:pt>
                <c:pt idx="9">
                  <c:v>2.5175809523809525</c:v>
                </c:pt>
                <c:pt idx="10">
                  <c:v>2.4645809523809525</c:v>
                </c:pt>
                <c:pt idx="11">
                  <c:v>2.4657809523809524</c:v>
                </c:pt>
                <c:pt idx="12">
                  <c:v>2.4349809523809522</c:v>
                </c:pt>
                <c:pt idx="13">
                  <c:v>2.4874809523809525</c:v>
                </c:pt>
                <c:pt idx="14">
                  <c:v>2.6374809523809524</c:v>
                </c:pt>
                <c:pt idx="15">
                  <c:v>2.5916809523809525</c:v>
                </c:pt>
                <c:pt idx="16">
                  <c:v>2.572080952380952</c:v>
                </c:pt>
                <c:pt idx="17">
                  <c:v>2.533780952380952</c:v>
                </c:pt>
                <c:pt idx="18">
                  <c:v>2.5515809523809518</c:v>
                </c:pt>
                <c:pt idx="19">
                  <c:v>2.633080952380952</c:v>
                </c:pt>
                <c:pt idx="20">
                  <c:v>2.6860809523809523</c:v>
                </c:pt>
                <c:pt idx="21">
                  <c:v>2.4993619047619045</c:v>
                </c:pt>
                <c:pt idx="22">
                  <c:v>2.4898619047619044</c:v>
                </c:pt>
                <c:pt idx="23">
                  <c:v>2.5186619047619043</c:v>
                </c:pt>
                <c:pt idx="24">
                  <c:v>2.4777619047619046</c:v>
                </c:pt>
                <c:pt idx="25">
                  <c:v>2.4763619047619048</c:v>
                </c:pt>
                <c:pt idx="26">
                  <c:v>2.4936619047619044</c:v>
                </c:pt>
                <c:pt idx="27">
                  <c:v>2.4547619047619045</c:v>
                </c:pt>
                <c:pt idx="28">
                  <c:v>2.4307619047619049</c:v>
                </c:pt>
                <c:pt idx="29">
                  <c:v>2.4026619047619042</c:v>
                </c:pt>
                <c:pt idx="30">
                  <c:v>2.4001619047619047</c:v>
                </c:pt>
                <c:pt idx="31">
                  <c:v>2.4084619047619049</c:v>
                </c:pt>
                <c:pt idx="32">
                  <c:v>2.3616619047619047</c:v>
                </c:pt>
                <c:pt idx="33">
                  <c:v>2.3329619047619041</c:v>
                </c:pt>
                <c:pt idx="34">
                  <c:v>2.3886619047619044</c:v>
                </c:pt>
                <c:pt idx="35">
                  <c:v>2.3402619047619049</c:v>
                </c:pt>
                <c:pt idx="36">
                  <c:v>2.2797619047619042</c:v>
                </c:pt>
                <c:pt idx="37">
                  <c:v>2.2207619047619049</c:v>
                </c:pt>
                <c:pt idx="38">
                  <c:v>2.2047619047619045</c:v>
                </c:pt>
                <c:pt idx="39">
                  <c:v>2.1772619047619051</c:v>
                </c:pt>
                <c:pt idx="40">
                  <c:v>2.1922619047619043</c:v>
                </c:pt>
                <c:pt idx="41">
                  <c:v>2.1874619047619044</c:v>
                </c:pt>
                <c:pt idx="42">
                  <c:v>2.1937619047619044</c:v>
                </c:pt>
                <c:pt idx="43">
                  <c:v>2.1461619047619047</c:v>
                </c:pt>
                <c:pt idx="44">
                  <c:v>2.1274619047619048</c:v>
                </c:pt>
                <c:pt idx="45">
                  <c:v>2.1434619047619043</c:v>
                </c:pt>
                <c:pt idx="46">
                  <c:v>2.2110619047619045</c:v>
                </c:pt>
                <c:pt idx="47">
                  <c:v>2.2249619047619045</c:v>
                </c:pt>
                <c:pt idx="48">
                  <c:v>2.2628619047619045</c:v>
                </c:pt>
                <c:pt idx="49">
                  <c:v>2.2371619047619045</c:v>
                </c:pt>
                <c:pt idx="50">
                  <c:v>2.234661904761905</c:v>
                </c:pt>
                <c:pt idx="51">
                  <c:v>2.2312619047619044</c:v>
                </c:pt>
                <c:pt idx="52">
                  <c:v>2.1619619047619048</c:v>
                </c:pt>
                <c:pt idx="53">
                  <c:v>2.1868619047619045</c:v>
                </c:pt>
                <c:pt idx="54">
                  <c:v>2.2172619047619042</c:v>
                </c:pt>
                <c:pt idx="55">
                  <c:v>2.2172619047619042</c:v>
                </c:pt>
                <c:pt idx="56">
                  <c:v>2.2262619047619046</c:v>
                </c:pt>
                <c:pt idx="57">
                  <c:v>2.2532619047619042</c:v>
                </c:pt>
                <c:pt idx="58">
                  <c:v>2.201661904761905</c:v>
                </c:pt>
                <c:pt idx="59">
                  <c:v>2.2341619047619043</c:v>
                </c:pt>
                <c:pt idx="60">
                  <c:v>2.2785619047619043</c:v>
                </c:pt>
                <c:pt idx="61">
                  <c:v>2.2368619047619043</c:v>
                </c:pt>
                <c:pt idx="62">
                  <c:v>2.2145619047619043</c:v>
                </c:pt>
                <c:pt idx="63">
                  <c:v>2.264761904761905</c:v>
                </c:pt>
                <c:pt idx="64">
                  <c:v>2.1548619047619049</c:v>
                </c:pt>
                <c:pt idx="65">
                  <c:v>2.1004619047619046</c:v>
                </c:pt>
                <c:pt idx="66">
                  <c:v>1.9883619047619048</c:v>
                </c:pt>
                <c:pt idx="67">
                  <c:v>2.0472619047619043</c:v>
                </c:pt>
                <c:pt idx="68">
                  <c:v>2.1099619047619051</c:v>
                </c:pt>
                <c:pt idx="69">
                  <c:v>2.143933333333333</c:v>
                </c:pt>
                <c:pt idx="70">
                  <c:v>2.1867333333333332</c:v>
                </c:pt>
                <c:pt idx="71">
                  <c:v>2.2534333333333332</c:v>
                </c:pt>
                <c:pt idx="72">
                  <c:v>2.2612333333333332</c:v>
                </c:pt>
                <c:pt idx="73">
                  <c:v>2.2905333333333329</c:v>
                </c:pt>
                <c:pt idx="74">
                  <c:v>2.2537333333333329</c:v>
                </c:pt>
                <c:pt idx="75">
                  <c:v>2.2281333333333331</c:v>
                </c:pt>
                <c:pt idx="76">
                  <c:v>2.252733333333333</c:v>
                </c:pt>
                <c:pt idx="77">
                  <c:v>2.2823333333333333</c:v>
                </c:pt>
                <c:pt idx="78">
                  <c:v>2.2333333333333334</c:v>
                </c:pt>
                <c:pt idx="79">
                  <c:v>2.2591333333333332</c:v>
                </c:pt>
                <c:pt idx="80">
                  <c:v>2.2630333333333335</c:v>
                </c:pt>
                <c:pt idx="81">
                  <c:v>2.328033333333333</c:v>
                </c:pt>
                <c:pt idx="82">
                  <c:v>2.3139333333333334</c:v>
                </c:pt>
                <c:pt idx="83">
                  <c:v>2.262833333333333</c:v>
                </c:pt>
                <c:pt idx="84">
                  <c:v>2.2651333333333334</c:v>
                </c:pt>
                <c:pt idx="85">
                  <c:v>2.2737333333333334</c:v>
                </c:pt>
                <c:pt idx="86">
                  <c:v>2.254633333333333</c:v>
                </c:pt>
                <c:pt idx="87">
                  <c:v>2.2565333333333335</c:v>
                </c:pt>
                <c:pt idx="88">
                  <c:v>2.2050333333333336</c:v>
                </c:pt>
                <c:pt idx="89">
                  <c:v>2.1173333333333337</c:v>
                </c:pt>
                <c:pt idx="90">
                  <c:v>2.0987333333333331</c:v>
                </c:pt>
                <c:pt idx="91">
                  <c:v>2.234433333333333</c:v>
                </c:pt>
                <c:pt idx="92">
                  <c:v>2.221133333333333</c:v>
                </c:pt>
                <c:pt idx="93">
                  <c:v>2.2618333333333331</c:v>
                </c:pt>
                <c:pt idx="94">
                  <c:v>2.3041333333333336</c:v>
                </c:pt>
                <c:pt idx="95">
                  <c:v>2.2605333333333331</c:v>
                </c:pt>
                <c:pt idx="96">
                  <c:v>2.2753333333333328</c:v>
                </c:pt>
                <c:pt idx="97">
                  <c:v>2.231033333333333</c:v>
                </c:pt>
                <c:pt idx="98">
                  <c:v>2.1868333333333334</c:v>
                </c:pt>
                <c:pt idx="99">
                  <c:v>2.2265333333333328</c:v>
                </c:pt>
                <c:pt idx="100">
                  <c:v>2.2265333333333328</c:v>
                </c:pt>
                <c:pt idx="101">
                  <c:v>2.2856333333333332</c:v>
                </c:pt>
                <c:pt idx="102">
                  <c:v>2.2484333333333333</c:v>
                </c:pt>
                <c:pt idx="103">
                  <c:v>2.2126333333333332</c:v>
                </c:pt>
                <c:pt idx="104">
                  <c:v>2.2073333333333331</c:v>
                </c:pt>
                <c:pt idx="105">
                  <c:v>2.1760333333333333</c:v>
                </c:pt>
                <c:pt idx="106">
                  <c:v>2.2195333333333331</c:v>
                </c:pt>
                <c:pt idx="107">
                  <c:v>2.2217333333333338</c:v>
                </c:pt>
                <c:pt idx="108">
                  <c:v>2.235233333333333</c:v>
                </c:pt>
                <c:pt idx="109">
                  <c:v>2.1901333333333333</c:v>
                </c:pt>
                <c:pt idx="110">
                  <c:v>2.1627333333333332</c:v>
                </c:pt>
                <c:pt idx="111">
                  <c:v>2.1291333333333333</c:v>
                </c:pt>
                <c:pt idx="112">
                  <c:v>2.087533333333333</c:v>
                </c:pt>
                <c:pt idx="113">
                  <c:v>2.1095333333333337</c:v>
                </c:pt>
                <c:pt idx="114">
                  <c:v>2.1263333333333332</c:v>
                </c:pt>
                <c:pt idx="115">
                  <c:v>2.1320333333333332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D-4156-9B80-6ADF4A5A5098}"/>
            </c:ext>
          </c:extLst>
        </c:ser>
        <c:ser>
          <c:idx val="3"/>
          <c:order val="3"/>
          <c:tx>
            <c:v>Premium HOU</c:v>
          </c:tx>
          <c:marker>
            <c:symbol val="none"/>
          </c:marker>
          <c:cat>
            <c:numRef>
              <c:f>Gasolinas!$C$31:$C$262</c:f>
              <c:numCache>
                <c:formatCode>m/d/yyyy</c:formatCode>
                <c:ptCount val="232"/>
                <c:pt idx="1">
                  <c:v>44692</c:v>
                </c:pt>
                <c:pt idx="2">
                  <c:v>44691</c:v>
                </c:pt>
                <c:pt idx="3">
                  <c:v>44690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44684</c:v>
                </c:pt>
                <c:pt idx="8">
                  <c:v>44683</c:v>
                </c:pt>
                <c:pt idx="9">
                  <c:v>44680</c:v>
                </c:pt>
                <c:pt idx="10">
                  <c:v>44679</c:v>
                </c:pt>
                <c:pt idx="11">
                  <c:v>44678</c:v>
                </c:pt>
                <c:pt idx="12">
                  <c:v>44677</c:v>
                </c:pt>
                <c:pt idx="13">
                  <c:v>44676</c:v>
                </c:pt>
                <c:pt idx="14">
                  <c:v>44673</c:v>
                </c:pt>
                <c:pt idx="15">
                  <c:v>44672</c:v>
                </c:pt>
                <c:pt idx="16">
                  <c:v>44671</c:v>
                </c:pt>
                <c:pt idx="17">
                  <c:v>44670</c:v>
                </c:pt>
                <c:pt idx="18">
                  <c:v>44669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44659</c:v>
                </c:pt>
                <c:pt idx="24">
                  <c:v>44658</c:v>
                </c:pt>
                <c:pt idx="25">
                  <c:v>44657</c:v>
                </c:pt>
                <c:pt idx="26">
                  <c:v>44656</c:v>
                </c:pt>
                <c:pt idx="27">
                  <c:v>44655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44648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  <c:pt idx="42">
                  <c:v>44634</c:v>
                </c:pt>
                <c:pt idx="43">
                  <c:v>44631</c:v>
                </c:pt>
                <c:pt idx="44">
                  <c:v>44630</c:v>
                </c:pt>
                <c:pt idx="45">
                  <c:v>44629</c:v>
                </c:pt>
                <c:pt idx="46">
                  <c:v>44628</c:v>
                </c:pt>
                <c:pt idx="47">
                  <c:v>44627</c:v>
                </c:pt>
                <c:pt idx="48">
                  <c:v>44624</c:v>
                </c:pt>
                <c:pt idx="49">
                  <c:v>44623</c:v>
                </c:pt>
                <c:pt idx="50">
                  <c:v>44622</c:v>
                </c:pt>
                <c:pt idx="51">
                  <c:v>44621</c:v>
                </c:pt>
                <c:pt idx="52">
                  <c:v>44620</c:v>
                </c:pt>
                <c:pt idx="53">
                  <c:v>44617</c:v>
                </c:pt>
                <c:pt idx="54">
                  <c:v>44616</c:v>
                </c:pt>
                <c:pt idx="55">
                  <c:v>44615</c:v>
                </c:pt>
                <c:pt idx="56">
                  <c:v>44614</c:v>
                </c:pt>
                <c:pt idx="57">
                  <c:v>44610</c:v>
                </c:pt>
                <c:pt idx="58">
                  <c:v>44609</c:v>
                </c:pt>
                <c:pt idx="59">
                  <c:v>44608</c:v>
                </c:pt>
                <c:pt idx="60">
                  <c:v>44607</c:v>
                </c:pt>
                <c:pt idx="61">
                  <c:v>44606</c:v>
                </c:pt>
                <c:pt idx="62">
                  <c:v>44603</c:v>
                </c:pt>
                <c:pt idx="63">
                  <c:v>44602</c:v>
                </c:pt>
                <c:pt idx="64">
                  <c:v>44601</c:v>
                </c:pt>
                <c:pt idx="65">
                  <c:v>44600</c:v>
                </c:pt>
                <c:pt idx="66">
                  <c:v>44599</c:v>
                </c:pt>
                <c:pt idx="67">
                  <c:v>44596</c:v>
                </c:pt>
                <c:pt idx="68">
                  <c:v>44595</c:v>
                </c:pt>
                <c:pt idx="69">
                  <c:v>44594</c:v>
                </c:pt>
                <c:pt idx="70">
                  <c:v>44593</c:v>
                </c:pt>
                <c:pt idx="71">
                  <c:v>44592</c:v>
                </c:pt>
                <c:pt idx="72">
                  <c:v>44589</c:v>
                </c:pt>
                <c:pt idx="73">
                  <c:v>44588</c:v>
                </c:pt>
                <c:pt idx="74">
                  <c:v>44587</c:v>
                </c:pt>
                <c:pt idx="75">
                  <c:v>44586</c:v>
                </c:pt>
                <c:pt idx="76">
                  <c:v>44585</c:v>
                </c:pt>
                <c:pt idx="77">
                  <c:v>44582</c:v>
                </c:pt>
                <c:pt idx="78">
                  <c:v>44581</c:v>
                </c:pt>
                <c:pt idx="79">
                  <c:v>44580</c:v>
                </c:pt>
                <c:pt idx="80">
                  <c:v>44579</c:v>
                </c:pt>
                <c:pt idx="81">
                  <c:v>44575</c:v>
                </c:pt>
                <c:pt idx="82">
                  <c:v>44574</c:v>
                </c:pt>
                <c:pt idx="83">
                  <c:v>44573</c:v>
                </c:pt>
                <c:pt idx="84">
                  <c:v>44572</c:v>
                </c:pt>
                <c:pt idx="85">
                  <c:v>44571</c:v>
                </c:pt>
                <c:pt idx="86">
                  <c:v>44568</c:v>
                </c:pt>
                <c:pt idx="87">
                  <c:v>44567</c:v>
                </c:pt>
                <c:pt idx="88">
                  <c:v>44566</c:v>
                </c:pt>
                <c:pt idx="89">
                  <c:v>44565</c:v>
                </c:pt>
                <c:pt idx="90">
                  <c:v>44564</c:v>
                </c:pt>
                <c:pt idx="91">
                  <c:v>44560</c:v>
                </c:pt>
                <c:pt idx="92">
                  <c:v>44559</c:v>
                </c:pt>
                <c:pt idx="93">
                  <c:v>44558</c:v>
                </c:pt>
                <c:pt idx="94">
                  <c:v>44557</c:v>
                </c:pt>
                <c:pt idx="95">
                  <c:v>44553</c:v>
                </c:pt>
                <c:pt idx="96">
                  <c:v>44552</c:v>
                </c:pt>
                <c:pt idx="97">
                  <c:v>44551</c:v>
                </c:pt>
                <c:pt idx="98">
                  <c:v>44550</c:v>
                </c:pt>
                <c:pt idx="99">
                  <c:v>44547</c:v>
                </c:pt>
                <c:pt idx="100">
                  <c:v>44546</c:v>
                </c:pt>
                <c:pt idx="101">
                  <c:v>44545</c:v>
                </c:pt>
                <c:pt idx="102">
                  <c:v>44544</c:v>
                </c:pt>
                <c:pt idx="103">
                  <c:v>44543</c:v>
                </c:pt>
                <c:pt idx="104">
                  <c:v>44540</c:v>
                </c:pt>
                <c:pt idx="105">
                  <c:v>44539</c:v>
                </c:pt>
                <c:pt idx="106">
                  <c:v>44538</c:v>
                </c:pt>
                <c:pt idx="107">
                  <c:v>44537</c:v>
                </c:pt>
                <c:pt idx="108">
                  <c:v>44536</c:v>
                </c:pt>
                <c:pt idx="109">
                  <c:v>44533</c:v>
                </c:pt>
                <c:pt idx="110">
                  <c:v>44532</c:v>
                </c:pt>
                <c:pt idx="111">
                  <c:v>44531</c:v>
                </c:pt>
                <c:pt idx="112">
                  <c:v>44530</c:v>
                </c:pt>
                <c:pt idx="113">
                  <c:v>44529</c:v>
                </c:pt>
                <c:pt idx="114">
                  <c:v>44524</c:v>
                </c:pt>
                <c:pt idx="115">
                  <c:v>44523</c:v>
                </c:pt>
                <c:pt idx="116">
                  <c:v>44522</c:v>
                </c:pt>
                <c:pt idx="117">
                  <c:v>44519</c:v>
                </c:pt>
                <c:pt idx="118">
                  <c:v>44518</c:v>
                </c:pt>
                <c:pt idx="119">
                  <c:v>44517</c:v>
                </c:pt>
                <c:pt idx="120">
                  <c:v>44516</c:v>
                </c:pt>
                <c:pt idx="121">
                  <c:v>44515</c:v>
                </c:pt>
                <c:pt idx="122">
                  <c:v>44512</c:v>
                </c:pt>
                <c:pt idx="123">
                  <c:v>44511</c:v>
                </c:pt>
                <c:pt idx="124">
                  <c:v>44510</c:v>
                </c:pt>
                <c:pt idx="125">
                  <c:v>44509</c:v>
                </c:pt>
                <c:pt idx="126">
                  <c:v>44508</c:v>
                </c:pt>
                <c:pt idx="127">
                  <c:v>44505</c:v>
                </c:pt>
                <c:pt idx="128">
                  <c:v>44504</c:v>
                </c:pt>
                <c:pt idx="129">
                  <c:v>44503</c:v>
                </c:pt>
                <c:pt idx="130">
                  <c:v>44502</c:v>
                </c:pt>
                <c:pt idx="131">
                  <c:v>44501</c:v>
                </c:pt>
                <c:pt idx="132">
                  <c:v>44498</c:v>
                </c:pt>
                <c:pt idx="133">
                  <c:v>44497</c:v>
                </c:pt>
                <c:pt idx="134">
                  <c:v>44496</c:v>
                </c:pt>
                <c:pt idx="135">
                  <c:v>44495</c:v>
                </c:pt>
                <c:pt idx="136">
                  <c:v>44494</c:v>
                </c:pt>
                <c:pt idx="137">
                  <c:v>44491</c:v>
                </c:pt>
                <c:pt idx="138">
                  <c:v>44490</c:v>
                </c:pt>
                <c:pt idx="139">
                  <c:v>44489</c:v>
                </c:pt>
                <c:pt idx="140">
                  <c:v>44488</c:v>
                </c:pt>
                <c:pt idx="141">
                  <c:v>44487</c:v>
                </c:pt>
                <c:pt idx="142">
                  <c:v>44484</c:v>
                </c:pt>
                <c:pt idx="143">
                  <c:v>44483</c:v>
                </c:pt>
                <c:pt idx="144">
                  <c:v>44482</c:v>
                </c:pt>
                <c:pt idx="145">
                  <c:v>44481</c:v>
                </c:pt>
                <c:pt idx="146">
                  <c:v>44480</c:v>
                </c:pt>
                <c:pt idx="147">
                  <c:v>44477</c:v>
                </c:pt>
                <c:pt idx="148">
                  <c:v>44476</c:v>
                </c:pt>
                <c:pt idx="149">
                  <c:v>44475</c:v>
                </c:pt>
                <c:pt idx="150">
                  <c:v>44474</c:v>
                </c:pt>
                <c:pt idx="151">
                  <c:v>44473</c:v>
                </c:pt>
                <c:pt idx="152">
                  <c:v>44470</c:v>
                </c:pt>
                <c:pt idx="153">
                  <c:v>44469</c:v>
                </c:pt>
                <c:pt idx="154">
                  <c:v>44468</c:v>
                </c:pt>
                <c:pt idx="155">
                  <c:v>44467</c:v>
                </c:pt>
                <c:pt idx="156">
                  <c:v>44466</c:v>
                </c:pt>
                <c:pt idx="157">
                  <c:v>44463</c:v>
                </c:pt>
                <c:pt idx="158">
                  <c:v>44462</c:v>
                </c:pt>
                <c:pt idx="159">
                  <c:v>44461</c:v>
                </c:pt>
                <c:pt idx="160">
                  <c:v>44460</c:v>
                </c:pt>
                <c:pt idx="161">
                  <c:v>44459</c:v>
                </c:pt>
                <c:pt idx="162">
                  <c:v>44456</c:v>
                </c:pt>
                <c:pt idx="163">
                  <c:v>44455</c:v>
                </c:pt>
                <c:pt idx="164">
                  <c:v>44454</c:v>
                </c:pt>
                <c:pt idx="165">
                  <c:v>44453</c:v>
                </c:pt>
                <c:pt idx="166">
                  <c:v>44452</c:v>
                </c:pt>
                <c:pt idx="167">
                  <c:v>44449</c:v>
                </c:pt>
                <c:pt idx="168">
                  <c:v>44448</c:v>
                </c:pt>
                <c:pt idx="169">
                  <c:v>44447</c:v>
                </c:pt>
                <c:pt idx="170">
                  <c:v>44446</c:v>
                </c:pt>
                <c:pt idx="171">
                  <c:v>44445</c:v>
                </c:pt>
                <c:pt idx="172">
                  <c:v>44442</c:v>
                </c:pt>
                <c:pt idx="173">
                  <c:v>44441</c:v>
                </c:pt>
                <c:pt idx="174">
                  <c:v>44440</c:v>
                </c:pt>
                <c:pt idx="175">
                  <c:v>44439</c:v>
                </c:pt>
                <c:pt idx="176">
                  <c:v>44438</c:v>
                </c:pt>
                <c:pt idx="177">
                  <c:v>44435</c:v>
                </c:pt>
                <c:pt idx="178">
                  <c:v>44434</c:v>
                </c:pt>
                <c:pt idx="179">
                  <c:v>44433</c:v>
                </c:pt>
                <c:pt idx="180">
                  <c:v>44432</c:v>
                </c:pt>
                <c:pt idx="181">
                  <c:v>44431</c:v>
                </c:pt>
                <c:pt idx="182">
                  <c:v>44428</c:v>
                </c:pt>
                <c:pt idx="183">
                  <c:v>44427</c:v>
                </c:pt>
                <c:pt idx="184">
                  <c:v>44426</c:v>
                </c:pt>
                <c:pt idx="185">
                  <c:v>44425</c:v>
                </c:pt>
                <c:pt idx="186">
                  <c:v>44424</c:v>
                </c:pt>
                <c:pt idx="187">
                  <c:v>44421</c:v>
                </c:pt>
                <c:pt idx="188">
                  <c:v>44420</c:v>
                </c:pt>
                <c:pt idx="189">
                  <c:v>44419</c:v>
                </c:pt>
                <c:pt idx="190">
                  <c:v>44418</c:v>
                </c:pt>
                <c:pt idx="191">
                  <c:v>44417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44407</c:v>
                </c:pt>
                <c:pt idx="198">
                  <c:v>44406</c:v>
                </c:pt>
                <c:pt idx="199">
                  <c:v>44405</c:v>
                </c:pt>
                <c:pt idx="200">
                  <c:v>44404</c:v>
                </c:pt>
                <c:pt idx="201">
                  <c:v>44403</c:v>
                </c:pt>
                <c:pt idx="202">
                  <c:v>44400</c:v>
                </c:pt>
                <c:pt idx="203">
                  <c:v>44399</c:v>
                </c:pt>
                <c:pt idx="204">
                  <c:v>44398</c:v>
                </c:pt>
                <c:pt idx="205">
                  <c:v>44397</c:v>
                </c:pt>
                <c:pt idx="206">
                  <c:v>44396</c:v>
                </c:pt>
                <c:pt idx="207">
                  <c:v>44393</c:v>
                </c:pt>
                <c:pt idx="208">
                  <c:v>44392</c:v>
                </c:pt>
                <c:pt idx="209">
                  <c:v>44391</c:v>
                </c:pt>
                <c:pt idx="210">
                  <c:v>44390</c:v>
                </c:pt>
                <c:pt idx="211">
                  <c:v>44389</c:v>
                </c:pt>
                <c:pt idx="212">
                  <c:v>44386</c:v>
                </c:pt>
                <c:pt idx="213">
                  <c:v>44385</c:v>
                </c:pt>
                <c:pt idx="214">
                  <c:v>44384</c:v>
                </c:pt>
                <c:pt idx="215">
                  <c:v>44383</c:v>
                </c:pt>
                <c:pt idx="216">
                  <c:v>44382</c:v>
                </c:pt>
                <c:pt idx="217">
                  <c:v>44379</c:v>
                </c:pt>
                <c:pt idx="218">
                  <c:v>44378</c:v>
                </c:pt>
                <c:pt idx="219">
                  <c:v>44377</c:v>
                </c:pt>
                <c:pt idx="220">
                  <c:v>44376</c:v>
                </c:pt>
                <c:pt idx="221">
                  <c:v>44375</c:v>
                </c:pt>
                <c:pt idx="222">
                  <c:v>44372</c:v>
                </c:pt>
                <c:pt idx="223">
                  <c:v>44371</c:v>
                </c:pt>
                <c:pt idx="224">
                  <c:v>44370</c:v>
                </c:pt>
                <c:pt idx="225">
                  <c:v>44369</c:v>
                </c:pt>
                <c:pt idx="226">
                  <c:v>44368</c:v>
                </c:pt>
                <c:pt idx="227">
                  <c:v>44365</c:v>
                </c:pt>
                <c:pt idx="228">
                  <c:v>44364</c:v>
                </c:pt>
                <c:pt idx="229">
                  <c:v>44363</c:v>
                </c:pt>
                <c:pt idx="230">
                  <c:v>44362</c:v>
                </c:pt>
                <c:pt idx="231">
                  <c:v>44361</c:v>
                </c:pt>
              </c:numCache>
            </c:numRef>
          </c:cat>
          <c:val>
            <c:numRef>
              <c:f>Gasolinas!$AO$31:$AO$262</c:f>
              <c:numCache>
                <c:formatCode>General</c:formatCode>
                <c:ptCount val="232"/>
                <c:pt idx="1">
                  <c:v>4.625</c:v>
                </c:pt>
                <c:pt idx="2">
                  <c:v>4.625</c:v>
                </c:pt>
                <c:pt idx="3">
                  <c:v>4.625</c:v>
                </c:pt>
                <c:pt idx="4">
                  <c:v>4.4180000000000001</c:v>
                </c:pt>
                <c:pt idx="5">
                  <c:v>4.4180000000000001</c:v>
                </c:pt>
                <c:pt idx="6">
                  <c:v>4.4180000000000001</c:v>
                </c:pt>
                <c:pt idx="7">
                  <c:v>4.4180000000000001</c:v>
                </c:pt>
                <c:pt idx="8">
                  <c:v>4.4180000000000001</c:v>
                </c:pt>
                <c:pt idx="9">
                  <c:v>4.3689999999999998</c:v>
                </c:pt>
                <c:pt idx="10">
                  <c:v>4.3689999999999998</c:v>
                </c:pt>
                <c:pt idx="11">
                  <c:v>4.3689999999999998</c:v>
                </c:pt>
                <c:pt idx="12">
                  <c:v>4.3689999999999998</c:v>
                </c:pt>
                <c:pt idx="13">
                  <c:v>4.3689999999999998</c:v>
                </c:pt>
                <c:pt idx="14">
                  <c:v>4.3689999999999998</c:v>
                </c:pt>
                <c:pt idx="15">
                  <c:v>4.3689999999999998</c:v>
                </c:pt>
                <c:pt idx="16">
                  <c:v>4.3689999999999998</c:v>
                </c:pt>
                <c:pt idx="17">
                  <c:v>4.3689999999999998</c:v>
                </c:pt>
                <c:pt idx="18">
                  <c:v>4.3689999999999998</c:v>
                </c:pt>
                <c:pt idx="19">
                  <c:v>4.3949999999999996</c:v>
                </c:pt>
                <c:pt idx="20">
                  <c:v>4.3949999999999996</c:v>
                </c:pt>
                <c:pt idx="21">
                  <c:v>4.3949999999999996</c:v>
                </c:pt>
                <c:pt idx="22">
                  <c:v>4.3949999999999996</c:v>
                </c:pt>
                <c:pt idx="23">
                  <c:v>4.4580000000000002</c:v>
                </c:pt>
                <c:pt idx="24">
                  <c:v>4.4580000000000002</c:v>
                </c:pt>
                <c:pt idx="25">
                  <c:v>4.4580000000000002</c:v>
                </c:pt>
                <c:pt idx="26">
                  <c:v>4.4580000000000002</c:v>
                </c:pt>
                <c:pt idx="27">
                  <c:v>4.4580000000000002</c:v>
                </c:pt>
                <c:pt idx="28">
                  <c:v>4.492</c:v>
                </c:pt>
                <c:pt idx="29">
                  <c:v>4.492</c:v>
                </c:pt>
                <c:pt idx="30">
                  <c:v>4.492</c:v>
                </c:pt>
                <c:pt idx="31">
                  <c:v>4.492</c:v>
                </c:pt>
                <c:pt idx="32">
                  <c:v>4.492</c:v>
                </c:pt>
                <c:pt idx="33">
                  <c:v>4.5570000000000004</c:v>
                </c:pt>
                <c:pt idx="34">
                  <c:v>4.5570000000000004</c:v>
                </c:pt>
                <c:pt idx="35">
                  <c:v>4.5570000000000004</c:v>
                </c:pt>
                <c:pt idx="36">
                  <c:v>4.5570000000000004</c:v>
                </c:pt>
                <c:pt idx="37">
                  <c:v>4.5570000000000004</c:v>
                </c:pt>
                <c:pt idx="38">
                  <c:v>4.5860000000000003</c:v>
                </c:pt>
                <c:pt idx="39">
                  <c:v>4.5860000000000003</c:v>
                </c:pt>
                <c:pt idx="40">
                  <c:v>4.5860000000000003</c:v>
                </c:pt>
                <c:pt idx="41">
                  <c:v>4.5860000000000003</c:v>
                </c:pt>
                <c:pt idx="42">
                  <c:v>4.5860000000000003</c:v>
                </c:pt>
                <c:pt idx="43">
                  <c:v>4.4240000000000004</c:v>
                </c:pt>
                <c:pt idx="44">
                  <c:v>4.4240000000000004</c:v>
                </c:pt>
                <c:pt idx="45">
                  <c:v>4.4240000000000004</c:v>
                </c:pt>
                <c:pt idx="46">
                  <c:v>4.4240000000000004</c:v>
                </c:pt>
                <c:pt idx="47">
                  <c:v>4.4240000000000004</c:v>
                </c:pt>
                <c:pt idx="48">
                  <c:v>3.7970000000000002</c:v>
                </c:pt>
                <c:pt idx="49">
                  <c:v>3.7970000000000002</c:v>
                </c:pt>
                <c:pt idx="50">
                  <c:v>3.7970000000000002</c:v>
                </c:pt>
                <c:pt idx="51">
                  <c:v>3.7970000000000002</c:v>
                </c:pt>
                <c:pt idx="52">
                  <c:v>3.7970000000000002</c:v>
                </c:pt>
                <c:pt idx="53">
                  <c:v>3.7970000000000002</c:v>
                </c:pt>
                <c:pt idx="54">
                  <c:v>3.7970000000000002</c:v>
                </c:pt>
                <c:pt idx="55">
                  <c:v>3.7970000000000002</c:v>
                </c:pt>
                <c:pt idx="56">
                  <c:v>3.7970000000000002</c:v>
                </c:pt>
                <c:pt idx="57">
                  <c:v>3.7360000000000002</c:v>
                </c:pt>
                <c:pt idx="58">
                  <c:v>3.7360000000000002</c:v>
                </c:pt>
                <c:pt idx="59">
                  <c:v>3.7360000000000002</c:v>
                </c:pt>
                <c:pt idx="60">
                  <c:v>3.7360000000000002</c:v>
                </c:pt>
                <c:pt idx="61">
                  <c:v>3.7360000000000002</c:v>
                </c:pt>
                <c:pt idx="62">
                  <c:v>3.6520000000000001</c:v>
                </c:pt>
                <c:pt idx="63">
                  <c:v>3.6520000000000001</c:v>
                </c:pt>
                <c:pt idx="64">
                  <c:v>3.6520000000000001</c:v>
                </c:pt>
                <c:pt idx="65">
                  <c:v>3.6520000000000001</c:v>
                </c:pt>
                <c:pt idx="66">
                  <c:v>3.6520000000000001</c:v>
                </c:pt>
                <c:pt idx="67">
                  <c:v>3.5779999999999998</c:v>
                </c:pt>
                <c:pt idx="68">
                  <c:v>3.5779999999999998</c:v>
                </c:pt>
                <c:pt idx="69">
                  <c:v>3.5779999999999998</c:v>
                </c:pt>
                <c:pt idx="70">
                  <c:v>3.5779999999999998</c:v>
                </c:pt>
                <c:pt idx="71">
                  <c:v>3.5779999999999998</c:v>
                </c:pt>
                <c:pt idx="72">
                  <c:v>3.516</c:v>
                </c:pt>
                <c:pt idx="73">
                  <c:v>3.516</c:v>
                </c:pt>
                <c:pt idx="74">
                  <c:v>3.516</c:v>
                </c:pt>
                <c:pt idx="75">
                  <c:v>3.516</c:v>
                </c:pt>
                <c:pt idx="76">
                  <c:v>3.516</c:v>
                </c:pt>
                <c:pt idx="77">
                  <c:v>3.4740000000000002</c:v>
                </c:pt>
                <c:pt idx="78">
                  <c:v>3.4740000000000002</c:v>
                </c:pt>
                <c:pt idx="79">
                  <c:v>3.4740000000000002</c:v>
                </c:pt>
                <c:pt idx="80">
                  <c:v>3.4740000000000002</c:v>
                </c:pt>
                <c:pt idx="81">
                  <c:v>3.4820000000000002</c:v>
                </c:pt>
                <c:pt idx="82">
                  <c:v>3.4820000000000002</c:v>
                </c:pt>
                <c:pt idx="83">
                  <c:v>3.4820000000000002</c:v>
                </c:pt>
                <c:pt idx="84">
                  <c:v>3.4820000000000002</c:v>
                </c:pt>
                <c:pt idx="85">
                  <c:v>3.4820000000000002</c:v>
                </c:pt>
                <c:pt idx="86">
                  <c:v>3.4780000000000002</c:v>
                </c:pt>
                <c:pt idx="87">
                  <c:v>3.4780000000000002</c:v>
                </c:pt>
                <c:pt idx="88">
                  <c:v>3.4780000000000002</c:v>
                </c:pt>
                <c:pt idx="89">
                  <c:v>3.4780000000000002</c:v>
                </c:pt>
                <c:pt idx="90">
                  <c:v>3.4780000000000002</c:v>
                </c:pt>
                <c:pt idx="91">
                  <c:v>3.4790000000000001</c:v>
                </c:pt>
                <c:pt idx="92">
                  <c:v>3.4790000000000001</c:v>
                </c:pt>
                <c:pt idx="93">
                  <c:v>3.4790000000000001</c:v>
                </c:pt>
                <c:pt idx="94">
                  <c:v>3.4790000000000001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3.5369999999999999</c:v>
                </c:pt>
                <c:pt idx="100">
                  <c:v>3.5369999999999999</c:v>
                </c:pt>
                <c:pt idx="101">
                  <c:v>3.5369999999999999</c:v>
                </c:pt>
                <c:pt idx="102">
                  <c:v>3.5369999999999999</c:v>
                </c:pt>
                <c:pt idx="103">
                  <c:v>3.5369999999999999</c:v>
                </c:pt>
                <c:pt idx="104">
                  <c:v>3.5779999999999998</c:v>
                </c:pt>
                <c:pt idx="105">
                  <c:v>3.5779999999999998</c:v>
                </c:pt>
                <c:pt idx="106">
                  <c:v>3.5779999999999998</c:v>
                </c:pt>
                <c:pt idx="107">
                  <c:v>3.5779999999999998</c:v>
                </c:pt>
                <c:pt idx="108">
                  <c:v>3.5779999999999998</c:v>
                </c:pt>
                <c:pt idx="109">
                  <c:v>3.605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3.605</c:v>
                </c:pt>
                <c:pt idx="114">
                  <c:v>3.64</c:v>
                </c:pt>
                <c:pt idx="115">
                  <c:v>3.64</c:v>
                </c:pt>
                <c:pt idx="116">
                  <c:v>3.64</c:v>
                </c:pt>
                <c:pt idx="117">
                  <c:v>3.6539999999999999</c:v>
                </c:pt>
                <c:pt idx="118">
                  <c:v>3.6539999999999999</c:v>
                </c:pt>
                <c:pt idx="119">
                  <c:v>3.6539999999999999</c:v>
                </c:pt>
                <c:pt idx="120">
                  <c:v>3.6539999999999999</c:v>
                </c:pt>
                <c:pt idx="121">
                  <c:v>3.6539999999999999</c:v>
                </c:pt>
                <c:pt idx="122">
                  <c:v>3.6520000000000001</c:v>
                </c:pt>
                <c:pt idx="123">
                  <c:v>3.6520000000000001</c:v>
                </c:pt>
                <c:pt idx="124">
                  <c:v>3.6520000000000001</c:v>
                </c:pt>
                <c:pt idx="125">
                  <c:v>3.6520000000000001</c:v>
                </c:pt>
                <c:pt idx="126">
                  <c:v>3.6520000000000001</c:v>
                </c:pt>
                <c:pt idx="127">
                  <c:v>3.6240000000000001</c:v>
                </c:pt>
                <c:pt idx="128">
                  <c:v>3.6240000000000001</c:v>
                </c:pt>
                <c:pt idx="129">
                  <c:v>3.6240000000000001</c:v>
                </c:pt>
                <c:pt idx="130">
                  <c:v>3.6240000000000001</c:v>
                </c:pt>
                <c:pt idx="131">
                  <c:v>3.6240000000000001</c:v>
                </c:pt>
                <c:pt idx="132">
                  <c:v>3.5950000000000002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3.5110000000000001</c:v>
                </c:pt>
                <c:pt idx="138">
                  <c:v>3.5110000000000001</c:v>
                </c:pt>
                <c:pt idx="139">
                  <c:v>3.5110000000000001</c:v>
                </c:pt>
                <c:pt idx="140">
                  <c:v>3.5110000000000001</c:v>
                </c:pt>
                <c:pt idx="141">
                  <c:v>3.5110000000000001</c:v>
                </c:pt>
                <c:pt idx="142">
                  <c:v>3.46</c:v>
                </c:pt>
                <c:pt idx="143">
                  <c:v>3.46</c:v>
                </c:pt>
                <c:pt idx="144">
                  <c:v>3.46</c:v>
                </c:pt>
                <c:pt idx="145">
                  <c:v>3.46</c:v>
                </c:pt>
                <c:pt idx="146">
                  <c:v>3.46</c:v>
                </c:pt>
                <c:pt idx="147">
                  <c:v>3.391</c:v>
                </c:pt>
                <c:pt idx="148">
                  <c:v>3.391</c:v>
                </c:pt>
                <c:pt idx="149">
                  <c:v>3.391</c:v>
                </c:pt>
                <c:pt idx="150">
                  <c:v>3.391</c:v>
                </c:pt>
                <c:pt idx="151">
                  <c:v>3.391</c:v>
                </c:pt>
                <c:pt idx="152">
                  <c:v>3.39</c:v>
                </c:pt>
                <c:pt idx="153">
                  <c:v>3.39</c:v>
                </c:pt>
                <c:pt idx="154">
                  <c:v>3.39</c:v>
                </c:pt>
                <c:pt idx="155">
                  <c:v>3.39</c:v>
                </c:pt>
                <c:pt idx="156">
                  <c:v>3.39</c:v>
                </c:pt>
                <c:pt idx="157">
                  <c:v>3.399</c:v>
                </c:pt>
                <c:pt idx="158">
                  <c:v>3.399</c:v>
                </c:pt>
                <c:pt idx="159">
                  <c:v>3.399</c:v>
                </c:pt>
                <c:pt idx="160">
                  <c:v>3.399</c:v>
                </c:pt>
                <c:pt idx="161">
                  <c:v>3.399</c:v>
                </c:pt>
                <c:pt idx="162">
                  <c:v>3.3929999999999998</c:v>
                </c:pt>
                <c:pt idx="163">
                  <c:v>3.3929999999999998</c:v>
                </c:pt>
                <c:pt idx="164">
                  <c:v>3.3929999999999998</c:v>
                </c:pt>
                <c:pt idx="165">
                  <c:v>3.3929999999999998</c:v>
                </c:pt>
                <c:pt idx="166">
                  <c:v>3.3929999999999998</c:v>
                </c:pt>
                <c:pt idx="167">
                  <c:v>3.4140000000000001</c:v>
                </c:pt>
                <c:pt idx="168">
                  <c:v>3.4140000000000001</c:v>
                </c:pt>
                <c:pt idx="169">
                  <c:v>3.4140000000000001</c:v>
                </c:pt>
                <c:pt idx="170">
                  <c:v>3.4140000000000001</c:v>
                </c:pt>
                <c:pt idx="171">
                  <c:v>3.4140000000000001</c:v>
                </c:pt>
                <c:pt idx="172">
                  <c:v>3.3929999999999998</c:v>
                </c:pt>
                <c:pt idx="173">
                  <c:v>3.3929999999999998</c:v>
                </c:pt>
                <c:pt idx="174">
                  <c:v>3.3929999999999998</c:v>
                </c:pt>
                <c:pt idx="175">
                  <c:v>3.3929999999999998</c:v>
                </c:pt>
                <c:pt idx="176">
                  <c:v>3.3929999999999998</c:v>
                </c:pt>
                <c:pt idx="177">
                  <c:v>3.4129999999999998</c:v>
                </c:pt>
                <c:pt idx="178">
                  <c:v>3.4129999999999998</c:v>
                </c:pt>
                <c:pt idx="179">
                  <c:v>3.4129999999999998</c:v>
                </c:pt>
                <c:pt idx="180">
                  <c:v>3.4129999999999998</c:v>
                </c:pt>
                <c:pt idx="181">
                  <c:v>3.4129999999999998</c:v>
                </c:pt>
                <c:pt idx="182">
                  <c:v>3.4289999999999998</c:v>
                </c:pt>
                <c:pt idx="183">
                  <c:v>3.4289999999999998</c:v>
                </c:pt>
                <c:pt idx="184">
                  <c:v>3.4289999999999998</c:v>
                </c:pt>
                <c:pt idx="185">
                  <c:v>3.4289999999999998</c:v>
                </c:pt>
                <c:pt idx="186">
                  <c:v>3.4289999999999998</c:v>
                </c:pt>
                <c:pt idx="187">
                  <c:v>3.4289999999999998</c:v>
                </c:pt>
                <c:pt idx="188">
                  <c:v>3.4289999999999998</c:v>
                </c:pt>
                <c:pt idx="189">
                  <c:v>3.4289999999999998</c:v>
                </c:pt>
                <c:pt idx="190">
                  <c:v>3.4289999999999998</c:v>
                </c:pt>
                <c:pt idx="191">
                  <c:v>3.4289999999999998</c:v>
                </c:pt>
                <c:pt idx="192">
                  <c:v>3.431</c:v>
                </c:pt>
                <c:pt idx="193">
                  <c:v>3.431</c:v>
                </c:pt>
                <c:pt idx="194">
                  <c:v>3.431</c:v>
                </c:pt>
                <c:pt idx="195">
                  <c:v>3.431</c:v>
                </c:pt>
                <c:pt idx="196">
                  <c:v>3.431</c:v>
                </c:pt>
                <c:pt idx="197">
                  <c:v>3.4060000000000001</c:v>
                </c:pt>
                <c:pt idx="198">
                  <c:v>3.4060000000000001</c:v>
                </c:pt>
                <c:pt idx="199">
                  <c:v>3.4060000000000001</c:v>
                </c:pt>
                <c:pt idx="200">
                  <c:v>3.4060000000000001</c:v>
                </c:pt>
                <c:pt idx="201">
                  <c:v>3.4060000000000001</c:v>
                </c:pt>
                <c:pt idx="202">
                  <c:v>3.41</c:v>
                </c:pt>
                <c:pt idx="203">
                  <c:v>3.41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3.3769999999999998</c:v>
                </c:pt>
                <c:pt idx="213">
                  <c:v>3.3769999999999998</c:v>
                </c:pt>
                <c:pt idx="214">
                  <c:v>3.3769999999999998</c:v>
                </c:pt>
                <c:pt idx="215">
                  <c:v>3.3769999999999998</c:v>
                </c:pt>
                <c:pt idx="216">
                  <c:v>3.3769999999999998</c:v>
                </c:pt>
                <c:pt idx="217">
                  <c:v>3.3420000000000001</c:v>
                </c:pt>
                <c:pt idx="218">
                  <c:v>3.3420000000000001</c:v>
                </c:pt>
                <c:pt idx="219">
                  <c:v>3.3420000000000001</c:v>
                </c:pt>
                <c:pt idx="220">
                  <c:v>3.3420000000000001</c:v>
                </c:pt>
                <c:pt idx="221">
                  <c:v>3.3420000000000001</c:v>
                </c:pt>
                <c:pt idx="222">
                  <c:v>3.31</c:v>
                </c:pt>
                <c:pt idx="223">
                  <c:v>3.31</c:v>
                </c:pt>
                <c:pt idx="224">
                  <c:v>3.31</c:v>
                </c:pt>
                <c:pt idx="225">
                  <c:v>3.31</c:v>
                </c:pt>
                <c:pt idx="226">
                  <c:v>3.31</c:v>
                </c:pt>
                <c:pt idx="227">
                  <c:v>3.3159999999999998</c:v>
                </c:pt>
                <c:pt idx="228">
                  <c:v>3.3159999999999998</c:v>
                </c:pt>
                <c:pt idx="229">
                  <c:v>3.3159999999999998</c:v>
                </c:pt>
                <c:pt idx="230">
                  <c:v>3.3159999999999998</c:v>
                </c:pt>
                <c:pt idx="231">
                  <c:v>3.3159999999999998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D-4156-9B80-6ADF4A5A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4816"/>
        <c:axId val="213160704"/>
      </c:lineChart>
      <c:dateAx>
        <c:axId val="213154816"/>
        <c:scaling>
          <c:orientation val="minMax"/>
        </c:scaling>
        <c:delete val="0"/>
        <c:axPos val="b"/>
        <c:numFmt formatCode="d/m/yyyy" sourceLinked="0"/>
        <c:majorTickMark val="out"/>
        <c:minorTickMark val="none"/>
        <c:tickLblPos val="nextTo"/>
        <c:crossAx val="213160704"/>
        <c:crosses val="autoZero"/>
        <c:auto val="0"/>
        <c:lblOffset val="100"/>
        <c:baseTimeUnit val="days"/>
      </c:dateAx>
      <c:valAx>
        <c:axId val="21316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US$/gl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54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14952764720126"/>
          <c:y val="0.89617839338076388"/>
          <c:w val="0.88608686689023741"/>
          <c:h val="8.16425944023905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Century Gothic" pitchFamily="34" charset="0"/>
        </a:defRPr>
      </a:pPr>
      <a:endParaRPr lang="es-EC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Mercado Super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Graficos!$M$38</c:f>
              <c:strCache>
                <c:ptCount val="1"/>
                <c:pt idx="0">
                  <c:v>Precio Imp.87 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Graficos!$M$39</c:f>
              <c:numCache>
                <c:formatCode>0.00</c:formatCode>
                <c:ptCount val="1"/>
                <c:pt idx="0">
                  <c:v>2.6254483611626487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A-4F7D-A692-D7B91F773F3B}"/>
            </c:ext>
          </c:extLst>
        </c:ser>
        <c:ser>
          <c:idx val="1"/>
          <c:order val="1"/>
          <c:tx>
            <c:strRef>
              <c:f>Graficos!$P$38</c:f>
              <c:strCache>
                <c:ptCount val="1"/>
                <c:pt idx="0">
                  <c:v>Precio Gasolinera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Graficos!$P$39</c:f>
              <c:numCache>
                <c:formatCode>0.00</c:formatCode>
                <c:ptCount val="1"/>
                <c:pt idx="0">
                  <c:v>4.1964285714285712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A-4F7D-A692-D7B91F773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653823296"/>
        <c:axId val="653825264"/>
      </c:barChart>
      <c:catAx>
        <c:axId val="6538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3825264"/>
        <c:crosses val="autoZero"/>
        <c:auto val="1"/>
        <c:lblAlgn val="ctr"/>
        <c:lblOffset val="100"/>
        <c:noMultiLvlLbl val="0"/>
      </c:catAx>
      <c:valAx>
        <c:axId val="65382526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538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133350</xdr:rowOff>
    </xdr:from>
    <xdr:to>
      <xdr:col>8</xdr:col>
      <xdr:colOff>542925</xdr:colOff>
      <xdr:row>27</xdr:row>
      <xdr:rowOff>161925</xdr:rowOff>
    </xdr:to>
    <xdr:graphicFrame macro="">
      <xdr:nvGraphicFramePr>
        <xdr:cNvPr id="6183" name="2 Gráfico">
          <a:extLst>
            <a:ext uri="{FF2B5EF4-FFF2-40B4-BE49-F238E27FC236}">
              <a16:creationId xmlns:a16="http://schemas.microsoft.com/office/drawing/2014/main" id="{00000000-0008-0000-0300-00002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8</xdr:col>
      <xdr:colOff>657225</xdr:colOff>
      <xdr:row>58</xdr:row>
      <xdr:rowOff>47625</xdr:rowOff>
    </xdr:to>
    <xdr:graphicFrame macro="">
      <xdr:nvGraphicFramePr>
        <xdr:cNvPr id="6184" name="3 Gráfico">
          <a:extLst>
            <a:ext uri="{FF2B5EF4-FFF2-40B4-BE49-F238E27FC236}">
              <a16:creationId xmlns:a16="http://schemas.microsoft.com/office/drawing/2014/main" id="{00000000-0008-0000-0300-00002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229160</xdr:colOff>
      <xdr:row>6</xdr:row>
      <xdr:rowOff>45603</xdr:rowOff>
    </xdr:from>
    <xdr:to>
      <xdr:col>11</xdr:col>
      <xdr:colOff>600363</xdr:colOff>
      <xdr:row>28</xdr:row>
      <xdr:rowOff>24499</xdr:rowOff>
    </xdr:to>
    <xdr:graphicFrame macro="">
      <xdr:nvGraphicFramePr>
        <xdr:cNvPr id="8231" name="2 Gráfico">
          <a:extLst>
            <a:ext uri="{FF2B5EF4-FFF2-40B4-BE49-F238E27FC236}">
              <a16:creationId xmlns:a16="http://schemas.microsoft.com/office/drawing/2014/main" id="{00000000-0008-0000-0400-000027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658091</xdr:colOff>
      <xdr:row>40</xdr:row>
      <xdr:rowOff>115454</xdr:rowOff>
    </xdr:from>
    <xdr:to>
      <xdr:col>12</xdr:col>
      <xdr:colOff>277091</xdr:colOff>
      <xdr:row>62</xdr:row>
      <xdr:rowOff>184116</xdr:rowOff>
    </xdr:to>
    <xdr:graphicFrame macro="">
      <xdr:nvGraphicFramePr>
        <xdr:cNvPr id="20" name="2 Gráfic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565727</xdr:colOff>
      <xdr:row>27</xdr:row>
      <xdr:rowOff>80818</xdr:rowOff>
    </xdr:from>
    <xdr:to>
      <xdr:col>10</xdr:col>
      <xdr:colOff>305963</xdr:colOff>
      <xdr:row>33</xdr:row>
      <xdr:rowOff>69273</xdr:rowOff>
    </xdr:to>
    <xdr:grpSp>
      <xdr:nvGrpSpPr>
        <xdr:cNvPr id="22" name="4 Grupo">
          <a:extLst>
            <a:ext uri="{FF2B5EF4-FFF2-40B4-BE49-F238E27FC236}">
              <a16:creationId xmlns:a16="http://schemas.microsoft.com/office/drawing/2014/main" id="{76587841-5832-4DF5-A7D1-6C1E39CE6518}"/>
            </a:ext>
          </a:extLst>
        </xdr:cNvPr>
        <xdr:cNvGrpSpPr/>
      </xdr:nvGrpSpPr>
      <xdr:grpSpPr>
        <a:xfrm>
          <a:off x="1349498" y="6372761"/>
          <a:ext cx="7773894" cy="1098798"/>
          <a:chOff x="6802657" y="8063177"/>
          <a:chExt cx="8536734" cy="793038"/>
        </a:xfrm>
      </xdr:grpSpPr>
      <xdr:grpSp>
        <xdr:nvGrpSpPr>
          <xdr:cNvPr id="23" name="Group 3">
            <a:extLst>
              <a:ext uri="{FF2B5EF4-FFF2-40B4-BE49-F238E27FC236}">
                <a16:creationId xmlns:a16="http://schemas.microsoft.com/office/drawing/2014/main" id="{C7BDA306-E147-437B-A25D-77F522997B08}"/>
              </a:ext>
            </a:extLst>
          </xdr:cNvPr>
          <xdr:cNvGrpSpPr/>
        </xdr:nvGrpSpPr>
        <xdr:grpSpPr>
          <a:xfrm>
            <a:off x="6802657" y="8063177"/>
            <a:ext cx="8536734" cy="793038"/>
            <a:chOff x="635015" y="1175164"/>
            <a:chExt cx="10739018" cy="1600200"/>
          </a:xfrm>
        </xdr:grpSpPr>
        <xdr:sp macro="" textlink="">
          <xdr:nvSpPr>
            <xdr:cNvPr id="26" name="Rectangle 56">
              <a:extLst>
                <a:ext uri="{FF2B5EF4-FFF2-40B4-BE49-F238E27FC236}">
                  <a16:creationId xmlns:a16="http://schemas.microsoft.com/office/drawing/2014/main" id="{1B18011E-FF6B-4623-B0E5-6AC6F9973AFB}"/>
                </a:ext>
              </a:extLst>
            </xdr:cNvPr>
            <xdr:cNvSpPr/>
          </xdr:nvSpPr>
          <xdr:spPr>
            <a:xfrm>
              <a:off x="666346" y="1175164"/>
              <a:ext cx="10707687" cy="1600200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7" name="Rectangle 63">
              <a:extLst>
                <a:ext uri="{FF2B5EF4-FFF2-40B4-BE49-F238E27FC236}">
                  <a16:creationId xmlns:a16="http://schemas.microsoft.com/office/drawing/2014/main" id="{0084F12E-A813-41CD-83E3-CFBD13165C9F}"/>
                </a:ext>
              </a:extLst>
            </xdr:cNvPr>
            <xdr:cNvSpPr/>
          </xdr:nvSpPr>
          <xdr:spPr>
            <a:xfrm>
              <a:off x="666346" y="1269292"/>
              <a:ext cx="10707687" cy="649478"/>
            </a:xfrm>
            <a:prstGeom prst="rect">
              <a:avLst/>
            </a:prstGeom>
            <a:solidFill>
              <a:schemeClr val="tx2">
                <a:lumMod val="50000"/>
                <a:alpha val="2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182880" rIns="182880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1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8" name="TextBox 66">
              <a:extLst>
                <a:ext uri="{FF2B5EF4-FFF2-40B4-BE49-F238E27FC236}">
                  <a16:creationId xmlns:a16="http://schemas.microsoft.com/office/drawing/2014/main" id="{9B239234-CEBF-4AE1-850F-9A9503A5168F}"/>
                </a:ext>
              </a:extLst>
            </xdr:cNvPr>
            <xdr:cNvSpPr txBox="1"/>
          </xdr:nvSpPr>
          <xdr:spPr>
            <a:xfrm>
              <a:off x="635015" y="1291204"/>
              <a:ext cx="1844578" cy="5093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C" sz="1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Super EPP Ind/Pet</a:t>
              </a:r>
            </a:p>
          </xdr:txBody>
        </xdr:sp>
        <xdr:sp macro="" textlink="">
          <xdr:nvSpPr>
            <xdr:cNvPr id="29" name="TextBox 67">
              <a:extLst>
                <a:ext uri="{FF2B5EF4-FFF2-40B4-BE49-F238E27FC236}">
                  <a16:creationId xmlns:a16="http://schemas.microsoft.com/office/drawing/2014/main" id="{92DD460C-C8B6-4BCC-BA1E-E3AEFE4C6F9F}"/>
                </a:ext>
              </a:extLst>
            </xdr:cNvPr>
            <xdr:cNvSpPr txBox="1"/>
          </xdr:nvSpPr>
          <xdr:spPr>
            <a:xfrm>
              <a:off x="2670467" y="1218577"/>
              <a:ext cx="2014792" cy="5093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C" sz="1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Super</a:t>
              </a:r>
              <a:r>
                <a:rPr lang="es-EC" sz="1000" baseline="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 EPP Automotriz</a:t>
              </a:r>
              <a:endParaRPr lang="es-EC" sz="1000">
                <a:solidFill>
                  <a:schemeClr val="bg1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0" name="TextBox 69">
              <a:extLst>
                <a:ext uri="{FF2B5EF4-FFF2-40B4-BE49-F238E27FC236}">
                  <a16:creationId xmlns:a16="http://schemas.microsoft.com/office/drawing/2014/main" id="{B2B1D625-5CEE-45C1-96EB-740AAA7FD44E}"/>
                </a:ext>
              </a:extLst>
            </xdr:cNvPr>
            <xdr:cNvSpPr txBox="1"/>
          </xdr:nvSpPr>
          <xdr:spPr>
            <a:xfrm>
              <a:off x="7351005" y="1264737"/>
              <a:ext cx="1380232" cy="49421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Diferencial</a:t>
              </a:r>
            </a:p>
          </xdr:txBody>
        </xdr:sp>
        <xdr:sp macro="" textlink="">
          <xdr:nvSpPr>
            <xdr:cNvPr id="31" name="TextBox 70">
              <a:extLst>
                <a:ext uri="{FF2B5EF4-FFF2-40B4-BE49-F238E27FC236}">
                  <a16:creationId xmlns:a16="http://schemas.microsoft.com/office/drawing/2014/main" id="{835D29B4-CF44-4758-B2A5-DC19D3C74F51}"/>
                </a:ext>
              </a:extLst>
            </xdr:cNvPr>
            <xdr:cNvSpPr txBox="1"/>
          </xdr:nvSpPr>
          <xdr:spPr>
            <a:xfrm>
              <a:off x="4955894" y="1197207"/>
              <a:ext cx="1948563" cy="8226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C" sz="1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Precio</a:t>
              </a:r>
              <a:r>
                <a:rPr lang="es-EC" sz="1000" baseline="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 Importacion Unl 87 PP</a:t>
              </a:r>
              <a:endParaRPr lang="es-EC" sz="1000">
                <a:solidFill>
                  <a:schemeClr val="bg1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2" name="TextBox 76">
              <a:extLst>
                <a:ext uri="{FF2B5EF4-FFF2-40B4-BE49-F238E27FC236}">
                  <a16:creationId xmlns:a16="http://schemas.microsoft.com/office/drawing/2014/main" id="{4A5A1481-51A7-416B-B4B8-9BCE0647F12C}"/>
                </a:ext>
              </a:extLst>
            </xdr:cNvPr>
            <xdr:cNvSpPr txBox="1"/>
          </xdr:nvSpPr>
          <xdr:spPr>
            <a:xfrm>
              <a:off x="858048" y="1828800"/>
              <a:ext cx="184731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bg1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3" name="TextBox 79">
              <a:extLst>
                <a:ext uri="{FF2B5EF4-FFF2-40B4-BE49-F238E27FC236}">
                  <a16:creationId xmlns:a16="http://schemas.microsoft.com/office/drawing/2014/main" id="{94E7EADD-B308-49D3-87FB-F65C5BBB4AE9}"/>
                </a:ext>
              </a:extLst>
            </xdr:cNvPr>
            <xdr:cNvSpPr txBox="1"/>
          </xdr:nvSpPr>
          <xdr:spPr>
            <a:xfrm>
              <a:off x="2717178" y="1900192"/>
              <a:ext cx="2046200" cy="48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1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$2.56/GL</a:t>
              </a:r>
            </a:p>
          </xdr:txBody>
        </xdr:sp>
        <xdr:sp macro="" textlink="">
          <xdr:nvSpPr>
            <xdr:cNvPr id="34" name="TextBox 80">
              <a:extLst>
                <a:ext uri="{FF2B5EF4-FFF2-40B4-BE49-F238E27FC236}">
                  <a16:creationId xmlns:a16="http://schemas.microsoft.com/office/drawing/2014/main" id="{438A7FD0-792D-4A23-94CF-7EEFBD806CDA}"/>
                </a:ext>
              </a:extLst>
            </xdr:cNvPr>
            <xdr:cNvSpPr txBox="1"/>
          </xdr:nvSpPr>
          <xdr:spPr>
            <a:xfrm>
              <a:off x="7202156" y="1904095"/>
              <a:ext cx="1550598" cy="4225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400" b="1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$-0.07/GL</a:t>
              </a:r>
            </a:p>
          </xdr:txBody>
        </xdr:sp>
        <xdr:sp macro="" textlink="">
          <xdr:nvSpPr>
            <xdr:cNvPr id="35" name="TextBox 79">
              <a:extLst>
                <a:ext uri="{FF2B5EF4-FFF2-40B4-BE49-F238E27FC236}">
                  <a16:creationId xmlns:a16="http://schemas.microsoft.com/office/drawing/2014/main" id="{4856C209-5702-47E4-87D1-4B2E17EEC1E6}"/>
                </a:ext>
              </a:extLst>
            </xdr:cNvPr>
            <xdr:cNvSpPr txBox="1"/>
          </xdr:nvSpPr>
          <xdr:spPr>
            <a:xfrm>
              <a:off x="904574" y="1900192"/>
              <a:ext cx="1696804" cy="48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1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$2.55/GL</a:t>
              </a:r>
            </a:p>
          </xdr:txBody>
        </xdr:sp>
        <xdr:sp macro="" textlink="">
          <xdr:nvSpPr>
            <xdr:cNvPr id="36" name="TextBox 79">
              <a:extLst>
                <a:ext uri="{FF2B5EF4-FFF2-40B4-BE49-F238E27FC236}">
                  <a16:creationId xmlns:a16="http://schemas.microsoft.com/office/drawing/2014/main" id="{02ABC14A-DD1C-4C6C-B379-56468A283A3D}"/>
                </a:ext>
              </a:extLst>
            </xdr:cNvPr>
            <xdr:cNvSpPr txBox="1"/>
          </xdr:nvSpPr>
          <xdr:spPr>
            <a:xfrm>
              <a:off x="5169213" y="1900192"/>
              <a:ext cx="1556172" cy="48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1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$2.63/GL</a:t>
              </a:r>
            </a:p>
          </xdr:txBody>
        </xdr:sp>
      </xdr:grpSp>
      <xdr:sp macro="" textlink="">
        <xdr:nvSpPr>
          <xdr:cNvPr id="24" name="TextBox 70">
            <a:extLst>
              <a:ext uri="{FF2B5EF4-FFF2-40B4-BE49-F238E27FC236}">
                <a16:creationId xmlns:a16="http://schemas.microsoft.com/office/drawing/2014/main" id="{68C17748-C787-451F-9B82-254D7445AD01}"/>
              </a:ext>
            </a:extLst>
          </xdr:cNvPr>
          <xdr:cNvSpPr txBox="1"/>
        </xdr:nvSpPr>
        <xdr:spPr>
          <a:xfrm>
            <a:off x="13518421" y="8075542"/>
            <a:ext cx="1355161" cy="621199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000" b="0" i="0" u="none" strike="noStrike" kern="1200">
                <a:solidFill>
                  <a:schemeClr val="bg1"/>
                </a:solidFill>
                <a:latin typeface="Arial" pitchFamily="34" charset="0"/>
                <a:ea typeface="+mn-ea"/>
                <a:cs typeface="Arial" pitchFamily="34" charset="0"/>
              </a:rPr>
              <a:t>Mercado</a:t>
            </a:r>
            <a:r>
              <a:rPr lang="es-MX" sz="1000" b="0" i="0" u="none" strike="noStrike" kern="1200" baseline="0">
                <a:solidFill>
                  <a:schemeClr val="bg1"/>
                </a:solidFill>
                <a:latin typeface="Arial" pitchFamily="34" charset="0"/>
                <a:ea typeface="+mn-ea"/>
                <a:cs typeface="Arial" pitchFamily="34" charset="0"/>
              </a:rPr>
              <a:t> Zona Sur Super </a:t>
            </a:r>
          </a:p>
          <a:p>
            <a:pPr algn="ctr"/>
            <a:r>
              <a:rPr lang="es-MX" sz="1000" b="0" i="0" u="none" strike="noStrike" kern="1200" baseline="0">
                <a:solidFill>
                  <a:schemeClr val="bg1"/>
                </a:solidFill>
                <a:latin typeface="Arial" pitchFamily="34" charset="0"/>
                <a:ea typeface="+mn-ea"/>
                <a:cs typeface="Arial" pitchFamily="34" charset="0"/>
              </a:rPr>
              <a:t>US/TM</a:t>
            </a:r>
            <a:endParaRPr lang="es-EC" sz="100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5" name="TextBox 79">
            <a:extLst>
              <a:ext uri="{FF2B5EF4-FFF2-40B4-BE49-F238E27FC236}">
                <a16:creationId xmlns:a16="http://schemas.microsoft.com/office/drawing/2014/main" id="{9BE14CED-7310-4759-97F2-81396949672E}"/>
              </a:ext>
            </a:extLst>
          </xdr:cNvPr>
          <xdr:cNvSpPr txBox="1"/>
        </xdr:nvSpPr>
        <xdr:spPr>
          <a:xfrm>
            <a:off x="13247724" y="8416577"/>
            <a:ext cx="1822174" cy="33855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600" b="1" i="0" u="none" strike="noStrike" kern="1200">
                <a:solidFill>
                  <a:schemeClr val="bg1"/>
                </a:solidFill>
                <a:latin typeface="Arial" pitchFamily="34" charset="0"/>
                <a:ea typeface="+mn-ea"/>
                <a:cs typeface="Arial" pitchFamily="34" charset="0"/>
              </a:rPr>
              <a:t>$-1,562,654,915</a:t>
            </a:r>
            <a:endParaRPr lang="en-US" sz="1600" b="1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12</xdr:col>
      <xdr:colOff>611909</xdr:colOff>
      <xdr:row>13</xdr:row>
      <xdr:rowOff>36944</xdr:rowOff>
    </xdr:from>
    <xdr:to>
      <xdr:col>18</xdr:col>
      <xdr:colOff>259774</xdr:colOff>
      <xdr:row>25</xdr:row>
      <xdr:rowOff>46181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A8DBA9-B7AB-4A96-B159-72D136C6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80818</xdr:colOff>
      <xdr:row>26</xdr:row>
      <xdr:rowOff>138546</xdr:rowOff>
    </xdr:from>
    <xdr:to>
      <xdr:col>19</xdr:col>
      <xdr:colOff>658091</xdr:colOff>
      <xdr:row>32</xdr:row>
      <xdr:rowOff>127001</xdr:rowOff>
    </xdr:to>
    <xdr:grpSp>
      <xdr:nvGrpSpPr>
        <xdr:cNvPr id="37" name="4 Grupo">
          <a:extLst>
            <a:ext uri="{FF2B5EF4-FFF2-40B4-BE49-F238E27FC236}">
              <a16:creationId xmlns:a16="http://schemas.microsoft.com/office/drawing/2014/main" id="{517F55C7-C5E2-48A4-B344-7E1069B16F0F}"/>
            </a:ext>
          </a:extLst>
        </xdr:cNvPr>
        <xdr:cNvGrpSpPr/>
      </xdr:nvGrpSpPr>
      <xdr:grpSpPr>
        <a:xfrm>
          <a:off x="10487561" y="6245432"/>
          <a:ext cx="7652987" cy="1098798"/>
          <a:chOff x="6727938" y="8063177"/>
          <a:chExt cx="7795755" cy="793038"/>
        </a:xfrm>
      </xdr:grpSpPr>
      <xdr:grpSp>
        <xdr:nvGrpSpPr>
          <xdr:cNvPr id="38" name="Group 3">
            <a:extLst>
              <a:ext uri="{FF2B5EF4-FFF2-40B4-BE49-F238E27FC236}">
                <a16:creationId xmlns:a16="http://schemas.microsoft.com/office/drawing/2014/main" id="{5F3A8910-50BB-4B84-9B1D-6DD498EAFAB2}"/>
              </a:ext>
            </a:extLst>
          </xdr:cNvPr>
          <xdr:cNvGrpSpPr/>
        </xdr:nvGrpSpPr>
        <xdr:grpSpPr>
          <a:xfrm>
            <a:off x="6727938" y="8063177"/>
            <a:ext cx="7795755" cy="793038"/>
            <a:chOff x="541020" y="1175164"/>
            <a:chExt cx="9806883" cy="1600200"/>
          </a:xfrm>
        </xdr:grpSpPr>
        <xdr:sp macro="" textlink="">
          <xdr:nvSpPr>
            <xdr:cNvPr id="41" name="Rectangle 56">
              <a:extLst>
                <a:ext uri="{FF2B5EF4-FFF2-40B4-BE49-F238E27FC236}">
                  <a16:creationId xmlns:a16="http://schemas.microsoft.com/office/drawing/2014/main" id="{77EA6FD8-5DDF-4B43-9F1C-1908F5407F9A}"/>
                </a:ext>
              </a:extLst>
            </xdr:cNvPr>
            <xdr:cNvSpPr/>
          </xdr:nvSpPr>
          <xdr:spPr>
            <a:xfrm>
              <a:off x="541020" y="1175164"/>
              <a:ext cx="9806883" cy="1600200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2" name="Rectangle 63">
              <a:extLst>
                <a:ext uri="{FF2B5EF4-FFF2-40B4-BE49-F238E27FC236}">
                  <a16:creationId xmlns:a16="http://schemas.microsoft.com/office/drawing/2014/main" id="{F4C2A3AC-A53D-4A51-9A50-7ECCD7EC96C2}"/>
                </a:ext>
              </a:extLst>
            </xdr:cNvPr>
            <xdr:cNvSpPr/>
          </xdr:nvSpPr>
          <xdr:spPr>
            <a:xfrm>
              <a:off x="666344" y="1259385"/>
              <a:ext cx="9681557" cy="589547"/>
            </a:xfrm>
            <a:prstGeom prst="rect">
              <a:avLst/>
            </a:prstGeom>
            <a:solidFill>
              <a:schemeClr val="tx2">
                <a:lumMod val="50000"/>
                <a:alpha val="2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182880" rIns="182880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1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43" name="TextBox 66">
              <a:extLst>
                <a:ext uri="{FF2B5EF4-FFF2-40B4-BE49-F238E27FC236}">
                  <a16:creationId xmlns:a16="http://schemas.microsoft.com/office/drawing/2014/main" id="{2665DF30-F1EA-48A6-A396-DF90C5F4C530}"/>
                </a:ext>
              </a:extLst>
            </xdr:cNvPr>
            <xdr:cNvSpPr txBox="1"/>
          </xdr:nvSpPr>
          <xdr:spPr>
            <a:xfrm>
              <a:off x="588017" y="1291204"/>
              <a:ext cx="1891575" cy="5650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C" sz="1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Super Gasolinera</a:t>
              </a:r>
            </a:p>
            <a:p>
              <a:pPr algn="ctr"/>
              <a:r>
                <a:rPr lang="es-EC" sz="1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sin</a:t>
              </a:r>
              <a:r>
                <a:rPr lang="es-EC" sz="1000" baseline="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 IVA</a:t>
              </a:r>
              <a:endParaRPr lang="es-EC" sz="1000">
                <a:solidFill>
                  <a:schemeClr val="bg1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44" name="TextBox 67">
              <a:extLst>
                <a:ext uri="{FF2B5EF4-FFF2-40B4-BE49-F238E27FC236}">
                  <a16:creationId xmlns:a16="http://schemas.microsoft.com/office/drawing/2014/main" id="{45287EF4-4535-4656-B8DD-4A6918F4D0AF}"/>
                </a:ext>
              </a:extLst>
            </xdr:cNvPr>
            <xdr:cNvSpPr txBox="1"/>
          </xdr:nvSpPr>
          <xdr:spPr>
            <a:xfrm>
              <a:off x="2670467" y="1218576"/>
              <a:ext cx="2014792" cy="5650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C" sz="1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Precio</a:t>
              </a:r>
              <a:r>
                <a:rPr lang="es-EC" sz="1000" baseline="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 Importacion</a:t>
              </a:r>
            </a:p>
            <a:p>
              <a:pPr algn="ctr"/>
              <a:r>
                <a:rPr lang="es-EC" sz="1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Super</a:t>
              </a:r>
              <a:r>
                <a:rPr lang="es-EC" sz="1000" baseline="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 EPP </a:t>
              </a:r>
              <a:endParaRPr lang="es-EC" sz="1000">
                <a:solidFill>
                  <a:schemeClr val="bg1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45" name="TextBox 69">
              <a:extLst>
                <a:ext uri="{FF2B5EF4-FFF2-40B4-BE49-F238E27FC236}">
                  <a16:creationId xmlns:a16="http://schemas.microsoft.com/office/drawing/2014/main" id="{7A6D2B5E-C2FF-41F2-A402-8AB6BD3F85F9}"/>
                </a:ext>
              </a:extLst>
            </xdr:cNvPr>
            <xdr:cNvSpPr txBox="1"/>
          </xdr:nvSpPr>
          <xdr:spPr>
            <a:xfrm>
              <a:off x="5220439" y="1264737"/>
              <a:ext cx="1380232" cy="49421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Diferencial</a:t>
              </a:r>
            </a:p>
          </xdr:txBody>
        </xdr:sp>
        <xdr:sp macro="" textlink="">
          <xdr:nvSpPr>
            <xdr:cNvPr id="47" name="TextBox 76">
              <a:extLst>
                <a:ext uri="{FF2B5EF4-FFF2-40B4-BE49-F238E27FC236}">
                  <a16:creationId xmlns:a16="http://schemas.microsoft.com/office/drawing/2014/main" id="{96E9C709-4911-484F-9F97-7DC51276CA29}"/>
                </a:ext>
              </a:extLst>
            </xdr:cNvPr>
            <xdr:cNvSpPr txBox="1"/>
          </xdr:nvSpPr>
          <xdr:spPr>
            <a:xfrm>
              <a:off x="858048" y="1828800"/>
              <a:ext cx="184731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>
                <a:solidFill>
                  <a:schemeClr val="bg1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48" name="TextBox 79">
              <a:extLst>
                <a:ext uri="{FF2B5EF4-FFF2-40B4-BE49-F238E27FC236}">
                  <a16:creationId xmlns:a16="http://schemas.microsoft.com/office/drawing/2014/main" id="{9DC05022-A34E-4967-81E4-1DC5DD039EA6}"/>
                </a:ext>
              </a:extLst>
            </xdr:cNvPr>
            <xdr:cNvSpPr txBox="1"/>
          </xdr:nvSpPr>
          <xdr:spPr>
            <a:xfrm>
              <a:off x="2717176" y="1900189"/>
              <a:ext cx="2046200" cy="48776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1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$2.46/GL</a:t>
              </a:r>
            </a:p>
          </xdr:txBody>
        </xdr:sp>
        <xdr:sp macro="" textlink="">
          <xdr:nvSpPr>
            <xdr:cNvPr id="49" name="TextBox 80">
              <a:extLst>
                <a:ext uri="{FF2B5EF4-FFF2-40B4-BE49-F238E27FC236}">
                  <a16:creationId xmlns:a16="http://schemas.microsoft.com/office/drawing/2014/main" id="{21C86974-E001-40FB-9D03-E74E55F65687}"/>
                </a:ext>
              </a:extLst>
            </xdr:cNvPr>
            <xdr:cNvSpPr txBox="1"/>
          </xdr:nvSpPr>
          <xdr:spPr>
            <a:xfrm>
              <a:off x="5071589" y="1904094"/>
              <a:ext cx="1353170" cy="4439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400" b="1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$1.57/GL</a:t>
              </a:r>
            </a:p>
          </xdr:txBody>
        </xdr:sp>
        <xdr:sp macro="" textlink="">
          <xdr:nvSpPr>
            <xdr:cNvPr id="50" name="TextBox 79">
              <a:extLst>
                <a:ext uri="{FF2B5EF4-FFF2-40B4-BE49-F238E27FC236}">
                  <a16:creationId xmlns:a16="http://schemas.microsoft.com/office/drawing/2014/main" id="{297DA669-D3C4-4BD2-851D-5A5875FFFE68}"/>
                </a:ext>
              </a:extLst>
            </xdr:cNvPr>
            <xdr:cNvSpPr txBox="1"/>
          </xdr:nvSpPr>
          <xdr:spPr>
            <a:xfrm>
              <a:off x="904574" y="1900190"/>
              <a:ext cx="1696804" cy="47896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1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$4.20/GL</a:t>
              </a:r>
            </a:p>
          </xdr:txBody>
        </xdr:sp>
      </xdr:grpSp>
      <xdr:sp macro="" textlink="">
        <xdr:nvSpPr>
          <xdr:cNvPr id="39" name="TextBox 70">
            <a:extLst>
              <a:ext uri="{FF2B5EF4-FFF2-40B4-BE49-F238E27FC236}">
                <a16:creationId xmlns:a16="http://schemas.microsoft.com/office/drawing/2014/main" id="{C4C99348-E099-49AE-91A0-38819B6B9944}"/>
              </a:ext>
            </a:extLst>
          </xdr:cNvPr>
          <xdr:cNvSpPr txBox="1"/>
        </xdr:nvSpPr>
        <xdr:spPr>
          <a:xfrm>
            <a:off x="11824776" y="8075542"/>
            <a:ext cx="2287958" cy="621199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000" b="0" i="0" u="none" strike="noStrike" kern="1200">
                <a:solidFill>
                  <a:schemeClr val="bg1"/>
                </a:solidFill>
                <a:latin typeface="Arial" pitchFamily="34" charset="0"/>
                <a:ea typeface="+mn-ea"/>
                <a:cs typeface="Arial" pitchFamily="34" charset="0"/>
              </a:rPr>
              <a:t>Mercado</a:t>
            </a:r>
            <a:r>
              <a:rPr lang="es-MX" sz="1000" b="0" i="0" u="none" strike="noStrike" kern="1200" baseline="0">
                <a:solidFill>
                  <a:schemeClr val="bg1"/>
                </a:solidFill>
                <a:latin typeface="Arial" pitchFamily="34" charset="0"/>
                <a:ea typeface="+mn-ea"/>
                <a:cs typeface="Arial" pitchFamily="34" charset="0"/>
              </a:rPr>
              <a:t> Zona Sur Super </a:t>
            </a:r>
          </a:p>
          <a:p>
            <a:pPr algn="ctr"/>
            <a:r>
              <a:rPr lang="es-MX" sz="1000" b="0" i="0" u="none" strike="noStrike" kern="1200" baseline="0">
                <a:solidFill>
                  <a:schemeClr val="bg1"/>
                </a:solidFill>
                <a:latin typeface="Arial" pitchFamily="34" charset="0"/>
                <a:ea typeface="+mn-ea"/>
                <a:cs typeface="Arial" pitchFamily="34" charset="0"/>
              </a:rPr>
              <a:t>US/TM</a:t>
            </a:r>
            <a:endParaRPr lang="es-EC" sz="100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0" name="TextBox 79">
            <a:extLst>
              <a:ext uri="{FF2B5EF4-FFF2-40B4-BE49-F238E27FC236}">
                <a16:creationId xmlns:a16="http://schemas.microsoft.com/office/drawing/2014/main" id="{C82B6E2C-461C-4CFE-961B-B1AA90BD3DDF}"/>
              </a:ext>
            </a:extLst>
          </xdr:cNvPr>
          <xdr:cNvSpPr txBox="1"/>
        </xdr:nvSpPr>
        <xdr:spPr>
          <a:xfrm>
            <a:off x="11554080" y="8416577"/>
            <a:ext cx="2459028" cy="33855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600" b="1" i="0" u="none" strike="noStrike" kern="1200">
                <a:solidFill>
                  <a:schemeClr val="bg1"/>
                </a:solidFill>
                <a:latin typeface="Arial" pitchFamily="34" charset="0"/>
                <a:ea typeface="+mn-ea"/>
                <a:cs typeface="Arial" pitchFamily="34" charset="0"/>
              </a:rPr>
              <a:t>$32,908,806,977</a:t>
            </a:r>
            <a:endParaRPr lang="en-US" sz="1600" b="1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raciones\Desktop\Datos%20c&#225;lculos%20y%20gr&#225;ficos%20-%20FO4%202016-2020%20-%20rev%20Camara%20Industrias%20MRE%20Ju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</sheetPr>
  <dimension ref="A1:BJ1644"/>
  <sheetViews>
    <sheetView showGridLines="0" showRowColHeaders="0" tabSelected="1" zoomScale="85" zoomScaleNormal="85" workbookViewId="0">
      <pane xSplit="3" ySplit="11" topLeftCell="D12" activePane="bottomRight" state="frozen"/>
      <selection pane="topRight" activeCell="D1" sqref="D1"/>
      <selection pane="bottomLeft" activeCell="A6" sqref="A6"/>
      <selection pane="bottomRight" activeCell="M6" sqref="M6"/>
    </sheetView>
  </sheetViews>
  <sheetFormatPr defaultColWidth="10.77734375" defaultRowHeight="14.4"/>
  <cols>
    <col min="1" max="1" width="12.77734375" style="58" customWidth="1"/>
    <col min="2" max="2" width="14.21875" style="58" customWidth="1"/>
    <col min="3" max="3" width="14.5546875" customWidth="1"/>
    <col min="4" max="4" width="17.77734375" customWidth="1"/>
    <col min="5" max="5" width="21.5546875" style="11" customWidth="1"/>
    <col min="6" max="6" width="21" style="11" customWidth="1"/>
    <col min="7" max="8" width="15.77734375" style="11" customWidth="1"/>
    <col min="9" max="12" width="17.77734375" style="11" customWidth="1"/>
    <col min="13" max="13" width="19.77734375" style="11" customWidth="1"/>
    <col min="14" max="14" width="11.44140625" style="11"/>
    <col min="15" max="16" width="17.77734375" style="11" customWidth="1"/>
    <col min="17" max="17" width="16.77734375" style="11" bestFit="1" customWidth="1"/>
    <col min="18" max="18" width="17.77734375" style="11" customWidth="1"/>
    <col min="19" max="19" width="19.5546875" style="11" bestFit="1" customWidth="1"/>
    <col min="20" max="21" width="11.44140625" style="11"/>
    <col min="22" max="22" width="16" style="11" customWidth="1"/>
    <col min="23" max="23" width="15.5546875" style="11" customWidth="1"/>
    <col min="24" max="24" width="15.77734375" style="11" customWidth="1"/>
    <col min="25" max="25" width="14.5546875" style="11" customWidth="1"/>
    <col min="26" max="26" width="15.77734375" style="11" customWidth="1"/>
    <col min="27" max="27" width="13.5546875" style="11" customWidth="1"/>
    <col min="28" max="28" width="15.77734375" style="11" customWidth="1"/>
    <col min="29" max="30" width="16.77734375" style="11" customWidth="1"/>
    <col min="31" max="34" width="17.77734375" style="11" customWidth="1"/>
    <col min="35" max="35" width="15.21875" style="11" customWidth="1"/>
    <col min="36" max="36" width="16.21875" style="11" customWidth="1"/>
    <col min="37" max="37" width="11.44140625" style="11" customWidth="1"/>
    <col min="38" max="38" width="16.77734375" style="11" customWidth="1"/>
    <col min="39" max="44" width="15.77734375" style="11" customWidth="1"/>
    <col min="45" max="46" width="11.44140625" style="11" customWidth="1"/>
    <col min="47" max="49" width="10.77734375" style="11" customWidth="1"/>
    <col min="50" max="50" width="10.77734375" customWidth="1"/>
    <col min="51" max="62" width="10.77734375" hidden="1" customWidth="1"/>
  </cols>
  <sheetData>
    <row r="1" spans="1:62" ht="15.6">
      <c r="A1" s="134" t="s">
        <v>1309</v>
      </c>
      <c r="E1" s="115" t="s">
        <v>14</v>
      </c>
      <c r="F1" s="111">
        <v>0.95</v>
      </c>
      <c r="H1" s="115" t="s">
        <v>14</v>
      </c>
      <c r="I1" s="111">
        <v>0.95</v>
      </c>
      <c r="J1" s="116"/>
      <c r="M1" s="116"/>
    </row>
    <row r="2" spans="1:62">
      <c r="E2" s="117" t="s">
        <v>15</v>
      </c>
      <c r="F2" s="112">
        <f>+'Fórmula de precios '!B9</f>
        <v>360</v>
      </c>
      <c r="H2" s="117" t="s">
        <v>15</v>
      </c>
      <c r="I2" s="112">
        <f>+'Fórmula de precios '!E9</f>
        <v>0</v>
      </c>
      <c r="J2" s="118"/>
      <c r="M2" s="118"/>
      <c r="V2" s="49"/>
      <c r="AN2" s="11">
        <f>+AM2*F2</f>
        <v>0</v>
      </c>
    </row>
    <row r="3" spans="1:62">
      <c r="F3" s="140"/>
      <c r="I3" s="140"/>
      <c r="V3" s="49"/>
    </row>
    <row r="4" spans="1:62" ht="43.2">
      <c r="A4"/>
      <c r="B4"/>
      <c r="D4" s="145" t="s">
        <v>1325</v>
      </c>
      <c r="E4" s="144" t="s">
        <v>1323</v>
      </c>
      <c r="F4" s="144" t="s">
        <v>1324</v>
      </c>
      <c r="G4" s="191" t="s">
        <v>1296</v>
      </c>
      <c r="H4" s="191"/>
      <c r="I4" s="144" t="s">
        <v>1314</v>
      </c>
      <c r="J4" s="144" t="s">
        <v>1315</v>
      </c>
      <c r="K4" s="144" t="s">
        <v>1317</v>
      </c>
      <c r="L4" s="144" t="s">
        <v>1316</v>
      </c>
      <c r="M4" s="144" t="s">
        <v>1321</v>
      </c>
      <c r="O4" s="144" t="s">
        <v>1322</v>
      </c>
      <c r="P4" s="144" t="s">
        <v>1296</v>
      </c>
      <c r="Q4" s="144" t="s">
        <v>1317</v>
      </c>
      <c r="R4" s="144" t="s">
        <v>1316</v>
      </c>
      <c r="V4" s="49"/>
    </row>
    <row r="5" spans="1:62">
      <c r="A5"/>
      <c r="B5"/>
      <c r="D5" s="145" t="s">
        <v>1</v>
      </c>
      <c r="E5" s="144" t="s">
        <v>2</v>
      </c>
      <c r="F5" s="144" t="s">
        <v>3</v>
      </c>
      <c r="G5" s="144"/>
      <c r="H5" s="144"/>
      <c r="I5" s="144" t="s">
        <v>1320</v>
      </c>
      <c r="J5" s="144" t="s">
        <v>1320</v>
      </c>
      <c r="K5" s="144" t="s">
        <v>13</v>
      </c>
      <c r="L5" s="144" t="s">
        <v>12</v>
      </c>
      <c r="M5" s="144" t="s">
        <v>10</v>
      </c>
      <c r="O5" s="148" t="s">
        <v>1326</v>
      </c>
      <c r="P5" s="144" t="s">
        <v>1327</v>
      </c>
      <c r="Q5" s="144" t="s">
        <v>13</v>
      </c>
      <c r="R5" s="144" t="s">
        <v>12</v>
      </c>
      <c r="V5" s="49"/>
    </row>
    <row r="6" spans="1:62">
      <c r="A6"/>
      <c r="B6"/>
      <c r="C6" s="21" t="s">
        <v>1332</v>
      </c>
      <c r="D6" s="141">
        <f>AS12</f>
        <v>2.5508513102968364</v>
      </c>
      <c r="E6" s="49">
        <f>X12</f>
        <v>2.6254483611626487</v>
      </c>
      <c r="F6" s="49">
        <f>Z12</f>
        <v>2.6457678416821269</v>
      </c>
      <c r="G6" s="11" t="s">
        <v>1301</v>
      </c>
      <c r="H6" s="49">
        <f>$D$6-E6</f>
        <v>-7.4597050865812253E-2</v>
      </c>
      <c r="I6" s="161">
        <v>116588032</v>
      </c>
      <c r="J6" s="161">
        <v>67574016</v>
      </c>
      <c r="K6" s="142">
        <f>H6*$J$6</f>
        <v>-5040822.3087592106</v>
      </c>
      <c r="L6" s="146">
        <f>K6*42</f>
        <v>-211714536.96788684</v>
      </c>
      <c r="M6" s="146">
        <f>K6*310</f>
        <v>-1562654915.7153554</v>
      </c>
      <c r="O6" s="147">
        <f>4.7/1.12</f>
        <v>4.1964285714285712</v>
      </c>
      <c r="P6" s="49">
        <f>O6-$E$6</f>
        <v>1.5709802102659225</v>
      </c>
      <c r="Q6" s="162">
        <f>P6*$J$6</f>
        <v>106157441.86419281</v>
      </c>
      <c r="R6" s="146">
        <f>Q6*42</f>
        <v>4458612558.2960978</v>
      </c>
      <c r="S6" s="146">
        <f>Q6*310</f>
        <v>32908806977.899773</v>
      </c>
      <c r="V6" s="49"/>
    </row>
    <row r="7" spans="1:62">
      <c r="A7"/>
      <c r="B7"/>
      <c r="D7" s="141"/>
      <c r="E7" s="49"/>
      <c r="F7" s="49"/>
      <c r="G7" s="49" t="s">
        <v>1302</v>
      </c>
      <c r="H7" s="49">
        <f>$D$6-F6</f>
        <v>-9.4916531385290437E-2</v>
      </c>
      <c r="I7" s="161"/>
      <c r="J7" s="161"/>
      <c r="K7" s="142">
        <f>H7*$J$6</f>
        <v>-6413891.2104941178</v>
      </c>
      <c r="L7" s="146">
        <f>K7*42</f>
        <v>-269383430.84075296</v>
      </c>
      <c r="M7" s="146">
        <f>K7*310</f>
        <v>-1988306275.2531765</v>
      </c>
      <c r="O7" s="147">
        <f>4.66/1.12</f>
        <v>4.1607142857142856</v>
      </c>
      <c r="P7" s="49">
        <f>O7-$E$6</f>
        <v>1.5352659245516369</v>
      </c>
      <c r="Q7" s="162">
        <f>P7*$J$6</f>
        <v>103744084.14990711</v>
      </c>
      <c r="R7" s="146">
        <f>Q7*42</f>
        <v>4357251534.2960987</v>
      </c>
      <c r="V7" s="49"/>
    </row>
    <row r="8" spans="1:62">
      <c r="A8"/>
      <c r="B8"/>
      <c r="D8" s="141"/>
      <c r="E8" s="49"/>
      <c r="F8" s="49"/>
      <c r="G8" s="49"/>
      <c r="H8" s="49"/>
      <c r="I8" s="161"/>
      <c r="J8" s="161"/>
      <c r="K8" s="142"/>
      <c r="L8" s="146"/>
      <c r="M8" s="143"/>
      <c r="O8" s="147"/>
      <c r="P8" s="49"/>
      <c r="Q8" s="162"/>
      <c r="R8" s="146"/>
      <c r="V8" s="49"/>
    </row>
    <row r="9" spans="1:62" ht="15.6">
      <c r="X9" s="49"/>
      <c r="Z9" s="49"/>
      <c r="AB9" s="49"/>
      <c r="AC9" s="119"/>
      <c r="AF9" s="198" t="s">
        <v>1269</v>
      </c>
      <c r="AG9" s="198"/>
      <c r="AH9" s="198"/>
      <c r="AI9" s="198"/>
      <c r="AJ9" s="199" t="s">
        <v>1269</v>
      </c>
      <c r="AK9" s="199"/>
      <c r="AL9" s="199"/>
      <c r="AM9" s="192" t="s">
        <v>1250</v>
      </c>
      <c r="AN9" s="192"/>
      <c r="AO9" s="193"/>
      <c r="AP9" s="194" t="s">
        <v>1251</v>
      </c>
      <c r="AQ9" s="192"/>
      <c r="AR9" s="192"/>
      <c r="AS9" s="198" t="s">
        <v>1326</v>
      </c>
      <c r="AT9" s="198"/>
      <c r="BE9" s="195" t="s">
        <v>1250</v>
      </c>
      <c r="BF9" s="195"/>
      <c r="BG9" s="196"/>
      <c r="BH9" s="197" t="s">
        <v>1251</v>
      </c>
      <c r="BI9" s="195"/>
      <c r="BJ9" s="195"/>
    </row>
    <row r="10" spans="1:62" ht="90.75" customHeight="1">
      <c r="D10" s="110" t="s">
        <v>1288</v>
      </c>
      <c r="E10" s="110" t="s">
        <v>1288</v>
      </c>
      <c r="F10" s="110" t="s">
        <v>1288</v>
      </c>
      <c r="G10" s="138" t="s">
        <v>1312</v>
      </c>
      <c r="H10" s="110" t="s">
        <v>1312</v>
      </c>
      <c r="I10" s="110" t="s">
        <v>1312</v>
      </c>
      <c r="J10" s="135" t="s">
        <v>1289</v>
      </c>
      <c r="K10" s="133" t="s">
        <v>1289</v>
      </c>
      <c r="L10" s="133" t="s">
        <v>1289</v>
      </c>
      <c r="M10" s="135" t="s">
        <v>1311</v>
      </c>
      <c r="N10" s="133" t="s">
        <v>1311</v>
      </c>
      <c r="O10" s="133" t="s">
        <v>1311</v>
      </c>
      <c r="P10" s="136" t="s">
        <v>1290</v>
      </c>
      <c r="Q10" s="132" t="s">
        <v>1290</v>
      </c>
      <c r="R10" s="132" t="s">
        <v>1290</v>
      </c>
      <c r="S10" s="136" t="s">
        <v>1313</v>
      </c>
      <c r="T10" s="132" t="s">
        <v>1313</v>
      </c>
      <c r="U10" s="132" t="s">
        <v>1313</v>
      </c>
      <c r="V10" s="93" t="s">
        <v>1310</v>
      </c>
      <c r="W10" s="100" t="s">
        <v>1318</v>
      </c>
      <c r="X10" s="100" t="s">
        <v>1318</v>
      </c>
      <c r="Y10" s="139" t="s">
        <v>1319</v>
      </c>
      <c r="Z10" s="139" t="s">
        <v>1319</v>
      </c>
      <c r="AA10" s="139" t="s">
        <v>1291</v>
      </c>
      <c r="AB10" s="139" t="s">
        <v>1236</v>
      </c>
      <c r="AC10" s="93" t="s">
        <v>1238</v>
      </c>
      <c r="AD10" s="100" t="s">
        <v>1237</v>
      </c>
      <c r="AE10" s="100" t="s">
        <v>1237</v>
      </c>
      <c r="AF10" s="95" t="s">
        <v>1342</v>
      </c>
      <c r="AG10" s="95" t="s">
        <v>1330</v>
      </c>
      <c r="AH10" s="95" t="s">
        <v>1247</v>
      </c>
      <c r="AI10" s="95" t="s">
        <v>1248</v>
      </c>
      <c r="AJ10" s="96" t="s">
        <v>1245</v>
      </c>
      <c r="AK10" s="96" t="s">
        <v>1246</v>
      </c>
      <c r="AL10" s="96" t="s">
        <v>1331</v>
      </c>
      <c r="AM10" s="91" t="s">
        <v>1249</v>
      </c>
      <c r="AN10" s="91" t="s">
        <v>1234</v>
      </c>
      <c r="AO10" s="91" t="s">
        <v>1235</v>
      </c>
      <c r="AP10" s="91" t="s">
        <v>1233</v>
      </c>
      <c r="AQ10" s="91" t="s">
        <v>1234</v>
      </c>
      <c r="AR10" s="91" t="s">
        <v>1235</v>
      </c>
      <c r="AS10" s="95" t="s">
        <v>1329</v>
      </c>
      <c r="AT10" s="95" t="s">
        <v>1330</v>
      </c>
      <c r="AU10" s="89" t="s">
        <v>1228</v>
      </c>
      <c r="AV10" s="89" t="s">
        <v>1228</v>
      </c>
      <c r="AW10" s="89" t="s">
        <v>1229</v>
      </c>
      <c r="AY10" s="105" t="s">
        <v>1239</v>
      </c>
      <c r="AZ10" s="105" t="s">
        <v>1241</v>
      </c>
      <c r="BA10" s="105" t="s">
        <v>1240</v>
      </c>
      <c r="BB10" s="105" t="s">
        <v>1244</v>
      </c>
      <c r="BC10" s="105" t="s">
        <v>1242</v>
      </c>
      <c r="BD10" s="105" t="s">
        <v>1243</v>
      </c>
      <c r="BE10" s="152" t="s">
        <v>1249</v>
      </c>
      <c r="BF10" s="152" t="s">
        <v>1234</v>
      </c>
      <c r="BG10" s="152" t="s">
        <v>1235</v>
      </c>
      <c r="BH10" s="153" t="s">
        <v>1249</v>
      </c>
      <c r="BI10" s="153" t="s">
        <v>1234</v>
      </c>
      <c r="BJ10" s="153" t="s">
        <v>1235</v>
      </c>
    </row>
    <row r="11" spans="1:62">
      <c r="D11" s="22" t="s">
        <v>1232</v>
      </c>
      <c r="E11" s="22" t="s">
        <v>13</v>
      </c>
      <c r="F11" s="22" t="s">
        <v>12</v>
      </c>
      <c r="G11" s="22" t="s">
        <v>1232</v>
      </c>
      <c r="H11" s="22" t="s">
        <v>13</v>
      </c>
      <c r="I11" s="22" t="s">
        <v>12</v>
      </c>
      <c r="J11" s="22" t="s">
        <v>1232</v>
      </c>
      <c r="K11" s="22" t="s">
        <v>13</v>
      </c>
      <c r="L11" s="22" t="s">
        <v>12</v>
      </c>
      <c r="M11" s="22" t="s">
        <v>1232</v>
      </c>
      <c r="N11" s="22" t="s">
        <v>13</v>
      </c>
      <c r="O11" s="22" t="s">
        <v>12</v>
      </c>
      <c r="P11" s="22" t="s">
        <v>1232</v>
      </c>
      <c r="Q11" s="22" t="s">
        <v>13</v>
      </c>
      <c r="R11" s="22" t="s">
        <v>12</v>
      </c>
      <c r="S11" s="22" t="s">
        <v>1232</v>
      </c>
      <c r="T11" s="22" t="s">
        <v>13</v>
      </c>
      <c r="U11" s="22" t="s">
        <v>12</v>
      </c>
      <c r="V11" s="87" t="s">
        <v>12</v>
      </c>
      <c r="W11" s="22" t="s">
        <v>12</v>
      </c>
      <c r="X11" s="22" t="s">
        <v>1292</v>
      </c>
      <c r="Y11" s="22" t="s">
        <v>12</v>
      </c>
      <c r="Z11" s="22" t="s">
        <v>1292</v>
      </c>
      <c r="AA11" s="22" t="s">
        <v>12</v>
      </c>
      <c r="AB11" s="22" t="s">
        <v>1292</v>
      </c>
      <c r="AC11" s="87" t="s">
        <v>12</v>
      </c>
      <c r="AD11" s="102" t="s">
        <v>12</v>
      </c>
      <c r="AE11" s="101" t="s">
        <v>1292</v>
      </c>
      <c r="AF11" s="92" t="s">
        <v>13</v>
      </c>
      <c r="AG11" s="92" t="s">
        <v>13</v>
      </c>
      <c r="AH11" s="92" t="s">
        <v>13</v>
      </c>
      <c r="AI11" s="92" t="s">
        <v>13</v>
      </c>
      <c r="AJ11" s="35" t="s">
        <v>13</v>
      </c>
      <c r="AK11" s="35" t="s">
        <v>13</v>
      </c>
      <c r="AL11" s="35" t="s">
        <v>13</v>
      </c>
      <c r="AM11" s="34" t="s">
        <v>13</v>
      </c>
      <c r="AN11" s="34" t="s">
        <v>13</v>
      </c>
      <c r="AO11" s="34" t="s">
        <v>13</v>
      </c>
      <c r="AP11" s="34" t="s">
        <v>13</v>
      </c>
      <c r="AQ11" s="34" t="s">
        <v>13</v>
      </c>
      <c r="AR11" s="34" t="s">
        <v>13</v>
      </c>
      <c r="AS11" s="102" t="s">
        <v>13</v>
      </c>
      <c r="AT11" s="102" t="s">
        <v>13</v>
      </c>
      <c r="AU11" s="88" t="s">
        <v>12</v>
      </c>
      <c r="AV11" s="87" t="s">
        <v>10</v>
      </c>
      <c r="AW11" s="87" t="s">
        <v>10</v>
      </c>
      <c r="AY11" s="22" t="s">
        <v>12</v>
      </c>
      <c r="AZ11" s="22" t="s">
        <v>12</v>
      </c>
      <c r="BA11" s="22" t="s">
        <v>12</v>
      </c>
      <c r="BB11" s="22" t="s">
        <v>12</v>
      </c>
      <c r="BC11" s="22" t="s">
        <v>12</v>
      </c>
      <c r="BD11" s="22" t="s">
        <v>12</v>
      </c>
      <c r="BE11" s="22" t="s">
        <v>12</v>
      </c>
      <c r="BF11" s="22" t="s">
        <v>12</v>
      </c>
      <c r="BG11" s="22" t="s">
        <v>12</v>
      </c>
      <c r="BH11" s="22" t="s">
        <v>12</v>
      </c>
      <c r="BI11" s="22" t="s">
        <v>12</v>
      </c>
      <c r="BJ11" s="22" t="s">
        <v>12</v>
      </c>
    </row>
    <row r="12" spans="1:62">
      <c r="C12" s="149" t="s">
        <v>1332</v>
      </c>
      <c r="D12" s="150">
        <f>+AVERAGE(D31:D262)</f>
        <v>250.06493506493513</v>
      </c>
      <c r="E12" s="163">
        <f>+AVERAGE(E31:E262)</f>
        <v>2.5006493506493523</v>
      </c>
      <c r="F12" s="163">
        <f t="shared" ref="F12:AQ12" si="0">+AVERAGE(F31:F262)</f>
        <v>105.02727272727267</v>
      </c>
      <c r="G12" s="163">
        <f>+AVERAGE(G31:G262)</f>
        <v>252.09688311688319</v>
      </c>
      <c r="H12" s="163">
        <f>+AVERAGE(H31:H262)</f>
        <v>2.5209688311688292</v>
      </c>
      <c r="I12" s="163">
        <f t="shared" ref="I12" si="1">+AVERAGE(I31:I262)</f>
        <v>105.88069090909087</v>
      </c>
      <c r="J12" s="163">
        <f>+AVERAGE(J31:J262)</f>
        <v>255.47822510822505</v>
      </c>
      <c r="K12" s="163">
        <f>+AVERAGE(K31:K262)</f>
        <v>2.5547822510822509</v>
      </c>
      <c r="L12" s="163">
        <f t="shared" ref="L12" si="2">+AVERAGE(L31:L262)</f>
        <v>107.3008545454545</v>
      </c>
      <c r="M12" s="163">
        <f>+AVERAGE(M31:M262)</f>
        <v>257.54603463203455</v>
      </c>
      <c r="N12" s="163">
        <f>+AVERAGE(N31:N262)</f>
        <v>2.5754603463203471</v>
      </c>
      <c r="O12" s="163">
        <f t="shared" ref="O12" si="3">+AVERAGE(O31:O262)</f>
        <v>108.16933454545457</v>
      </c>
      <c r="P12" s="163">
        <f>+AVERAGE(P31:P262)</f>
        <v>263.59363636363639</v>
      </c>
      <c r="Q12" s="163">
        <f>+AVERAGE(Q31:Q262)</f>
        <v>2.6359363636363637</v>
      </c>
      <c r="R12" s="163">
        <f t="shared" ref="R12" si="4">+AVERAGE(R31:R262)</f>
        <v>110.70932727272724</v>
      </c>
      <c r="S12" s="163">
        <f>+AVERAGE(S31:S262)</f>
        <v>265.71904761904767</v>
      </c>
      <c r="T12" s="163">
        <f>+AVERAGE(T31:T262)</f>
        <v>2.6571904761904768</v>
      </c>
      <c r="U12" s="163">
        <f t="shared" ref="U12" si="5">+AVERAGE(U31:U262)</f>
        <v>111.60199999999998</v>
      </c>
      <c r="V12" s="163">
        <f>+AVERAGE(V31:V262)</f>
        <v>5.2415584415584258</v>
      </c>
      <c r="W12" s="163">
        <f>+AVERAGE(W31:W262)</f>
        <v>110.26883116883111</v>
      </c>
      <c r="X12" s="163">
        <f t="shared" si="0"/>
        <v>2.6254483611626487</v>
      </c>
      <c r="Y12" s="163">
        <f t="shared" ref="Y12:Z12" si="6">+AVERAGE(Y31:Y262)</f>
        <v>111.1222493506493</v>
      </c>
      <c r="Z12" s="163">
        <f t="shared" si="6"/>
        <v>2.6457678416821269</v>
      </c>
      <c r="AA12" s="163">
        <f t="shared" ref="AA12:AB12" si="7">+AVERAGE(AA31:AA262)</f>
        <v>115.95088571428572</v>
      </c>
      <c r="AB12" s="163">
        <f t="shared" si="7"/>
        <v>2.7607353741496587</v>
      </c>
      <c r="AC12" s="163">
        <f t="shared" si="0"/>
        <v>-1.7578787878787876</v>
      </c>
      <c r="AD12" s="163">
        <f t="shared" si="0"/>
        <v>103.26939393939392</v>
      </c>
      <c r="AE12" s="163">
        <f>+AVERAGE(AE31:AE262)</f>
        <v>2.4587950937950929</v>
      </c>
      <c r="AF12" s="163">
        <f t="shared" si="0"/>
        <v>2.856953467532461</v>
      </c>
      <c r="AG12" s="163">
        <f t="shared" ref="AG12" si="8">+AVERAGE(AG31:AG262)</f>
        <v>2.8692385541125476</v>
      </c>
      <c r="AH12" s="163">
        <f t="shared" si="0"/>
        <v>2.6643413116883052</v>
      </c>
      <c r="AI12" s="163">
        <f t="shared" si="0"/>
        <v>2.6969058614718584</v>
      </c>
      <c r="AJ12" s="163">
        <f t="shared" si="0"/>
        <v>2.250243190476191</v>
      </c>
      <c r="AK12" s="163">
        <f t="shared" si="0"/>
        <v>2.2861006796536785</v>
      </c>
      <c r="AL12" s="163">
        <f t="shared" si="0"/>
        <v>0.89539212121212053</v>
      </c>
      <c r="AM12" s="163">
        <f t="shared" si="0"/>
        <v>3.0514069264069228</v>
      </c>
      <c r="AN12" s="163">
        <f t="shared" si="0"/>
        <v>3.4553203463203515</v>
      </c>
      <c r="AO12" s="163">
        <f t="shared" si="0"/>
        <v>3.6936363636363589</v>
      </c>
      <c r="AP12" s="163">
        <f t="shared" si="0"/>
        <v>4.5831168831168796</v>
      </c>
      <c r="AQ12" s="163">
        <f t="shared" si="0"/>
        <v>4.8706839826839845</v>
      </c>
      <c r="AR12" s="163">
        <f>+AVERAGE(AR31:AR262)</f>
        <v>4.9202683982684068</v>
      </c>
      <c r="AS12" s="163">
        <f>+AVERAGE(AS31:AS262)</f>
        <v>2.5508513102968364</v>
      </c>
      <c r="AT12" s="163">
        <f>+AVERAGE(AT31:AT262)</f>
        <v>2.5618201376004874</v>
      </c>
      <c r="AU12" s="163">
        <f t="shared" ref="AU12:AW12" si="9">+AVERAGE(AU31:AU262)</f>
        <v>82.892034632034694</v>
      </c>
      <c r="AV12" s="163">
        <f t="shared" si="9"/>
        <v>629.22547826086941</v>
      </c>
      <c r="AW12" s="163">
        <f t="shared" si="9"/>
        <v>606.82067826086984</v>
      </c>
      <c r="AY12" s="31">
        <f t="shared" ref="AY12:BJ12" si="10">+AVERAGE(AY31:AY262)</f>
        <v>109.22022975652169</v>
      </c>
      <c r="AZ12" s="31">
        <f t="shared" si="10"/>
        <v>103.16187328695662</v>
      </c>
      <c r="BA12" s="31">
        <f t="shared" si="10"/>
        <v>104.2454962956524</v>
      </c>
      <c r="BB12" s="31">
        <f t="shared" si="10"/>
        <v>89.417626382608702</v>
      </c>
      <c r="BC12" s="31">
        <f t="shared" si="10"/>
        <v>92.442751252173991</v>
      </c>
      <c r="BD12" s="31">
        <f t="shared" si="10"/>
        <v>41.68505843478259</v>
      </c>
      <c r="BE12" s="31">
        <f t="shared" si="10"/>
        <v>117.07773913043498</v>
      </c>
      <c r="BF12" s="31">
        <f t="shared" si="10"/>
        <v>134.47486956521738</v>
      </c>
      <c r="BG12" s="31">
        <f t="shared" si="10"/>
        <v>144.51469565217386</v>
      </c>
      <c r="BH12" s="31">
        <f t="shared" si="10"/>
        <v>176.98982608695636</v>
      </c>
      <c r="BI12" s="31">
        <f t="shared" si="10"/>
        <v>188.7260869565217</v>
      </c>
      <c r="BJ12" s="31">
        <f t="shared" si="10"/>
        <v>190.70739130434794</v>
      </c>
    </row>
    <row r="13" spans="1:62">
      <c r="C13" s="149">
        <v>2022</v>
      </c>
      <c r="D13" s="150">
        <f>+AVERAGE(D31:D121)</f>
        <v>294.45088888888893</v>
      </c>
      <c r="E13" s="163">
        <f t="shared" ref="E13:AR13" si="11">+AVERAGE(E31:E121)</f>
        <v>2.94450888888889</v>
      </c>
      <c r="F13" s="163">
        <f t="shared" si="11"/>
        <v>123.66937333333335</v>
      </c>
      <c r="G13" s="163">
        <f t="shared" si="11"/>
        <v>296.45088888888893</v>
      </c>
      <c r="H13" s="163">
        <f t="shared" si="11"/>
        <v>2.9645088888888873</v>
      </c>
      <c r="I13" s="163">
        <f t="shared" si="11"/>
        <v>124.50937333333333</v>
      </c>
      <c r="J13" s="163">
        <f t="shared" si="11"/>
        <v>300.9931111111112</v>
      </c>
      <c r="K13" s="163">
        <f t="shared" si="11"/>
        <v>3.0099311111111118</v>
      </c>
      <c r="L13" s="163">
        <f t="shared" si="11"/>
        <v>126.41710666666663</v>
      </c>
      <c r="M13" s="163">
        <f t="shared" si="11"/>
        <v>302.9931111111112</v>
      </c>
      <c r="N13" s="163">
        <f t="shared" si="11"/>
        <v>3.0299311111111114</v>
      </c>
      <c r="O13" s="163">
        <f t="shared" si="11"/>
        <v>127.25710666666663</v>
      </c>
      <c r="P13" s="163">
        <f t="shared" si="11"/>
        <v>310.80644444444454</v>
      </c>
      <c r="Q13" s="163">
        <f t="shared" si="11"/>
        <v>3.1080644444444454</v>
      </c>
      <c r="R13" s="163">
        <f t="shared" si="11"/>
        <v>130.53870666666671</v>
      </c>
      <c r="S13" s="163">
        <f t="shared" si="11"/>
        <v>312.80644444444454</v>
      </c>
      <c r="T13" s="163">
        <f t="shared" si="11"/>
        <v>3.1280644444444445</v>
      </c>
      <c r="U13" s="163">
        <f t="shared" si="11"/>
        <v>131.37870666666672</v>
      </c>
      <c r="V13" s="163">
        <f t="shared" si="11"/>
        <v>9.5599999999999774</v>
      </c>
      <c r="W13" s="163">
        <f t="shared" si="11"/>
        <v>133.22937333333334</v>
      </c>
      <c r="X13" s="163">
        <f t="shared" si="11"/>
        <v>3.1721279365079371</v>
      </c>
      <c r="Y13" s="163">
        <f t="shared" si="11"/>
        <v>134.06937333333332</v>
      </c>
      <c r="Z13" s="163">
        <f t="shared" si="11"/>
        <v>3.1921279365079367</v>
      </c>
      <c r="AA13" s="163">
        <f t="shared" si="11"/>
        <v>140.09870666666669</v>
      </c>
      <c r="AB13" s="163">
        <f t="shared" si="11"/>
        <v>3.3356834920634935</v>
      </c>
      <c r="AC13" s="163">
        <f t="shared" si="11"/>
        <v>0.20188888888888884</v>
      </c>
      <c r="AD13" s="163">
        <f t="shared" si="11"/>
        <v>123.8712622222223</v>
      </c>
      <c r="AE13" s="163">
        <f t="shared" si="11"/>
        <v>2.9493157671957664</v>
      </c>
      <c r="AF13" s="163">
        <f t="shared" si="11"/>
        <v>3.1980171333333343</v>
      </c>
      <c r="AG13" s="163">
        <f t="shared" si="11"/>
        <v>3.2253053666666673</v>
      </c>
      <c r="AH13" s="163">
        <f t="shared" si="11"/>
        <v>2.9320273999999964</v>
      </c>
      <c r="AI13" s="163">
        <f t="shared" si="11"/>
        <v>2.9756837666666685</v>
      </c>
      <c r="AJ13" s="163">
        <f t="shared" si="11"/>
        <v>2.3704500000000035</v>
      </c>
      <c r="AK13" s="163">
        <f t="shared" si="11"/>
        <v>2.3704500000000035</v>
      </c>
      <c r="AL13" s="163">
        <f t="shared" si="11"/>
        <v>0.79912000000000083</v>
      </c>
      <c r="AM13" s="163">
        <f t="shared" si="11"/>
        <v>3.4303333333333303</v>
      </c>
      <c r="AN13" s="163">
        <f t="shared" si="11"/>
        <v>3.8151333333333368</v>
      </c>
      <c r="AO13" s="163">
        <f t="shared" si="11"/>
        <v>4.0566555555555555</v>
      </c>
      <c r="AP13" s="163">
        <f t="shared" si="11"/>
        <v>5.0823111111111121</v>
      </c>
      <c r="AQ13" s="163">
        <f t="shared" si="11"/>
        <v>5.3834333333333344</v>
      </c>
      <c r="AR13" s="163">
        <f t="shared" si="11"/>
        <v>5.4325999999999999</v>
      </c>
      <c r="AS13" s="163">
        <f t="shared" ref="AS13:AW13" si="12">+AVERAGE(AS31:AS121)</f>
        <v>2.8553724404761889</v>
      </c>
      <c r="AT13" s="163">
        <f t="shared" ref="AT13" si="13">+AVERAGE(AT31:AT121)</f>
        <v>2.8797369345238111</v>
      </c>
      <c r="AU13" s="163">
        <f t="shared" si="12"/>
        <v>97.358444444444444</v>
      </c>
      <c r="AV13" s="163">
        <f t="shared" si="12"/>
        <v>739.21101123595508</v>
      </c>
      <c r="AW13" s="163">
        <f t="shared" si="12"/>
        <v>691.01164044943846</v>
      </c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</row>
    <row r="14" spans="1:62">
      <c r="C14" s="149">
        <v>2021</v>
      </c>
      <c r="D14" s="150">
        <f>+AVERAGE(D20:D26)</f>
        <v>221.36506381713522</v>
      </c>
      <c r="E14" s="163">
        <f t="shared" ref="E14:AR14" si="14">+AVERAGE(E20:E26)</f>
        <v>2.2136506381713525</v>
      </c>
      <c r="F14" s="163">
        <f t="shared" si="14"/>
        <v>92.973326803196827</v>
      </c>
      <c r="G14" s="163">
        <f t="shared" si="14"/>
        <v>223.41648889206027</v>
      </c>
      <c r="H14" s="163">
        <f t="shared" si="14"/>
        <v>2.2341648889206032</v>
      </c>
      <c r="I14" s="163">
        <f t="shared" si="14"/>
        <v>93.834925334665314</v>
      </c>
      <c r="J14" s="163">
        <f t="shared" si="14"/>
        <v>226.10649096141955</v>
      </c>
      <c r="K14" s="163">
        <f t="shared" si="14"/>
        <v>2.2610649096141953</v>
      </c>
      <c r="L14" s="163">
        <f t="shared" si="14"/>
        <v>94.964726203796204</v>
      </c>
      <c r="M14" s="163">
        <f t="shared" si="14"/>
        <v>228.20856085343229</v>
      </c>
      <c r="N14" s="163">
        <f t="shared" si="14"/>
        <v>2.2820856085343229</v>
      </c>
      <c r="O14" s="163">
        <f t="shared" si="14"/>
        <v>95.847595558441554</v>
      </c>
      <c r="P14" s="163">
        <f t="shared" si="14"/>
        <v>233.20706814613953</v>
      </c>
      <c r="Q14" s="163">
        <f t="shared" si="14"/>
        <v>2.3320706814613961</v>
      </c>
      <c r="R14" s="163">
        <f t="shared" si="14"/>
        <v>97.946968621378602</v>
      </c>
      <c r="S14" s="163">
        <f t="shared" si="14"/>
        <v>235.39550970458109</v>
      </c>
      <c r="T14" s="163">
        <f t="shared" si="14"/>
        <v>2.3539550970458119</v>
      </c>
      <c r="U14" s="163">
        <f t="shared" si="14"/>
        <v>98.866114075924088</v>
      </c>
      <c r="V14" s="163">
        <f t="shared" si="14"/>
        <v>2.4568336425479282</v>
      </c>
      <c r="W14" s="163">
        <f t="shared" si="14"/>
        <v>95.430160445744733</v>
      </c>
      <c r="X14" s="163">
        <f t="shared" si="14"/>
        <v>2.2721466772796357</v>
      </c>
      <c r="Y14" s="163">
        <f t="shared" si="14"/>
        <v>96.291758977213249</v>
      </c>
      <c r="Z14" s="163">
        <f t="shared" si="14"/>
        <v>2.2926609280288872</v>
      </c>
      <c r="AA14" s="163">
        <f t="shared" si="14"/>
        <v>100.40380226392655</v>
      </c>
      <c r="AB14" s="163">
        <f t="shared" si="14"/>
        <v>2.3905667205696797</v>
      </c>
      <c r="AC14" s="163">
        <f t="shared" si="14"/>
        <v>-2.706360544217687</v>
      </c>
      <c r="AD14" s="163">
        <f t="shared" si="14"/>
        <v>90.26696625897911</v>
      </c>
      <c r="AE14" s="163">
        <f t="shared" si="14"/>
        <v>2.1492134823566458</v>
      </c>
      <c r="AF14" s="163">
        <f t="shared" si="14"/>
        <v>2.6310423058750776</v>
      </c>
      <c r="AG14" s="163">
        <f t="shared" si="14"/>
        <v>2.6336403602968459</v>
      </c>
      <c r="AH14" s="163">
        <f t="shared" si="14"/>
        <v>2.4861729774582564</v>
      </c>
      <c r="AI14" s="163">
        <f t="shared" si="14"/>
        <v>2.5109227348175636</v>
      </c>
      <c r="AJ14" s="163">
        <f t="shared" si="14"/>
        <v>2.16246650995671</v>
      </c>
      <c r="AK14" s="163">
        <f t="shared" si="14"/>
        <v>2.240456548917749</v>
      </c>
      <c r="AL14" s="163">
        <f t="shared" si="14"/>
        <v>1.0085118636363637</v>
      </c>
      <c r="AM14" s="163">
        <f t="shared" si="14"/>
        <v>2.8041992340992339</v>
      </c>
      <c r="AN14" s="163">
        <f t="shared" si="14"/>
        <v>3.2199332619761192</v>
      </c>
      <c r="AO14" s="163">
        <f t="shared" si="14"/>
        <v>3.4565528281242566</v>
      </c>
      <c r="AP14" s="163">
        <f t="shared" si="14"/>
        <v>4.25712727748442</v>
      </c>
      <c r="AQ14" s="163">
        <f t="shared" si="14"/>
        <v>4.5359986465915041</v>
      </c>
      <c r="AR14" s="163">
        <f t="shared" si="14"/>
        <v>4.5852609890109894</v>
      </c>
      <c r="AS14" s="163">
        <f t="shared" ref="AS14:AW14" si="15">+AVERAGE(AS20:AS26)</f>
        <v>2.3491449159598901</v>
      </c>
      <c r="AT14" s="163">
        <f t="shared" ref="AT14" si="16">+AVERAGE(AT20:AT26)</f>
        <v>2.3514646074078978</v>
      </c>
      <c r="AU14" s="163">
        <f t="shared" si="15"/>
        <v>73.702454664383239</v>
      </c>
      <c r="AV14" s="163">
        <f t="shared" si="15"/>
        <v>560.13865544931264</v>
      </c>
      <c r="AW14" s="163">
        <f t="shared" si="15"/>
        <v>551.42189761666907</v>
      </c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</row>
    <row r="15" spans="1:62">
      <c r="C15" s="20"/>
      <c r="D15" s="31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W15" s="49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</row>
    <row r="16" spans="1:62">
      <c r="A16" s="58">
        <v>202204</v>
      </c>
      <c r="C16" s="1">
        <v>44652</v>
      </c>
      <c r="D16" s="19">
        <f t="shared" ref="D16:M26" si="17">+AVERAGEIFS(D$31:D$262,$B$31:$B$262,$A16)</f>
        <v>317.86250000000001</v>
      </c>
      <c r="E16" s="49">
        <f t="shared" si="17"/>
        <v>3.1786250000000003</v>
      </c>
      <c r="F16" s="49">
        <f t="shared" si="17"/>
        <v>133.50225</v>
      </c>
      <c r="G16" s="49">
        <f t="shared" si="17"/>
        <v>319.86250000000001</v>
      </c>
      <c r="H16" s="49">
        <f t="shared" si="17"/>
        <v>3.1986249999999998</v>
      </c>
      <c r="I16" s="49">
        <f t="shared" si="17"/>
        <v>134.34225000000001</v>
      </c>
      <c r="J16" s="49">
        <f t="shared" si="17"/>
        <v>326.71850000000006</v>
      </c>
      <c r="K16" s="49">
        <f t="shared" si="17"/>
        <v>3.267185</v>
      </c>
      <c r="L16" s="49">
        <f t="shared" si="17"/>
        <v>137.22176999999996</v>
      </c>
      <c r="M16" s="49">
        <f t="shared" si="17"/>
        <v>328.71850000000006</v>
      </c>
      <c r="N16" s="49">
        <f t="shared" ref="N16:W26" si="18">+AVERAGEIFS(N$31:N$262,$B$31:$B$262,$A16)</f>
        <v>3.287185</v>
      </c>
      <c r="O16" s="49">
        <f t="shared" si="18"/>
        <v>138.06177</v>
      </c>
      <c r="P16" s="49">
        <f t="shared" si="18"/>
        <v>340.00250000000005</v>
      </c>
      <c r="Q16" s="49">
        <f t="shared" si="18"/>
        <v>3.4000250000000003</v>
      </c>
      <c r="R16" s="49">
        <f t="shared" si="18"/>
        <v>142.80105</v>
      </c>
      <c r="S16" s="49">
        <f t="shared" si="18"/>
        <v>342.00250000000005</v>
      </c>
      <c r="T16" s="49">
        <f t="shared" si="18"/>
        <v>3.4200250000000003</v>
      </c>
      <c r="U16" s="49">
        <f t="shared" si="18"/>
        <v>143.64105000000001</v>
      </c>
      <c r="V16" s="49">
        <f t="shared" si="18"/>
        <v>9.56</v>
      </c>
      <c r="W16" s="49">
        <f t="shared" si="18"/>
        <v>143.06225000000001</v>
      </c>
      <c r="X16" s="49">
        <f t="shared" ref="X16:AG26" si="19">+AVERAGEIFS(X$31:X$262,$B$31:$B$262,$A16)</f>
        <v>3.4062440476190474</v>
      </c>
      <c r="Y16" s="49">
        <f t="shared" si="19"/>
        <v>143.90225000000001</v>
      </c>
      <c r="Z16" s="49">
        <f t="shared" si="19"/>
        <v>3.4262440476190483</v>
      </c>
      <c r="AA16" s="49">
        <f t="shared" si="19"/>
        <v>152.36104999999998</v>
      </c>
      <c r="AB16" s="49">
        <f t="shared" si="19"/>
        <v>3.6276440476190479</v>
      </c>
      <c r="AC16" s="49">
        <f t="shared" si="19"/>
        <v>-0.53349999999999986</v>
      </c>
      <c r="AD16" s="49">
        <f t="shared" si="19"/>
        <v>132.96875</v>
      </c>
      <c r="AE16" s="49">
        <f t="shared" si="19"/>
        <v>3.1659226190476182</v>
      </c>
      <c r="AF16" s="49">
        <f t="shared" si="19"/>
        <v>3.6634841999999983</v>
      </c>
      <c r="AG16" s="49">
        <f t="shared" si="19"/>
        <v>3.6891000499999995</v>
      </c>
      <c r="AH16" s="49">
        <f t="shared" ref="AH16:AQ26" si="20">+AVERAGEIFS(AH$31:AH$262,$B$31:$B$262,$A16)</f>
        <v>3.3027058499999988</v>
      </c>
      <c r="AI16" s="49">
        <f t="shared" si="20"/>
        <v>3.4119771500000007</v>
      </c>
      <c r="AJ16" s="49">
        <f t="shared" si="20"/>
        <v>2.3704499999999991</v>
      </c>
      <c r="AK16" s="49">
        <f t="shared" si="20"/>
        <v>2.3704499999999991</v>
      </c>
      <c r="AL16" s="49">
        <f t="shared" si="20"/>
        <v>0.79912000000000016</v>
      </c>
      <c r="AM16" s="49">
        <f t="shared" si="20"/>
        <v>3.7752999999999992</v>
      </c>
      <c r="AN16" s="49">
        <f t="shared" si="20"/>
        <v>4.1676500000000001</v>
      </c>
      <c r="AO16" s="49">
        <f t="shared" si="20"/>
        <v>4.4025999999999987</v>
      </c>
      <c r="AP16" s="49">
        <f t="shared" si="20"/>
        <v>5.6324999999999985</v>
      </c>
      <c r="AQ16" s="49">
        <f t="shared" si="20"/>
        <v>5.9383499999999989</v>
      </c>
      <c r="AR16" s="49">
        <f t="shared" ref="AR16:AW26" si="21">+AVERAGEIFS(AR$31:AR$262,$B$31:$B$262,$A16)</f>
        <v>5.9773499999999995</v>
      </c>
      <c r="AS16" s="49">
        <f t="shared" si="21"/>
        <v>3.2709680357142852</v>
      </c>
      <c r="AT16" s="49">
        <f t="shared" si="21"/>
        <v>3.2938393303571423</v>
      </c>
      <c r="AU16" s="49">
        <f t="shared" si="21"/>
        <v>101.583</v>
      </c>
      <c r="AV16" s="49">
        <f t="shared" si="21"/>
        <v>772.03079999999977</v>
      </c>
      <c r="AW16" s="49">
        <f t="shared" si="21"/>
        <v>808.26380000000006</v>
      </c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</row>
    <row r="17" spans="1:62">
      <c r="A17" s="58">
        <v>202203</v>
      </c>
      <c r="C17" s="1">
        <v>44621</v>
      </c>
      <c r="D17" s="19">
        <f t="shared" si="17"/>
        <v>319.70565217391305</v>
      </c>
      <c r="E17" s="49">
        <f t="shared" si="17"/>
        <v>3.19705652173913</v>
      </c>
      <c r="F17" s="49">
        <f t="shared" si="17"/>
        <v>134.27637391304347</v>
      </c>
      <c r="G17" s="49">
        <f t="shared" si="17"/>
        <v>321.70565217391305</v>
      </c>
      <c r="H17" s="49">
        <f t="shared" si="17"/>
        <v>3.2170565217391305</v>
      </c>
      <c r="I17" s="49">
        <f t="shared" si="17"/>
        <v>135.11637391304347</v>
      </c>
      <c r="J17" s="49">
        <f t="shared" si="17"/>
        <v>325.76478260869567</v>
      </c>
      <c r="K17" s="49">
        <f t="shared" si="17"/>
        <v>3.2576478260869557</v>
      </c>
      <c r="L17" s="49">
        <f t="shared" si="17"/>
        <v>136.82120869565216</v>
      </c>
      <c r="M17" s="49">
        <f t="shared" si="17"/>
        <v>327.76478260869567</v>
      </c>
      <c r="N17" s="49">
        <f t="shared" si="18"/>
        <v>3.2776478260869566</v>
      </c>
      <c r="O17" s="49">
        <f t="shared" si="18"/>
        <v>137.66120869565219</v>
      </c>
      <c r="P17" s="49">
        <f t="shared" si="18"/>
        <v>334.85347826086962</v>
      </c>
      <c r="Q17" s="49">
        <f t="shared" si="18"/>
        <v>3.3485347826086951</v>
      </c>
      <c r="R17" s="49">
        <f t="shared" si="18"/>
        <v>140.63846086956519</v>
      </c>
      <c r="S17" s="49">
        <f t="shared" si="18"/>
        <v>336.85347826086962</v>
      </c>
      <c r="T17" s="49">
        <f t="shared" si="18"/>
        <v>3.3685347826086955</v>
      </c>
      <c r="U17" s="49">
        <f t="shared" si="18"/>
        <v>141.4784608695652</v>
      </c>
      <c r="V17" s="49">
        <f t="shared" si="18"/>
        <v>9.56</v>
      </c>
      <c r="W17" s="49">
        <f t="shared" si="18"/>
        <v>143.83637391304347</v>
      </c>
      <c r="X17" s="49">
        <f t="shared" si="19"/>
        <v>3.4246755693581781</v>
      </c>
      <c r="Y17" s="49">
        <f t="shared" si="19"/>
        <v>144.67637391304351</v>
      </c>
      <c r="Z17" s="49">
        <f t="shared" si="19"/>
        <v>3.4446755693581785</v>
      </c>
      <c r="AA17" s="49">
        <f t="shared" si="19"/>
        <v>150.19846086956525</v>
      </c>
      <c r="AB17" s="49">
        <f t="shared" si="19"/>
        <v>3.5761538302277431</v>
      </c>
      <c r="AC17" s="49">
        <f t="shared" si="19"/>
        <v>0.66</v>
      </c>
      <c r="AD17" s="49">
        <f t="shared" si="19"/>
        <v>134.93637391304344</v>
      </c>
      <c r="AE17" s="49">
        <f t="shared" si="19"/>
        <v>3.212770807453416</v>
      </c>
      <c r="AF17" s="49">
        <f t="shared" si="19"/>
        <v>3.0344479999999989</v>
      </c>
      <c r="AG17" s="49">
        <f t="shared" si="19"/>
        <v>3.0620600000000007</v>
      </c>
      <c r="AH17" s="49">
        <f t="shared" si="20"/>
        <v>2.8620779999999986</v>
      </c>
      <c r="AI17" s="49">
        <f t="shared" si="20"/>
        <v>2.8663209999999997</v>
      </c>
      <c r="AJ17" s="49">
        <f t="shared" si="20"/>
        <v>2.3704499999999986</v>
      </c>
      <c r="AK17" s="49">
        <f t="shared" si="20"/>
        <v>2.3704499999999986</v>
      </c>
      <c r="AL17" s="49">
        <f t="shared" si="20"/>
        <v>0.79912000000000005</v>
      </c>
      <c r="AM17" s="49">
        <f t="shared" si="20"/>
        <v>3.7720434782608718</v>
      </c>
      <c r="AN17" s="49">
        <f t="shared" si="20"/>
        <v>4.1405217391304356</v>
      </c>
      <c r="AO17" s="49">
        <f t="shared" si="20"/>
        <v>4.3909130434782613</v>
      </c>
      <c r="AP17" s="49">
        <f t="shared" si="20"/>
        <v>5.4233913043478283</v>
      </c>
      <c r="AQ17" s="49">
        <f t="shared" si="20"/>
        <v>5.7418260869565225</v>
      </c>
      <c r="AR17" s="49">
        <f t="shared" si="21"/>
        <v>5.779217391304349</v>
      </c>
      <c r="AS17" s="49">
        <f t="shared" si="21"/>
        <v>2.7093285714285709</v>
      </c>
      <c r="AT17" s="49">
        <f t="shared" si="21"/>
        <v>2.7339821428571436</v>
      </c>
      <c r="AU17" s="49">
        <f t="shared" si="21"/>
        <v>107.8791304347826</v>
      </c>
      <c r="AV17" s="49">
        <f t="shared" si="21"/>
        <v>819.88139130434797</v>
      </c>
      <c r="AW17" s="49">
        <f t="shared" si="21"/>
        <v>729.48765217391292</v>
      </c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</row>
    <row r="18" spans="1:62">
      <c r="A18" s="58">
        <v>202202</v>
      </c>
      <c r="C18" s="1">
        <v>44593</v>
      </c>
      <c r="D18" s="19">
        <f t="shared" si="17"/>
        <v>267.43368421052628</v>
      </c>
      <c r="E18" s="49">
        <f t="shared" si="17"/>
        <v>2.6743368421052627</v>
      </c>
      <c r="F18" s="49">
        <f t="shared" si="17"/>
        <v>112.32214736842106</v>
      </c>
      <c r="G18" s="49">
        <f t="shared" si="17"/>
        <v>269.43368421052628</v>
      </c>
      <c r="H18" s="49">
        <f t="shared" si="17"/>
        <v>2.6943368421052631</v>
      </c>
      <c r="I18" s="49">
        <f t="shared" si="17"/>
        <v>113.16214736842106</v>
      </c>
      <c r="J18" s="49">
        <f t="shared" si="17"/>
        <v>271.88526315789477</v>
      </c>
      <c r="K18" s="49">
        <f t="shared" si="17"/>
        <v>2.7188526315789479</v>
      </c>
      <c r="L18" s="49">
        <f t="shared" si="17"/>
        <v>114.19181052631578</v>
      </c>
      <c r="M18" s="49">
        <f t="shared" si="17"/>
        <v>273.88526315789477</v>
      </c>
      <c r="N18" s="49">
        <f t="shared" si="18"/>
        <v>2.7388526315789474</v>
      </c>
      <c r="O18" s="49">
        <f t="shared" si="18"/>
        <v>115.03181052631579</v>
      </c>
      <c r="P18" s="49">
        <f t="shared" si="18"/>
        <v>278.56263157894739</v>
      </c>
      <c r="Q18" s="49">
        <f t="shared" si="18"/>
        <v>2.7856263157894743</v>
      </c>
      <c r="R18" s="49">
        <f t="shared" si="18"/>
        <v>116.99630526315789</v>
      </c>
      <c r="S18" s="49">
        <f t="shared" si="18"/>
        <v>280.56263157894739</v>
      </c>
      <c r="T18" s="49">
        <f t="shared" si="18"/>
        <v>2.8056263157894734</v>
      </c>
      <c r="U18" s="49">
        <f t="shared" si="18"/>
        <v>117.83630526315791</v>
      </c>
      <c r="V18" s="49">
        <f t="shared" si="18"/>
        <v>9.56</v>
      </c>
      <c r="W18" s="49">
        <f t="shared" si="18"/>
        <v>121.88214736842106</v>
      </c>
      <c r="X18" s="49">
        <f t="shared" si="19"/>
        <v>2.9019558897243103</v>
      </c>
      <c r="Y18" s="49">
        <f t="shared" si="19"/>
        <v>122.72214736842103</v>
      </c>
      <c r="Z18" s="49">
        <f t="shared" si="19"/>
        <v>2.9219558897243103</v>
      </c>
      <c r="AA18" s="49">
        <f t="shared" si="19"/>
        <v>126.55630526315791</v>
      </c>
      <c r="AB18" s="49">
        <f t="shared" si="19"/>
        <v>3.013245363408521</v>
      </c>
      <c r="AC18" s="49">
        <f t="shared" si="19"/>
        <v>0.66</v>
      </c>
      <c r="AD18" s="49">
        <f t="shared" si="19"/>
        <v>112.98214736842104</v>
      </c>
      <c r="AE18" s="49">
        <f t="shared" si="19"/>
        <v>2.6900511278195487</v>
      </c>
      <c r="AF18" s="49">
        <f t="shared" si="19"/>
        <v>2.9562408421052626</v>
      </c>
      <c r="AG18" s="49">
        <f t="shared" si="19"/>
        <v>2.9843478421052629</v>
      </c>
      <c r="AH18" s="49">
        <f t="shared" si="20"/>
        <v>2.7274948421052643</v>
      </c>
      <c r="AI18" s="49">
        <f t="shared" si="20"/>
        <v>2.7303494736842104</v>
      </c>
      <c r="AJ18" s="49">
        <f t="shared" si="20"/>
        <v>2.3704499999999991</v>
      </c>
      <c r="AK18" s="49">
        <f t="shared" si="20"/>
        <v>2.3704499999999991</v>
      </c>
      <c r="AL18" s="49">
        <f t="shared" si="20"/>
        <v>0.79912000000000016</v>
      </c>
      <c r="AM18" s="49">
        <f t="shared" si="20"/>
        <v>3.0776842105263156</v>
      </c>
      <c r="AN18" s="49">
        <f t="shared" si="20"/>
        <v>3.4495263157894729</v>
      </c>
      <c r="AO18" s="49">
        <f t="shared" si="20"/>
        <v>3.6966842105263162</v>
      </c>
      <c r="AP18" s="49">
        <f t="shared" si="20"/>
        <v>4.5238421052631583</v>
      </c>
      <c r="AQ18" s="49">
        <f t="shared" si="20"/>
        <v>4.8086315789473666</v>
      </c>
      <c r="AR18" s="49">
        <f t="shared" si="21"/>
        <v>4.8679473684210519</v>
      </c>
      <c r="AS18" s="49">
        <f t="shared" si="21"/>
        <v>2.6395007518796998</v>
      </c>
      <c r="AT18" s="49">
        <f t="shared" si="21"/>
        <v>2.664596287593985</v>
      </c>
      <c r="AU18" s="49">
        <f t="shared" si="21"/>
        <v>91.531578947368402</v>
      </c>
      <c r="AV18" s="49">
        <f t="shared" si="21"/>
        <v>695.63999999999987</v>
      </c>
      <c r="AW18" s="49">
        <f t="shared" si="21"/>
        <v>640.66399999999999</v>
      </c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</row>
    <row r="19" spans="1:62">
      <c r="A19" s="58">
        <v>202201</v>
      </c>
      <c r="C19" s="1">
        <v>44562</v>
      </c>
      <c r="D19" s="19">
        <f t="shared" si="17"/>
        <v>239.79199999999997</v>
      </c>
      <c r="E19" s="49">
        <f t="shared" si="17"/>
        <v>2.3979200000000001</v>
      </c>
      <c r="F19" s="49">
        <f t="shared" si="17"/>
        <v>100.71264000000001</v>
      </c>
      <c r="G19" s="49">
        <f t="shared" si="17"/>
        <v>241.79199999999997</v>
      </c>
      <c r="H19" s="49">
        <f t="shared" si="17"/>
        <v>2.4179199999999996</v>
      </c>
      <c r="I19" s="49">
        <f t="shared" si="17"/>
        <v>101.55263999999998</v>
      </c>
      <c r="J19" s="49">
        <f t="shared" si="17"/>
        <v>243.60300000000001</v>
      </c>
      <c r="K19" s="49">
        <f t="shared" si="17"/>
        <v>2.4360300000000006</v>
      </c>
      <c r="L19" s="49">
        <f t="shared" si="17"/>
        <v>102.31325999999999</v>
      </c>
      <c r="M19" s="49">
        <f t="shared" si="17"/>
        <v>245.60300000000001</v>
      </c>
      <c r="N19" s="49">
        <f t="shared" si="18"/>
        <v>2.4560299999999997</v>
      </c>
      <c r="O19" s="49">
        <f t="shared" si="18"/>
        <v>103.15326</v>
      </c>
      <c r="P19" s="49">
        <f t="shared" si="18"/>
        <v>249.31949999999992</v>
      </c>
      <c r="Q19" s="49">
        <f t="shared" si="18"/>
        <v>2.4931949999999992</v>
      </c>
      <c r="R19" s="49">
        <f t="shared" si="18"/>
        <v>104.71418999999999</v>
      </c>
      <c r="S19" s="49">
        <f t="shared" si="18"/>
        <v>251.31949999999992</v>
      </c>
      <c r="T19" s="49">
        <f t="shared" si="18"/>
        <v>2.5131950000000001</v>
      </c>
      <c r="U19" s="49">
        <f t="shared" si="18"/>
        <v>105.55418999999999</v>
      </c>
      <c r="V19" s="49">
        <f t="shared" si="18"/>
        <v>9.56</v>
      </c>
      <c r="W19" s="49">
        <f t="shared" si="18"/>
        <v>110.27264</v>
      </c>
      <c r="X19" s="49">
        <f t="shared" si="19"/>
        <v>2.6255390476190472</v>
      </c>
      <c r="Y19" s="49">
        <f t="shared" si="19"/>
        <v>111.11264000000001</v>
      </c>
      <c r="Z19" s="49">
        <f t="shared" si="19"/>
        <v>2.6455390476190477</v>
      </c>
      <c r="AA19" s="49">
        <f t="shared" si="19"/>
        <v>114.27419</v>
      </c>
      <c r="AB19" s="49">
        <f t="shared" si="19"/>
        <v>2.7208140476190477</v>
      </c>
      <c r="AC19" s="49">
        <f t="shared" si="19"/>
        <v>0.66</v>
      </c>
      <c r="AD19" s="49">
        <f t="shared" si="19"/>
        <v>101.37263999999999</v>
      </c>
      <c r="AE19" s="49">
        <f t="shared" si="19"/>
        <v>2.4136342857142852</v>
      </c>
      <c r="AF19" s="49">
        <f t="shared" si="19"/>
        <v>2.8286705000000003</v>
      </c>
      <c r="AG19" s="49">
        <f t="shared" si="19"/>
        <v>2.8575798499999991</v>
      </c>
      <c r="AH19" s="49">
        <f t="shared" si="20"/>
        <v>2.5929208499999992</v>
      </c>
      <c r="AI19" s="49">
        <f t="shared" si="20"/>
        <v>2.6061818499999996</v>
      </c>
      <c r="AJ19" s="49">
        <f t="shared" si="20"/>
        <v>2.3704499999999991</v>
      </c>
      <c r="AK19" s="49">
        <f t="shared" si="20"/>
        <v>2.3704499999999991</v>
      </c>
      <c r="AL19" s="49">
        <f t="shared" si="20"/>
        <v>0.79912000000000016</v>
      </c>
      <c r="AM19" s="49">
        <f t="shared" si="20"/>
        <v>2.8520000000000008</v>
      </c>
      <c r="AN19" s="49">
        <f t="shared" si="20"/>
        <v>3.2664500000000003</v>
      </c>
      <c r="AO19" s="49">
        <f t="shared" si="20"/>
        <v>3.4927000000000001</v>
      </c>
      <c r="AP19" s="49">
        <f t="shared" si="20"/>
        <v>4.4720000000000013</v>
      </c>
      <c r="AQ19" s="49">
        <f t="shared" si="20"/>
        <v>4.7521999999999993</v>
      </c>
      <c r="AR19" s="49">
        <f t="shared" si="21"/>
        <v>4.8203499999999977</v>
      </c>
      <c r="AS19" s="49">
        <f t="shared" si="21"/>
        <v>2.5255986607142851</v>
      </c>
      <c r="AT19" s="49">
        <f t="shared" si="21"/>
        <v>2.551410580357143</v>
      </c>
      <c r="AU19" s="49">
        <f t="shared" si="21"/>
        <v>83.414999999999992</v>
      </c>
      <c r="AV19" s="49">
        <f t="shared" si="21"/>
        <v>633.95399999999995</v>
      </c>
      <c r="AW19" s="49">
        <f t="shared" si="21"/>
        <v>556.81780000000003</v>
      </c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</row>
    <row r="20" spans="1:62">
      <c r="A20" s="58">
        <v>202112</v>
      </c>
      <c r="C20" s="1">
        <v>44531</v>
      </c>
      <c r="D20" s="19">
        <f t="shared" si="17"/>
        <v>211.82999999999998</v>
      </c>
      <c r="E20" s="49">
        <f t="shared" si="17"/>
        <v>2.1183000000000001</v>
      </c>
      <c r="F20" s="49">
        <f t="shared" si="17"/>
        <v>88.968599999999995</v>
      </c>
      <c r="G20" s="49">
        <f t="shared" si="17"/>
        <v>213.82999999999998</v>
      </c>
      <c r="H20" s="49">
        <f t="shared" si="17"/>
        <v>2.1382999999999996</v>
      </c>
      <c r="I20" s="49">
        <f t="shared" si="17"/>
        <v>89.808599999999998</v>
      </c>
      <c r="J20" s="49">
        <f t="shared" si="17"/>
        <v>215.35380952380953</v>
      </c>
      <c r="K20" s="49">
        <f t="shared" si="17"/>
        <v>2.1535380952380954</v>
      </c>
      <c r="L20" s="49">
        <f t="shared" si="17"/>
        <v>90.448600000000013</v>
      </c>
      <c r="M20" s="49">
        <f t="shared" si="17"/>
        <v>217.35380952380953</v>
      </c>
      <c r="N20" s="49">
        <f t="shared" si="18"/>
        <v>2.1735380952380949</v>
      </c>
      <c r="O20" s="49">
        <f t="shared" si="18"/>
        <v>91.288599999999988</v>
      </c>
      <c r="P20" s="49">
        <f t="shared" si="18"/>
        <v>220.63952380952378</v>
      </c>
      <c r="Q20" s="49">
        <f t="shared" si="18"/>
        <v>2.2063952380952383</v>
      </c>
      <c r="R20" s="49">
        <f t="shared" si="18"/>
        <v>92.668599999999984</v>
      </c>
      <c r="S20" s="49">
        <f t="shared" si="18"/>
        <v>222.63952380952378</v>
      </c>
      <c r="T20" s="49">
        <f t="shared" si="18"/>
        <v>2.2263952380952383</v>
      </c>
      <c r="U20" s="49">
        <f t="shared" si="18"/>
        <v>93.508600000000001</v>
      </c>
      <c r="V20" s="49">
        <f t="shared" si="18"/>
        <v>8.1161904761904804</v>
      </c>
      <c r="W20" s="49">
        <f t="shared" si="18"/>
        <v>97.084790476190463</v>
      </c>
      <c r="X20" s="49">
        <f t="shared" si="19"/>
        <v>2.311542630385488</v>
      </c>
      <c r="Y20" s="49">
        <f t="shared" si="19"/>
        <v>97.924790476190466</v>
      </c>
      <c r="Z20" s="49">
        <f t="shared" si="19"/>
        <v>2.3315426303854876</v>
      </c>
      <c r="AA20" s="49">
        <f t="shared" si="19"/>
        <v>100.78479047619047</v>
      </c>
      <c r="AB20" s="49">
        <f t="shared" si="19"/>
        <v>2.3996378684807254</v>
      </c>
      <c r="AC20" s="49">
        <f t="shared" si="19"/>
        <v>0.66</v>
      </c>
      <c r="AD20" s="49">
        <f t="shared" si="19"/>
        <v>89.628600000000006</v>
      </c>
      <c r="AE20" s="49">
        <f t="shared" si="19"/>
        <v>2.1340142857142852</v>
      </c>
      <c r="AF20" s="49">
        <f t="shared" si="19"/>
        <v>2.7970265714285723</v>
      </c>
      <c r="AG20" s="49">
        <f t="shared" si="19"/>
        <v>2.8152129523809526</v>
      </c>
      <c r="AH20" s="49">
        <f t="shared" si="20"/>
        <v>2.6492777619047612</v>
      </c>
      <c r="AI20" s="49">
        <f t="shared" si="20"/>
        <v>2.6760710952380951</v>
      </c>
      <c r="AJ20" s="49">
        <f t="shared" si="20"/>
        <v>2.3704499999999991</v>
      </c>
      <c r="AK20" s="49">
        <f t="shared" si="20"/>
        <v>2.3704499999999991</v>
      </c>
      <c r="AL20" s="49">
        <f t="shared" si="20"/>
        <v>0.79912000000000016</v>
      </c>
      <c r="AM20" s="49">
        <f t="shared" si="20"/>
        <v>2.8931428571428572</v>
      </c>
      <c r="AN20" s="49">
        <f t="shared" si="20"/>
        <v>3.3177619047619054</v>
      </c>
      <c r="AO20" s="49">
        <f t="shared" si="20"/>
        <v>3.5383809523809537</v>
      </c>
      <c r="AP20" s="49">
        <f t="shared" si="20"/>
        <v>4.4805714285714293</v>
      </c>
      <c r="AQ20" s="49">
        <f t="shared" si="20"/>
        <v>4.7584285714285715</v>
      </c>
      <c r="AR20" s="49">
        <f t="shared" si="21"/>
        <v>4.8179999999999978</v>
      </c>
      <c r="AS20" s="49">
        <f t="shared" si="21"/>
        <v>2.4973451530612247</v>
      </c>
      <c r="AT20" s="49">
        <f t="shared" si="21"/>
        <v>2.5135829931972791</v>
      </c>
      <c r="AU20" s="49">
        <f t="shared" si="21"/>
        <v>72.034285714285716</v>
      </c>
      <c r="AV20" s="49">
        <f t="shared" si="21"/>
        <v>547.46057142857148</v>
      </c>
      <c r="AW20" s="49">
        <f t="shared" si="21"/>
        <v>579.4131428571427</v>
      </c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</row>
    <row r="21" spans="1:62">
      <c r="A21" s="58">
        <v>202111</v>
      </c>
      <c r="C21" s="1">
        <v>44501</v>
      </c>
      <c r="D21" s="19">
        <f t="shared" si="17"/>
        <v>227.44049999999999</v>
      </c>
      <c r="E21" s="49">
        <f t="shared" si="17"/>
        <v>2.2744050000000002</v>
      </c>
      <c r="F21" s="49">
        <f t="shared" si="17"/>
        <v>95.525010000000023</v>
      </c>
      <c r="G21" s="49">
        <f t="shared" si="17"/>
        <v>229.46100000000001</v>
      </c>
      <c r="H21" s="49">
        <f t="shared" si="17"/>
        <v>2.29461</v>
      </c>
      <c r="I21" s="49">
        <f t="shared" si="17"/>
        <v>96.373619999999988</v>
      </c>
      <c r="J21" s="49">
        <f t="shared" si="17"/>
        <v>232.33050000000003</v>
      </c>
      <c r="K21" s="49">
        <f t="shared" si="17"/>
        <v>2.3233050000000004</v>
      </c>
      <c r="L21" s="49">
        <f t="shared" si="17"/>
        <v>97.578810000000018</v>
      </c>
      <c r="M21" s="49">
        <f t="shared" si="17"/>
        <v>234.35590000000002</v>
      </c>
      <c r="N21" s="49">
        <f t="shared" si="18"/>
        <v>2.3435589999999999</v>
      </c>
      <c r="O21" s="49">
        <f t="shared" si="18"/>
        <v>98.429477999999989</v>
      </c>
      <c r="P21" s="49">
        <f t="shared" si="18"/>
        <v>239.66649999999998</v>
      </c>
      <c r="Q21" s="49">
        <f t="shared" si="18"/>
        <v>2.396665</v>
      </c>
      <c r="R21" s="49">
        <f t="shared" si="18"/>
        <v>100.65992999999999</v>
      </c>
      <c r="S21" s="49">
        <f t="shared" si="18"/>
        <v>241.69149999999999</v>
      </c>
      <c r="T21" s="49">
        <f t="shared" si="18"/>
        <v>2.4169150000000004</v>
      </c>
      <c r="U21" s="49">
        <f t="shared" si="18"/>
        <v>101.51043000000001</v>
      </c>
      <c r="V21" s="49">
        <f t="shared" si="18"/>
        <v>5.7699999999999978</v>
      </c>
      <c r="W21" s="49">
        <f t="shared" si="18"/>
        <v>101.29501</v>
      </c>
      <c r="X21" s="49">
        <f t="shared" si="19"/>
        <v>2.4117859523809519</v>
      </c>
      <c r="Y21" s="49">
        <f t="shared" si="19"/>
        <v>102.14362000000001</v>
      </c>
      <c r="Z21" s="49">
        <f t="shared" si="19"/>
        <v>2.4319909523809522</v>
      </c>
      <c r="AA21" s="49">
        <f t="shared" si="19"/>
        <v>106.42992999999998</v>
      </c>
      <c r="AB21" s="49">
        <f t="shared" si="19"/>
        <v>2.5340459523809526</v>
      </c>
      <c r="AC21" s="49">
        <f t="shared" si="19"/>
        <v>0.66</v>
      </c>
      <c r="AD21" s="49">
        <f t="shared" si="19"/>
        <v>96.185009999999991</v>
      </c>
      <c r="AE21" s="49">
        <f t="shared" si="19"/>
        <v>2.2901192857142858</v>
      </c>
      <c r="AF21" s="49">
        <f t="shared" si="19"/>
        <v>2.7551760999999999</v>
      </c>
      <c r="AG21" s="49">
        <f t="shared" si="19"/>
        <v>2.7551760999999999</v>
      </c>
      <c r="AH21" s="49">
        <f t="shared" si="20"/>
        <v>2.6101025500000015</v>
      </c>
      <c r="AI21" s="49">
        <f t="shared" si="20"/>
        <v>2.6171002000000012</v>
      </c>
      <c r="AJ21" s="49">
        <f t="shared" si="20"/>
        <v>2.349056099999999</v>
      </c>
      <c r="AK21" s="49">
        <f t="shared" si="20"/>
        <v>2.349056099999999</v>
      </c>
      <c r="AL21" s="49">
        <f t="shared" si="20"/>
        <v>0.79912000000000016</v>
      </c>
      <c r="AM21" s="49">
        <f t="shared" si="20"/>
        <v>2.9851999999999994</v>
      </c>
      <c r="AN21" s="49">
        <f t="shared" si="20"/>
        <v>3.4006999999999992</v>
      </c>
      <c r="AO21" s="49">
        <f t="shared" si="20"/>
        <v>3.6389999999999993</v>
      </c>
      <c r="AP21" s="49">
        <f t="shared" si="20"/>
        <v>4.4500000000000011</v>
      </c>
      <c r="AQ21" s="49">
        <f t="shared" si="20"/>
        <v>4.7188499999999989</v>
      </c>
      <c r="AR21" s="49">
        <f t="shared" si="21"/>
        <v>4.7927499999999998</v>
      </c>
      <c r="AS21" s="49">
        <f t="shared" si="21"/>
        <v>2.4599786607142842</v>
      </c>
      <c r="AT21" s="49">
        <f t="shared" si="21"/>
        <v>2.4599786607142842</v>
      </c>
      <c r="AU21" s="49">
        <f t="shared" si="21"/>
        <v>78.176500000000004</v>
      </c>
      <c r="AV21" s="49">
        <f t="shared" si="21"/>
        <v>594.14140000000009</v>
      </c>
      <c r="AW21" s="49">
        <f t="shared" si="21"/>
        <v>624.10059999999976</v>
      </c>
      <c r="AY21" s="19">
        <f t="shared" ref="AY21:BJ26" si="22">+AVERAGEIFS(AY$31:AY$262,$B$31:$B$262,$A21)</f>
        <v>114.13293359999999</v>
      </c>
      <c r="AZ21" s="19">
        <f t="shared" si="22"/>
        <v>108.42591479999997</v>
      </c>
      <c r="BA21" s="19">
        <f t="shared" si="22"/>
        <v>108.63966119999999</v>
      </c>
      <c r="BB21" s="19">
        <f t="shared" si="22"/>
        <v>98.360841600000001</v>
      </c>
      <c r="BC21" s="19">
        <f t="shared" si="22"/>
        <v>98.360841600000001</v>
      </c>
      <c r="BD21" s="19">
        <f t="shared" si="22"/>
        <v>33.563040000000001</v>
      </c>
      <c r="BE21" s="19">
        <f t="shared" si="22"/>
        <v>125.67800000000001</v>
      </c>
      <c r="BF21" s="19">
        <f t="shared" si="22"/>
        <v>143.00999999999996</v>
      </c>
      <c r="BG21" s="19">
        <f t="shared" si="22"/>
        <v>153.02000000000001</v>
      </c>
      <c r="BH21" s="19">
        <f t="shared" si="22"/>
        <v>185.96199999999999</v>
      </c>
      <c r="BI21" s="19">
        <f t="shared" si="22"/>
        <v>197.21799999999996</v>
      </c>
      <c r="BJ21" s="19">
        <f t="shared" si="22"/>
        <v>200.36800000000005</v>
      </c>
    </row>
    <row r="22" spans="1:62">
      <c r="A22" s="58">
        <v>202110</v>
      </c>
      <c r="C22" s="1">
        <v>44470</v>
      </c>
      <c r="D22" s="19">
        <f t="shared" si="17"/>
        <v>241.09190476190474</v>
      </c>
      <c r="E22" s="49">
        <f t="shared" si="17"/>
        <v>2.4109190476190485</v>
      </c>
      <c r="F22" s="49">
        <f t="shared" si="17"/>
        <v>101.25859999999999</v>
      </c>
      <c r="G22" s="49">
        <f t="shared" si="17"/>
        <v>243.09190476190474</v>
      </c>
      <c r="H22" s="49">
        <f t="shared" si="17"/>
        <v>2.4309190476190472</v>
      </c>
      <c r="I22" s="49">
        <f t="shared" si="17"/>
        <v>102.0986</v>
      </c>
      <c r="J22" s="49">
        <f t="shared" si="17"/>
        <v>245.53095238095233</v>
      </c>
      <c r="K22" s="49">
        <f t="shared" si="17"/>
        <v>2.4553095238095231</v>
      </c>
      <c r="L22" s="49">
        <f t="shared" si="17"/>
        <v>103.123</v>
      </c>
      <c r="M22" s="49">
        <f t="shared" si="17"/>
        <v>247.53076190476185</v>
      </c>
      <c r="N22" s="49">
        <f t="shared" si="18"/>
        <v>2.4753076190476193</v>
      </c>
      <c r="O22" s="49">
        <f t="shared" si="18"/>
        <v>103.96291999999998</v>
      </c>
      <c r="P22" s="49">
        <f t="shared" si="18"/>
        <v>252.18904761904759</v>
      </c>
      <c r="Q22" s="49">
        <f t="shared" si="18"/>
        <v>2.5218904761904763</v>
      </c>
      <c r="R22" s="49">
        <f t="shared" si="18"/>
        <v>105.91940000000001</v>
      </c>
      <c r="S22" s="49">
        <f t="shared" si="18"/>
        <v>254.18904761904759</v>
      </c>
      <c r="T22" s="49">
        <f t="shared" si="18"/>
        <v>2.5418904761904764</v>
      </c>
      <c r="U22" s="49">
        <f t="shared" si="18"/>
        <v>106.7594</v>
      </c>
      <c r="V22" s="49">
        <f t="shared" si="18"/>
        <v>1.3661904761904748</v>
      </c>
      <c r="W22" s="49">
        <f t="shared" si="18"/>
        <v>102.62479047619044</v>
      </c>
      <c r="X22" s="49">
        <f t="shared" si="19"/>
        <v>2.4434473922902495</v>
      </c>
      <c r="Y22" s="49">
        <f t="shared" si="19"/>
        <v>103.46479047619047</v>
      </c>
      <c r="Z22" s="49">
        <f t="shared" si="19"/>
        <v>2.4634473922902491</v>
      </c>
      <c r="AA22" s="49">
        <f t="shared" si="19"/>
        <v>107.28559047619049</v>
      </c>
      <c r="AB22" s="49">
        <f t="shared" si="19"/>
        <v>2.5544188208616783</v>
      </c>
      <c r="AC22" s="49">
        <f t="shared" si="19"/>
        <v>-5.1395238095238103</v>
      </c>
      <c r="AD22" s="49">
        <f t="shared" si="19"/>
        <v>96.119076190476164</v>
      </c>
      <c r="AE22" s="49">
        <f t="shared" si="19"/>
        <v>2.2885494331065761</v>
      </c>
      <c r="AF22" s="49">
        <f t="shared" si="19"/>
        <v>2.6152843333333329</v>
      </c>
      <c r="AG22" s="49">
        <f t="shared" si="19"/>
        <v>2.6152843333333329</v>
      </c>
      <c r="AH22" s="49">
        <f t="shared" si="20"/>
        <v>2.4938256666666665</v>
      </c>
      <c r="AI22" s="49">
        <f t="shared" si="20"/>
        <v>2.4938256666666665</v>
      </c>
      <c r="AJ22" s="49">
        <f t="shared" si="20"/>
        <v>2.2860363333333336</v>
      </c>
      <c r="AK22" s="49">
        <f t="shared" si="20"/>
        <v>2.2860363333333336</v>
      </c>
      <c r="AL22" s="49">
        <f t="shared" si="20"/>
        <v>0.79912000000000016</v>
      </c>
      <c r="AM22" s="49">
        <f t="shared" si="20"/>
        <v>2.8365238095238081</v>
      </c>
      <c r="AN22" s="49">
        <f t="shared" si="20"/>
        <v>3.2447142857142857</v>
      </c>
      <c r="AO22" s="49">
        <f t="shared" si="20"/>
        <v>3.48452380952381</v>
      </c>
      <c r="AP22" s="49">
        <f t="shared" si="20"/>
        <v>4.2749523809523815</v>
      </c>
      <c r="AQ22" s="49">
        <f t="shared" si="20"/>
        <v>4.5620476190476174</v>
      </c>
      <c r="AR22" s="49">
        <f t="shared" si="21"/>
        <v>4.6220000000000017</v>
      </c>
      <c r="AS22" s="49">
        <f t="shared" si="21"/>
        <v>2.3350752976190465</v>
      </c>
      <c r="AT22" s="49">
        <f t="shared" si="21"/>
        <v>2.3350752976190465</v>
      </c>
      <c r="AU22" s="49">
        <f t="shared" si="21"/>
        <v>81.503809523809522</v>
      </c>
      <c r="AV22" s="49">
        <f t="shared" si="21"/>
        <v>619.4289523809523</v>
      </c>
      <c r="AW22" s="49">
        <f t="shared" si="21"/>
        <v>555.90742857142857</v>
      </c>
      <c r="AY22" s="19">
        <f t="shared" si="22"/>
        <v>109.84194200000002</v>
      </c>
      <c r="AZ22" s="19">
        <f t="shared" si="22"/>
        <v>104.74067799999999</v>
      </c>
      <c r="BA22" s="19">
        <f t="shared" si="22"/>
        <v>104.74067799999999</v>
      </c>
      <c r="BB22" s="19">
        <f t="shared" si="22"/>
        <v>96.013526000000027</v>
      </c>
      <c r="BC22" s="19">
        <f t="shared" si="22"/>
        <v>96.013526000000027</v>
      </c>
      <c r="BD22" s="19">
        <f t="shared" si="22"/>
        <v>33.563040000000001</v>
      </c>
      <c r="BE22" s="19">
        <f t="shared" si="22"/>
        <v>119.13399999999999</v>
      </c>
      <c r="BF22" s="19">
        <f t="shared" si="22"/>
        <v>136.27800000000002</v>
      </c>
      <c r="BG22" s="19">
        <f t="shared" si="22"/>
        <v>146.35000000000002</v>
      </c>
      <c r="BH22" s="19">
        <f t="shared" si="22"/>
        <v>179.548</v>
      </c>
      <c r="BI22" s="19">
        <f t="shared" si="22"/>
        <v>191.60600000000002</v>
      </c>
      <c r="BJ22" s="19">
        <f t="shared" si="22"/>
        <v>194.12399999999997</v>
      </c>
    </row>
    <row r="23" spans="1:62">
      <c r="A23" s="58">
        <v>202109</v>
      </c>
      <c r="C23" s="1">
        <v>44440</v>
      </c>
      <c r="D23" s="19">
        <f t="shared" si="17"/>
        <v>218.29590909090905</v>
      </c>
      <c r="E23" s="49">
        <f t="shared" si="17"/>
        <v>2.1829590909090908</v>
      </c>
      <c r="F23" s="49">
        <f t="shared" si="17"/>
        <v>91.684281818181816</v>
      </c>
      <c r="G23" s="49">
        <f t="shared" si="17"/>
        <v>220.29590909090905</v>
      </c>
      <c r="H23" s="49">
        <f t="shared" si="17"/>
        <v>2.2029590909090913</v>
      </c>
      <c r="I23" s="49">
        <f t="shared" si="17"/>
        <v>92.524281818181805</v>
      </c>
      <c r="J23" s="49">
        <f t="shared" si="17"/>
        <v>222.21272727272728</v>
      </c>
      <c r="K23" s="49">
        <f t="shared" si="17"/>
        <v>2.2221272727272732</v>
      </c>
      <c r="L23" s="49">
        <f t="shared" si="17"/>
        <v>93.329345454545489</v>
      </c>
      <c r="M23" s="49">
        <f t="shared" si="17"/>
        <v>224.21336363636365</v>
      </c>
      <c r="N23" s="49">
        <f t="shared" si="18"/>
        <v>2.2421336363636359</v>
      </c>
      <c r="O23" s="49">
        <f t="shared" si="18"/>
        <v>94.169612727272721</v>
      </c>
      <c r="P23" s="49">
        <f t="shared" si="18"/>
        <v>228.08954545454537</v>
      </c>
      <c r="Q23" s="49">
        <f t="shared" si="18"/>
        <v>2.2808954545454543</v>
      </c>
      <c r="R23" s="49">
        <f t="shared" si="18"/>
        <v>95.797609090909091</v>
      </c>
      <c r="S23" s="49">
        <f t="shared" si="18"/>
        <v>230.08954545454537</v>
      </c>
      <c r="T23" s="49">
        <f t="shared" si="18"/>
        <v>2.3008954545454547</v>
      </c>
      <c r="U23" s="49">
        <f t="shared" si="18"/>
        <v>96.637609090909109</v>
      </c>
      <c r="V23" s="49">
        <f t="shared" si="18"/>
        <v>-1.0000000000000002E-2</v>
      </c>
      <c r="W23" s="49">
        <f t="shared" si="18"/>
        <v>91.674281818181811</v>
      </c>
      <c r="X23" s="49">
        <f t="shared" si="19"/>
        <v>2.1827209956709948</v>
      </c>
      <c r="Y23" s="49">
        <f t="shared" si="19"/>
        <v>92.514281818181814</v>
      </c>
      <c r="Z23" s="49">
        <f t="shared" si="19"/>
        <v>2.2027209956709957</v>
      </c>
      <c r="AA23" s="49">
        <f t="shared" si="19"/>
        <v>95.7876090909091</v>
      </c>
      <c r="AB23" s="49">
        <f t="shared" si="19"/>
        <v>2.28065735930736</v>
      </c>
      <c r="AC23" s="49">
        <f t="shared" si="19"/>
        <v>-5.75</v>
      </c>
      <c r="AD23" s="49">
        <f t="shared" si="19"/>
        <v>85.934281818181816</v>
      </c>
      <c r="AE23" s="49">
        <f t="shared" si="19"/>
        <v>2.0460543290043294</v>
      </c>
      <c r="AF23" s="49">
        <f t="shared" si="19"/>
        <v>2.6318624545454536</v>
      </c>
      <c r="AG23" s="49">
        <f t="shared" si="19"/>
        <v>2.6318624545454536</v>
      </c>
      <c r="AH23" s="49">
        <f t="shared" si="20"/>
        <v>2.4783848181818176</v>
      </c>
      <c r="AI23" s="49">
        <f t="shared" si="20"/>
        <v>2.5043975454545464</v>
      </c>
      <c r="AJ23" s="49">
        <f t="shared" si="20"/>
        <v>2.1739849999999996</v>
      </c>
      <c r="AK23" s="49">
        <f t="shared" si="20"/>
        <v>2.1739849999999996</v>
      </c>
      <c r="AL23" s="49">
        <f t="shared" si="20"/>
        <v>0.79912000000000016</v>
      </c>
      <c r="AM23" s="49">
        <f t="shared" si="20"/>
        <v>2.7364545454545457</v>
      </c>
      <c r="AN23" s="49">
        <f t="shared" si="20"/>
        <v>3.160136363636362</v>
      </c>
      <c r="AO23" s="49">
        <f t="shared" si="20"/>
        <v>3.3985909090909092</v>
      </c>
      <c r="AP23" s="49">
        <f t="shared" si="20"/>
        <v>4.1875909090909094</v>
      </c>
      <c r="AQ23" s="49">
        <f t="shared" si="20"/>
        <v>4.4691363636363652</v>
      </c>
      <c r="AR23" s="49">
        <f t="shared" si="21"/>
        <v>4.5145</v>
      </c>
      <c r="AS23" s="49">
        <f t="shared" si="21"/>
        <v>2.3498771915584418</v>
      </c>
      <c r="AT23" s="49">
        <f t="shared" si="21"/>
        <v>2.3498771915584418</v>
      </c>
      <c r="AU23" s="49">
        <f t="shared" si="21"/>
        <v>71.772727272727266</v>
      </c>
      <c r="AV23" s="49">
        <f t="shared" si="21"/>
        <v>545.47272727272718</v>
      </c>
      <c r="AW23" s="49">
        <f t="shared" si="21"/>
        <v>511.7805454545454</v>
      </c>
      <c r="AY23" s="19">
        <f t="shared" si="22"/>
        <v>110.5382230909091</v>
      </c>
      <c r="AZ23" s="19">
        <f t="shared" si="22"/>
        <v>104.09216236363636</v>
      </c>
      <c r="BA23" s="19">
        <f t="shared" si="22"/>
        <v>105.1846969090909</v>
      </c>
      <c r="BB23" s="19">
        <f t="shared" si="22"/>
        <v>91.307369999999977</v>
      </c>
      <c r="BC23" s="19">
        <f t="shared" si="22"/>
        <v>91.307369999999977</v>
      </c>
      <c r="BD23" s="19">
        <f t="shared" si="22"/>
        <v>33.563040000000001</v>
      </c>
      <c r="BE23" s="19">
        <f t="shared" si="22"/>
        <v>114.93109090909094</v>
      </c>
      <c r="BF23" s="19">
        <f t="shared" si="22"/>
        <v>132.72572727272726</v>
      </c>
      <c r="BG23" s="19">
        <f t="shared" si="22"/>
        <v>142.74081818181818</v>
      </c>
      <c r="BH23" s="19">
        <f t="shared" si="22"/>
        <v>175.87881818181816</v>
      </c>
      <c r="BI23" s="19">
        <f t="shared" si="22"/>
        <v>187.70372727272735</v>
      </c>
      <c r="BJ23" s="19">
        <f t="shared" si="22"/>
        <v>189.60899999999995</v>
      </c>
    </row>
    <row r="24" spans="1:62">
      <c r="A24" s="58">
        <v>202108</v>
      </c>
      <c r="C24" s="1">
        <v>44409</v>
      </c>
      <c r="D24" s="19">
        <f t="shared" si="17"/>
        <v>217.63863636363638</v>
      </c>
      <c r="E24" s="49">
        <f t="shared" si="17"/>
        <v>2.1763863636363632</v>
      </c>
      <c r="F24" s="49">
        <f t="shared" si="17"/>
        <v>91.408227272727288</v>
      </c>
      <c r="G24" s="49">
        <f t="shared" si="17"/>
        <v>219.63863636363638</v>
      </c>
      <c r="H24" s="49">
        <f t="shared" si="17"/>
        <v>2.1963863636363641</v>
      </c>
      <c r="I24" s="49">
        <f t="shared" si="17"/>
        <v>92.248227272727263</v>
      </c>
      <c r="J24" s="49">
        <f t="shared" si="17"/>
        <v>222.31681818181821</v>
      </c>
      <c r="K24" s="49">
        <f t="shared" si="17"/>
        <v>2.2231681818181821</v>
      </c>
      <c r="L24" s="49">
        <f t="shared" si="17"/>
        <v>93.373063636363625</v>
      </c>
      <c r="M24" s="49">
        <f t="shared" si="17"/>
        <v>224.36227272727274</v>
      </c>
      <c r="N24" s="49">
        <f t="shared" si="18"/>
        <v>2.2436227272727272</v>
      </c>
      <c r="O24" s="49">
        <f t="shared" si="18"/>
        <v>94.232154545454534</v>
      </c>
      <c r="P24" s="49">
        <f t="shared" si="18"/>
        <v>229.33409090909092</v>
      </c>
      <c r="Q24" s="49">
        <f t="shared" si="18"/>
        <v>2.2933409090909089</v>
      </c>
      <c r="R24" s="49">
        <f t="shared" si="18"/>
        <v>96.32031818181818</v>
      </c>
      <c r="S24" s="49">
        <f t="shared" si="18"/>
        <v>231.44636363636366</v>
      </c>
      <c r="T24" s="49">
        <f t="shared" si="18"/>
        <v>2.3144636363636368</v>
      </c>
      <c r="U24" s="49">
        <f t="shared" si="18"/>
        <v>97.20747272727273</v>
      </c>
      <c r="V24" s="49">
        <f t="shared" si="18"/>
        <v>0.4154545454545453</v>
      </c>
      <c r="W24" s="49">
        <f t="shared" si="18"/>
        <v>91.823681818181811</v>
      </c>
      <c r="X24" s="49">
        <f t="shared" si="19"/>
        <v>2.1862781385281385</v>
      </c>
      <c r="Y24" s="49">
        <f t="shared" si="19"/>
        <v>92.6636818181818</v>
      </c>
      <c r="Z24" s="49">
        <f t="shared" si="19"/>
        <v>2.2062781385281385</v>
      </c>
      <c r="AA24" s="49">
        <f t="shared" si="19"/>
        <v>96.735772727272746</v>
      </c>
      <c r="AB24" s="49">
        <f t="shared" si="19"/>
        <v>2.3032326839826838</v>
      </c>
      <c r="AC24" s="49">
        <f t="shared" si="19"/>
        <v>-5.75</v>
      </c>
      <c r="AD24" s="49">
        <f t="shared" si="19"/>
        <v>85.658227272727288</v>
      </c>
      <c r="AE24" s="49">
        <f t="shared" si="19"/>
        <v>2.0394816017316022</v>
      </c>
      <c r="AF24" s="49">
        <f t="shared" si="19"/>
        <v>2.6292638181818191</v>
      </c>
      <c r="AG24" s="49">
        <f t="shared" si="19"/>
        <v>2.6292638181818191</v>
      </c>
      <c r="AH24" s="49">
        <f t="shared" si="20"/>
        <v>2.4626635454545465</v>
      </c>
      <c r="AI24" s="49">
        <f t="shared" si="20"/>
        <v>2.5227767272727273</v>
      </c>
      <c r="AJ24" s="49">
        <f t="shared" si="20"/>
        <v>2.0704623636363642</v>
      </c>
      <c r="AK24" s="49">
        <f t="shared" si="20"/>
        <v>2.0704623636363642</v>
      </c>
      <c r="AL24" s="49">
        <f t="shared" si="20"/>
        <v>0.79912000000000016</v>
      </c>
      <c r="AM24" s="49">
        <f t="shared" si="20"/>
        <v>2.7723181818181817</v>
      </c>
      <c r="AN24" s="49">
        <f t="shared" si="20"/>
        <v>3.1842272727272727</v>
      </c>
      <c r="AO24" s="49">
        <f t="shared" si="20"/>
        <v>3.422545454545455</v>
      </c>
      <c r="AP24" s="49">
        <f t="shared" si="20"/>
        <v>4.1897272727272723</v>
      </c>
      <c r="AQ24" s="49">
        <f t="shared" si="20"/>
        <v>4.4664090909090923</v>
      </c>
      <c r="AR24" s="49">
        <f t="shared" si="21"/>
        <v>4.5042727272727268</v>
      </c>
      <c r="AS24" s="49">
        <f t="shared" si="21"/>
        <v>2.3475569805194807</v>
      </c>
      <c r="AT24" s="49">
        <f t="shared" si="21"/>
        <v>2.3475569805194807</v>
      </c>
      <c r="AU24" s="49">
        <f t="shared" si="21"/>
        <v>67.301363636363646</v>
      </c>
      <c r="AV24" s="49">
        <f t="shared" si="21"/>
        <v>511.49036363636367</v>
      </c>
      <c r="AW24" s="49">
        <f t="shared" si="21"/>
        <v>543.45527272727281</v>
      </c>
      <c r="AY24" s="19">
        <f t="shared" si="22"/>
        <v>110.42908036363637</v>
      </c>
      <c r="AZ24" s="19">
        <f t="shared" si="22"/>
        <v>103.43186890909092</v>
      </c>
      <c r="BA24" s="19">
        <f t="shared" si="22"/>
        <v>105.95662254545455</v>
      </c>
      <c r="BB24" s="19">
        <f t="shared" si="22"/>
        <v>86.959419272727303</v>
      </c>
      <c r="BC24" s="19">
        <f t="shared" si="22"/>
        <v>86.959419272727303</v>
      </c>
      <c r="BD24" s="19">
        <f t="shared" si="22"/>
        <v>33.563040000000001</v>
      </c>
      <c r="BE24" s="19">
        <f t="shared" si="22"/>
        <v>116.43736363636366</v>
      </c>
      <c r="BF24" s="19">
        <f t="shared" si="22"/>
        <v>133.73754545454548</v>
      </c>
      <c r="BG24" s="19">
        <f t="shared" si="22"/>
        <v>143.74690909090907</v>
      </c>
      <c r="BH24" s="19">
        <f t="shared" si="22"/>
        <v>175.96854545454548</v>
      </c>
      <c r="BI24" s="19">
        <f t="shared" si="22"/>
        <v>187.58918181818183</v>
      </c>
      <c r="BJ24" s="19">
        <f t="shared" si="22"/>
        <v>189.17945454545455</v>
      </c>
    </row>
    <row r="25" spans="1:62">
      <c r="A25" s="58">
        <v>202107</v>
      </c>
      <c r="C25" s="1">
        <v>44378</v>
      </c>
      <c r="D25" s="19">
        <f t="shared" si="17"/>
        <v>220.14772727272722</v>
      </c>
      <c r="E25" s="49">
        <f t="shared" si="17"/>
        <v>2.2014772727272729</v>
      </c>
      <c r="F25" s="49">
        <f t="shared" si="17"/>
        <v>92.462045454545446</v>
      </c>
      <c r="G25" s="49">
        <f t="shared" si="17"/>
        <v>222.43181818181813</v>
      </c>
      <c r="H25" s="49">
        <f t="shared" si="17"/>
        <v>2.2243181818181812</v>
      </c>
      <c r="I25" s="49">
        <f t="shared" si="17"/>
        <v>93.421363636363637</v>
      </c>
      <c r="J25" s="49">
        <f t="shared" si="17"/>
        <v>226.24909090909088</v>
      </c>
      <c r="K25" s="49">
        <f t="shared" si="17"/>
        <v>2.2624909090909093</v>
      </c>
      <c r="L25" s="49">
        <f t="shared" si="17"/>
        <v>95.024618181818184</v>
      </c>
      <c r="M25" s="49">
        <f t="shared" si="17"/>
        <v>228.89181818181822</v>
      </c>
      <c r="N25" s="49">
        <f t="shared" si="18"/>
        <v>2.2889181818181816</v>
      </c>
      <c r="O25" s="49">
        <f t="shared" si="18"/>
        <v>96.134563636363637</v>
      </c>
      <c r="P25" s="49">
        <f t="shared" si="18"/>
        <v>235.39999999999998</v>
      </c>
      <c r="Q25" s="49">
        <f t="shared" si="18"/>
        <v>2.3539999999999996</v>
      </c>
      <c r="R25" s="49">
        <f t="shared" si="18"/>
        <v>98.867999999999995</v>
      </c>
      <c r="S25" s="49">
        <f t="shared" si="18"/>
        <v>238.58181818181814</v>
      </c>
      <c r="T25" s="49">
        <f t="shared" si="18"/>
        <v>2.3858181818181818</v>
      </c>
      <c r="U25" s="49">
        <f t="shared" si="18"/>
        <v>100.20436363636362</v>
      </c>
      <c r="V25" s="49">
        <f t="shared" si="18"/>
        <v>0.76999999999999968</v>
      </c>
      <c r="W25" s="49">
        <f t="shared" si="18"/>
        <v>93.232045454545457</v>
      </c>
      <c r="X25" s="49">
        <f t="shared" si="19"/>
        <v>2.2198106060606055</v>
      </c>
      <c r="Y25" s="49">
        <f t="shared" si="19"/>
        <v>94.191363636363619</v>
      </c>
      <c r="Z25" s="49">
        <f t="shared" si="19"/>
        <v>2.2426515151515152</v>
      </c>
      <c r="AA25" s="49">
        <f t="shared" si="19"/>
        <v>99.638000000000005</v>
      </c>
      <c r="AB25" s="49">
        <f t="shared" si="19"/>
        <v>2.3723333333333332</v>
      </c>
      <c r="AC25" s="49">
        <f t="shared" si="19"/>
        <v>-4.8049999999999988</v>
      </c>
      <c r="AD25" s="49">
        <f t="shared" si="19"/>
        <v>87.657045454545454</v>
      </c>
      <c r="AE25" s="49">
        <f t="shared" si="19"/>
        <v>2.0870725108225106</v>
      </c>
      <c r="AF25" s="49">
        <f t="shared" si="19"/>
        <v>2.5305558636363634</v>
      </c>
      <c r="AG25" s="49">
        <f t="shared" si="19"/>
        <v>2.5305558636363634</v>
      </c>
      <c r="AH25" s="49">
        <f t="shared" si="20"/>
        <v>2.3837395000000008</v>
      </c>
      <c r="AI25" s="49">
        <f t="shared" si="20"/>
        <v>2.4173669090909087</v>
      </c>
      <c r="AJ25" s="49">
        <f t="shared" si="20"/>
        <v>1.9762127727272729</v>
      </c>
      <c r="AK25" s="49">
        <f t="shared" si="20"/>
        <v>2.1079890454545467</v>
      </c>
      <c r="AL25" s="49">
        <f t="shared" si="20"/>
        <v>1.1529200454545452</v>
      </c>
      <c r="AM25" s="49">
        <f t="shared" si="20"/>
        <v>2.738909090909091</v>
      </c>
      <c r="AN25" s="49">
        <f t="shared" si="20"/>
        <v>3.1554545454545457</v>
      </c>
      <c r="AO25" s="49">
        <f t="shared" si="20"/>
        <v>3.393136363636363</v>
      </c>
      <c r="AP25" s="49">
        <f t="shared" si="20"/>
        <v>4.1448181818181817</v>
      </c>
      <c r="AQ25" s="49">
        <f t="shared" si="20"/>
        <v>4.4252727272727261</v>
      </c>
      <c r="AR25" s="49">
        <f t="shared" si="21"/>
        <v>4.4612272727272719</v>
      </c>
      <c r="AS25" s="49">
        <f t="shared" si="21"/>
        <v>2.2594248782467523</v>
      </c>
      <c r="AT25" s="49">
        <f t="shared" si="21"/>
        <v>2.2594248782467523</v>
      </c>
      <c r="AU25" s="49">
        <f t="shared" si="21"/>
        <v>72.407727272727286</v>
      </c>
      <c r="AV25" s="49">
        <f t="shared" si="21"/>
        <v>550.29872727272721</v>
      </c>
      <c r="AW25" s="49">
        <f t="shared" si="21"/>
        <v>548.99290909090905</v>
      </c>
      <c r="AY25" s="19">
        <f t="shared" si="22"/>
        <v>106.28334627272729</v>
      </c>
      <c r="AZ25" s="19">
        <f t="shared" si="22"/>
        <v>100.11705900000003</v>
      </c>
      <c r="BA25" s="19">
        <f t="shared" si="22"/>
        <v>101.52941018181822</v>
      </c>
      <c r="BB25" s="19">
        <f t="shared" si="22"/>
        <v>83.000936454545496</v>
      </c>
      <c r="BC25" s="19">
        <f t="shared" si="22"/>
        <v>88.535539909090943</v>
      </c>
      <c r="BD25" s="19">
        <f t="shared" si="22"/>
        <v>48.422641909090906</v>
      </c>
      <c r="BE25" s="19">
        <f t="shared" si="22"/>
        <v>115.03418181818182</v>
      </c>
      <c r="BF25" s="19">
        <f t="shared" si="22"/>
        <v>132.52909090909088</v>
      </c>
      <c r="BG25" s="19">
        <f t="shared" si="22"/>
        <v>142.51172727272726</v>
      </c>
      <c r="BH25" s="19">
        <f t="shared" si="22"/>
        <v>174.0823636363636</v>
      </c>
      <c r="BI25" s="19">
        <f t="shared" si="22"/>
        <v>185.86145454545456</v>
      </c>
      <c r="BJ25" s="19">
        <f t="shared" si="22"/>
        <v>187.37154545454544</v>
      </c>
    </row>
    <row r="26" spans="1:62">
      <c r="A26" s="58">
        <v>202106</v>
      </c>
      <c r="C26" s="1">
        <v>44348</v>
      </c>
      <c r="D26" s="19">
        <f t="shared" si="17"/>
        <v>213.11076923076919</v>
      </c>
      <c r="E26" s="49">
        <f t="shared" si="17"/>
        <v>2.1311076923076921</v>
      </c>
      <c r="F26" s="49">
        <f t="shared" si="17"/>
        <v>89.506523076923102</v>
      </c>
      <c r="G26" s="49">
        <f t="shared" si="17"/>
        <v>215.16615384615383</v>
      </c>
      <c r="H26" s="49">
        <f t="shared" si="17"/>
        <v>2.1516615384615387</v>
      </c>
      <c r="I26" s="49">
        <f t="shared" si="17"/>
        <v>90.369784615384617</v>
      </c>
      <c r="J26" s="49">
        <f t="shared" si="17"/>
        <v>218.75153846153847</v>
      </c>
      <c r="K26" s="49">
        <f t="shared" si="17"/>
        <v>2.1875153846153848</v>
      </c>
      <c r="L26" s="49">
        <f t="shared" si="17"/>
        <v>91.875646153846148</v>
      </c>
      <c r="M26" s="49">
        <f t="shared" si="17"/>
        <v>220.75199999999998</v>
      </c>
      <c r="N26" s="49">
        <f t="shared" si="18"/>
        <v>2.2075199999999997</v>
      </c>
      <c r="O26" s="49">
        <f t="shared" si="18"/>
        <v>92.71584</v>
      </c>
      <c r="P26" s="49">
        <f t="shared" si="18"/>
        <v>227.1307692307692</v>
      </c>
      <c r="Q26" s="49">
        <f t="shared" si="18"/>
        <v>2.2713076923076927</v>
      </c>
      <c r="R26" s="49">
        <f t="shared" si="18"/>
        <v>95.394923076923064</v>
      </c>
      <c r="S26" s="49">
        <f t="shared" si="18"/>
        <v>229.1307692307692</v>
      </c>
      <c r="T26" s="49">
        <f t="shared" si="18"/>
        <v>2.2913076923076923</v>
      </c>
      <c r="U26" s="49">
        <f t="shared" si="18"/>
        <v>96.234923076923081</v>
      </c>
      <c r="V26" s="49">
        <f t="shared" si="18"/>
        <v>0.7699999999999998</v>
      </c>
      <c r="W26" s="49">
        <f t="shared" si="18"/>
        <v>90.276523076923084</v>
      </c>
      <c r="X26" s="49">
        <f t="shared" si="19"/>
        <v>2.1494410256410252</v>
      </c>
      <c r="Y26" s="49">
        <f t="shared" si="19"/>
        <v>91.139784615384599</v>
      </c>
      <c r="Z26" s="49">
        <f t="shared" si="19"/>
        <v>2.1699948717948718</v>
      </c>
      <c r="AA26" s="49">
        <f t="shared" si="19"/>
        <v>96.164923076923074</v>
      </c>
      <c r="AB26" s="49">
        <f t="shared" si="19"/>
        <v>2.2896410256410253</v>
      </c>
      <c r="AC26" s="49">
        <f t="shared" si="19"/>
        <v>1.18</v>
      </c>
      <c r="AD26" s="49">
        <f t="shared" si="19"/>
        <v>90.686523076923081</v>
      </c>
      <c r="AE26" s="49">
        <f t="shared" si="19"/>
        <v>2.1592029304029308</v>
      </c>
      <c r="AF26" s="49">
        <f t="shared" si="19"/>
        <v>2.4581270000000006</v>
      </c>
      <c r="AG26" s="49">
        <f t="shared" si="19"/>
        <v>2.4581270000000006</v>
      </c>
      <c r="AH26" s="49">
        <f t="shared" si="20"/>
        <v>2.3252169999999994</v>
      </c>
      <c r="AI26" s="49">
        <f t="shared" si="20"/>
        <v>2.3449209999999998</v>
      </c>
      <c r="AJ26" s="49">
        <f t="shared" si="20"/>
        <v>1.9110629999999997</v>
      </c>
      <c r="AK26" s="49">
        <f t="shared" si="20"/>
        <v>2.3252169999999994</v>
      </c>
      <c r="AL26" s="49">
        <f t="shared" si="20"/>
        <v>1.9110629999999997</v>
      </c>
      <c r="AM26" s="49">
        <f t="shared" si="20"/>
        <v>2.6668461538461541</v>
      </c>
      <c r="AN26" s="49">
        <f t="shared" si="20"/>
        <v>3.0765384615384614</v>
      </c>
      <c r="AO26" s="49">
        <f t="shared" si="20"/>
        <v>3.3196923076923079</v>
      </c>
      <c r="AP26" s="49">
        <f t="shared" si="20"/>
        <v>4.0722307692307691</v>
      </c>
      <c r="AQ26" s="49">
        <f t="shared" si="20"/>
        <v>4.3518461538461546</v>
      </c>
      <c r="AR26" s="49">
        <f t="shared" si="21"/>
        <v>4.3840769230769228</v>
      </c>
      <c r="AS26" s="49">
        <f t="shared" si="21"/>
        <v>2.1947562500000002</v>
      </c>
      <c r="AT26" s="49">
        <f t="shared" si="21"/>
        <v>2.1947562500000002</v>
      </c>
      <c r="AU26" s="49">
        <f t="shared" si="21"/>
        <v>72.720769230769221</v>
      </c>
      <c r="AV26" s="49">
        <f t="shared" si="21"/>
        <v>552.67784615384608</v>
      </c>
      <c r="AW26" s="49">
        <f t="shared" si="21"/>
        <v>496.30338461538463</v>
      </c>
      <c r="AY26" s="19">
        <f t="shared" si="22"/>
        <v>103.24133400000004</v>
      </c>
      <c r="AZ26" s="19">
        <f t="shared" si="22"/>
        <v>97.659114000000017</v>
      </c>
      <c r="BA26" s="19">
        <f t="shared" si="22"/>
        <v>98.486681999999988</v>
      </c>
      <c r="BB26" s="19">
        <f t="shared" si="22"/>
        <v>80.264645999999985</v>
      </c>
      <c r="BC26" s="19">
        <f t="shared" si="22"/>
        <v>97.659114000000017</v>
      </c>
      <c r="BD26" s="19">
        <f t="shared" si="22"/>
        <v>80.264645999999985</v>
      </c>
      <c r="BE26" s="19">
        <f t="shared" si="22"/>
        <v>112.00753846153845</v>
      </c>
      <c r="BF26" s="19">
        <f t="shared" si="22"/>
        <v>129.21461538461537</v>
      </c>
      <c r="BG26" s="19">
        <f t="shared" si="22"/>
        <v>139.4270769230769</v>
      </c>
      <c r="BH26" s="19">
        <f t="shared" si="22"/>
        <v>171.03369230769232</v>
      </c>
      <c r="BI26" s="19">
        <f t="shared" si="22"/>
        <v>182.77753846153851</v>
      </c>
      <c r="BJ26" s="19">
        <f t="shared" si="22"/>
        <v>184.13123076923074</v>
      </c>
    </row>
    <row r="27" spans="1:62">
      <c r="A27" s="59"/>
      <c r="B27" s="59"/>
      <c r="C27" s="1"/>
      <c r="D27" s="1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M27" s="200" t="s">
        <v>1287</v>
      </c>
      <c r="AN27" s="200"/>
      <c r="AO27" s="200"/>
      <c r="AP27" s="200"/>
      <c r="AQ27" s="200"/>
      <c r="AR27" s="11" t="s">
        <v>1230</v>
      </c>
      <c r="AU27" s="11">
        <v>7.6</v>
      </c>
      <c r="AW27" s="11" t="s">
        <v>1226</v>
      </c>
    </row>
    <row r="28" spans="1:62">
      <c r="A28" s="59"/>
      <c r="B28" s="59"/>
      <c r="C28" s="1"/>
      <c r="D28" s="1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F28" s="198" t="s">
        <v>1269</v>
      </c>
      <c r="AG28" s="198"/>
      <c r="AH28" s="198"/>
      <c r="AI28" s="198"/>
      <c r="AJ28" s="199" t="s">
        <v>1269</v>
      </c>
      <c r="AK28" s="199"/>
      <c r="AL28" s="199"/>
      <c r="AM28" s="192" t="s">
        <v>1250</v>
      </c>
      <c r="AN28" s="192"/>
      <c r="AO28" s="193"/>
      <c r="AP28" s="194" t="s">
        <v>1251</v>
      </c>
      <c r="AQ28" s="192"/>
      <c r="AR28" s="192"/>
      <c r="AS28" s="198" t="s">
        <v>1326</v>
      </c>
      <c r="AT28" s="198"/>
      <c r="BE28" s="195" t="s">
        <v>1250</v>
      </c>
      <c r="BF28" s="195"/>
      <c r="BG28" s="196"/>
      <c r="BH28" s="197" t="s">
        <v>1251</v>
      </c>
      <c r="BI28" s="195"/>
      <c r="BJ28" s="195"/>
    </row>
    <row r="29" spans="1:62" ht="96.75" customHeight="1">
      <c r="D29" s="110" t="s">
        <v>1335</v>
      </c>
      <c r="E29" s="110" t="s">
        <v>1288</v>
      </c>
      <c r="F29" s="137" t="s">
        <v>1288</v>
      </c>
      <c r="G29" s="110" t="s">
        <v>1336</v>
      </c>
      <c r="H29" s="110" t="s">
        <v>1312</v>
      </c>
      <c r="I29" s="110" t="s">
        <v>1312</v>
      </c>
      <c r="J29" s="133" t="s">
        <v>1351</v>
      </c>
      <c r="K29" s="133" t="s">
        <v>1289</v>
      </c>
      <c r="L29" s="133" t="s">
        <v>1289</v>
      </c>
      <c r="M29" s="135" t="s">
        <v>1337</v>
      </c>
      <c r="N29" s="133" t="s">
        <v>1311</v>
      </c>
      <c r="O29" s="133" t="s">
        <v>1311</v>
      </c>
      <c r="P29" s="136" t="s">
        <v>1333</v>
      </c>
      <c r="Q29" s="132" t="s">
        <v>1290</v>
      </c>
      <c r="R29" s="132" t="s">
        <v>1290</v>
      </c>
      <c r="S29" s="136" t="s">
        <v>1334</v>
      </c>
      <c r="T29" s="132" t="s">
        <v>1313</v>
      </c>
      <c r="U29" s="132" t="s">
        <v>1313</v>
      </c>
      <c r="V29" s="93" t="s">
        <v>1310</v>
      </c>
      <c r="W29" s="100" t="s">
        <v>1318</v>
      </c>
      <c r="X29" s="100" t="s">
        <v>1318</v>
      </c>
      <c r="Y29" s="139" t="s">
        <v>1319</v>
      </c>
      <c r="Z29" s="139" t="s">
        <v>1319</v>
      </c>
      <c r="AA29" s="139" t="s">
        <v>1291</v>
      </c>
      <c r="AB29" s="139" t="s">
        <v>1236</v>
      </c>
      <c r="AC29" s="93" t="s">
        <v>1238</v>
      </c>
      <c r="AD29" s="100" t="s">
        <v>1237</v>
      </c>
      <c r="AE29" s="100" t="s">
        <v>1237</v>
      </c>
      <c r="AF29" s="95" t="s">
        <v>1342</v>
      </c>
      <c r="AG29" s="95" t="s">
        <v>1330</v>
      </c>
      <c r="AH29" s="95" t="s">
        <v>1247</v>
      </c>
      <c r="AI29" s="95" t="s">
        <v>1240</v>
      </c>
      <c r="AJ29" s="96" t="s">
        <v>1244</v>
      </c>
      <c r="AK29" s="96" t="s">
        <v>1242</v>
      </c>
      <c r="AL29" s="96" t="s">
        <v>1243</v>
      </c>
      <c r="AM29" s="91" t="s">
        <v>1249</v>
      </c>
      <c r="AN29" s="91" t="s">
        <v>1234</v>
      </c>
      <c r="AO29" s="91" t="s">
        <v>1235</v>
      </c>
      <c r="AP29" s="99" t="s">
        <v>1249</v>
      </c>
      <c r="AQ29" s="99" t="s">
        <v>1234</v>
      </c>
      <c r="AR29" s="99" t="s">
        <v>1235</v>
      </c>
      <c r="AS29" s="95" t="s">
        <v>1328</v>
      </c>
      <c r="AT29" s="95" t="s">
        <v>1330</v>
      </c>
      <c r="AU29" s="89" t="s">
        <v>1228</v>
      </c>
      <c r="AV29" s="89" t="s">
        <v>1228</v>
      </c>
      <c r="AW29" s="89" t="s">
        <v>1229</v>
      </c>
      <c r="AY29" s="105" t="s">
        <v>1239</v>
      </c>
      <c r="AZ29" s="105" t="s">
        <v>1241</v>
      </c>
      <c r="BA29" s="105" t="s">
        <v>1240</v>
      </c>
      <c r="BB29" s="105" t="s">
        <v>1244</v>
      </c>
      <c r="BC29" s="105" t="s">
        <v>1242</v>
      </c>
      <c r="BD29" s="105" t="s">
        <v>1243</v>
      </c>
      <c r="BE29" s="152" t="s">
        <v>1249</v>
      </c>
      <c r="BF29" s="152" t="s">
        <v>1234</v>
      </c>
      <c r="BG29" s="152" t="s">
        <v>1235</v>
      </c>
      <c r="BH29" s="153" t="s">
        <v>1249</v>
      </c>
      <c r="BI29" s="153" t="s">
        <v>1234</v>
      </c>
      <c r="BJ29" s="153" t="s">
        <v>1235</v>
      </c>
    </row>
    <row r="30" spans="1:62">
      <c r="D30" s="22" t="s">
        <v>1232</v>
      </c>
      <c r="E30" s="22" t="s">
        <v>13</v>
      </c>
      <c r="F30" s="22" t="s">
        <v>12</v>
      </c>
      <c r="G30" s="22" t="s">
        <v>1232</v>
      </c>
      <c r="H30" s="22" t="s">
        <v>13</v>
      </c>
      <c r="I30" s="22" t="s">
        <v>12</v>
      </c>
      <c r="J30" s="22" t="s">
        <v>1232</v>
      </c>
      <c r="K30" s="22" t="s">
        <v>13</v>
      </c>
      <c r="L30" s="22" t="s">
        <v>12</v>
      </c>
      <c r="M30" s="22" t="s">
        <v>1232</v>
      </c>
      <c r="N30" s="22" t="s">
        <v>13</v>
      </c>
      <c r="O30" s="22" t="s">
        <v>12</v>
      </c>
      <c r="P30" s="22" t="s">
        <v>1232</v>
      </c>
      <c r="Q30" s="22" t="s">
        <v>13</v>
      </c>
      <c r="R30" s="22" t="s">
        <v>12</v>
      </c>
      <c r="S30" s="22" t="s">
        <v>1232</v>
      </c>
      <c r="T30" s="22" t="s">
        <v>13</v>
      </c>
      <c r="U30" s="22" t="s">
        <v>12</v>
      </c>
      <c r="V30" s="87" t="s">
        <v>12</v>
      </c>
      <c r="W30" s="22" t="s">
        <v>12</v>
      </c>
      <c r="X30" s="22" t="s">
        <v>1292</v>
      </c>
      <c r="Y30" s="22" t="s">
        <v>12</v>
      </c>
      <c r="Z30" s="22" t="s">
        <v>1292</v>
      </c>
      <c r="AA30" s="22" t="s">
        <v>12</v>
      </c>
      <c r="AB30" s="22" t="s">
        <v>1292</v>
      </c>
      <c r="AC30" s="87" t="s">
        <v>12</v>
      </c>
      <c r="AD30" s="102" t="s">
        <v>12</v>
      </c>
      <c r="AE30" s="101" t="s">
        <v>1292</v>
      </c>
      <c r="AF30" s="92" t="s">
        <v>13</v>
      </c>
      <c r="AG30" s="92" t="s">
        <v>13</v>
      </c>
      <c r="AH30" s="92" t="s">
        <v>13</v>
      </c>
      <c r="AI30" s="92" t="s">
        <v>13</v>
      </c>
      <c r="AJ30" s="35" t="s">
        <v>13</v>
      </c>
      <c r="AK30" s="35" t="s">
        <v>13</v>
      </c>
      <c r="AL30" s="35" t="s">
        <v>13</v>
      </c>
      <c r="AM30" s="34" t="s">
        <v>13</v>
      </c>
      <c r="AN30" s="34" t="s">
        <v>13</v>
      </c>
      <c r="AO30" s="34" t="s">
        <v>13</v>
      </c>
      <c r="AP30" s="34" t="s">
        <v>13</v>
      </c>
      <c r="AQ30" s="34" t="s">
        <v>13</v>
      </c>
      <c r="AR30" s="34" t="s">
        <v>13</v>
      </c>
      <c r="AS30" s="102" t="s">
        <v>13</v>
      </c>
      <c r="AT30" s="102" t="s">
        <v>13</v>
      </c>
      <c r="AU30" s="88" t="s">
        <v>12</v>
      </c>
      <c r="AV30" s="87" t="s">
        <v>10</v>
      </c>
      <c r="AW30" s="87" t="s">
        <v>10</v>
      </c>
      <c r="AX30" s="19">
        <f>+MAX(AX147:AX629)</f>
        <v>0</v>
      </c>
      <c r="AY30" s="22" t="s">
        <v>12</v>
      </c>
      <c r="AZ30" s="22" t="s">
        <v>12</v>
      </c>
      <c r="BA30" s="22" t="s">
        <v>12</v>
      </c>
      <c r="BB30" s="22" t="s">
        <v>12</v>
      </c>
      <c r="BC30" s="22" t="s">
        <v>12</v>
      </c>
      <c r="BD30" s="22" t="s">
        <v>12</v>
      </c>
      <c r="BE30" s="22" t="s">
        <v>12</v>
      </c>
      <c r="BF30" s="22" t="s">
        <v>12</v>
      </c>
      <c r="BG30" s="22" t="s">
        <v>12</v>
      </c>
      <c r="BH30" s="22" t="s">
        <v>12</v>
      </c>
      <c r="BI30" s="22" t="s">
        <v>12</v>
      </c>
      <c r="BJ30" s="22" t="s">
        <v>12</v>
      </c>
    </row>
    <row r="31" spans="1:62">
      <c r="A31" s="59"/>
      <c r="B31" s="59"/>
      <c r="C31" s="3"/>
      <c r="E31" s="57"/>
      <c r="H31" s="57"/>
      <c r="K31" s="57"/>
      <c r="N31" s="57"/>
      <c r="Q31" s="57"/>
      <c r="T31" s="57"/>
      <c r="W31" s="57"/>
      <c r="Y31" s="57"/>
      <c r="AA31" s="57"/>
      <c r="AD31" s="57"/>
      <c r="AH31" s="57"/>
      <c r="AJ31" s="57"/>
      <c r="AK31" s="57"/>
      <c r="AM31" s="57"/>
      <c r="AO31" s="57"/>
      <c r="AQ31" s="57"/>
      <c r="AU31" s="57"/>
      <c r="AX31" s="19">
        <f>+MIN(AX147:AX629)</f>
        <v>0</v>
      </c>
    </row>
    <row r="32" spans="1:62">
      <c r="A32" s="59"/>
      <c r="B32" s="20">
        <v>202205</v>
      </c>
      <c r="C32" s="3">
        <v>44692</v>
      </c>
      <c r="D32">
        <v>377.8</v>
      </c>
      <c r="E32" s="49">
        <f t="shared" ref="E32:E39" si="23">D32/100</f>
        <v>3.778</v>
      </c>
      <c r="F32" s="49">
        <f t="shared" ref="F32:F39" si="24">(D32/100)*42</f>
        <v>158.67599999999999</v>
      </c>
      <c r="G32" s="11">
        <v>379.8</v>
      </c>
      <c r="H32" s="49">
        <f t="shared" ref="H32:H39" si="25">G32/100</f>
        <v>3.798</v>
      </c>
      <c r="I32" s="49">
        <f t="shared" ref="I32:I39" si="26">(G32/100)*42</f>
        <v>159.51599999999999</v>
      </c>
      <c r="J32" s="11">
        <v>392.2</v>
      </c>
      <c r="K32" s="49">
        <f t="shared" ref="K32:K39" si="27">J32/100</f>
        <v>3.9219999999999997</v>
      </c>
      <c r="L32" s="49">
        <f t="shared" ref="L32:L39" si="28">(J32/100)*42</f>
        <v>164.72399999999999</v>
      </c>
      <c r="M32" s="11">
        <v>394.2</v>
      </c>
      <c r="N32" s="49">
        <f t="shared" ref="N32:N39" si="29">M32/100</f>
        <v>3.9419999999999997</v>
      </c>
      <c r="O32" s="49">
        <f t="shared" ref="O32:O39" si="30">(M32/100)*42</f>
        <v>165.56399999999999</v>
      </c>
      <c r="P32" s="11">
        <v>413.8</v>
      </c>
      <c r="Q32" s="49">
        <f t="shared" ref="Q32:Q39" si="31">P32/100</f>
        <v>4.1379999999999999</v>
      </c>
      <c r="R32" s="49">
        <f t="shared" ref="R32:R39" si="32">(P32/100)*42</f>
        <v>173.79599999999999</v>
      </c>
      <c r="S32" s="11">
        <v>415.8</v>
      </c>
      <c r="T32" s="49">
        <f t="shared" ref="T32:T39" si="33">S32/100</f>
        <v>4.1580000000000004</v>
      </c>
      <c r="U32" s="49">
        <f t="shared" ref="U32:U39" si="34">(S32/100)*42</f>
        <v>174.63600000000002</v>
      </c>
      <c r="V32" s="120">
        <v>9.56</v>
      </c>
      <c r="W32" s="49">
        <f t="shared" ref="W32:W39" si="35">+F32+V32</f>
        <v>168.23599999999999</v>
      </c>
      <c r="X32" s="49">
        <f t="shared" ref="X32:X39" si="36">W32/42</f>
        <v>4.0056190476190476</v>
      </c>
      <c r="Y32" s="49">
        <f t="shared" ref="Y32:Y39" si="37">+I32+V32</f>
        <v>169.07599999999999</v>
      </c>
      <c r="Z32" s="49">
        <f t="shared" ref="Z32:Z39" si="38">Y32/42</f>
        <v>4.0256190476190472</v>
      </c>
      <c r="AA32" s="49">
        <f t="shared" ref="AA32:AA95" si="39">+R32+V32</f>
        <v>183.35599999999999</v>
      </c>
      <c r="AB32" s="49">
        <f t="shared" ref="AB32:AB95" si="40">AA32/42</f>
        <v>4.3656190476190471</v>
      </c>
      <c r="AC32" s="120">
        <v>-1.51</v>
      </c>
      <c r="AD32" s="49">
        <f t="shared" ref="AD32:AD39" si="41">+F32+AC32</f>
        <v>157.166</v>
      </c>
      <c r="AE32" s="49">
        <f t="shared" ref="AE32:AE39" si="42">AD32/42</f>
        <v>3.7420476190476188</v>
      </c>
      <c r="AF32" s="164">
        <v>4.0021959999999996</v>
      </c>
      <c r="AG32" s="164">
        <v>4.0267369999999998</v>
      </c>
      <c r="AH32" s="164">
        <v>3.5399669999999999</v>
      </c>
      <c r="AI32" s="164">
        <v>3.7057920000000002</v>
      </c>
      <c r="AJ32" s="164">
        <v>2.3704499999999999</v>
      </c>
      <c r="AK32" s="164">
        <v>2.3704499999999999</v>
      </c>
      <c r="AL32" s="164">
        <v>0.79912000000000005</v>
      </c>
      <c r="AM32" s="165">
        <v>3.992</v>
      </c>
      <c r="AN32" s="165">
        <v>4.3689999999999998</v>
      </c>
      <c r="AO32" s="165">
        <v>4.625</v>
      </c>
      <c r="AP32" s="165">
        <v>5.6340000000000003</v>
      </c>
      <c r="AQ32" s="165">
        <v>5.9489999999999998</v>
      </c>
      <c r="AR32" s="165">
        <v>5.9790000000000001</v>
      </c>
      <c r="AS32" s="49">
        <f t="shared" ref="AS32:AS39" si="43">AF32/1.12</f>
        <v>3.5733892857142853</v>
      </c>
      <c r="AT32" s="49">
        <f t="shared" ref="AT32:AT39" si="44">AG32/1.12</f>
        <v>3.5953008928571424</v>
      </c>
      <c r="AU32" s="151">
        <v>105.71</v>
      </c>
      <c r="AX32" s="19"/>
    </row>
    <row r="33" spans="1:50">
      <c r="A33" s="59"/>
      <c r="B33" s="20">
        <v>202205</v>
      </c>
      <c r="C33" s="3">
        <v>44691</v>
      </c>
      <c r="D33">
        <v>362.4</v>
      </c>
      <c r="E33" s="49">
        <f t="shared" si="23"/>
        <v>3.6239999999999997</v>
      </c>
      <c r="F33" s="49">
        <f t="shared" si="24"/>
        <v>152.208</v>
      </c>
      <c r="G33" s="11">
        <v>364.4</v>
      </c>
      <c r="H33" s="49">
        <f t="shared" si="25"/>
        <v>3.6439999999999997</v>
      </c>
      <c r="I33" s="49">
        <f t="shared" si="26"/>
        <v>153.04799999999997</v>
      </c>
      <c r="J33" s="11">
        <v>378.06</v>
      </c>
      <c r="K33" s="49">
        <f t="shared" si="27"/>
        <v>3.7806000000000002</v>
      </c>
      <c r="L33" s="49">
        <f t="shared" si="28"/>
        <v>158.7852</v>
      </c>
      <c r="M33" s="11">
        <v>380.06</v>
      </c>
      <c r="N33" s="49">
        <f t="shared" si="29"/>
        <v>3.8006000000000002</v>
      </c>
      <c r="O33" s="49">
        <f t="shared" si="30"/>
        <v>159.62520000000001</v>
      </c>
      <c r="P33" s="11">
        <v>401.55</v>
      </c>
      <c r="Q33" s="49">
        <f t="shared" si="31"/>
        <v>4.0155000000000003</v>
      </c>
      <c r="R33" s="49">
        <f t="shared" si="32"/>
        <v>168.65100000000001</v>
      </c>
      <c r="S33" s="11">
        <v>403.55</v>
      </c>
      <c r="T33" s="49">
        <f t="shared" si="33"/>
        <v>4.0354999999999999</v>
      </c>
      <c r="U33" s="49">
        <f t="shared" si="34"/>
        <v>169.49099999999999</v>
      </c>
      <c r="V33" s="120">
        <v>9.56</v>
      </c>
      <c r="W33" s="49">
        <f t="shared" si="35"/>
        <v>161.768</v>
      </c>
      <c r="X33" s="49">
        <f t="shared" si="36"/>
        <v>3.8516190476190477</v>
      </c>
      <c r="Y33" s="49">
        <f t="shared" si="37"/>
        <v>162.60799999999998</v>
      </c>
      <c r="Z33" s="49">
        <f t="shared" si="38"/>
        <v>3.8716190476190468</v>
      </c>
      <c r="AA33" s="49">
        <f t="shared" si="39"/>
        <v>178.21100000000001</v>
      </c>
      <c r="AB33" s="49">
        <f t="shared" si="40"/>
        <v>4.2431190476190483</v>
      </c>
      <c r="AC33" s="120">
        <v>-1.51</v>
      </c>
      <c r="AD33" s="49">
        <f t="shared" si="41"/>
        <v>150.69800000000001</v>
      </c>
      <c r="AE33" s="49">
        <f t="shared" si="42"/>
        <v>3.5880476190476194</v>
      </c>
      <c r="AF33" s="164">
        <v>4.0021959999999996</v>
      </c>
      <c r="AG33" s="164">
        <v>4.0267369999999998</v>
      </c>
      <c r="AH33" s="164">
        <v>3.5399669999999999</v>
      </c>
      <c r="AI33" s="164">
        <v>3.7057920000000002</v>
      </c>
      <c r="AJ33" s="164">
        <v>2.3704499999999999</v>
      </c>
      <c r="AK33" s="164">
        <v>2.3704499999999999</v>
      </c>
      <c r="AL33" s="164">
        <v>0.79912000000000005</v>
      </c>
      <c r="AM33" s="165">
        <v>3.992</v>
      </c>
      <c r="AN33" s="165">
        <v>4.3689999999999998</v>
      </c>
      <c r="AO33" s="165">
        <v>4.625</v>
      </c>
      <c r="AP33" s="165">
        <v>5.6340000000000003</v>
      </c>
      <c r="AQ33" s="165">
        <v>5.9489999999999998</v>
      </c>
      <c r="AR33" s="165">
        <v>5.9790000000000001</v>
      </c>
      <c r="AS33" s="49">
        <f t="shared" si="43"/>
        <v>3.5733892857142853</v>
      </c>
      <c r="AT33" s="49">
        <f t="shared" si="44"/>
        <v>3.5953008928571424</v>
      </c>
      <c r="AU33" s="151">
        <v>99.76</v>
      </c>
      <c r="AV33" s="49">
        <f t="shared" ref="AV33:AV39" si="45">AU33*$AU$27</f>
        <v>758.17600000000004</v>
      </c>
      <c r="AW33" s="49">
        <f t="shared" ref="AW33:AW39" si="46">AV51</f>
        <v>792.3</v>
      </c>
      <c r="AX33" s="19"/>
    </row>
    <row r="34" spans="1:50">
      <c r="A34" s="59"/>
      <c r="B34" s="20">
        <v>202205</v>
      </c>
      <c r="C34" s="3">
        <v>44690</v>
      </c>
      <c r="D34">
        <v>372.44</v>
      </c>
      <c r="E34" s="49">
        <f t="shared" si="23"/>
        <v>3.7244000000000002</v>
      </c>
      <c r="F34" s="49">
        <f t="shared" si="24"/>
        <v>156.4248</v>
      </c>
      <c r="G34" s="11">
        <v>374.44</v>
      </c>
      <c r="H34" s="49">
        <f t="shared" si="25"/>
        <v>3.7444000000000002</v>
      </c>
      <c r="I34" s="49">
        <f t="shared" si="26"/>
        <v>157.26480000000001</v>
      </c>
      <c r="J34" s="11">
        <v>386.94</v>
      </c>
      <c r="K34" s="49">
        <f t="shared" si="27"/>
        <v>3.8694000000000002</v>
      </c>
      <c r="L34" s="49">
        <f t="shared" si="28"/>
        <v>162.51480000000001</v>
      </c>
      <c r="M34" s="11">
        <v>388.94</v>
      </c>
      <c r="N34" s="49">
        <f t="shared" si="29"/>
        <v>3.8894000000000002</v>
      </c>
      <c r="O34" s="49">
        <f t="shared" si="30"/>
        <v>163.35480000000001</v>
      </c>
      <c r="P34" s="11">
        <v>408.69</v>
      </c>
      <c r="Q34" s="49">
        <f t="shared" si="31"/>
        <v>4.0869</v>
      </c>
      <c r="R34" s="49">
        <f t="shared" si="32"/>
        <v>171.6498</v>
      </c>
      <c r="S34" s="11">
        <v>410.69</v>
      </c>
      <c r="T34" s="49">
        <f t="shared" si="33"/>
        <v>4.1068999999999996</v>
      </c>
      <c r="U34" s="49">
        <f t="shared" si="34"/>
        <v>172.48979999999997</v>
      </c>
      <c r="V34" s="120">
        <v>9.56</v>
      </c>
      <c r="W34" s="49">
        <f t="shared" si="35"/>
        <v>165.98480000000001</v>
      </c>
      <c r="X34" s="49">
        <f t="shared" si="36"/>
        <v>3.9520190476190478</v>
      </c>
      <c r="Y34" s="49">
        <f t="shared" si="37"/>
        <v>166.82480000000001</v>
      </c>
      <c r="Z34" s="49">
        <f t="shared" si="38"/>
        <v>3.9720190476190478</v>
      </c>
      <c r="AA34" s="49">
        <f t="shared" si="39"/>
        <v>181.2098</v>
      </c>
      <c r="AB34" s="49">
        <f t="shared" si="40"/>
        <v>4.314519047619048</v>
      </c>
      <c r="AC34" s="120">
        <v>-1.51</v>
      </c>
      <c r="AD34" s="49">
        <f t="shared" si="41"/>
        <v>154.91480000000001</v>
      </c>
      <c r="AE34" s="49">
        <f t="shared" si="42"/>
        <v>3.6884476190476194</v>
      </c>
      <c r="AF34" s="164">
        <v>4.0021959999999996</v>
      </c>
      <c r="AG34" s="164">
        <v>4.0267369999999998</v>
      </c>
      <c r="AH34" s="164">
        <v>3.5399669999999999</v>
      </c>
      <c r="AI34" s="164">
        <v>3.7057920000000002</v>
      </c>
      <c r="AJ34" s="164">
        <v>2.3704499999999999</v>
      </c>
      <c r="AK34" s="164">
        <v>2.3704499999999999</v>
      </c>
      <c r="AL34" s="164">
        <v>0.79912000000000005</v>
      </c>
      <c r="AM34" s="165">
        <v>3.992</v>
      </c>
      <c r="AN34" s="165">
        <v>4.3689999999999998</v>
      </c>
      <c r="AO34" s="165">
        <v>4.625</v>
      </c>
      <c r="AP34" s="165">
        <v>5.6340000000000003</v>
      </c>
      <c r="AQ34" s="165">
        <v>5.9489999999999998</v>
      </c>
      <c r="AR34" s="165">
        <v>5.9790000000000001</v>
      </c>
      <c r="AS34" s="49">
        <f t="shared" si="43"/>
        <v>3.5733892857142853</v>
      </c>
      <c r="AT34" s="49">
        <f t="shared" si="44"/>
        <v>3.5953008928571424</v>
      </c>
      <c r="AU34" s="151">
        <v>103.09</v>
      </c>
      <c r="AV34" s="49">
        <f t="shared" si="45"/>
        <v>783.48400000000004</v>
      </c>
      <c r="AW34" s="49">
        <f t="shared" si="46"/>
        <v>764.56</v>
      </c>
      <c r="AX34" s="19"/>
    </row>
    <row r="35" spans="1:50">
      <c r="A35" s="59"/>
      <c r="B35" s="20">
        <v>202205</v>
      </c>
      <c r="C35" s="3">
        <v>44687</v>
      </c>
      <c r="D35">
        <v>383.65</v>
      </c>
      <c r="E35" s="49">
        <f t="shared" si="23"/>
        <v>3.8364999999999996</v>
      </c>
      <c r="F35" s="49">
        <f t="shared" si="24"/>
        <v>161.13299999999998</v>
      </c>
      <c r="G35" s="11">
        <v>385.65</v>
      </c>
      <c r="H35" s="49">
        <f t="shared" si="25"/>
        <v>3.8564999999999996</v>
      </c>
      <c r="I35" s="49">
        <f t="shared" si="26"/>
        <v>161.97299999999998</v>
      </c>
      <c r="J35" s="11">
        <v>397.29</v>
      </c>
      <c r="K35" s="49">
        <f t="shared" si="27"/>
        <v>3.9729000000000001</v>
      </c>
      <c r="L35" s="49">
        <f t="shared" si="28"/>
        <v>166.86180000000002</v>
      </c>
      <c r="M35" s="11">
        <v>399.29</v>
      </c>
      <c r="N35" s="49">
        <f t="shared" si="29"/>
        <v>3.9929000000000001</v>
      </c>
      <c r="O35" s="49">
        <f t="shared" si="30"/>
        <v>167.70179999999999</v>
      </c>
      <c r="P35" s="11">
        <v>417.75</v>
      </c>
      <c r="Q35" s="49">
        <f t="shared" si="31"/>
        <v>4.1775000000000002</v>
      </c>
      <c r="R35" s="49">
        <f t="shared" si="32"/>
        <v>175.45500000000001</v>
      </c>
      <c r="S35" s="11">
        <v>419.75</v>
      </c>
      <c r="T35" s="49">
        <f t="shared" si="33"/>
        <v>4.1974999999999998</v>
      </c>
      <c r="U35" s="49">
        <f t="shared" si="34"/>
        <v>176.29499999999999</v>
      </c>
      <c r="V35" s="120">
        <v>9.56</v>
      </c>
      <c r="W35" s="49">
        <f t="shared" si="35"/>
        <v>170.69299999999998</v>
      </c>
      <c r="X35" s="49">
        <f t="shared" si="36"/>
        <v>4.0641190476190472</v>
      </c>
      <c r="Y35" s="49">
        <f t="shared" si="37"/>
        <v>171.53299999999999</v>
      </c>
      <c r="Z35" s="49">
        <f t="shared" si="38"/>
        <v>4.0841190476190476</v>
      </c>
      <c r="AA35" s="49">
        <f t="shared" si="39"/>
        <v>185.01500000000001</v>
      </c>
      <c r="AB35" s="49">
        <f t="shared" si="40"/>
        <v>4.4051190476190483</v>
      </c>
      <c r="AC35" s="120">
        <v>-1.51</v>
      </c>
      <c r="AD35" s="49">
        <f t="shared" si="41"/>
        <v>159.62299999999999</v>
      </c>
      <c r="AE35" s="49">
        <f t="shared" si="42"/>
        <v>3.8005476190476188</v>
      </c>
      <c r="AF35" s="164">
        <v>4.0021959999999996</v>
      </c>
      <c r="AG35" s="164">
        <v>4.0267369999999998</v>
      </c>
      <c r="AH35" s="164">
        <v>3.5399669999999999</v>
      </c>
      <c r="AI35" s="164">
        <v>3.7057920000000002</v>
      </c>
      <c r="AJ35" s="164">
        <v>2.3704499999999999</v>
      </c>
      <c r="AK35" s="164">
        <v>2.3704499999999999</v>
      </c>
      <c r="AL35" s="164">
        <v>0.79912000000000005</v>
      </c>
      <c r="AM35" s="165">
        <v>3.7949999999999999</v>
      </c>
      <c r="AN35" s="165">
        <v>4.16</v>
      </c>
      <c r="AO35" s="165">
        <v>4.4180000000000001</v>
      </c>
      <c r="AP35" s="165">
        <v>5.5449999999999999</v>
      </c>
      <c r="AQ35" s="165">
        <v>5.8849999999999998</v>
      </c>
      <c r="AR35" s="165">
        <v>5.9260000000000002</v>
      </c>
      <c r="AS35" s="49">
        <f t="shared" si="43"/>
        <v>3.5733892857142853</v>
      </c>
      <c r="AT35" s="49">
        <f t="shared" si="44"/>
        <v>3.5953008928571424</v>
      </c>
      <c r="AU35" s="151">
        <v>109.77</v>
      </c>
      <c r="AV35" s="49">
        <f t="shared" si="45"/>
        <v>834.25199999999995</v>
      </c>
      <c r="AW35" s="49">
        <f t="shared" si="46"/>
        <v>716.60400000000004</v>
      </c>
      <c r="AX35" s="19"/>
    </row>
    <row r="36" spans="1:50">
      <c r="A36" s="59"/>
      <c r="B36" s="20">
        <v>202205</v>
      </c>
      <c r="C36" s="3">
        <v>44686</v>
      </c>
      <c r="D36">
        <v>364.37</v>
      </c>
      <c r="E36" s="49">
        <f t="shared" si="23"/>
        <v>3.6436999999999999</v>
      </c>
      <c r="F36" s="49">
        <f t="shared" si="24"/>
        <v>153.03540000000001</v>
      </c>
      <c r="G36" s="11">
        <v>366.37</v>
      </c>
      <c r="H36" s="49">
        <f t="shared" si="25"/>
        <v>3.6637</v>
      </c>
      <c r="I36" s="49">
        <f t="shared" si="26"/>
        <v>153.87539999999998</v>
      </c>
      <c r="J36" s="11">
        <v>377.07</v>
      </c>
      <c r="K36" s="49">
        <f t="shared" si="27"/>
        <v>3.7706999999999997</v>
      </c>
      <c r="L36" s="49">
        <f t="shared" si="28"/>
        <v>158.36939999999998</v>
      </c>
      <c r="M36" s="11">
        <v>379.07</v>
      </c>
      <c r="N36" s="49">
        <f t="shared" si="29"/>
        <v>3.7906999999999997</v>
      </c>
      <c r="O36" s="49">
        <f t="shared" si="30"/>
        <v>159.20939999999999</v>
      </c>
      <c r="P36" s="11">
        <v>396.12</v>
      </c>
      <c r="Q36" s="49">
        <f t="shared" si="31"/>
        <v>3.9611999999999998</v>
      </c>
      <c r="R36" s="49">
        <f t="shared" si="32"/>
        <v>166.37039999999999</v>
      </c>
      <c r="S36" s="11">
        <v>398.12</v>
      </c>
      <c r="T36" s="49">
        <f t="shared" si="33"/>
        <v>3.9811999999999999</v>
      </c>
      <c r="U36" s="49">
        <f t="shared" si="34"/>
        <v>167.21039999999999</v>
      </c>
      <c r="V36" s="120">
        <v>9.56</v>
      </c>
      <c r="W36" s="49">
        <f t="shared" si="35"/>
        <v>162.59540000000001</v>
      </c>
      <c r="X36" s="49">
        <f t="shared" si="36"/>
        <v>3.871319047619048</v>
      </c>
      <c r="Y36" s="49">
        <f t="shared" si="37"/>
        <v>163.43539999999999</v>
      </c>
      <c r="Z36" s="49">
        <f t="shared" si="38"/>
        <v>3.8913190476190471</v>
      </c>
      <c r="AA36" s="49">
        <f t="shared" si="39"/>
        <v>175.93039999999999</v>
      </c>
      <c r="AB36" s="49">
        <f t="shared" si="40"/>
        <v>4.188819047619047</v>
      </c>
      <c r="AC36" s="120">
        <v>-1.51</v>
      </c>
      <c r="AD36" s="49">
        <f t="shared" si="41"/>
        <v>151.52540000000002</v>
      </c>
      <c r="AE36" s="49">
        <f t="shared" si="42"/>
        <v>3.6077476190476196</v>
      </c>
      <c r="AF36" s="164">
        <v>4.0021959999999996</v>
      </c>
      <c r="AG36" s="164">
        <v>4.0267369999999998</v>
      </c>
      <c r="AH36" s="164">
        <v>3.5399669999999999</v>
      </c>
      <c r="AI36" s="164">
        <v>3.7057920000000002</v>
      </c>
      <c r="AJ36" s="164">
        <v>2.3704499999999999</v>
      </c>
      <c r="AK36" s="164">
        <v>2.3704499999999999</v>
      </c>
      <c r="AL36" s="164">
        <v>0.79912000000000005</v>
      </c>
      <c r="AM36" s="165">
        <v>3.7949999999999999</v>
      </c>
      <c r="AN36" s="165">
        <v>4.16</v>
      </c>
      <c r="AO36" s="165">
        <v>4.4180000000000001</v>
      </c>
      <c r="AP36" s="165">
        <v>5.5449999999999999</v>
      </c>
      <c r="AQ36" s="165">
        <v>5.8849999999999998</v>
      </c>
      <c r="AR36" s="165">
        <v>5.9260000000000002</v>
      </c>
      <c r="AS36" s="49">
        <f t="shared" si="43"/>
        <v>3.5733892857142853</v>
      </c>
      <c r="AT36" s="49">
        <f t="shared" si="44"/>
        <v>3.5953008928571424</v>
      </c>
      <c r="AU36" s="151">
        <v>108.26</v>
      </c>
      <c r="AV36" s="49">
        <f t="shared" si="45"/>
        <v>822.77599999999995</v>
      </c>
      <c r="AW36" s="49">
        <f t="shared" si="46"/>
        <v>721.08799999999997</v>
      </c>
      <c r="AX36" s="19"/>
    </row>
    <row r="37" spans="1:50">
      <c r="A37" s="59"/>
      <c r="B37" s="20">
        <v>202205</v>
      </c>
      <c r="C37" s="3">
        <v>44685</v>
      </c>
      <c r="D37">
        <v>361.73</v>
      </c>
      <c r="E37" s="49">
        <f t="shared" si="23"/>
        <v>3.6173000000000002</v>
      </c>
      <c r="F37" s="49">
        <f t="shared" si="24"/>
        <v>151.92660000000001</v>
      </c>
      <c r="G37" s="11">
        <v>363.73</v>
      </c>
      <c r="H37" s="49">
        <f t="shared" si="25"/>
        <v>3.6373000000000002</v>
      </c>
      <c r="I37" s="49">
        <f t="shared" si="26"/>
        <v>152.76660000000001</v>
      </c>
      <c r="J37" s="11">
        <v>374.75</v>
      </c>
      <c r="K37" s="49">
        <f t="shared" si="27"/>
        <v>3.7475000000000001</v>
      </c>
      <c r="L37" s="49">
        <f t="shared" si="28"/>
        <v>157.39500000000001</v>
      </c>
      <c r="M37" s="11">
        <v>376.75</v>
      </c>
      <c r="N37" s="49">
        <f t="shared" si="29"/>
        <v>3.7675000000000001</v>
      </c>
      <c r="O37" s="49">
        <f t="shared" si="30"/>
        <v>158.23500000000001</v>
      </c>
      <c r="P37" s="11">
        <v>394.28</v>
      </c>
      <c r="Q37" s="49">
        <f t="shared" si="31"/>
        <v>3.9427999999999996</v>
      </c>
      <c r="R37" s="49">
        <f t="shared" si="32"/>
        <v>165.59759999999997</v>
      </c>
      <c r="S37" s="11">
        <v>396.28</v>
      </c>
      <c r="T37" s="49">
        <f t="shared" si="33"/>
        <v>3.9627999999999997</v>
      </c>
      <c r="U37" s="49">
        <f t="shared" si="34"/>
        <v>166.43759999999997</v>
      </c>
      <c r="V37" s="120">
        <v>9.56</v>
      </c>
      <c r="W37" s="49">
        <f t="shared" si="35"/>
        <v>161.48660000000001</v>
      </c>
      <c r="X37" s="49">
        <f t="shared" si="36"/>
        <v>3.8449190476190478</v>
      </c>
      <c r="Y37" s="49">
        <f t="shared" si="37"/>
        <v>162.32660000000001</v>
      </c>
      <c r="Z37" s="49">
        <f t="shared" si="38"/>
        <v>3.8649190476190478</v>
      </c>
      <c r="AA37" s="49">
        <f t="shared" si="39"/>
        <v>175.15759999999997</v>
      </c>
      <c r="AB37" s="49">
        <f t="shared" si="40"/>
        <v>4.1704190476190472</v>
      </c>
      <c r="AC37" s="120">
        <v>-1.51</v>
      </c>
      <c r="AD37" s="49">
        <f t="shared" si="41"/>
        <v>150.41660000000002</v>
      </c>
      <c r="AE37" s="49">
        <f t="shared" si="42"/>
        <v>3.5813476190476194</v>
      </c>
      <c r="AF37" s="164">
        <v>4.0021959999999996</v>
      </c>
      <c r="AG37" s="164">
        <v>4.0267369999999998</v>
      </c>
      <c r="AH37" s="164">
        <v>3.5399669999999999</v>
      </c>
      <c r="AI37" s="164">
        <v>3.7057920000000002</v>
      </c>
      <c r="AJ37" s="164">
        <v>2.3704499999999999</v>
      </c>
      <c r="AK37" s="164">
        <v>2.3704499999999999</v>
      </c>
      <c r="AL37" s="164">
        <v>0.79912000000000005</v>
      </c>
      <c r="AM37" s="165">
        <v>3.7949999999999999</v>
      </c>
      <c r="AN37" s="165">
        <v>4.16</v>
      </c>
      <c r="AO37" s="165">
        <v>4.4180000000000001</v>
      </c>
      <c r="AP37" s="165">
        <v>5.5449999999999999</v>
      </c>
      <c r="AQ37" s="165">
        <v>5.8849999999999998</v>
      </c>
      <c r="AR37" s="165">
        <v>5.9260000000000002</v>
      </c>
      <c r="AS37" s="49">
        <f t="shared" si="43"/>
        <v>3.5733892857142853</v>
      </c>
      <c r="AT37" s="49">
        <f t="shared" si="44"/>
        <v>3.5953008928571424</v>
      </c>
      <c r="AU37" s="151">
        <v>107.81</v>
      </c>
      <c r="AV37" s="49">
        <f t="shared" si="45"/>
        <v>819.35599999999999</v>
      </c>
      <c r="AW37" s="49">
        <f t="shared" si="46"/>
        <v>746.77599999999995</v>
      </c>
      <c r="AX37" s="19"/>
    </row>
    <row r="38" spans="1:50">
      <c r="A38" s="59"/>
      <c r="B38" s="20">
        <v>202205</v>
      </c>
      <c r="C38" s="3">
        <v>44684</v>
      </c>
      <c r="D38">
        <v>346.62</v>
      </c>
      <c r="E38" s="49">
        <f t="shared" si="23"/>
        <v>3.4662000000000002</v>
      </c>
      <c r="F38" s="49">
        <f t="shared" si="24"/>
        <v>145.5804</v>
      </c>
      <c r="G38" s="11">
        <v>348.62</v>
      </c>
      <c r="H38" s="49">
        <f t="shared" si="25"/>
        <v>3.4862000000000002</v>
      </c>
      <c r="I38" s="49">
        <f t="shared" si="26"/>
        <v>146.4204</v>
      </c>
      <c r="J38" s="11">
        <v>360.42</v>
      </c>
      <c r="K38" s="49">
        <f t="shared" si="27"/>
        <v>3.6042000000000001</v>
      </c>
      <c r="L38" s="49">
        <f t="shared" si="28"/>
        <v>151.37639999999999</v>
      </c>
      <c r="M38" s="11">
        <v>362.42</v>
      </c>
      <c r="N38" s="49">
        <f t="shared" si="29"/>
        <v>3.6242000000000001</v>
      </c>
      <c r="O38" s="49">
        <f t="shared" si="30"/>
        <v>152.21639999999999</v>
      </c>
      <c r="P38" s="11">
        <v>381.12</v>
      </c>
      <c r="Q38" s="49">
        <f t="shared" si="31"/>
        <v>3.8111999999999999</v>
      </c>
      <c r="R38" s="49">
        <f t="shared" si="32"/>
        <v>160.07040000000001</v>
      </c>
      <c r="S38" s="11">
        <v>383.12</v>
      </c>
      <c r="T38" s="49">
        <f t="shared" si="33"/>
        <v>3.8311999999999999</v>
      </c>
      <c r="U38" s="49">
        <f t="shared" si="34"/>
        <v>160.91040000000001</v>
      </c>
      <c r="V38" s="120">
        <v>9.56</v>
      </c>
      <c r="W38" s="49">
        <f t="shared" si="35"/>
        <v>155.1404</v>
      </c>
      <c r="X38" s="49">
        <f t="shared" si="36"/>
        <v>3.6938190476190478</v>
      </c>
      <c r="Y38" s="49">
        <f t="shared" si="37"/>
        <v>155.9804</v>
      </c>
      <c r="Z38" s="49">
        <f t="shared" si="38"/>
        <v>3.7138190476190478</v>
      </c>
      <c r="AA38" s="49">
        <f t="shared" si="39"/>
        <v>169.63040000000001</v>
      </c>
      <c r="AB38" s="49">
        <f t="shared" si="40"/>
        <v>4.0388190476190475</v>
      </c>
      <c r="AC38" s="120">
        <v>-1.51</v>
      </c>
      <c r="AD38" s="49">
        <f t="shared" si="41"/>
        <v>144.07040000000001</v>
      </c>
      <c r="AE38" s="49">
        <f t="shared" si="42"/>
        <v>3.430247619047619</v>
      </c>
      <c r="AF38" s="164">
        <v>4.0021959999999996</v>
      </c>
      <c r="AG38" s="164">
        <v>4.0267369999999998</v>
      </c>
      <c r="AH38" s="164">
        <v>3.5399669999999999</v>
      </c>
      <c r="AI38" s="164">
        <v>3.7057920000000002</v>
      </c>
      <c r="AJ38" s="164">
        <v>2.3704499999999999</v>
      </c>
      <c r="AK38" s="164">
        <v>2.3704499999999999</v>
      </c>
      <c r="AL38" s="164">
        <v>0.79912000000000005</v>
      </c>
      <c r="AM38" s="165">
        <v>3.7949999999999999</v>
      </c>
      <c r="AN38" s="165">
        <v>4.16</v>
      </c>
      <c r="AO38" s="165">
        <v>4.4180000000000001</v>
      </c>
      <c r="AP38" s="165">
        <v>5.5449999999999999</v>
      </c>
      <c r="AQ38" s="165">
        <v>5.8849999999999998</v>
      </c>
      <c r="AR38" s="165">
        <v>5.9260000000000002</v>
      </c>
      <c r="AS38" s="49">
        <f t="shared" si="43"/>
        <v>3.5733892857142853</v>
      </c>
      <c r="AT38" s="49">
        <f t="shared" si="44"/>
        <v>3.5953008928571424</v>
      </c>
      <c r="AU38" s="151">
        <v>102.41</v>
      </c>
      <c r="AV38" s="49">
        <f t="shared" si="45"/>
        <v>778.31599999999992</v>
      </c>
      <c r="AW38" s="49">
        <f t="shared" si="46"/>
        <v>731.34799999999996</v>
      </c>
      <c r="AX38" s="19"/>
    </row>
    <row r="39" spans="1:50">
      <c r="A39" s="59"/>
      <c r="B39" s="20">
        <v>202205</v>
      </c>
      <c r="C39" s="3">
        <v>44683</v>
      </c>
      <c r="D39">
        <v>344.01</v>
      </c>
      <c r="E39" s="49">
        <f t="shared" si="23"/>
        <v>3.4400999999999997</v>
      </c>
      <c r="F39" s="49">
        <f t="shared" si="24"/>
        <v>144.48419999999999</v>
      </c>
      <c r="G39" s="11">
        <v>346.01</v>
      </c>
      <c r="H39" s="49">
        <f t="shared" si="25"/>
        <v>3.4600999999999997</v>
      </c>
      <c r="I39" s="49">
        <f t="shared" si="26"/>
        <v>145.32419999999999</v>
      </c>
      <c r="J39" s="11">
        <v>357.81</v>
      </c>
      <c r="K39" s="49">
        <f t="shared" si="27"/>
        <v>3.5781000000000001</v>
      </c>
      <c r="L39" s="49">
        <f t="shared" si="28"/>
        <v>150.28020000000001</v>
      </c>
      <c r="M39" s="11">
        <v>359.81</v>
      </c>
      <c r="N39" s="49">
        <f t="shared" si="29"/>
        <v>3.5981000000000001</v>
      </c>
      <c r="O39" s="49">
        <f t="shared" si="30"/>
        <v>151.12020000000001</v>
      </c>
      <c r="P39" s="11">
        <v>378.51</v>
      </c>
      <c r="Q39" s="49">
        <f t="shared" si="31"/>
        <v>3.7850999999999999</v>
      </c>
      <c r="R39" s="49">
        <f t="shared" si="32"/>
        <v>158.9742</v>
      </c>
      <c r="S39" s="11">
        <v>380.51</v>
      </c>
      <c r="T39" s="49">
        <f t="shared" si="33"/>
        <v>3.8050999999999999</v>
      </c>
      <c r="U39" s="49">
        <f t="shared" si="34"/>
        <v>159.8142</v>
      </c>
      <c r="V39" s="120">
        <v>9.56</v>
      </c>
      <c r="W39" s="49">
        <f t="shared" si="35"/>
        <v>154.04419999999999</v>
      </c>
      <c r="X39" s="49">
        <f t="shared" si="36"/>
        <v>3.6677190476190473</v>
      </c>
      <c r="Y39" s="49">
        <f t="shared" si="37"/>
        <v>154.88419999999999</v>
      </c>
      <c r="Z39" s="49">
        <f t="shared" si="38"/>
        <v>3.6877190476190473</v>
      </c>
      <c r="AA39" s="49">
        <f t="shared" si="39"/>
        <v>168.5342</v>
      </c>
      <c r="AB39" s="49">
        <f t="shared" si="40"/>
        <v>4.012719047619048</v>
      </c>
      <c r="AC39" s="120">
        <v>-1.51</v>
      </c>
      <c r="AD39" s="49">
        <f t="shared" si="41"/>
        <v>142.9742</v>
      </c>
      <c r="AE39" s="49">
        <f t="shared" si="42"/>
        <v>3.404147619047619</v>
      </c>
      <c r="AF39" s="164">
        <v>4.0021959999999996</v>
      </c>
      <c r="AG39" s="164">
        <v>4.0267369999999998</v>
      </c>
      <c r="AH39" s="164">
        <v>3.5399669999999999</v>
      </c>
      <c r="AI39" s="164">
        <v>3.7057920000000002</v>
      </c>
      <c r="AJ39" s="164">
        <v>2.3704499999999999</v>
      </c>
      <c r="AK39" s="164">
        <v>2.3704499999999999</v>
      </c>
      <c r="AL39" s="164">
        <v>0.79912000000000005</v>
      </c>
      <c r="AM39" s="165">
        <v>3.7949999999999999</v>
      </c>
      <c r="AN39" s="165">
        <v>4.16</v>
      </c>
      <c r="AO39" s="165">
        <v>4.4180000000000001</v>
      </c>
      <c r="AP39" s="165">
        <v>5.5449999999999999</v>
      </c>
      <c r="AQ39" s="165">
        <v>5.8849999999999998</v>
      </c>
      <c r="AR39" s="165">
        <v>5.9260000000000002</v>
      </c>
      <c r="AS39" s="49">
        <f t="shared" si="43"/>
        <v>3.5733892857142853</v>
      </c>
      <c r="AT39" s="49">
        <f t="shared" si="44"/>
        <v>3.5953008928571424</v>
      </c>
      <c r="AU39" s="151">
        <v>105.17</v>
      </c>
      <c r="AV39" s="49">
        <f t="shared" si="45"/>
        <v>799.29200000000003</v>
      </c>
      <c r="AW39" s="49">
        <f t="shared" si="46"/>
        <v>774.89599999999996</v>
      </c>
      <c r="AX39" s="19"/>
    </row>
    <row r="40" spans="1:50">
      <c r="A40" s="59"/>
      <c r="B40" s="20">
        <v>202204</v>
      </c>
      <c r="C40" s="3">
        <v>44680</v>
      </c>
      <c r="D40">
        <v>335.74</v>
      </c>
      <c r="E40" s="49">
        <f t="shared" ref="E40:E50" si="47">D40/100</f>
        <v>3.3574000000000002</v>
      </c>
      <c r="F40" s="49">
        <f t="shared" ref="F40:F50" si="48">(D40/100)*42</f>
        <v>141.01080000000002</v>
      </c>
      <c r="G40" s="11">
        <v>337.74</v>
      </c>
      <c r="H40" s="49">
        <f t="shared" ref="H40:H50" si="49">G40/100</f>
        <v>3.3774000000000002</v>
      </c>
      <c r="I40" s="49">
        <f t="shared" ref="I40:I50" si="50">(G40/100)*42</f>
        <v>141.85080000000002</v>
      </c>
      <c r="J40" s="11">
        <v>349.94</v>
      </c>
      <c r="K40" s="49">
        <f t="shared" ref="K40:K50" si="51">J40/100</f>
        <v>3.4994000000000001</v>
      </c>
      <c r="L40" s="49">
        <f t="shared" ref="L40:L50" si="52">(J40/100)*42</f>
        <v>146.97480000000002</v>
      </c>
      <c r="M40" s="11">
        <v>351.94</v>
      </c>
      <c r="N40" s="49">
        <f t="shared" ref="N40:N50" si="53">M40/100</f>
        <v>3.5194000000000001</v>
      </c>
      <c r="O40" s="49">
        <f t="shared" ref="O40:O50" si="54">(M40/100)*42</f>
        <v>147.81479999999999</v>
      </c>
      <c r="P40" s="11">
        <v>371.24</v>
      </c>
      <c r="Q40" s="49">
        <f t="shared" ref="Q40:Q50" si="55">P40/100</f>
        <v>3.7124000000000001</v>
      </c>
      <c r="R40" s="49">
        <f t="shared" ref="R40:R50" si="56">(P40/100)*42</f>
        <v>155.92080000000001</v>
      </c>
      <c r="S40" s="11">
        <v>373.24</v>
      </c>
      <c r="T40" s="49">
        <f t="shared" ref="T40:T50" si="57">S40/100</f>
        <v>3.7324000000000002</v>
      </c>
      <c r="U40" s="49">
        <f t="shared" ref="U40:U50" si="58">(S40/100)*42</f>
        <v>156.76080000000002</v>
      </c>
      <c r="V40" s="120">
        <v>9.56</v>
      </c>
      <c r="W40" s="49">
        <f t="shared" ref="W40:W50" si="59">+F40+V40</f>
        <v>150.57080000000002</v>
      </c>
      <c r="X40" s="49">
        <f t="shared" ref="X40:X50" si="60">W40/42</f>
        <v>3.5850190476190482</v>
      </c>
      <c r="Y40" s="49">
        <f t="shared" ref="Y40:Y50" si="61">+I40+V40</f>
        <v>151.41080000000002</v>
      </c>
      <c r="Z40" s="49">
        <f t="shared" ref="Z40:Z50" si="62">Y40/42</f>
        <v>3.6050190476190482</v>
      </c>
      <c r="AA40" s="49">
        <f t="shared" si="39"/>
        <v>165.48080000000002</v>
      </c>
      <c r="AB40" s="49">
        <f t="shared" si="40"/>
        <v>3.9400190476190482</v>
      </c>
      <c r="AC40" s="120">
        <v>-1.51</v>
      </c>
      <c r="AD40" s="49">
        <f t="shared" ref="AD40:AD50" si="63">+F40+AC40</f>
        <v>139.50080000000003</v>
      </c>
      <c r="AE40" s="49">
        <f t="shared" ref="AE40:AE50" si="64">AD40/42</f>
        <v>3.3214476190476199</v>
      </c>
      <c r="AF40" s="164">
        <v>4.0021959999999996</v>
      </c>
      <c r="AG40" s="164">
        <v>4.0267369999999998</v>
      </c>
      <c r="AH40" s="164">
        <v>3.5399669999999999</v>
      </c>
      <c r="AI40" s="164">
        <v>3.7057920000000002</v>
      </c>
      <c r="AJ40" s="164">
        <v>2.3704499999999999</v>
      </c>
      <c r="AK40" s="164">
        <v>2.3704499999999999</v>
      </c>
      <c r="AL40" s="164">
        <v>0.79912000000000005</v>
      </c>
      <c r="AM40" s="165">
        <v>3.7480000000000002</v>
      </c>
      <c r="AN40" s="165">
        <v>4.13</v>
      </c>
      <c r="AO40" s="165">
        <v>4.3689999999999998</v>
      </c>
      <c r="AP40" s="165">
        <v>5.5250000000000004</v>
      </c>
      <c r="AQ40" s="165">
        <v>5.8380000000000001</v>
      </c>
      <c r="AR40" s="165">
        <v>5.8849999999999998</v>
      </c>
      <c r="AS40" s="49">
        <f t="shared" ref="AS40:AS50" si="65">AF40/1.12</f>
        <v>3.5733892857142853</v>
      </c>
      <c r="AT40" s="49">
        <f t="shared" ref="AT40:AT50" si="66">AG40/1.12</f>
        <v>3.5953008928571424</v>
      </c>
      <c r="AU40" s="151">
        <v>104.69</v>
      </c>
      <c r="AV40" s="49">
        <f t="shared" ref="AV40:AV50" si="67">AU40*$AU$27</f>
        <v>795.64399999999989</v>
      </c>
      <c r="AW40" s="49">
        <f t="shared" ref="AW40:AW50" si="68">AV58</f>
        <v>784.928</v>
      </c>
      <c r="AX40" s="19"/>
    </row>
    <row r="41" spans="1:50">
      <c r="A41" s="59"/>
      <c r="B41" s="20">
        <v>202204</v>
      </c>
      <c r="C41" s="3">
        <v>44679</v>
      </c>
      <c r="D41">
        <v>340.09</v>
      </c>
      <c r="E41" s="49">
        <f t="shared" si="47"/>
        <v>3.4008999999999996</v>
      </c>
      <c r="F41" s="49">
        <f t="shared" si="48"/>
        <v>142.83779999999999</v>
      </c>
      <c r="G41" s="11">
        <v>342.09</v>
      </c>
      <c r="H41" s="49">
        <f t="shared" si="49"/>
        <v>3.4208999999999996</v>
      </c>
      <c r="I41" s="49">
        <f t="shared" si="50"/>
        <v>143.67779999999999</v>
      </c>
      <c r="J41" s="11">
        <v>351.51</v>
      </c>
      <c r="K41" s="49">
        <f t="shared" si="51"/>
        <v>3.5150999999999999</v>
      </c>
      <c r="L41" s="49">
        <f t="shared" si="52"/>
        <v>147.63419999999999</v>
      </c>
      <c r="M41" s="11">
        <v>353.51</v>
      </c>
      <c r="N41" s="49">
        <f t="shared" si="53"/>
        <v>3.5350999999999999</v>
      </c>
      <c r="O41" s="49">
        <f t="shared" si="54"/>
        <v>148.4742</v>
      </c>
      <c r="P41" s="11">
        <v>368.64</v>
      </c>
      <c r="Q41" s="49">
        <f t="shared" si="55"/>
        <v>3.6863999999999999</v>
      </c>
      <c r="R41" s="49">
        <f t="shared" si="56"/>
        <v>154.8288</v>
      </c>
      <c r="S41" s="11">
        <v>370.64</v>
      </c>
      <c r="T41" s="49">
        <f t="shared" si="57"/>
        <v>3.7063999999999999</v>
      </c>
      <c r="U41" s="49">
        <f t="shared" si="58"/>
        <v>155.6688</v>
      </c>
      <c r="V41" s="120">
        <v>9.56</v>
      </c>
      <c r="W41" s="49">
        <f t="shared" si="59"/>
        <v>152.39779999999999</v>
      </c>
      <c r="X41" s="49">
        <f t="shared" si="60"/>
        <v>3.6285190476190472</v>
      </c>
      <c r="Y41" s="49">
        <f t="shared" si="61"/>
        <v>153.23779999999999</v>
      </c>
      <c r="Z41" s="49">
        <f t="shared" si="62"/>
        <v>3.6485190476190477</v>
      </c>
      <c r="AA41" s="49">
        <f t="shared" si="39"/>
        <v>164.3888</v>
      </c>
      <c r="AB41" s="49">
        <f t="shared" si="40"/>
        <v>3.9140190476190475</v>
      </c>
      <c r="AC41" s="120">
        <v>-1.51</v>
      </c>
      <c r="AD41" s="49">
        <f t="shared" si="63"/>
        <v>141.3278</v>
      </c>
      <c r="AE41" s="49">
        <f t="shared" si="64"/>
        <v>3.3649476190476189</v>
      </c>
      <c r="AF41" s="164">
        <v>4.0021959999999996</v>
      </c>
      <c r="AG41" s="164">
        <v>4.0267369999999998</v>
      </c>
      <c r="AH41" s="164">
        <v>3.5399669999999999</v>
      </c>
      <c r="AI41" s="164">
        <v>3.7057920000000002</v>
      </c>
      <c r="AJ41" s="164">
        <v>2.3704499999999999</v>
      </c>
      <c r="AK41" s="164">
        <v>2.3704499999999999</v>
      </c>
      <c r="AL41" s="164">
        <v>0.79912000000000005</v>
      </c>
      <c r="AM41" s="165">
        <v>3.7480000000000002</v>
      </c>
      <c r="AN41" s="165">
        <v>4.13</v>
      </c>
      <c r="AO41" s="165">
        <v>4.3689999999999998</v>
      </c>
      <c r="AP41" s="165">
        <v>5.5250000000000004</v>
      </c>
      <c r="AQ41" s="165">
        <v>5.8380000000000001</v>
      </c>
      <c r="AR41" s="165">
        <v>5.8849999999999998</v>
      </c>
      <c r="AS41" s="49">
        <f t="shared" si="65"/>
        <v>3.5733892857142853</v>
      </c>
      <c r="AT41" s="49">
        <f t="shared" si="66"/>
        <v>3.5953008928571424</v>
      </c>
      <c r="AU41" s="151">
        <v>105.36</v>
      </c>
      <c r="AV41" s="49">
        <f t="shared" si="67"/>
        <v>800.73599999999999</v>
      </c>
      <c r="AW41" s="49">
        <f t="shared" si="68"/>
        <v>754.45199999999988</v>
      </c>
      <c r="AX41" s="19"/>
    </row>
    <row r="42" spans="1:50">
      <c r="A42" s="59"/>
      <c r="B42" s="20">
        <v>202204</v>
      </c>
      <c r="C42" s="3">
        <v>44678</v>
      </c>
      <c r="D42">
        <v>334.1</v>
      </c>
      <c r="E42" s="49">
        <f t="shared" si="47"/>
        <v>3.3410000000000002</v>
      </c>
      <c r="F42" s="49">
        <f t="shared" si="48"/>
        <v>140.322</v>
      </c>
      <c r="G42" s="11">
        <v>336.1</v>
      </c>
      <c r="H42" s="49">
        <f t="shared" si="49"/>
        <v>3.3610000000000002</v>
      </c>
      <c r="I42" s="49">
        <f t="shared" si="50"/>
        <v>141.16200000000001</v>
      </c>
      <c r="J42" s="11">
        <v>343.38</v>
      </c>
      <c r="K42" s="49">
        <f t="shared" si="51"/>
        <v>3.4337999999999997</v>
      </c>
      <c r="L42" s="49">
        <f t="shared" si="52"/>
        <v>144.21959999999999</v>
      </c>
      <c r="M42" s="11">
        <v>345.38</v>
      </c>
      <c r="N42" s="49">
        <f t="shared" si="53"/>
        <v>3.4537999999999998</v>
      </c>
      <c r="O42" s="49">
        <f t="shared" si="54"/>
        <v>145.05959999999999</v>
      </c>
      <c r="P42" s="11">
        <v>357.3</v>
      </c>
      <c r="Q42" s="49">
        <f t="shared" si="55"/>
        <v>3.573</v>
      </c>
      <c r="R42" s="49">
        <f t="shared" si="56"/>
        <v>150.066</v>
      </c>
      <c r="S42" s="11">
        <v>359.3</v>
      </c>
      <c r="T42" s="49">
        <f t="shared" si="57"/>
        <v>3.593</v>
      </c>
      <c r="U42" s="49">
        <f t="shared" si="58"/>
        <v>150.90600000000001</v>
      </c>
      <c r="V42" s="120">
        <v>9.56</v>
      </c>
      <c r="W42" s="49">
        <f t="shared" si="59"/>
        <v>149.88200000000001</v>
      </c>
      <c r="X42" s="49">
        <f t="shared" si="60"/>
        <v>3.5686190476190478</v>
      </c>
      <c r="Y42" s="49">
        <f t="shared" si="61"/>
        <v>150.72200000000001</v>
      </c>
      <c r="Z42" s="49">
        <f t="shared" si="62"/>
        <v>3.5886190476190478</v>
      </c>
      <c r="AA42" s="49">
        <f t="shared" si="39"/>
        <v>159.626</v>
      </c>
      <c r="AB42" s="49">
        <f t="shared" si="40"/>
        <v>3.8006190476190476</v>
      </c>
      <c r="AC42" s="120">
        <v>-1.51</v>
      </c>
      <c r="AD42" s="49">
        <f t="shared" si="63"/>
        <v>138.81200000000001</v>
      </c>
      <c r="AE42" s="49">
        <f t="shared" si="64"/>
        <v>3.3050476190476195</v>
      </c>
      <c r="AF42" s="164">
        <v>4.0021959999999996</v>
      </c>
      <c r="AG42" s="164">
        <v>4.0267369999999998</v>
      </c>
      <c r="AH42" s="164">
        <v>3.5399669999999999</v>
      </c>
      <c r="AI42" s="164">
        <v>3.7057920000000002</v>
      </c>
      <c r="AJ42" s="164">
        <v>2.3704499999999999</v>
      </c>
      <c r="AK42" s="164">
        <v>2.3704499999999999</v>
      </c>
      <c r="AL42" s="164">
        <v>0.79912000000000005</v>
      </c>
      <c r="AM42" s="165">
        <v>3.7480000000000002</v>
      </c>
      <c r="AN42" s="165">
        <v>4.13</v>
      </c>
      <c r="AO42" s="165">
        <v>4.3689999999999998</v>
      </c>
      <c r="AP42" s="165">
        <v>5.5250000000000004</v>
      </c>
      <c r="AQ42" s="165">
        <v>5.8380000000000001</v>
      </c>
      <c r="AR42" s="165">
        <v>5.8849999999999998</v>
      </c>
      <c r="AS42" s="49">
        <f t="shared" si="65"/>
        <v>3.5733892857142853</v>
      </c>
      <c r="AT42" s="49">
        <f t="shared" si="66"/>
        <v>3.5953008928571424</v>
      </c>
      <c r="AU42" s="151">
        <v>102.02</v>
      </c>
      <c r="AV42" s="49">
        <f t="shared" si="67"/>
        <v>775.35199999999998</v>
      </c>
      <c r="AW42" s="49">
        <f t="shared" si="68"/>
        <v>752.78</v>
      </c>
      <c r="AX42" s="19"/>
    </row>
    <row r="43" spans="1:50">
      <c r="A43" s="59"/>
      <c r="B43" s="20">
        <v>202204</v>
      </c>
      <c r="C43" s="3">
        <v>44677</v>
      </c>
      <c r="D43">
        <v>324.35000000000002</v>
      </c>
      <c r="E43" s="49">
        <f t="shared" si="47"/>
        <v>3.2435</v>
      </c>
      <c r="F43" s="49">
        <f t="shared" si="48"/>
        <v>136.227</v>
      </c>
      <c r="G43" s="11">
        <v>326.35000000000002</v>
      </c>
      <c r="H43" s="49">
        <f t="shared" si="49"/>
        <v>3.2635000000000001</v>
      </c>
      <c r="I43" s="49">
        <f t="shared" si="50"/>
        <v>137.06700000000001</v>
      </c>
      <c r="J43" s="11">
        <v>333.63</v>
      </c>
      <c r="K43" s="49">
        <f t="shared" si="51"/>
        <v>3.3363</v>
      </c>
      <c r="L43" s="49">
        <f t="shared" si="52"/>
        <v>140.12460000000002</v>
      </c>
      <c r="M43" s="11">
        <v>335.63</v>
      </c>
      <c r="N43" s="49">
        <f t="shared" si="53"/>
        <v>3.3563000000000001</v>
      </c>
      <c r="O43" s="49">
        <f t="shared" si="54"/>
        <v>140.96459999999999</v>
      </c>
      <c r="P43" s="11">
        <v>347.55</v>
      </c>
      <c r="Q43" s="49">
        <f t="shared" si="55"/>
        <v>3.4755000000000003</v>
      </c>
      <c r="R43" s="49">
        <f t="shared" si="56"/>
        <v>145.971</v>
      </c>
      <c r="S43" s="11">
        <v>349.55</v>
      </c>
      <c r="T43" s="49">
        <f t="shared" si="57"/>
        <v>3.4955000000000003</v>
      </c>
      <c r="U43" s="49">
        <f t="shared" si="58"/>
        <v>146.81100000000001</v>
      </c>
      <c r="V43" s="120">
        <v>9.56</v>
      </c>
      <c r="W43" s="49">
        <f t="shared" si="59"/>
        <v>145.78700000000001</v>
      </c>
      <c r="X43" s="49">
        <f t="shared" si="60"/>
        <v>3.4711190476190477</v>
      </c>
      <c r="Y43" s="49">
        <f t="shared" si="61"/>
        <v>146.62700000000001</v>
      </c>
      <c r="Z43" s="49">
        <f t="shared" si="62"/>
        <v>3.4911190476190477</v>
      </c>
      <c r="AA43" s="49">
        <f t="shared" si="39"/>
        <v>155.53100000000001</v>
      </c>
      <c r="AB43" s="49">
        <f t="shared" si="40"/>
        <v>3.7031190476190479</v>
      </c>
      <c r="AC43" s="120">
        <v>-1.51</v>
      </c>
      <c r="AD43" s="49">
        <f t="shared" si="63"/>
        <v>134.71700000000001</v>
      </c>
      <c r="AE43" s="49">
        <f t="shared" si="64"/>
        <v>3.2075476190476193</v>
      </c>
      <c r="AF43" s="164">
        <v>4.0021959999999996</v>
      </c>
      <c r="AG43" s="164">
        <v>4.0267369999999998</v>
      </c>
      <c r="AH43" s="164">
        <v>3.5399669999999999</v>
      </c>
      <c r="AI43" s="164">
        <v>3.7057920000000002</v>
      </c>
      <c r="AJ43" s="164">
        <v>2.3704499999999999</v>
      </c>
      <c r="AK43" s="164">
        <v>2.3704499999999999</v>
      </c>
      <c r="AL43" s="164">
        <v>0.79912000000000005</v>
      </c>
      <c r="AM43" s="165">
        <v>3.7480000000000002</v>
      </c>
      <c r="AN43" s="165">
        <v>4.13</v>
      </c>
      <c r="AO43" s="165">
        <v>4.3689999999999998</v>
      </c>
      <c r="AP43" s="165">
        <v>5.5250000000000004</v>
      </c>
      <c r="AQ43" s="165">
        <v>5.8380000000000001</v>
      </c>
      <c r="AR43" s="165">
        <v>5.8849999999999998</v>
      </c>
      <c r="AS43" s="49">
        <f t="shared" si="65"/>
        <v>3.5733892857142853</v>
      </c>
      <c r="AT43" s="49">
        <f t="shared" si="66"/>
        <v>3.5953008928571424</v>
      </c>
      <c r="AU43" s="151">
        <v>101.7</v>
      </c>
      <c r="AV43" s="49">
        <f t="shared" si="67"/>
        <v>772.92</v>
      </c>
      <c r="AW43" s="49">
        <f t="shared" si="68"/>
        <v>819.4319999999999</v>
      </c>
      <c r="AX43" s="19"/>
    </row>
    <row r="44" spans="1:50">
      <c r="A44" s="59"/>
      <c r="B44" s="20">
        <v>202204</v>
      </c>
      <c r="C44" s="3">
        <v>44676</v>
      </c>
      <c r="D44">
        <v>315.31</v>
      </c>
      <c r="E44" s="49">
        <f t="shared" si="47"/>
        <v>3.1531000000000002</v>
      </c>
      <c r="F44" s="49">
        <f t="shared" si="48"/>
        <v>132.43020000000001</v>
      </c>
      <c r="G44" s="11">
        <v>317.31</v>
      </c>
      <c r="H44" s="49">
        <f t="shared" si="49"/>
        <v>3.1730999999999998</v>
      </c>
      <c r="I44" s="49">
        <f t="shared" si="50"/>
        <v>133.27019999999999</v>
      </c>
      <c r="J44" s="11">
        <v>324.58999999999997</v>
      </c>
      <c r="K44" s="49">
        <f t="shared" si="51"/>
        <v>3.2458999999999998</v>
      </c>
      <c r="L44" s="49">
        <f t="shared" si="52"/>
        <v>136.3278</v>
      </c>
      <c r="M44" s="11">
        <v>326.58999999999997</v>
      </c>
      <c r="N44" s="49">
        <f t="shared" si="53"/>
        <v>3.2658999999999998</v>
      </c>
      <c r="O44" s="49">
        <f t="shared" si="54"/>
        <v>137.1678</v>
      </c>
      <c r="P44" s="11">
        <v>338.51</v>
      </c>
      <c r="Q44" s="49">
        <f t="shared" si="55"/>
        <v>3.3851</v>
      </c>
      <c r="R44" s="49">
        <f t="shared" si="56"/>
        <v>142.17420000000001</v>
      </c>
      <c r="S44" s="11">
        <v>340.51</v>
      </c>
      <c r="T44" s="49">
        <f t="shared" si="57"/>
        <v>3.4051</v>
      </c>
      <c r="U44" s="49">
        <f t="shared" si="58"/>
        <v>143.01419999999999</v>
      </c>
      <c r="V44" s="120">
        <v>9.56</v>
      </c>
      <c r="W44" s="49">
        <f t="shared" si="59"/>
        <v>141.99020000000002</v>
      </c>
      <c r="X44" s="49">
        <f t="shared" si="60"/>
        <v>3.3807190476190478</v>
      </c>
      <c r="Y44" s="49">
        <f t="shared" si="61"/>
        <v>142.83019999999999</v>
      </c>
      <c r="Z44" s="49">
        <f t="shared" si="62"/>
        <v>3.4007190476190474</v>
      </c>
      <c r="AA44" s="49">
        <f t="shared" si="39"/>
        <v>151.73420000000002</v>
      </c>
      <c r="AB44" s="49">
        <f t="shared" si="40"/>
        <v>3.6127190476190481</v>
      </c>
      <c r="AC44" s="120">
        <v>-1.51</v>
      </c>
      <c r="AD44" s="49">
        <f t="shared" si="63"/>
        <v>130.92020000000002</v>
      </c>
      <c r="AE44" s="49">
        <f t="shared" si="64"/>
        <v>3.1171476190476195</v>
      </c>
      <c r="AF44" s="164">
        <v>4.0021959999999996</v>
      </c>
      <c r="AG44" s="164">
        <v>4.0267369999999998</v>
      </c>
      <c r="AH44" s="164">
        <v>3.5399669999999999</v>
      </c>
      <c r="AI44" s="164">
        <v>3.7057920000000002</v>
      </c>
      <c r="AJ44" s="164">
        <v>2.3704499999999999</v>
      </c>
      <c r="AK44" s="164">
        <v>2.3704499999999999</v>
      </c>
      <c r="AL44" s="164">
        <v>0.79912000000000005</v>
      </c>
      <c r="AM44" s="165">
        <v>3.7480000000000002</v>
      </c>
      <c r="AN44" s="165">
        <v>4.13</v>
      </c>
      <c r="AO44" s="165">
        <v>4.3689999999999998</v>
      </c>
      <c r="AP44" s="165">
        <v>5.5250000000000004</v>
      </c>
      <c r="AQ44" s="165">
        <v>5.8380000000000001</v>
      </c>
      <c r="AR44" s="165">
        <v>5.8849999999999998</v>
      </c>
      <c r="AS44" s="49">
        <f t="shared" si="65"/>
        <v>3.5733892857142853</v>
      </c>
      <c r="AT44" s="49">
        <f t="shared" si="66"/>
        <v>3.5953008928571424</v>
      </c>
      <c r="AU44" s="151">
        <v>98.54</v>
      </c>
      <c r="AV44" s="49">
        <f t="shared" si="67"/>
        <v>748.904</v>
      </c>
      <c r="AW44" s="49">
        <f t="shared" si="68"/>
        <v>792.22399999999993</v>
      </c>
      <c r="AX44" s="19"/>
    </row>
    <row r="45" spans="1:50">
      <c r="A45" s="59"/>
      <c r="B45" s="20">
        <v>202204</v>
      </c>
      <c r="C45" s="3">
        <v>44673</v>
      </c>
      <c r="D45">
        <v>324.14999999999998</v>
      </c>
      <c r="E45" s="49">
        <f t="shared" si="47"/>
        <v>3.2414999999999998</v>
      </c>
      <c r="F45" s="49">
        <f t="shared" si="48"/>
        <v>136.143</v>
      </c>
      <c r="G45" s="11">
        <v>326.14999999999998</v>
      </c>
      <c r="H45" s="49">
        <f t="shared" si="49"/>
        <v>3.2614999999999998</v>
      </c>
      <c r="I45" s="49">
        <f t="shared" si="50"/>
        <v>136.983</v>
      </c>
      <c r="J45" s="11">
        <v>333.63</v>
      </c>
      <c r="K45" s="49">
        <f t="shared" si="51"/>
        <v>3.3363</v>
      </c>
      <c r="L45" s="49">
        <f t="shared" si="52"/>
        <v>140.12460000000002</v>
      </c>
      <c r="M45" s="11">
        <v>335.63</v>
      </c>
      <c r="N45" s="49">
        <f t="shared" si="53"/>
        <v>3.3563000000000001</v>
      </c>
      <c r="O45" s="49">
        <f t="shared" si="54"/>
        <v>140.96459999999999</v>
      </c>
      <c r="P45" s="11">
        <v>347.85</v>
      </c>
      <c r="Q45" s="49">
        <f t="shared" si="55"/>
        <v>3.4785000000000004</v>
      </c>
      <c r="R45" s="49">
        <f t="shared" si="56"/>
        <v>146.09700000000001</v>
      </c>
      <c r="S45" s="11">
        <v>349.85</v>
      </c>
      <c r="T45" s="49">
        <f t="shared" si="57"/>
        <v>3.4985000000000004</v>
      </c>
      <c r="U45" s="49">
        <f t="shared" si="58"/>
        <v>146.93700000000001</v>
      </c>
      <c r="V45" s="120">
        <v>9.56</v>
      </c>
      <c r="W45" s="49">
        <f t="shared" si="59"/>
        <v>145.703</v>
      </c>
      <c r="X45" s="49">
        <f t="shared" si="60"/>
        <v>3.4691190476190479</v>
      </c>
      <c r="Y45" s="49">
        <f t="shared" si="61"/>
        <v>146.54300000000001</v>
      </c>
      <c r="Z45" s="49">
        <f t="shared" si="62"/>
        <v>3.4891190476190479</v>
      </c>
      <c r="AA45" s="49">
        <f t="shared" si="39"/>
        <v>155.65700000000001</v>
      </c>
      <c r="AB45" s="49">
        <f t="shared" si="40"/>
        <v>3.706119047619048</v>
      </c>
      <c r="AC45" s="120">
        <v>-1.51</v>
      </c>
      <c r="AD45" s="49">
        <f t="shared" si="63"/>
        <v>134.63300000000001</v>
      </c>
      <c r="AE45" s="49">
        <f t="shared" si="64"/>
        <v>3.2055476190476191</v>
      </c>
      <c r="AF45" s="164">
        <v>4.0021959999999996</v>
      </c>
      <c r="AG45" s="164">
        <v>4.0267369999999998</v>
      </c>
      <c r="AH45" s="164">
        <v>3.5399669999999999</v>
      </c>
      <c r="AI45" s="164">
        <v>3.7057920000000002</v>
      </c>
      <c r="AJ45" s="164">
        <v>2.3704499999999999</v>
      </c>
      <c r="AK45" s="164">
        <v>2.3704499999999999</v>
      </c>
      <c r="AL45" s="164">
        <v>0.79912000000000005</v>
      </c>
      <c r="AM45" s="165">
        <v>3.7389999999999999</v>
      </c>
      <c r="AN45" s="165">
        <v>4.133</v>
      </c>
      <c r="AO45" s="165">
        <v>4.3689999999999998</v>
      </c>
      <c r="AP45" s="165">
        <v>5.5739999999999998</v>
      </c>
      <c r="AQ45" s="165">
        <v>5.8929999999999998</v>
      </c>
      <c r="AR45" s="165">
        <v>5.9279999999999999</v>
      </c>
      <c r="AS45" s="49">
        <f t="shared" si="65"/>
        <v>3.5733892857142853</v>
      </c>
      <c r="AT45" s="49">
        <f t="shared" si="66"/>
        <v>3.5953008928571424</v>
      </c>
      <c r="AU45" s="151">
        <v>102.07</v>
      </c>
      <c r="AV45" s="49">
        <f t="shared" si="67"/>
        <v>775.73199999999986</v>
      </c>
      <c r="AW45" s="49">
        <f t="shared" si="68"/>
        <v>805.29599999999994</v>
      </c>
      <c r="AX45" s="19"/>
    </row>
    <row r="46" spans="1:50">
      <c r="A46" s="59"/>
      <c r="B46" s="20">
        <v>202204</v>
      </c>
      <c r="C46" s="3">
        <v>44672</v>
      </c>
      <c r="D46">
        <v>325.36</v>
      </c>
      <c r="E46" s="49">
        <f t="shared" si="47"/>
        <v>3.2536</v>
      </c>
      <c r="F46" s="49">
        <f t="shared" si="48"/>
        <v>136.65119999999999</v>
      </c>
      <c r="G46" s="11">
        <v>327.36</v>
      </c>
      <c r="H46" s="49">
        <f t="shared" si="49"/>
        <v>3.2736000000000001</v>
      </c>
      <c r="I46" s="49">
        <f t="shared" si="50"/>
        <v>137.49119999999999</v>
      </c>
      <c r="J46" s="11">
        <v>334.84</v>
      </c>
      <c r="K46" s="49">
        <f t="shared" si="51"/>
        <v>3.3483999999999998</v>
      </c>
      <c r="L46" s="49">
        <f t="shared" si="52"/>
        <v>140.6328</v>
      </c>
      <c r="M46" s="11">
        <v>336.84</v>
      </c>
      <c r="N46" s="49">
        <f t="shared" si="53"/>
        <v>3.3683999999999998</v>
      </c>
      <c r="O46" s="49">
        <f t="shared" si="54"/>
        <v>141.47280000000001</v>
      </c>
      <c r="P46" s="11">
        <v>349.06</v>
      </c>
      <c r="Q46" s="49">
        <f t="shared" si="55"/>
        <v>3.4906000000000001</v>
      </c>
      <c r="R46" s="49">
        <f t="shared" si="56"/>
        <v>146.6052</v>
      </c>
      <c r="S46" s="11">
        <v>351.06</v>
      </c>
      <c r="T46" s="49">
        <f t="shared" si="57"/>
        <v>3.5106000000000002</v>
      </c>
      <c r="U46" s="49">
        <f t="shared" si="58"/>
        <v>147.4452</v>
      </c>
      <c r="V46" s="120">
        <v>9.56</v>
      </c>
      <c r="W46" s="49">
        <f t="shared" si="59"/>
        <v>146.21119999999999</v>
      </c>
      <c r="X46" s="49">
        <f t="shared" si="60"/>
        <v>3.4812190476190472</v>
      </c>
      <c r="Y46" s="49">
        <f t="shared" si="61"/>
        <v>147.05119999999999</v>
      </c>
      <c r="Z46" s="49">
        <f t="shared" si="62"/>
        <v>3.5012190476190477</v>
      </c>
      <c r="AA46" s="49">
        <f t="shared" si="39"/>
        <v>156.1652</v>
      </c>
      <c r="AB46" s="49">
        <f t="shared" si="40"/>
        <v>3.7182190476190478</v>
      </c>
      <c r="AC46" s="120">
        <v>-1.51</v>
      </c>
      <c r="AD46" s="49">
        <f t="shared" si="63"/>
        <v>135.1412</v>
      </c>
      <c r="AE46" s="49">
        <f t="shared" si="64"/>
        <v>3.2176476190476189</v>
      </c>
      <c r="AF46" s="164">
        <v>4.0021959999999996</v>
      </c>
      <c r="AG46" s="164">
        <v>4.0267369999999998</v>
      </c>
      <c r="AH46" s="164">
        <v>3.5399669999999999</v>
      </c>
      <c r="AI46" s="164">
        <v>3.7057920000000002</v>
      </c>
      <c r="AJ46" s="164">
        <v>2.3704499999999999</v>
      </c>
      <c r="AK46" s="164">
        <v>2.3704499999999999</v>
      </c>
      <c r="AL46" s="164">
        <v>0.79912000000000005</v>
      </c>
      <c r="AM46" s="165">
        <v>3.7389999999999999</v>
      </c>
      <c r="AN46" s="165">
        <v>4.133</v>
      </c>
      <c r="AO46" s="165">
        <v>4.3689999999999998</v>
      </c>
      <c r="AP46" s="165">
        <v>5.5739999999999998</v>
      </c>
      <c r="AQ46" s="165">
        <v>5.8929999999999998</v>
      </c>
      <c r="AR46" s="165">
        <v>5.9279999999999999</v>
      </c>
      <c r="AS46" s="49">
        <f t="shared" si="65"/>
        <v>3.5733892857142853</v>
      </c>
      <c r="AT46" s="49">
        <f t="shared" si="66"/>
        <v>3.5953008928571424</v>
      </c>
      <c r="AU46" s="151">
        <v>103.79</v>
      </c>
      <c r="AV46" s="49">
        <f t="shared" si="67"/>
        <v>788.80399999999997</v>
      </c>
      <c r="AW46" s="49">
        <f t="shared" si="68"/>
        <v>865.64</v>
      </c>
      <c r="AX46" s="19"/>
    </row>
    <row r="47" spans="1:50">
      <c r="A47" s="59"/>
      <c r="B47" s="20">
        <v>202204</v>
      </c>
      <c r="C47" s="3">
        <v>44671</v>
      </c>
      <c r="D47">
        <v>319.98</v>
      </c>
      <c r="E47" s="49">
        <f t="shared" si="47"/>
        <v>3.1998000000000002</v>
      </c>
      <c r="F47" s="49">
        <f t="shared" si="48"/>
        <v>134.39160000000001</v>
      </c>
      <c r="G47" s="11">
        <v>321.98</v>
      </c>
      <c r="H47" s="49">
        <f t="shared" si="49"/>
        <v>3.2198000000000002</v>
      </c>
      <c r="I47" s="49">
        <f t="shared" si="50"/>
        <v>135.23160000000001</v>
      </c>
      <c r="J47" s="11">
        <v>329.46</v>
      </c>
      <c r="K47" s="49">
        <f t="shared" si="51"/>
        <v>3.2946</v>
      </c>
      <c r="L47" s="49">
        <f t="shared" si="52"/>
        <v>138.3732</v>
      </c>
      <c r="M47" s="11">
        <v>331.46</v>
      </c>
      <c r="N47" s="49">
        <f t="shared" si="53"/>
        <v>3.3146</v>
      </c>
      <c r="O47" s="49">
        <f t="shared" si="54"/>
        <v>139.2132</v>
      </c>
      <c r="P47" s="11">
        <v>343.68</v>
      </c>
      <c r="Q47" s="49">
        <f t="shared" si="55"/>
        <v>3.4367999999999999</v>
      </c>
      <c r="R47" s="49">
        <f t="shared" si="56"/>
        <v>144.34559999999999</v>
      </c>
      <c r="S47" s="11">
        <v>345.68</v>
      </c>
      <c r="T47" s="49">
        <f t="shared" si="57"/>
        <v>3.4567999999999999</v>
      </c>
      <c r="U47" s="49">
        <f t="shared" si="58"/>
        <v>145.18559999999999</v>
      </c>
      <c r="V47" s="120">
        <v>9.56</v>
      </c>
      <c r="W47" s="49">
        <f t="shared" si="59"/>
        <v>143.95160000000001</v>
      </c>
      <c r="X47" s="49">
        <f t="shared" si="60"/>
        <v>3.4274190476190478</v>
      </c>
      <c r="Y47" s="49">
        <f t="shared" si="61"/>
        <v>144.79160000000002</v>
      </c>
      <c r="Z47" s="49">
        <f t="shared" si="62"/>
        <v>3.4474190476190478</v>
      </c>
      <c r="AA47" s="49">
        <f t="shared" si="39"/>
        <v>153.90559999999999</v>
      </c>
      <c r="AB47" s="49">
        <f t="shared" si="40"/>
        <v>3.6644190476190475</v>
      </c>
      <c r="AC47" s="120">
        <v>-1.51</v>
      </c>
      <c r="AD47" s="49">
        <f t="shared" si="63"/>
        <v>132.88160000000002</v>
      </c>
      <c r="AE47" s="49">
        <f t="shared" si="64"/>
        <v>3.1638476190476195</v>
      </c>
      <c r="AF47" s="164">
        <v>4.0021959999999996</v>
      </c>
      <c r="AG47" s="164">
        <v>4.0267369999999998</v>
      </c>
      <c r="AH47" s="164">
        <v>3.5399669999999999</v>
      </c>
      <c r="AI47" s="164">
        <v>3.7057920000000002</v>
      </c>
      <c r="AJ47" s="164">
        <v>2.3704499999999999</v>
      </c>
      <c r="AK47" s="164">
        <v>2.3704499999999999</v>
      </c>
      <c r="AL47" s="164">
        <v>0.79912000000000005</v>
      </c>
      <c r="AM47" s="165">
        <v>3.7389999999999999</v>
      </c>
      <c r="AN47" s="165">
        <v>4.133</v>
      </c>
      <c r="AO47" s="165">
        <v>4.3689999999999998</v>
      </c>
      <c r="AP47" s="165">
        <v>5.5739999999999998</v>
      </c>
      <c r="AQ47" s="165">
        <v>5.8929999999999998</v>
      </c>
      <c r="AR47" s="165">
        <v>5.9279999999999999</v>
      </c>
      <c r="AS47" s="49">
        <f t="shared" si="65"/>
        <v>3.5733892857142853</v>
      </c>
      <c r="AT47" s="49">
        <f t="shared" si="66"/>
        <v>3.5953008928571424</v>
      </c>
      <c r="AU47" s="151">
        <v>102.75</v>
      </c>
      <c r="AV47" s="49">
        <f t="shared" si="67"/>
        <v>780.9</v>
      </c>
      <c r="AW47" s="49">
        <f t="shared" si="68"/>
        <v>853.78399999999999</v>
      </c>
      <c r="AX47" s="19"/>
    </row>
    <row r="48" spans="1:50">
      <c r="A48" s="59"/>
      <c r="B48" s="20">
        <v>202204</v>
      </c>
      <c r="C48" s="3">
        <v>44670</v>
      </c>
      <c r="D48">
        <v>317.24</v>
      </c>
      <c r="E48" s="49">
        <f t="shared" si="47"/>
        <v>3.1724000000000001</v>
      </c>
      <c r="F48" s="49">
        <f t="shared" si="48"/>
        <v>133.24080000000001</v>
      </c>
      <c r="G48" s="11">
        <v>319.24</v>
      </c>
      <c r="H48" s="49">
        <f t="shared" si="49"/>
        <v>3.1924000000000001</v>
      </c>
      <c r="I48" s="49">
        <f t="shared" si="50"/>
        <v>134.08080000000001</v>
      </c>
      <c r="J48" s="11">
        <v>325.64</v>
      </c>
      <c r="K48" s="49">
        <f t="shared" si="51"/>
        <v>3.2563999999999997</v>
      </c>
      <c r="L48" s="49">
        <f t="shared" si="52"/>
        <v>136.7688</v>
      </c>
      <c r="M48" s="11">
        <v>327.64</v>
      </c>
      <c r="N48" s="49">
        <f t="shared" si="53"/>
        <v>3.2763999999999998</v>
      </c>
      <c r="O48" s="49">
        <f t="shared" si="54"/>
        <v>137.6088</v>
      </c>
      <c r="P48" s="11">
        <v>338.24</v>
      </c>
      <c r="Q48" s="49">
        <f t="shared" si="55"/>
        <v>3.3824000000000001</v>
      </c>
      <c r="R48" s="49">
        <f t="shared" si="56"/>
        <v>142.0608</v>
      </c>
      <c r="S48" s="11">
        <v>340.24</v>
      </c>
      <c r="T48" s="49">
        <f t="shared" si="57"/>
        <v>3.4024000000000001</v>
      </c>
      <c r="U48" s="49">
        <f t="shared" si="58"/>
        <v>142.9008</v>
      </c>
      <c r="V48" s="120">
        <v>9.56</v>
      </c>
      <c r="W48" s="49">
        <f t="shared" si="59"/>
        <v>142.80080000000001</v>
      </c>
      <c r="X48" s="49">
        <f t="shared" si="60"/>
        <v>3.4000190476190477</v>
      </c>
      <c r="Y48" s="49">
        <f t="shared" si="61"/>
        <v>143.64080000000001</v>
      </c>
      <c r="Z48" s="49">
        <f t="shared" si="62"/>
        <v>3.4200190476190477</v>
      </c>
      <c r="AA48" s="49">
        <f t="shared" si="39"/>
        <v>151.6208</v>
      </c>
      <c r="AB48" s="49">
        <f t="shared" si="40"/>
        <v>3.6100190476190477</v>
      </c>
      <c r="AC48" s="120">
        <v>-1.51</v>
      </c>
      <c r="AD48" s="49">
        <f t="shared" si="63"/>
        <v>131.73080000000002</v>
      </c>
      <c r="AE48" s="49">
        <f t="shared" si="64"/>
        <v>3.1364476190476194</v>
      </c>
      <c r="AF48" s="164">
        <v>4.0021959999999996</v>
      </c>
      <c r="AG48" s="164">
        <v>4.0267369999999998</v>
      </c>
      <c r="AH48" s="164">
        <v>3.5399669999999999</v>
      </c>
      <c r="AI48" s="164">
        <v>3.7057920000000002</v>
      </c>
      <c r="AJ48" s="164">
        <v>2.3704499999999999</v>
      </c>
      <c r="AK48" s="164">
        <v>2.3704499999999999</v>
      </c>
      <c r="AL48" s="164">
        <v>0.79912000000000005</v>
      </c>
      <c r="AM48" s="165">
        <v>3.7389999999999999</v>
      </c>
      <c r="AN48" s="165">
        <v>4.133</v>
      </c>
      <c r="AO48" s="165">
        <v>4.3689999999999998</v>
      </c>
      <c r="AP48" s="165">
        <v>5.5739999999999998</v>
      </c>
      <c r="AQ48" s="165">
        <v>5.8929999999999998</v>
      </c>
      <c r="AR48" s="165">
        <v>5.9279999999999999</v>
      </c>
      <c r="AS48" s="49">
        <f t="shared" si="65"/>
        <v>3.5733892857142853</v>
      </c>
      <c r="AT48" s="49">
        <f t="shared" si="66"/>
        <v>3.5953008928571424</v>
      </c>
      <c r="AU48" s="151">
        <v>102.56</v>
      </c>
      <c r="AV48" s="49">
        <f t="shared" si="67"/>
        <v>779.45600000000002</v>
      </c>
      <c r="AW48" s="49">
        <f t="shared" si="68"/>
        <v>873.46799999999996</v>
      </c>
      <c r="AX48" s="19"/>
    </row>
    <row r="49" spans="1:50">
      <c r="A49" s="59"/>
      <c r="B49" s="20">
        <v>202204</v>
      </c>
      <c r="C49" s="3">
        <v>44669</v>
      </c>
      <c r="D49">
        <v>329.81</v>
      </c>
      <c r="E49" s="49">
        <f>D49/100</f>
        <v>3.2980999999999998</v>
      </c>
      <c r="F49" s="49">
        <f>(D49/100)*42</f>
        <v>138.52019999999999</v>
      </c>
      <c r="G49" s="11">
        <v>331.81</v>
      </c>
      <c r="H49" s="49">
        <f t="shared" si="49"/>
        <v>3.3180999999999998</v>
      </c>
      <c r="I49" s="49">
        <f t="shared" si="50"/>
        <v>139.36019999999999</v>
      </c>
      <c r="J49" s="11">
        <v>338.15</v>
      </c>
      <c r="K49" s="49">
        <f t="shared" si="51"/>
        <v>3.3815</v>
      </c>
      <c r="L49" s="49">
        <f t="shared" si="52"/>
        <v>142.023</v>
      </c>
      <c r="M49" s="11">
        <v>340.15</v>
      </c>
      <c r="N49" s="49">
        <f t="shared" si="53"/>
        <v>3.4015</v>
      </c>
      <c r="O49" s="49">
        <f t="shared" si="54"/>
        <v>142.863</v>
      </c>
      <c r="P49" s="11">
        <v>350.66</v>
      </c>
      <c r="Q49" s="49">
        <f t="shared" si="55"/>
        <v>3.5066000000000002</v>
      </c>
      <c r="R49" s="49">
        <f t="shared" si="56"/>
        <v>147.27719999999999</v>
      </c>
      <c r="S49" s="11">
        <v>352.66</v>
      </c>
      <c r="T49" s="49">
        <f t="shared" si="57"/>
        <v>3.5266000000000002</v>
      </c>
      <c r="U49" s="49">
        <f t="shared" si="58"/>
        <v>148.1172</v>
      </c>
      <c r="V49" s="120">
        <v>9.56</v>
      </c>
      <c r="W49" s="49">
        <f t="shared" si="59"/>
        <v>148.08019999999999</v>
      </c>
      <c r="X49" s="49">
        <f t="shared" si="60"/>
        <v>3.5257190476190474</v>
      </c>
      <c r="Y49" s="49">
        <f t="shared" si="61"/>
        <v>148.92019999999999</v>
      </c>
      <c r="Z49" s="49">
        <f t="shared" si="62"/>
        <v>3.5457190476190474</v>
      </c>
      <c r="AA49" s="49">
        <f t="shared" si="39"/>
        <v>156.8372</v>
      </c>
      <c r="AB49" s="49">
        <f t="shared" si="40"/>
        <v>3.7342190476190473</v>
      </c>
      <c r="AC49" s="120">
        <v>-1.51</v>
      </c>
      <c r="AD49" s="49">
        <f t="shared" si="63"/>
        <v>137.0102</v>
      </c>
      <c r="AE49" s="49">
        <f t="shared" si="64"/>
        <v>3.2621476190476191</v>
      </c>
      <c r="AF49" s="164">
        <v>4.0021959999999996</v>
      </c>
      <c r="AG49" s="164">
        <v>4.0267369999999998</v>
      </c>
      <c r="AH49" s="164">
        <v>3.5399669999999999</v>
      </c>
      <c r="AI49" s="164">
        <v>3.7057920000000002</v>
      </c>
      <c r="AJ49" s="164">
        <v>2.3704499999999999</v>
      </c>
      <c r="AK49" s="164">
        <v>2.3704499999999999</v>
      </c>
      <c r="AL49" s="164">
        <v>0.79912000000000005</v>
      </c>
      <c r="AM49" s="165">
        <v>3.7389999999999999</v>
      </c>
      <c r="AN49" s="165">
        <v>4.133</v>
      </c>
      <c r="AO49" s="165">
        <v>4.3689999999999998</v>
      </c>
      <c r="AP49" s="165">
        <v>5.5739999999999998</v>
      </c>
      <c r="AQ49" s="165">
        <v>5.8929999999999998</v>
      </c>
      <c r="AR49" s="165">
        <v>5.9279999999999999</v>
      </c>
      <c r="AS49" s="49">
        <f t="shared" si="65"/>
        <v>3.5733892857142853</v>
      </c>
      <c r="AT49" s="49">
        <f t="shared" si="66"/>
        <v>3.5953008928571424</v>
      </c>
      <c r="AU49" s="151">
        <v>108.21</v>
      </c>
      <c r="AV49" s="49">
        <f t="shared" si="67"/>
        <v>822.39599999999996</v>
      </c>
      <c r="AW49" s="49">
        <f t="shared" si="68"/>
        <v>830.45199999999988</v>
      </c>
      <c r="AX49" s="19"/>
    </row>
    <row r="50" spans="1:50">
      <c r="A50" s="59"/>
      <c r="B50" s="20">
        <v>202204</v>
      </c>
      <c r="C50" s="3">
        <v>44665</v>
      </c>
      <c r="D50">
        <v>330.64</v>
      </c>
      <c r="E50" s="49">
        <f t="shared" si="47"/>
        <v>3.3064</v>
      </c>
      <c r="F50" s="49">
        <f t="shared" si="48"/>
        <v>138.86879999999999</v>
      </c>
      <c r="G50" s="11">
        <v>332.64</v>
      </c>
      <c r="H50" s="49">
        <f t="shared" si="49"/>
        <v>3.3264</v>
      </c>
      <c r="I50" s="49">
        <f t="shared" si="50"/>
        <v>139.7088</v>
      </c>
      <c r="J50" s="11">
        <v>337.82</v>
      </c>
      <c r="K50" s="49">
        <f t="shared" si="51"/>
        <v>3.3782000000000001</v>
      </c>
      <c r="L50" s="49">
        <f t="shared" si="52"/>
        <v>141.8844</v>
      </c>
      <c r="M50" s="11">
        <v>339.82</v>
      </c>
      <c r="N50" s="49">
        <f t="shared" si="53"/>
        <v>3.3982000000000001</v>
      </c>
      <c r="O50" s="49">
        <f t="shared" si="54"/>
        <v>142.7244</v>
      </c>
      <c r="P50" s="11">
        <v>348.59</v>
      </c>
      <c r="Q50" s="49">
        <f t="shared" si="55"/>
        <v>3.4858999999999996</v>
      </c>
      <c r="R50" s="49">
        <f t="shared" si="56"/>
        <v>146.40779999999998</v>
      </c>
      <c r="S50" s="11">
        <v>350.59</v>
      </c>
      <c r="T50" s="49">
        <f t="shared" si="57"/>
        <v>3.5058999999999996</v>
      </c>
      <c r="U50" s="49">
        <f t="shared" si="58"/>
        <v>147.24779999999998</v>
      </c>
      <c r="V50" s="120">
        <v>9.56</v>
      </c>
      <c r="W50" s="49">
        <f t="shared" si="59"/>
        <v>148.4288</v>
      </c>
      <c r="X50" s="49">
        <f t="shared" si="60"/>
        <v>3.5340190476190476</v>
      </c>
      <c r="Y50" s="49">
        <f t="shared" si="61"/>
        <v>149.2688</v>
      </c>
      <c r="Z50" s="49">
        <f t="shared" si="62"/>
        <v>3.5540190476190476</v>
      </c>
      <c r="AA50" s="49">
        <f t="shared" si="39"/>
        <v>155.96779999999998</v>
      </c>
      <c r="AB50" s="49">
        <f t="shared" si="40"/>
        <v>3.7135190476190472</v>
      </c>
      <c r="AC50" s="120">
        <v>-1.51</v>
      </c>
      <c r="AD50" s="49">
        <f t="shared" si="63"/>
        <v>137.3588</v>
      </c>
      <c r="AE50" s="49">
        <f t="shared" si="64"/>
        <v>3.2704476190476193</v>
      </c>
      <c r="AF50" s="164">
        <v>4.0021959999999996</v>
      </c>
      <c r="AG50" s="164">
        <v>4.0267369999999998</v>
      </c>
      <c r="AH50" s="164">
        <v>3.5399669999999999</v>
      </c>
      <c r="AI50" s="164">
        <v>3.7057920000000002</v>
      </c>
      <c r="AJ50" s="164">
        <v>2.3704499999999999</v>
      </c>
      <c r="AK50" s="164">
        <v>2.3704499999999999</v>
      </c>
      <c r="AL50" s="164">
        <v>0.79912000000000005</v>
      </c>
      <c r="AM50" s="165">
        <v>3.7570000000000001</v>
      </c>
      <c r="AN50" s="165">
        <v>4.1719999999999997</v>
      </c>
      <c r="AO50" s="165">
        <v>4.3949999999999996</v>
      </c>
      <c r="AP50" s="165">
        <v>5.641</v>
      </c>
      <c r="AQ50" s="165">
        <v>5.9370000000000003</v>
      </c>
      <c r="AR50" s="165">
        <v>5.984</v>
      </c>
      <c r="AS50" s="49">
        <f t="shared" si="65"/>
        <v>3.5733892857142853</v>
      </c>
      <c r="AT50" s="49">
        <f t="shared" si="66"/>
        <v>3.5953008928571424</v>
      </c>
      <c r="AU50" s="151">
        <v>106.95</v>
      </c>
      <c r="AV50" s="49">
        <f t="shared" si="67"/>
        <v>812.81999999999994</v>
      </c>
      <c r="AW50" s="49">
        <f t="shared" si="68"/>
        <v>835.77199999999993</v>
      </c>
      <c r="AX50" s="19"/>
    </row>
    <row r="51" spans="1:50">
      <c r="A51" s="59"/>
      <c r="B51" s="20">
        <v>202204</v>
      </c>
      <c r="C51" s="3">
        <v>44664</v>
      </c>
      <c r="D51">
        <v>322.63</v>
      </c>
      <c r="E51" s="49">
        <f t="shared" ref="E51:E110" si="69">D51/100</f>
        <v>3.2263000000000002</v>
      </c>
      <c r="F51" s="49">
        <f t="shared" ref="F51:F110" si="70">(D51/100)*42</f>
        <v>135.50460000000001</v>
      </c>
      <c r="G51" s="11">
        <v>324.63</v>
      </c>
      <c r="H51" s="49">
        <f t="shared" ref="H51:H110" si="71">G51/100</f>
        <v>3.2462999999999997</v>
      </c>
      <c r="I51" s="49">
        <f t="shared" ref="I51:I110" si="72">(G51/100)*42</f>
        <v>136.34459999999999</v>
      </c>
      <c r="J51" s="11">
        <v>329.93</v>
      </c>
      <c r="K51" s="49">
        <f t="shared" ref="K51:K110" si="73">J51/100</f>
        <v>3.2993000000000001</v>
      </c>
      <c r="L51" s="49">
        <f t="shared" ref="L51:L110" si="74">(J51/100)*42</f>
        <v>138.57060000000001</v>
      </c>
      <c r="M51" s="11">
        <v>331.93</v>
      </c>
      <c r="N51" s="49">
        <f t="shared" ref="N51:N110" si="75">M51/100</f>
        <v>3.3193000000000001</v>
      </c>
      <c r="O51" s="49">
        <f t="shared" ref="O51:O110" si="76">(M51/100)*42</f>
        <v>139.41060000000002</v>
      </c>
      <c r="P51" s="11">
        <v>340.88</v>
      </c>
      <c r="Q51" s="49">
        <f t="shared" ref="Q51:Q110" si="77">P51/100</f>
        <v>3.4087999999999998</v>
      </c>
      <c r="R51" s="49">
        <f t="shared" ref="R51:R110" si="78">(P51/100)*42</f>
        <v>143.1696</v>
      </c>
      <c r="S51" s="11">
        <v>342.88</v>
      </c>
      <c r="T51" s="49">
        <f t="shared" ref="T51:T110" si="79">S51/100</f>
        <v>3.4287999999999998</v>
      </c>
      <c r="U51" s="49">
        <f t="shared" ref="U51:U110" si="80">(S51/100)*42</f>
        <v>144.00960000000001</v>
      </c>
      <c r="V51" s="120">
        <v>9.56</v>
      </c>
      <c r="W51" s="49">
        <f>+F51+V51</f>
        <v>145.06460000000001</v>
      </c>
      <c r="X51" s="49">
        <f>W51/42</f>
        <v>3.4539190476190478</v>
      </c>
      <c r="Y51" s="49">
        <f>+I51+V51</f>
        <v>145.90459999999999</v>
      </c>
      <c r="Z51" s="49">
        <f t="shared" ref="Z51:Z110" si="81">Y51/42</f>
        <v>3.4739190476190474</v>
      </c>
      <c r="AA51" s="49">
        <f t="shared" si="39"/>
        <v>152.7296</v>
      </c>
      <c r="AB51" s="49">
        <f t="shared" si="40"/>
        <v>3.6364190476190479</v>
      </c>
      <c r="AC51" s="120">
        <v>0.66</v>
      </c>
      <c r="AD51" s="49">
        <f>+F51+AC51</f>
        <v>136.16460000000001</v>
      </c>
      <c r="AE51" s="49">
        <f>AD51/42</f>
        <v>3.2420142857142857</v>
      </c>
      <c r="AF51" s="164">
        <v>4.0021959999999996</v>
      </c>
      <c r="AG51" s="164">
        <v>4.0267369999999998</v>
      </c>
      <c r="AH51" s="164">
        <v>3.5399669999999999</v>
      </c>
      <c r="AI51" s="164">
        <v>3.7057920000000002</v>
      </c>
      <c r="AJ51" s="164">
        <v>2.3704499999999999</v>
      </c>
      <c r="AK51" s="164">
        <v>2.3704499999999999</v>
      </c>
      <c r="AL51" s="164">
        <v>0.79912000000000005</v>
      </c>
      <c r="AM51" s="165">
        <v>3.7570000000000001</v>
      </c>
      <c r="AN51" s="165">
        <v>4.1719999999999997</v>
      </c>
      <c r="AO51" s="165">
        <v>4.3949999999999996</v>
      </c>
      <c r="AP51" s="165">
        <v>5.641</v>
      </c>
      <c r="AQ51" s="165">
        <v>5.9370000000000003</v>
      </c>
      <c r="AR51" s="165">
        <v>5.984</v>
      </c>
      <c r="AS51" s="49">
        <f t="shared" ref="AS51:AT114" si="82">AF51/1.12</f>
        <v>3.5733892857142853</v>
      </c>
      <c r="AT51" s="49">
        <f t="shared" si="82"/>
        <v>3.5953008928571424</v>
      </c>
      <c r="AU51" s="151">
        <v>104.25</v>
      </c>
      <c r="AV51" s="49">
        <f t="shared" ref="AV51:AV114" si="83">AU51*$AU$27</f>
        <v>792.3</v>
      </c>
      <c r="AW51" s="49">
        <f t="shared" ref="AW51:AW114" si="84">AV69</f>
        <v>783.48400000000004</v>
      </c>
      <c r="AX51" s="19"/>
    </row>
    <row r="52" spans="1:50">
      <c r="A52" s="59"/>
      <c r="B52" s="20">
        <v>202204</v>
      </c>
      <c r="C52" s="3">
        <v>44663</v>
      </c>
      <c r="D52">
        <v>307.13</v>
      </c>
      <c r="E52" s="49">
        <f t="shared" si="69"/>
        <v>3.0712999999999999</v>
      </c>
      <c r="F52" s="49">
        <f t="shared" si="70"/>
        <v>128.99459999999999</v>
      </c>
      <c r="G52" s="11">
        <v>309.13</v>
      </c>
      <c r="H52" s="49">
        <f t="shared" si="71"/>
        <v>3.0912999999999999</v>
      </c>
      <c r="I52" s="49">
        <f t="shared" si="72"/>
        <v>129.83459999999999</v>
      </c>
      <c r="J52" s="11">
        <v>316.52999999999997</v>
      </c>
      <c r="K52" s="49">
        <f t="shared" si="73"/>
        <v>3.1652999999999998</v>
      </c>
      <c r="L52" s="49">
        <f t="shared" si="74"/>
        <v>132.9426</v>
      </c>
      <c r="M52" s="11">
        <v>318.52999999999997</v>
      </c>
      <c r="N52" s="49">
        <f t="shared" si="75"/>
        <v>3.1852999999999998</v>
      </c>
      <c r="O52" s="49">
        <f t="shared" si="76"/>
        <v>133.7826</v>
      </c>
      <c r="P52" s="11">
        <v>330.63</v>
      </c>
      <c r="Q52" s="49">
        <f t="shared" si="77"/>
        <v>3.3062999999999998</v>
      </c>
      <c r="R52" s="49">
        <f t="shared" si="78"/>
        <v>138.8646</v>
      </c>
      <c r="S52" s="11">
        <v>332.63</v>
      </c>
      <c r="T52" s="49">
        <f t="shared" si="79"/>
        <v>3.3262999999999998</v>
      </c>
      <c r="U52" s="49">
        <f t="shared" si="80"/>
        <v>139.7046</v>
      </c>
      <c r="V52" s="120">
        <v>9.56</v>
      </c>
      <c r="W52" s="49">
        <f t="shared" ref="W52:W110" si="85">+F52+V52</f>
        <v>138.55459999999999</v>
      </c>
      <c r="X52" s="49">
        <f t="shared" ref="X52:X110" si="86">W52/42</f>
        <v>3.2989190476190475</v>
      </c>
      <c r="Y52" s="49">
        <f t="shared" ref="Y52:Y110" si="87">+I52+V52</f>
        <v>139.3946</v>
      </c>
      <c r="Z52" s="49">
        <f t="shared" si="81"/>
        <v>3.3189190476190475</v>
      </c>
      <c r="AA52" s="49">
        <f t="shared" si="39"/>
        <v>148.4246</v>
      </c>
      <c r="AB52" s="49">
        <f t="shared" si="40"/>
        <v>3.5339190476190474</v>
      </c>
      <c r="AC52" s="120">
        <v>0.66</v>
      </c>
      <c r="AD52" s="49">
        <f t="shared" ref="AD52:AD110" si="88">+F52+AC52</f>
        <v>129.65459999999999</v>
      </c>
      <c r="AE52" s="49">
        <f t="shared" ref="AE52:AE110" si="89">AD52/42</f>
        <v>3.0870142857142855</v>
      </c>
      <c r="AF52" s="164">
        <v>4.0021959999999996</v>
      </c>
      <c r="AG52" s="164">
        <v>4.0267369999999998</v>
      </c>
      <c r="AH52" s="164">
        <v>3.5399669999999999</v>
      </c>
      <c r="AI52" s="164">
        <v>3.7057920000000002</v>
      </c>
      <c r="AJ52" s="164">
        <v>2.3704499999999999</v>
      </c>
      <c r="AK52" s="164">
        <v>2.3704499999999999</v>
      </c>
      <c r="AL52" s="164">
        <v>0.79912000000000005</v>
      </c>
      <c r="AM52" s="165">
        <v>3.7570000000000001</v>
      </c>
      <c r="AN52" s="165">
        <v>4.1719999999999997</v>
      </c>
      <c r="AO52" s="165">
        <v>4.3949999999999996</v>
      </c>
      <c r="AP52" s="165">
        <v>5.641</v>
      </c>
      <c r="AQ52" s="165">
        <v>5.9370000000000003</v>
      </c>
      <c r="AR52" s="165">
        <v>5.984</v>
      </c>
      <c r="AS52" s="49">
        <f t="shared" si="82"/>
        <v>3.5733892857142853</v>
      </c>
      <c r="AT52" s="49">
        <f t="shared" si="82"/>
        <v>3.5953008928571424</v>
      </c>
      <c r="AU52" s="151">
        <v>100.6</v>
      </c>
      <c r="AV52" s="49">
        <f t="shared" si="83"/>
        <v>764.56</v>
      </c>
      <c r="AW52" s="49">
        <f t="shared" si="84"/>
        <v>772.54</v>
      </c>
      <c r="AX52" s="19"/>
    </row>
    <row r="53" spans="1:50">
      <c r="A53" s="59"/>
      <c r="B53" s="20">
        <v>202204</v>
      </c>
      <c r="C53" s="3">
        <v>44662</v>
      </c>
      <c r="D53">
        <v>292.56</v>
      </c>
      <c r="E53" s="49">
        <f t="shared" si="69"/>
        <v>2.9256000000000002</v>
      </c>
      <c r="F53" s="49">
        <f t="shared" si="70"/>
        <v>122.87520000000001</v>
      </c>
      <c r="G53" s="11">
        <v>294.56</v>
      </c>
      <c r="H53" s="49">
        <f t="shared" si="71"/>
        <v>2.9456000000000002</v>
      </c>
      <c r="I53" s="49">
        <f t="shared" si="72"/>
        <v>123.71520000000001</v>
      </c>
      <c r="J53" s="11">
        <v>303.16000000000003</v>
      </c>
      <c r="K53" s="49">
        <f t="shared" si="73"/>
        <v>3.0316000000000001</v>
      </c>
      <c r="L53" s="49">
        <f t="shared" si="74"/>
        <v>127.3272</v>
      </c>
      <c r="M53" s="11">
        <v>305.16000000000003</v>
      </c>
      <c r="N53" s="49">
        <f t="shared" si="75"/>
        <v>3.0516000000000001</v>
      </c>
      <c r="O53" s="49">
        <f t="shared" si="76"/>
        <v>128.16720000000001</v>
      </c>
      <c r="P53" s="11">
        <v>319.06</v>
      </c>
      <c r="Q53" s="49">
        <f t="shared" si="77"/>
        <v>3.1905999999999999</v>
      </c>
      <c r="R53" s="49">
        <f t="shared" si="78"/>
        <v>134.0052</v>
      </c>
      <c r="S53" s="11">
        <v>321.06</v>
      </c>
      <c r="T53" s="49">
        <f t="shared" si="79"/>
        <v>3.2105999999999999</v>
      </c>
      <c r="U53" s="49">
        <f t="shared" si="80"/>
        <v>134.84520000000001</v>
      </c>
      <c r="V53" s="120">
        <v>9.56</v>
      </c>
      <c r="W53" s="49">
        <f t="shared" si="85"/>
        <v>132.43520000000001</v>
      </c>
      <c r="X53" s="49">
        <f t="shared" si="86"/>
        <v>3.1532190476190478</v>
      </c>
      <c r="Y53" s="49">
        <f t="shared" si="87"/>
        <v>133.27520000000001</v>
      </c>
      <c r="Z53" s="49">
        <f t="shared" si="81"/>
        <v>3.1732190476190478</v>
      </c>
      <c r="AA53" s="49">
        <f t="shared" si="39"/>
        <v>143.5652</v>
      </c>
      <c r="AB53" s="49">
        <f t="shared" si="40"/>
        <v>3.4182190476190479</v>
      </c>
      <c r="AC53" s="120">
        <v>0.66</v>
      </c>
      <c r="AD53" s="49">
        <f t="shared" si="88"/>
        <v>123.5352</v>
      </c>
      <c r="AE53" s="49">
        <f t="shared" si="89"/>
        <v>2.9413142857142858</v>
      </c>
      <c r="AF53" s="164">
        <v>3.0344479999999998</v>
      </c>
      <c r="AG53" s="164">
        <v>3.0620599999999998</v>
      </c>
      <c r="AH53" s="164">
        <v>2.8620779999999999</v>
      </c>
      <c r="AI53" s="164">
        <v>2.8663210000000001</v>
      </c>
      <c r="AJ53" s="164">
        <v>2.3704499999999999</v>
      </c>
      <c r="AK53" s="164">
        <v>2.3704499999999999</v>
      </c>
      <c r="AL53" s="164">
        <v>0.79912000000000005</v>
      </c>
      <c r="AM53" s="165">
        <v>3.7570000000000001</v>
      </c>
      <c r="AN53" s="165">
        <v>4.1719999999999997</v>
      </c>
      <c r="AO53" s="165">
        <v>4.3949999999999996</v>
      </c>
      <c r="AP53" s="165">
        <v>5.641</v>
      </c>
      <c r="AQ53" s="165">
        <v>5.9370000000000003</v>
      </c>
      <c r="AR53" s="165">
        <v>5.984</v>
      </c>
      <c r="AS53" s="49">
        <f t="shared" si="82"/>
        <v>2.7093285714285709</v>
      </c>
      <c r="AT53" s="49">
        <f t="shared" si="82"/>
        <v>2.7339821428571423</v>
      </c>
      <c r="AU53" s="151">
        <v>94.29</v>
      </c>
      <c r="AV53" s="49">
        <f t="shared" si="83"/>
        <v>716.60400000000004</v>
      </c>
      <c r="AW53" s="49">
        <f t="shared" si="84"/>
        <v>722.30399999999997</v>
      </c>
      <c r="AX53" s="19"/>
    </row>
    <row r="54" spans="1:50">
      <c r="A54" s="59"/>
      <c r="B54" s="20">
        <v>202204</v>
      </c>
      <c r="C54" s="3">
        <v>44659</v>
      </c>
      <c r="D54">
        <v>305.91000000000003</v>
      </c>
      <c r="E54" s="49">
        <f t="shared" si="69"/>
        <v>3.0591000000000004</v>
      </c>
      <c r="F54" s="49">
        <f t="shared" si="70"/>
        <v>128.48220000000001</v>
      </c>
      <c r="G54" s="11">
        <v>307.91000000000003</v>
      </c>
      <c r="H54" s="49">
        <f t="shared" si="71"/>
        <v>3.0791000000000004</v>
      </c>
      <c r="I54" s="49">
        <f t="shared" si="72"/>
        <v>129.32220000000001</v>
      </c>
      <c r="J54" s="11">
        <v>316.31</v>
      </c>
      <c r="K54" s="49">
        <f t="shared" si="73"/>
        <v>3.1631</v>
      </c>
      <c r="L54" s="49">
        <f t="shared" si="74"/>
        <v>132.8502</v>
      </c>
      <c r="M54" s="11">
        <v>318.31</v>
      </c>
      <c r="N54" s="49">
        <f t="shared" si="75"/>
        <v>3.1831</v>
      </c>
      <c r="O54" s="49">
        <f t="shared" si="76"/>
        <v>133.6902</v>
      </c>
      <c r="P54" s="11">
        <v>331.91</v>
      </c>
      <c r="Q54" s="49">
        <f t="shared" si="77"/>
        <v>3.3191000000000002</v>
      </c>
      <c r="R54" s="49">
        <f t="shared" si="78"/>
        <v>139.40219999999999</v>
      </c>
      <c r="S54" s="11">
        <v>333.91</v>
      </c>
      <c r="T54" s="49">
        <f t="shared" si="79"/>
        <v>3.3391000000000002</v>
      </c>
      <c r="U54" s="49">
        <f t="shared" si="80"/>
        <v>140.2422</v>
      </c>
      <c r="V54" s="120">
        <v>9.56</v>
      </c>
      <c r="W54" s="49">
        <f t="shared" si="85"/>
        <v>138.04220000000001</v>
      </c>
      <c r="X54" s="49">
        <f t="shared" si="86"/>
        <v>3.286719047619048</v>
      </c>
      <c r="Y54" s="49">
        <f t="shared" si="87"/>
        <v>138.88220000000001</v>
      </c>
      <c r="Z54" s="49">
        <f t="shared" si="81"/>
        <v>3.306719047619048</v>
      </c>
      <c r="AA54" s="49">
        <f t="shared" si="39"/>
        <v>148.9622</v>
      </c>
      <c r="AB54" s="49">
        <f t="shared" si="40"/>
        <v>3.5467190476190473</v>
      </c>
      <c r="AC54" s="120">
        <v>0.66</v>
      </c>
      <c r="AD54" s="49">
        <f t="shared" si="88"/>
        <v>129.1422</v>
      </c>
      <c r="AE54" s="49">
        <f t="shared" si="89"/>
        <v>3.0748142857142859</v>
      </c>
      <c r="AF54" s="164">
        <v>3.0344479999999998</v>
      </c>
      <c r="AG54" s="164">
        <v>3.0620599999999998</v>
      </c>
      <c r="AH54" s="164">
        <v>2.8620779999999999</v>
      </c>
      <c r="AI54" s="164">
        <v>2.8663210000000001</v>
      </c>
      <c r="AJ54" s="164">
        <v>2.3704499999999999</v>
      </c>
      <c r="AK54" s="164">
        <v>2.3704499999999999</v>
      </c>
      <c r="AL54" s="164">
        <v>0.79912000000000005</v>
      </c>
      <c r="AM54" s="165">
        <v>3.8330000000000002</v>
      </c>
      <c r="AN54" s="165">
        <v>4.22</v>
      </c>
      <c r="AO54" s="165">
        <v>4.4580000000000002</v>
      </c>
      <c r="AP54" s="165">
        <v>5.7519999999999998</v>
      </c>
      <c r="AQ54" s="165">
        <v>6.0469999999999997</v>
      </c>
      <c r="AR54" s="165">
        <v>6.0730000000000004</v>
      </c>
      <c r="AS54" s="49">
        <f t="shared" si="82"/>
        <v>2.7093285714285709</v>
      </c>
      <c r="AT54" s="49">
        <f t="shared" si="82"/>
        <v>2.7339821428571423</v>
      </c>
      <c r="AU54" s="151">
        <v>94.88</v>
      </c>
      <c r="AV54" s="49">
        <f t="shared" si="83"/>
        <v>721.08799999999997</v>
      </c>
      <c r="AW54" s="49">
        <f t="shared" si="84"/>
        <v>732.94399999999996</v>
      </c>
      <c r="AX54" s="19"/>
    </row>
    <row r="55" spans="1:50">
      <c r="A55" s="59"/>
      <c r="B55" s="20">
        <v>202204</v>
      </c>
      <c r="C55" s="3">
        <v>44658</v>
      </c>
      <c r="D55">
        <v>297.73</v>
      </c>
      <c r="E55" s="49">
        <f t="shared" si="69"/>
        <v>2.9773000000000001</v>
      </c>
      <c r="F55" s="49">
        <f t="shared" si="70"/>
        <v>125.0466</v>
      </c>
      <c r="G55" s="11">
        <v>299.73</v>
      </c>
      <c r="H55" s="49">
        <f t="shared" si="71"/>
        <v>2.9973000000000001</v>
      </c>
      <c r="I55" s="49">
        <f t="shared" si="72"/>
        <v>125.8866</v>
      </c>
      <c r="J55" s="11">
        <v>305.13</v>
      </c>
      <c r="K55" s="49">
        <f t="shared" si="73"/>
        <v>3.0512999999999999</v>
      </c>
      <c r="L55" s="49">
        <f t="shared" si="74"/>
        <v>128.15459999999999</v>
      </c>
      <c r="M55" s="11">
        <v>307.13</v>
      </c>
      <c r="N55" s="49">
        <f t="shared" si="75"/>
        <v>3.0712999999999999</v>
      </c>
      <c r="O55" s="49">
        <f t="shared" si="76"/>
        <v>128.99459999999999</v>
      </c>
      <c r="P55" s="11">
        <v>316.23</v>
      </c>
      <c r="Q55" s="49">
        <f t="shared" si="77"/>
        <v>3.1623000000000001</v>
      </c>
      <c r="R55" s="49">
        <f t="shared" si="78"/>
        <v>132.81659999999999</v>
      </c>
      <c r="S55" s="11">
        <v>318.23</v>
      </c>
      <c r="T55" s="49">
        <f t="shared" si="79"/>
        <v>3.1823000000000001</v>
      </c>
      <c r="U55" s="49">
        <f t="shared" si="80"/>
        <v>133.6566</v>
      </c>
      <c r="V55" s="120">
        <v>9.56</v>
      </c>
      <c r="W55" s="49">
        <f t="shared" si="85"/>
        <v>134.60659999999999</v>
      </c>
      <c r="X55" s="49">
        <f t="shared" si="86"/>
        <v>3.2049190476190472</v>
      </c>
      <c r="Y55" s="49">
        <f t="shared" si="87"/>
        <v>135.44659999999999</v>
      </c>
      <c r="Z55" s="49">
        <f t="shared" si="81"/>
        <v>3.2249190476190472</v>
      </c>
      <c r="AA55" s="49">
        <f t="shared" si="39"/>
        <v>142.3766</v>
      </c>
      <c r="AB55" s="49">
        <f t="shared" si="40"/>
        <v>3.3899190476190477</v>
      </c>
      <c r="AC55" s="120">
        <v>0.66</v>
      </c>
      <c r="AD55" s="49">
        <f t="shared" si="88"/>
        <v>125.70659999999999</v>
      </c>
      <c r="AE55" s="49">
        <f t="shared" si="89"/>
        <v>2.9930142857142856</v>
      </c>
      <c r="AF55" s="164">
        <v>3.0344479999999998</v>
      </c>
      <c r="AG55" s="164">
        <v>3.0620599999999998</v>
      </c>
      <c r="AH55" s="164">
        <v>2.8620779999999999</v>
      </c>
      <c r="AI55" s="164">
        <v>2.8663210000000001</v>
      </c>
      <c r="AJ55" s="164">
        <v>2.3704499999999999</v>
      </c>
      <c r="AK55" s="164">
        <v>2.3704499999999999</v>
      </c>
      <c r="AL55" s="164">
        <v>0.79912000000000005</v>
      </c>
      <c r="AM55" s="165">
        <v>3.8330000000000002</v>
      </c>
      <c r="AN55" s="165">
        <v>4.22</v>
      </c>
      <c r="AO55" s="165">
        <v>4.4580000000000002</v>
      </c>
      <c r="AP55" s="165">
        <v>5.7519999999999998</v>
      </c>
      <c r="AQ55" s="165">
        <v>6.0469999999999997</v>
      </c>
      <c r="AR55" s="165">
        <v>6.0730000000000004</v>
      </c>
      <c r="AS55" s="49">
        <f t="shared" si="82"/>
        <v>2.7093285714285709</v>
      </c>
      <c r="AT55" s="49">
        <f t="shared" si="82"/>
        <v>2.7339821428571423</v>
      </c>
      <c r="AU55" s="151">
        <v>98.26</v>
      </c>
      <c r="AV55" s="49">
        <f t="shared" si="83"/>
        <v>746.77599999999995</v>
      </c>
      <c r="AW55" s="49">
        <f t="shared" si="84"/>
        <v>782.87599999999998</v>
      </c>
      <c r="AX55" s="19"/>
    </row>
    <row r="56" spans="1:50">
      <c r="A56" s="59"/>
      <c r="B56" s="20">
        <v>202204</v>
      </c>
      <c r="C56" s="3">
        <v>44657</v>
      </c>
      <c r="D56">
        <v>298.87</v>
      </c>
      <c r="E56" s="49">
        <f t="shared" si="69"/>
        <v>2.9887000000000001</v>
      </c>
      <c r="F56" s="49">
        <f t="shared" si="70"/>
        <v>125.5254</v>
      </c>
      <c r="G56" s="11">
        <v>300.87</v>
      </c>
      <c r="H56" s="49">
        <f t="shared" si="71"/>
        <v>3.0087000000000002</v>
      </c>
      <c r="I56" s="49">
        <f t="shared" si="72"/>
        <v>126.36540000000001</v>
      </c>
      <c r="J56" s="11">
        <v>306.47000000000003</v>
      </c>
      <c r="K56" s="49">
        <f t="shared" si="73"/>
        <v>3.0647000000000002</v>
      </c>
      <c r="L56" s="49">
        <f t="shared" si="74"/>
        <v>128.7174</v>
      </c>
      <c r="M56" s="11">
        <v>308.47000000000003</v>
      </c>
      <c r="N56" s="49">
        <f t="shared" si="75"/>
        <v>3.0847000000000002</v>
      </c>
      <c r="O56" s="49">
        <f t="shared" si="76"/>
        <v>129.5574</v>
      </c>
      <c r="P56" s="11">
        <v>317.87</v>
      </c>
      <c r="Q56" s="49">
        <f t="shared" si="77"/>
        <v>3.1787000000000001</v>
      </c>
      <c r="R56" s="49">
        <f t="shared" si="78"/>
        <v>133.50540000000001</v>
      </c>
      <c r="S56" s="11">
        <v>319.87</v>
      </c>
      <c r="T56" s="49">
        <f t="shared" si="79"/>
        <v>3.1987000000000001</v>
      </c>
      <c r="U56" s="49">
        <f t="shared" si="80"/>
        <v>134.34540000000001</v>
      </c>
      <c r="V56" s="120">
        <v>9.56</v>
      </c>
      <c r="W56" s="49">
        <f t="shared" si="85"/>
        <v>135.08539999999999</v>
      </c>
      <c r="X56" s="49">
        <f t="shared" si="86"/>
        <v>3.2163190476190473</v>
      </c>
      <c r="Y56" s="49">
        <f t="shared" si="87"/>
        <v>135.9254</v>
      </c>
      <c r="Z56" s="49">
        <f t="shared" si="81"/>
        <v>3.2363190476190473</v>
      </c>
      <c r="AA56" s="49">
        <f t="shared" si="39"/>
        <v>143.06540000000001</v>
      </c>
      <c r="AB56" s="49">
        <f t="shared" si="40"/>
        <v>3.4063190476190477</v>
      </c>
      <c r="AC56" s="120">
        <v>0.66</v>
      </c>
      <c r="AD56" s="49">
        <f t="shared" si="88"/>
        <v>126.1854</v>
      </c>
      <c r="AE56" s="49">
        <f t="shared" si="89"/>
        <v>3.0044142857142857</v>
      </c>
      <c r="AF56" s="164">
        <v>3.0344479999999998</v>
      </c>
      <c r="AG56" s="164">
        <v>3.0620599999999998</v>
      </c>
      <c r="AH56" s="164">
        <v>2.8620779999999999</v>
      </c>
      <c r="AI56" s="164">
        <v>2.8663210000000001</v>
      </c>
      <c r="AJ56" s="164">
        <v>2.3704499999999999</v>
      </c>
      <c r="AK56" s="164">
        <v>2.3704499999999999</v>
      </c>
      <c r="AL56" s="164">
        <v>0.79912000000000005</v>
      </c>
      <c r="AM56" s="165">
        <v>3.8330000000000002</v>
      </c>
      <c r="AN56" s="165">
        <v>4.22</v>
      </c>
      <c r="AO56" s="165">
        <v>4.4580000000000002</v>
      </c>
      <c r="AP56" s="165">
        <v>5.7519999999999998</v>
      </c>
      <c r="AQ56" s="165">
        <v>6.0469999999999997</v>
      </c>
      <c r="AR56" s="165">
        <v>6.0730000000000004</v>
      </c>
      <c r="AS56" s="49">
        <f t="shared" si="82"/>
        <v>2.7093285714285709</v>
      </c>
      <c r="AT56" s="49">
        <f t="shared" si="82"/>
        <v>2.7339821428571423</v>
      </c>
      <c r="AU56" s="151">
        <v>96.23</v>
      </c>
      <c r="AV56" s="49">
        <f t="shared" si="83"/>
        <v>731.34799999999996</v>
      </c>
      <c r="AW56" s="49">
        <f t="shared" si="84"/>
        <v>830.9079999999999</v>
      </c>
      <c r="AX56" s="19"/>
    </row>
    <row r="57" spans="1:50">
      <c r="A57" s="59"/>
      <c r="B57" s="20">
        <v>202204</v>
      </c>
      <c r="C57" s="3">
        <v>44656</v>
      </c>
      <c r="D57">
        <v>310.24</v>
      </c>
      <c r="E57" s="49">
        <f t="shared" si="69"/>
        <v>3.1024000000000003</v>
      </c>
      <c r="F57" s="49">
        <f t="shared" si="70"/>
        <v>130.30080000000001</v>
      </c>
      <c r="G57" s="11">
        <v>312.24</v>
      </c>
      <c r="H57" s="49">
        <f t="shared" si="71"/>
        <v>3.1224000000000003</v>
      </c>
      <c r="I57" s="49">
        <f t="shared" si="72"/>
        <v>131.14080000000001</v>
      </c>
      <c r="J57" s="11">
        <v>316.33999999999997</v>
      </c>
      <c r="K57" s="49">
        <f t="shared" si="73"/>
        <v>3.1633999999999998</v>
      </c>
      <c r="L57" s="49">
        <f t="shared" si="74"/>
        <v>132.86279999999999</v>
      </c>
      <c r="M57" s="11">
        <v>318.33999999999997</v>
      </c>
      <c r="N57" s="49">
        <f t="shared" si="75"/>
        <v>3.1833999999999998</v>
      </c>
      <c r="O57" s="49">
        <f t="shared" si="76"/>
        <v>133.7028</v>
      </c>
      <c r="P57" s="11">
        <v>325.49</v>
      </c>
      <c r="Q57" s="49">
        <f t="shared" si="77"/>
        <v>3.2549000000000001</v>
      </c>
      <c r="R57" s="49">
        <f t="shared" si="78"/>
        <v>136.70580000000001</v>
      </c>
      <c r="S57" s="11">
        <v>327.49</v>
      </c>
      <c r="T57" s="49">
        <f t="shared" si="79"/>
        <v>3.2749000000000001</v>
      </c>
      <c r="U57" s="49">
        <f t="shared" si="80"/>
        <v>137.54580000000001</v>
      </c>
      <c r="V57" s="120">
        <v>9.56</v>
      </c>
      <c r="W57" s="49">
        <f t="shared" si="85"/>
        <v>139.86080000000001</v>
      </c>
      <c r="X57" s="49">
        <f t="shared" si="86"/>
        <v>3.3300190476190479</v>
      </c>
      <c r="Y57" s="49">
        <f t="shared" si="87"/>
        <v>140.70080000000002</v>
      </c>
      <c r="Z57" s="49">
        <f t="shared" si="81"/>
        <v>3.3500190476190479</v>
      </c>
      <c r="AA57" s="49">
        <f t="shared" si="39"/>
        <v>146.26580000000001</v>
      </c>
      <c r="AB57" s="49">
        <f t="shared" si="40"/>
        <v>3.4825190476190477</v>
      </c>
      <c r="AC57" s="120">
        <v>0.66</v>
      </c>
      <c r="AD57" s="49">
        <f t="shared" si="88"/>
        <v>130.96080000000001</v>
      </c>
      <c r="AE57" s="49">
        <f t="shared" si="89"/>
        <v>3.1181142857142858</v>
      </c>
      <c r="AF57" s="164">
        <v>3.0344479999999998</v>
      </c>
      <c r="AG57" s="164">
        <v>3.0620599999999998</v>
      </c>
      <c r="AH57" s="164">
        <v>2.8620779999999999</v>
      </c>
      <c r="AI57" s="164">
        <v>2.8663210000000001</v>
      </c>
      <c r="AJ57" s="164">
        <v>2.3704499999999999</v>
      </c>
      <c r="AK57" s="164">
        <v>2.3704499999999999</v>
      </c>
      <c r="AL57" s="164">
        <v>0.79912000000000005</v>
      </c>
      <c r="AM57" s="165">
        <v>3.8330000000000002</v>
      </c>
      <c r="AN57" s="165">
        <v>4.22</v>
      </c>
      <c r="AO57" s="165">
        <v>4.4580000000000002</v>
      </c>
      <c r="AP57" s="165">
        <v>5.7519999999999998</v>
      </c>
      <c r="AQ57" s="165">
        <v>6.0469999999999997</v>
      </c>
      <c r="AR57" s="165">
        <v>6.0730000000000004</v>
      </c>
      <c r="AS57" s="49">
        <f t="shared" si="82"/>
        <v>2.7093285714285709</v>
      </c>
      <c r="AT57" s="49">
        <f t="shared" si="82"/>
        <v>2.7339821428571423</v>
      </c>
      <c r="AU57" s="151">
        <v>101.96</v>
      </c>
      <c r="AV57" s="49">
        <f t="shared" si="83"/>
        <v>774.89599999999996</v>
      </c>
      <c r="AW57" s="49">
        <f t="shared" si="84"/>
        <v>805.75199999999995</v>
      </c>
      <c r="AX57" s="19"/>
    </row>
    <row r="58" spans="1:50">
      <c r="A58" s="59"/>
      <c r="B58" s="20">
        <v>202204</v>
      </c>
      <c r="C58" s="3">
        <v>44655</v>
      </c>
      <c r="D58">
        <v>314.81</v>
      </c>
      <c r="E58" s="49">
        <f t="shared" si="69"/>
        <v>3.1480999999999999</v>
      </c>
      <c r="F58" s="49">
        <f t="shared" si="70"/>
        <v>132.22020000000001</v>
      </c>
      <c r="G58" s="11">
        <v>316.81</v>
      </c>
      <c r="H58" s="49">
        <f t="shared" si="71"/>
        <v>3.1680999999999999</v>
      </c>
      <c r="I58" s="49">
        <f t="shared" si="72"/>
        <v>133.06020000000001</v>
      </c>
      <c r="J58" s="11">
        <v>320.91000000000003</v>
      </c>
      <c r="K58" s="49">
        <f t="shared" si="73"/>
        <v>3.2091000000000003</v>
      </c>
      <c r="L58" s="49">
        <f t="shared" si="74"/>
        <v>134.78220000000002</v>
      </c>
      <c r="M58" s="11">
        <v>322.91000000000003</v>
      </c>
      <c r="N58" s="49">
        <f t="shared" si="75"/>
        <v>3.2291000000000003</v>
      </c>
      <c r="O58" s="49">
        <f t="shared" si="76"/>
        <v>135.62220000000002</v>
      </c>
      <c r="P58" s="11">
        <v>330.06</v>
      </c>
      <c r="Q58" s="49">
        <f t="shared" si="77"/>
        <v>3.3006000000000002</v>
      </c>
      <c r="R58" s="49">
        <f t="shared" si="78"/>
        <v>138.62520000000001</v>
      </c>
      <c r="S58" s="11">
        <v>332.06</v>
      </c>
      <c r="T58" s="49">
        <f t="shared" si="79"/>
        <v>3.3206000000000002</v>
      </c>
      <c r="U58" s="49">
        <f t="shared" si="80"/>
        <v>139.46520000000001</v>
      </c>
      <c r="V58" s="120">
        <v>9.56</v>
      </c>
      <c r="W58" s="49">
        <f t="shared" si="85"/>
        <v>141.78020000000001</v>
      </c>
      <c r="X58" s="49">
        <f t="shared" si="86"/>
        <v>3.375719047619048</v>
      </c>
      <c r="Y58" s="49">
        <f t="shared" si="87"/>
        <v>142.62020000000001</v>
      </c>
      <c r="Z58" s="49">
        <f t="shared" si="81"/>
        <v>3.395719047619048</v>
      </c>
      <c r="AA58" s="49">
        <f t="shared" si="39"/>
        <v>148.18520000000001</v>
      </c>
      <c r="AB58" s="49">
        <f t="shared" si="40"/>
        <v>3.5282190476190478</v>
      </c>
      <c r="AC58" s="120">
        <v>0.66</v>
      </c>
      <c r="AD58" s="49">
        <f t="shared" si="88"/>
        <v>132.8802</v>
      </c>
      <c r="AE58" s="49">
        <f t="shared" si="89"/>
        <v>3.1638142857142859</v>
      </c>
      <c r="AF58" s="164">
        <v>3.0344479999999998</v>
      </c>
      <c r="AG58" s="164">
        <v>3.0620599999999998</v>
      </c>
      <c r="AH58" s="164">
        <v>2.8620779999999999</v>
      </c>
      <c r="AI58" s="164">
        <v>2.8663210000000001</v>
      </c>
      <c r="AJ58" s="164">
        <v>2.3704499999999999</v>
      </c>
      <c r="AK58" s="164">
        <v>2.3704499999999999</v>
      </c>
      <c r="AL58" s="164">
        <v>0.79912000000000005</v>
      </c>
      <c r="AM58" s="165">
        <v>3.8330000000000002</v>
      </c>
      <c r="AN58" s="165">
        <v>4.22</v>
      </c>
      <c r="AO58" s="165">
        <v>4.4580000000000002</v>
      </c>
      <c r="AP58" s="165">
        <v>5.7519999999999998</v>
      </c>
      <c r="AQ58" s="165">
        <v>6.0469999999999997</v>
      </c>
      <c r="AR58" s="165">
        <v>6.0730000000000004</v>
      </c>
      <c r="AS58" s="49">
        <f t="shared" si="82"/>
        <v>2.7093285714285709</v>
      </c>
      <c r="AT58" s="49">
        <f t="shared" si="82"/>
        <v>2.7339821428571423</v>
      </c>
      <c r="AU58" s="151">
        <v>103.28</v>
      </c>
      <c r="AV58" s="49">
        <f t="shared" si="83"/>
        <v>784.928</v>
      </c>
      <c r="AW58" s="49">
        <f t="shared" si="84"/>
        <v>826.12</v>
      </c>
      <c r="AX58" s="19"/>
    </row>
    <row r="59" spans="1:50">
      <c r="A59" s="59"/>
      <c r="B59" s="20">
        <v>202204</v>
      </c>
      <c r="C59" s="3">
        <v>44652</v>
      </c>
      <c r="D59">
        <v>310.60000000000002</v>
      </c>
      <c r="E59" s="49">
        <f t="shared" si="69"/>
        <v>3.1060000000000003</v>
      </c>
      <c r="F59" s="49">
        <f t="shared" si="70"/>
        <v>130.45200000000003</v>
      </c>
      <c r="G59" s="11">
        <v>312.60000000000002</v>
      </c>
      <c r="H59" s="49">
        <f t="shared" si="71"/>
        <v>3.1260000000000003</v>
      </c>
      <c r="I59" s="49">
        <f t="shared" si="72"/>
        <v>131.292</v>
      </c>
      <c r="J59" s="11">
        <v>317</v>
      </c>
      <c r="K59" s="49">
        <f t="shared" si="73"/>
        <v>3.17</v>
      </c>
      <c r="L59" s="49">
        <f t="shared" si="74"/>
        <v>133.13999999999999</v>
      </c>
      <c r="M59" s="11">
        <v>319</v>
      </c>
      <c r="N59" s="49">
        <f t="shared" si="75"/>
        <v>3.19</v>
      </c>
      <c r="O59" s="49">
        <f t="shared" si="76"/>
        <v>133.97999999999999</v>
      </c>
      <c r="P59" s="11">
        <v>326.60000000000002</v>
      </c>
      <c r="Q59" s="49">
        <f t="shared" si="77"/>
        <v>3.266</v>
      </c>
      <c r="R59" s="49">
        <f t="shared" si="78"/>
        <v>137.172</v>
      </c>
      <c r="S59" s="11">
        <v>328.6</v>
      </c>
      <c r="T59" s="49">
        <f t="shared" si="79"/>
        <v>3.286</v>
      </c>
      <c r="U59" s="49">
        <f t="shared" si="80"/>
        <v>138.012</v>
      </c>
      <c r="V59" s="120">
        <v>9.56</v>
      </c>
      <c r="W59" s="49">
        <f t="shared" si="85"/>
        <v>140.01200000000003</v>
      </c>
      <c r="X59" s="49">
        <f t="shared" si="86"/>
        <v>3.3336190476190484</v>
      </c>
      <c r="Y59" s="49">
        <f t="shared" si="87"/>
        <v>140.852</v>
      </c>
      <c r="Z59" s="49">
        <f t="shared" si="81"/>
        <v>3.3536190476190475</v>
      </c>
      <c r="AA59" s="49">
        <f t="shared" si="39"/>
        <v>146.732</v>
      </c>
      <c r="AB59" s="49">
        <f t="shared" si="40"/>
        <v>3.4936190476190476</v>
      </c>
      <c r="AC59" s="120">
        <v>0.66</v>
      </c>
      <c r="AD59" s="49">
        <f t="shared" si="88"/>
        <v>131.11200000000002</v>
      </c>
      <c r="AE59" s="49">
        <f t="shared" si="89"/>
        <v>3.1217142857142863</v>
      </c>
      <c r="AF59" s="164">
        <v>3.0344479999999998</v>
      </c>
      <c r="AG59" s="164">
        <v>3.0620599999999998</v>
      </c>
      <c r="AH59" s="164">
        <v>2.8620779999999999</v>
      </c>
      <c r="AI59" s="164">
        <v>2.8663210000000001</v>
      </c>
      <c r="AJ59" s="164">
        <v>2.3704499999999999</v>
      </c>
      <c r="AK59" s="164">
        <v>2.3704499999999999</v>
      </c>
      <c r="AL59" s="164">
        <v>0.79912000000000005</v>
      </c>
      <c r="AM59" s="165">
        <v>3.8780000000000001</v>
      </c>
      <c r="AN59" s="165">
        <v>4.25</v>
      </c>
      <c r="AO59" s="165">
        <v>4.492</v>
      </c>
      <c r="AP59" s="165">
        <v>5.8310000000000004</v>
      </c>
      <c r="AQ59" s="165">
        <v>6.1289999999999996</v>
      </c>
      <c r="AR59" s="165">
        <v>6.181</v>
      </c>
      <c r="AS59" s="49">
        <f t="shared" si="82"/>
        <v>2.7093285714285709</v>
      </c>
      <c r="AT59" s="49">
        <f t="shared" si="82"/>
        <v>2.7339821428571423</v>
      </c>
      <c r="AU59" s="151">
        <v>99.27</v>
      </c>
      <c r="AV59" s="49">
        <f t="shared" si="83"/>
        <v>754.45199999999988</v>
      </c>
      <c r="AW59" s="49">
        <f t="shared" si="84"/>
        <v>940.12</v>
      </c>
      <c r="AX59" s="19"/>
    </row>
    <row r="60" spans="1:50">
      <c r="A60" s="59"/>
      <c r="B60" s="20">
        <v>202203</v>
      </c>
      <c r="C60" s="3">
        <v>44651</v>
      </c>
      <c r="D60">
        <v>309.08999999999997</v>
      </c>
      <c r="E60" s="49">
        <f t="shared" si="69"/>
        <v>3.0908999999999995</v>
      </c>
      <c r="F60" s="49">
        <f t="shared" si="70"/>
        <v>129.81779999999998</v>
      </c>
      <c r="G60" s="11">
        <v>311.08999999999997</v>
      </c>
      <c r="H60" s="49">
        <f t="shared" si="71"/>
        <v>3.1108999999999996</v>
      </c>
      <c r="I60" s="49">
        <f t="shared" si="72"/>
        <v>130.65779999999998</v>
      </c>
      <c r="J60" s="11">
        <v>315.49</v>
      </c>
      <c r="K60" s="49">
        <f t="shared" si="73"/>
        <v>3.1549</v>
      </c>
      <c r="L60" s="49">
        <f t="shared" si="74"/>
        <v>132.50579999999999</v>
      </c>
      <c r="M60" s="11">
        <v>317.49</v>
      </c>
      <c r="N60" s="49">
        <f t="shared" si="75"/>
        <v>3.1749000000000001</v>
      </c>
      <c r="O60" s="49">
        <f t="shared" si="76"/>
        <v>133.3458</v>
      </c>
      <c r="P60" s="11">
        <v>325.08999999999997</v>
      </c>
      <c r="Q60" s="49">
        <f t="shared" si="77"/>
        <v>3.2508999999999997</v>
      </c>
      <c r="R60" s="49">
        <f t="shared" si="78"/>
        <v>136.53779999999998</v>
      </c>
      <c r="S60" s="11">
        <v>327.08999999999997</v>
      </c>
      <c r="T60" s="49">
        <f t="shared" si="79"/>
        <v>3.2708999999999997</v>
      </c>
      <c r="U60" s="49">
        <f t="shared" si="80"/>
        <v>137.37779999999998</v>
      </c>
      <c r="V60" s="120">
        <v>9.56</v>
      </c>
      <c r="W60" s="49">
        <f t="shared" si="85"/>
        <v>139.37779999999998</v>
      </c>
      <c r="X60" s="49">
        <f t="shared" si="86"/>
        <v>3.3185190476190471</v>
      </c>
      <c r="Y60" s="49">
        <f t="shared" si="87"/>
        <v>140.21779999999998</v>
      </c>
      <c r="Z60" s="49">
        <f t="shared" si="81"/>
        <v>3.3385190476190472</v>
      </c>
      <c r="AA60" s="49">
        <f t="shared" si="39"/>
        <v>146.09779999999998</v>
      </c>
      <c r="AB60" s="49">
        <f t="shared" si="40"/>
        <v>3.4785190476190473</v>
      </c>
      <c r="AC60" s="120">
        <v>0.66</v>
      </c>
      <c r="AD60" s="49">
        <f t="shared" si="88"/>
        <v>130.47779999999997</v>
      </c>
      <c r="AE60" s="49">
        <f t="shared" si="89"/>
        <v>3.1066142857142851</v>
      </c>
      <c r="AF60" s="164">
        <v>3.0344479999999998</v>
      </c>
      <c r="AG60" s="164">
        <v>3.0620599999999998</v>
      </c>
      <c r="AH60" s="164">
        <v>2.8620779999999999</v>
      </c>
      <c r="AI60" s="164">
        <v>2.8663210000000001</v>
      </c>
      <c r="AJ60" s="164">
        <v>2.3704499999999999</v>
      </c>
      <c r="AK60" s="164">
        <v>2.3704499999999999</v>
      </c>
      <c r="AL60" s="164">
        <v>0.79912000000000005</v>
      </c>
      <c r="AM60" s="165">
        <v>3.8780000000000001</v>
      </c>
      <c r="AN60" s="165">
        <v>4.25</v>
      </c>
      <c r="AO60" s="165">
        <v>4.492</v>
      </c>
      <c r="AP60" s="165">
        <v>5.8310000000000004</v>
      </c>
      <c r="AQ60" s="165">
        <v>6.1289999999999996</v>
      </c>
      <c r="AR60" s="165">
        <v>6.181</v>
      </c>
      <c r="AS60" s="49">
        <f t="shared" si="82"/>
        <v>2.7093285714285709</v>
      </c>
      <c r="AT60" s="49">
        <f t="shared" si="82"/>
        <v>2.7339821428571423</v>
      </c>
      <c r="AU60" s="151">
        <v>99.05</v>
      </c>
      <c r="AV60" s="49">
        <f t="shared" si="83"/>
        <v>752.78</v>
      </c>
      <c r="AW60" s="49">
        <f t="shared" si="84"/>
        <v>907.44</v>
      </c>
      <c r="AX60" s="19"/>
    </row>
    <row r="61" spans="1:50">
      <c r="A61" s="59"/>
      <c r="B61" s="20">
        <v>202203</v>
      </c>
      <c r="C61" s="3">
        <v>44650</v>
      </c>
      <c r="D61">
        <v>321.64</v>
      </c>
      <c r="E61" s="49">
        <f t="shared" si="69"/>
        <v>3.2163999999999997</v>
      </c>
      <c r="F61" s="49">
        <f t="shared" si="70"/>
        <v>135.08879999999999</v>
      </c>
      <c r="G61" s="11">
        <v>323.64</v>
      </c>
      <c r="H61" s="49">
        <f t="shared" si="71"/>
        <v>3.2363999999999997</v>
      </c>
      <c r="I61" s="49">
        <f t="shared" si="72"/>
        <v>135.9288</v>
      </c>
      <c r="J61" s="11">
        <v>328.04</v>
      </c>
      <c r="K61" s="49">
        <f t="shared" si="73"/>
        <v>3.2804000000000002</v>
      </c>
      <c r="L61" s="49">
        <f t="shared" si="74"/>
        <v>137.77680000000001</v>
      </c>
      <c r="M61" s="11">
        <v>330.04</v>
      </c>
      <c r="N61" s="49">
        <f t="shared" si="75"/>
        <v>3.3004000000000002</v>
      </c>
      <c r="O61" s="49">
        <f t="shared" si="76"/>
        <v>138.61680000000001</v>
      </c>
      <c r="P61" s="11">
        <v>337.64</v>
      </c>
      <c r="Q61" s="49">
        <f t="shared" si="77"/>
        <v>3.3763999999999998</v>
      </c>
      <c r="R61" s="49">
        <f t="shared" si="78"/>
        <v>141.80879999999999</v>
      </c>
      <c r="S61" s="11">
        <v>339.64</v>
      </c>
      <c r="T61" s="49">
        <f t="shared" si="79"/>
        <v>3.3963999999999999</v>
      </c>
      <c r="U61" s="49">
        <f t="shared" si="80"/>
        <v>142.64879999999999</v>
      </c>
      <c r="V61" s="120">
        <v>9.56</v>
      </c>
      <c r="W61" s="49">
        <f t="shared" si="85"/>
        <v>144.64879999999999</v>
      </c>
      <c r="X61" s="49">
        <f t="shared" si="86"/>
        <v>3.4440190476190473</v>
      </c>
      <c r="Y61" s="49">
        <f t="shared" si="87"/>
        <v>145.4888</v>
      </c>
      <c r="Z61" s="49">
        <f t="shared" si="81"/>
        <v>3.4640190476190478</v>
      </c>
      <c r="AA61" s="49">
        <f t="shared" si="39"/>
        <v>151.36879999999999</v>
      </c>
      <c r="AB61" s="49">
        <f t="shared" si="40"/>
        <v>3.6040190476190475</v>
      </c>
      <c r="AC61" s="120">
        <v>0.66</v>
      </c>
      <c r="AD61" s="49">
        <f t="shared" si="88"/>
        <v>135.74879999999999</v>
      </c>
      <c r="AE61" s="49">
        <f t="shared" si="89"/>
        <v>3.2321142857142853</v>
      </c>
      <c r="AF61" s="164">
        <v>3.0344479999999998</v>
      </c>
      <c r="AG61" s="164">
        <v>3.0620599999999998</v>
      </c>
      <c r="AH61" s="164">
        <v>2.8620779999999999</v>
      </c>
      <c r="AI61" s="164">
        <v>2.8663210000000001</v>
      </c>
      <c r="AJ61" s="164">
        <v>2.3704499999999999</v>
      </c>
      <c r="AK61" s="164">
        <v>2.3704499999999999</v>
      </c>
      <c r="AL61" s="164">
        <v>0.79912000000000005</v>
      </c>
      <c r="AM61" s="165">
        <v>3.8780000000000001</v>
      </c>
      <c r="AN61" s="165">
        <v>4.25</v>
      </c>
      <c r="AO61" s="165">
        <v>4.492</v>
      </c>
      <c r="AP61" s="165">
        <v>5.8310000000000004</v>
      </c>
      <c r="AQ61" s="165">
        <v>6.1289999999999996</v>
      </c>
      <c r="AR61" s="165">
        <v>6.181</v>
      </c>
      <c r="AS61" s="49">
        <f t="shared" si="82"/>
        <v>2.7093285714285709</v>
      </c>
      <c r="AT61" s="49">
        <f t="shared" si="82"/>
        <v>2.7339821428571423</v>
      </c>
      <c r="AU61" s="151">
        <v>107.82</v>
      </c>
      <c r="AV61" s="49">
        <f t="shared" si="83"/>
        <v>819.4319999999999</v>
      </c>
      <c r="AW61" s="49">
        <f t="shared" si="84"/>
        <v>879.16800000000001</v>
      </c>
      <c r="AX61" s="19"/>
    </row>
    <row r="62" spans="1:50">
      <c r="A62" s="59"/>
      <c r="B62" s="20">
        <v>202203</v>
      </c>
      <c r="C62" s="3">
        <v>44649</v>
      </c>
      <c r="D62">
        <v>310.42</v>
      </c>
      <c r="E62" s="49">
        <f t="shared" si="69"/>
        <v>3.1042000000000001</v>
      </c>
      <c r="F62" s="49">
        <f t="shared" si="70"/>
        <v>130.37639999999999</v>
      </c>
      <c r="G62" s="11">
        <v>312.42</v>
      </c>
      <c r="H62" s="49">
        <f t="shared" si="71"/>
        <v>3.1242000000000001</v>
      </c>
      <c r="I62" s="49">
        <f t="shared" si="72"/>
        <v>131.21639999999999</v>
      </c>
      <c r="J62" s="11">
        <v>316.62</v>
      </c>
      <c r="K62" s="49">
        <f t="shared" si="73"/>
        <v>3.1661999999999999</v>
      </c>
      <c r="L62" s="49">
        <f t="shared" si="74"/>
        <v>132.9804</v>
      </c>
      <c r="M62" s="11">
        <v>318.62</v>
      </c>
      <c r="N62" s="49">
        <f t="shared" si="75"/>
        <v>3.1861999999999999</v>
      </c>
      <c r="O62" s="49">
        <f t="shared" si="76"/>
        <v>133.82040000000001</v>
      </c>
      <c r="P62" s="11">
        <v>325.92</v>
      </c>
      <c r="Q62" s="49">
        <f t="shared" si="77"/>
        <v>3.2592000000000003</v>
      </c>
      <c r="R62" s="49">
        <f t="shared" si="78"/>
        <v>136.88640000000001</v>
      </c>
      <c r="S62" s="11">
        <v>327.92</v>
      </c>
      <c r="T62" s="49">
        <f t="shared" si="79"/>
        <v>3.2792000000000003</v>
      </c>
      <c r="U62" s="49">
        <f t="shared" si="80"/>
        <v>137.72640000000001</v>
      </c>
      <c r="V62" s="120">
        <v>9.56</v>
      </c>
      <c r="W62" s="49">
        <f t="shared" si="85"/>
        <v>139.93639999999999</v>
      </c>
      <c r="X62" s="49">
        <f t="shared" si="86"/>
        <v>3.3318190476190472</v>
      </c>
      <c r="Y62" s="49">
        <f t="shared" si="87"/>
        <v>140.7764</v>
      </c>
      <c r="Z62" s="49">
        <f t="shared" si="81"/>
        <v>3.3518190476190477</v>
      </c>
      <c r="AA62" s="49">
        <f t="shared" si="39"/>
        <v>146.44640000000001</v>
      </c>
      <c r="AB62" s="49">
        <f t="shared" si="40"/>
        <v>3.4868190476190479</v>
      </c>
      <c r="AC62" s="120">
        <v>0.66</v>
      </c>
      <c r="AD62" s="49">
        <f t="shared" si="88"/>
        <v>131.03639999999999</v>
      </c>
      <c r="AE62" s="49">
        <f t="shared" si="89"/>
        <v>3.1199142857142852</v>
      </c>
      <c r="AF62" s="164">
        <v>3.0344479999999998</v>
      </c>
      <c r="AG62" s="164">
        <v>3.0620599999999998</v>
      </c>
      <c r="AH62" s="164">
        <v>2.8620779999999999</v>
      </c>
      <c r="AI62" s="164">
        <v>2.8663210000000001</v>
      </c>
      <c r="AJ62" s="164">
        <v>2.3704499999999999</v>
      </c>
      <c r="AK62" s="164">
        <v>2.3704499999999999</v>
      </c>
      <c r="AL62" s="164">
        <v>0.79912000000000005</v>
      </c>
      <c r="AM62" s="165">
        <v>3.8780000000000001</v>
      </c>
      <c r="AN62" s="165">
        <v>4.25</v>
      </c>
      <c r="AO62" s="165">
        <v>4.492</v>
      </c>
      <c r="AP62" s="165">
        <v>5.8310000000000004</v>
      </c>
      <c r="AQ62" s="165">
        <v>6.1289999999999996</v>
      </c>
      <c r="AR62" s="165">
        <v>6.181</v>
      </c>
      <c r="AS62" s="49">
        <f t="shared" si="82"/>
        <v>2.7093285714285709</v>
      </c>
      <c r="AT62" s="49">
        <f t="shared" si="82"/>
        <v>2.7339821428571423</v>
      </c>
      <c r="AU62" s="151">
        <v>104.24</v>
      </c>
      <c r="AV62" s="49">
        <f t="shared" si="83"/>
        <v>792.22399999999993</v>
      </c>
      <c r="AW62" s="49">
        <f t="shared" si="84"/>
        <v>818.29200000000003</v>
      </c>
      <c r="AX62" s="19"/>
    </row>
    <row r="63" spans="1:50">
      <c r="A63" s="59"/>
      <c r="B63" s="20">
        <v>202203</v>
      </c>
      <c r="C63" s="3">
        <v>44648</v>
      </c>
      <c r="D63">
        <v>310.87</v>
      </c>
      <c r="E63" s="49">
        <f t="shared" si="69"/>
        <v>3.1087000000000002</v>
      </c>
      <c r="F63" s="49">
        <f t="shared" si="70"/>
        <v>130.56540000000001</v>
      </c>
      <c r="G63" s="11">
        <v>312.87</v>
      </c>
      <c r="H63" s="49">
        <f t="shared" si="71"/>
        <v>3.1287000000000003</v>
      </c>
      <c r="I63" s="49">
        <f t="shared" si="72"/>
        <v>131.40540000000001</v>
      </c>
      <c r="J63" s="11">
        <v>317.07</v>
      </c>
      <c r="K63" s="49">
        <f t="shared" si="73"/>
        <v>3.1707000000000001</v>
      </c>
      <c r="L63" s="49">
        <f t="shared" si="74"/>
        <v>133.1694</v>
      </c>
      <c r="M63" s="11">
        <v>319.07</v>
      </c>
      <c r="N63" s="49">
        <f t="shared" si="75"/>
        <v>3.1907000000000001</v>
      </c>
      <c r="O63" s="49">
        <f t="shared" si="76"/>
        <v>134.0094</v>
      </c>
      <c r="P63" s="11">
        <v>326.37</v>
      </c>
      <c r="Q63" s="49">
        <f t="shared" si="77"/>
        <v>3.2637</v>
      </c>
      <c r="R63" s="49">
        <f t="shared" si="78"/>
        <v>137.0754</v>
      </c>
      <c r="S63" s="11">
        <v>328.37</v>
      </c>
      <c r="T63" s="49">
        <f t="shared" si="79"/>
        <v>3.2837000000000001</v>
      </c>
      <c r="U63" s="49">
        <f t="shared" si="80"/>
        <v>137.91540000000001</v>
      </c>
      <c r="V63" s="120">
        <v>9.56</v>
      </c>
      <c r="W63" s="49">
        <f t="shared" si="85"/>
        <v>140.12540000000001</v>
      </c>
      <c r="X63" s="49">
        <f t="shared" si="86"/>
        <v>3.3363190476190479</v>
      </c>
      <c r="Y63" s="49">
        <f t="shared" si="87"/>
        <v>140.96540000000002</v>
      </c>
      <c r="Z63" s="49">
        <f t="shared" si="81"/>
        <v>3.3563190476190479</v>
      </c>
      <c r="AA63" s="49">
        <f t="shared" si="39"/>
        <v>146.6354</v>
      </c>
      <c r="AB63" s="49">
        <f t="shared" si="40"/>
        <v>3.4913190476190477</v>
      </c>
      <c r="AC63" s="120">
        <v>0.66</v>
      </c>
      <c r="AD63" s="49">
        <f t="shared" si="88"/>
        <v>131.22540000000001</v>
      </c>
      <c r="AE63" s="49">
        <f t="shared" si="89"/>
        <v>3.1244142857142858</v>
      </c>
      <c r="AF63" s="164">
        <v>3.0344479999999998</v>
      </c>
      <c r="AG63" s="164">
        <v>3.0620599999999998</v>
      </c>
      <c r="AH63" s="164">
        <v>2.8620779999999999</v>
      </c>
      <c r="AI63" s="164">
        <v>2.8663210000000001</v>
      </c>
      <c r="AJ63" s="164">
        <v>2.3704499999999999</v>
      </c>
      <c r="AK63" s="164">
        <v>2.3704499999999999</v>
      </c>
      <c r="AL63" s="164">
        <v>0.79912000000000005</v>
      </c>
      <c r="AM63" s="165">
        <v>3.8780000000000001</v>
      </c>
      <c r="AN63" s="165">
        <v>4.25</v>
      </c>
      <c r="AO63" s="165">
        <v>4.492</v>
      </c>
      <c r="AP63" s="165">
        <v>5.8310000000000004</v>
      </c>
      <c r="AQ63" s="165">
        <v>6.1289999999999996</v>
      </c>
      <c r="AR63" s="165">
        <v>6.181</v>
      </c>
      <c r="AS63" s="49">
        <f t="shared" si="82"/>
        <v>2.7093285714285709</v>
      </c>
      <c r="AT63" s="49">
        <f t="shared" si="82"/>
        <v>2.7339821428571423</v>
      </c>
      <c r="AU63" s="151">
        <v>105.96</v>
      </c>
      <c r="AV63" s="49">
        <f t="shared" si="83"/>
        <v>805.29599999999994</v>
      </c>
      <c r="AW63" s="49">
        <f t="shared" si="84"/>
        <v>840.56</v>
      </c>
      <c r="AX63" s="19"/>
    </row>
    <row r="64" spans="1:50">
      <c r="A64" s="59"/>
      <c r="B64" s="20">
        <v>202203</v>
      </c>
      <c r="C64" s="3">
        <v>44645</v>
      </c>
      <c r="D64">
        <v>337.38</v>
      </c>
      <c r="E64" s="49">
        <f t="shared" si="69"/>
        <v>3.3738000000000001</v>
      </c>
      <c r="F64" s="49">
        <f t="shared" si="70"/>
        <v>141.6996</v>
      </c>
      <c r="G64" s="11">
        <v>339.38</v>
      </c>
      <c r="H64" s="49">
        <f t="shared" si="71"/>
        <v>3.3938000000000001</v>
      </c>
      <c r="I64" s="49">
        <f t="shared" si="72"/>
        <v>142.53960000000001</v>
      </c>
      <c r="J64" s="11">
        <v>343.38</v>
      </c>
      <c r="K64" s="49">
        <f t="shared" si="73"/>
        <v>3.4337999999999997</v>
      </c>
      <c r="L64" s="49">
        <f t="shared" si="74"/>
        <v>144.21959999999999</v>
      </c>
      <c r="M64" s="11">
        <v>345.38</v>
      </c>
      <c r="N64" s="49">
        <f t="shared" si="75"/>
        <v>3.4537999999999998</v>
      </c>
      <c r="O64" s="49">
        <f t="shared" si="76"/>
        <v>145.05959999999999</v>
      </c>
      <c r="P64" s="11">
        <v>352.38</v>
      </c>
      <c r="Q64" s="49">
        <f t="shared" si="77"/>
        <v>3.5238</v>
      </c>
      <c r="R64" s="49">
        <f t="shared" si="78"/>
        <v>147.99960000000002</v>
      </c>
      <c r="S64" s="11">
        <v>354.38</v>
      </c>
      <c r="T64" s="49">
        <f t="shared" si="79"/>
        <v>3.5438000000000001</v>
      </c>
      <c r="U64" s="49">
        <f t="shared" si="80"/>
        <v>148.83959999999999</v>
      </c>
      <c r="V64" s="120">
        <v>9.56</v>
      </c>
      <c r="W64" s="49">
        <f t="shared" si="85"/>
        <v>151.25960000000001</v>
      </c>
      <c r="X64" s="49">
        <f t="shared" si="86"/>
        <v>3.6014190476190477</v>
      </c>
      <c r="Y64" s="49">
        <f t="shared" si="87"/>
        <v>152.09960000000001</v>
      </c>
      <c r="Z64" s="49">
        <f t="shared" si="81"/>
        <v>3.6214190476190478</v>
      </c>
      <c r="AA64" s="49">
        <f t="shared" si="39"/>
        <v>157.55960000000002</v>
      </c>
      <c r="AB64" s="49">
        <f t="shared" si="40"/>
        <v>3.7514190476190481</v>
      </c>
      <c r="AC64" s="120">
        <v>0.66</v>
      </c>
      <c r="AD64" s="49">
        <f t="shared" si="88"/>
        <v>142.3596</v>
      </c>
      <c r="AE64" s="49">
        <f t="shared" si="89"/>
        <v>3.3895142857142857</v>
      </c>
      <c r="AF64" s="164">
        <v>3.0344479999999998</v>
      </c>
      <c r="AG64" s="164">
        <v>3.0620599999999998</v>
      </c>
      <c r="AH64" s="164">
        <v>2.8620779999999999</v>
      </c>
      <c r="AI64" s="164">
        <v>2.8663210000000001</v>
      </c>
      <c r="AJ64" s="164">
        <v>2.3704499999999999</v>
      </c>
      <c r="AK64" s="164">
        <v>2.3704499999999999</v>
      </c>
      <c r="AL64" s="164">
        <v>0.79912000000000005</v>
      </c>
      <c r="AM64" s="165">
        <v>3.9140000000000001</v>
      </c>
      <c r="AN64" s="165">
        <v>4.28</v>
      </c>
      <c r="AO64" s="165">
        <v>4.5570000000000004</v>
      </c>
      <c r="AP64" s="165">
        <v>5.74</v>
      </c>
      <c r="AQ64" s="165">
        <v>6.0609999999999999</v>
      </c>
      <c r="AR64" s="165">
        <v>6.1109999999999998</v>
      </c>
      <c r="AS64" s="49">
        <f t="shared" si="82"/>
        <v>2.7093285714285709</v>
      </c>
      <c r="AT64" s="49">
        <f t="shared" si="82"/>
        <v>2.7339821428571423</v>
      </c>
      <c r="AU64" s="151">
        <v>113.9</v>
      </c>
      <c r="AV64" s="49">
        <f t="shared" si="83"/>
        <v>865.64</v>
      </c>
      <c r="AW64" s="49">
        <f t="shared" si="84"/>
        <v>785.91599999999994</v>
      </c>
      <c r="AX64" s="19"/>
    </row>
    <row r="65" spans="1:50">
      <c r="A65" s="59"/>
      <c r="B65" s="20">
        <v>202203</v>
      </c>
      <c r="C65" s="3">
        <v>44644</v>
      </c>
      <c r="D65">
        <v>331.47</v>
      </c>
      <c r="E65" s="49">
        <f t="shared" si="69"/>
        <v>3.3147000000000002</v>
      </c>
      <c r="F65" s="49">
        <f t="shared" si="70"/>
        <v>139.2174</v>
      </c>
      <c r="G65" s="11">
        <v>333.47</v>
      </c>
      <c r="H65" s="49">
        <f t="shared" si="71"/>
        <v>3.3347000000000002</v>
      </c>
      <c r="I65" s="49">
        <f t="shared" si="72"/>
        <v>140.0574</v>
      </c>
      <c r="J65" s="11">
        <v>337.87</v>
      </c>
      <c r="K65" s="49">
        <f t="shared" si="73"/>
        <v>3.3787000000000003</v>
      </c>
      <c r="L65" s="49">
        <f t="shared" si="74"/>
        <v>141.90540000000001</v>
      </c>
      <c r="M65" s="11">
        <v>339.87</v>
      </c>
      <c r="N65" s="49">
        <f t="shared" si="75"/>
        <v>3.3986999999999998</v>
      </c>
      <c r="O65" s="49">
        <f t="shared" si="76"/>
        <v>142.74539999999999</v>
      </c>
      <c r="P65" s="11">
        <v>347.47</v>
      </c>
      <c r="Q65" s="49">
        <f t="shared" si="77"/>
        <v>3.4747000000000003</v>
      </c>
      <c r="R65" s="49">
        <f t="shared" si="78"/>
        <v>145.93740000000003</v>
      </c>
      <c r="S65" s="11">
        <v>349.47</v>
      </c>
      <c r="T65" s="49">
        <f t="shared" si="79"/>
        <v>3.4947000000000004</v>
      </c>
      <c r="U65" s="49">
        <f t="shared" si="80"/>
        <v>146.77740000000003</v>
      </c>
      <c r="V65" s="120">
        <v>9.56</v>
      </c>
      <c r="W65" s="49">
        <f t="shared" si="85"/>
        <v>148.7774</v>
      </c>
      <c r="X65" s="49">
        <f t="shared" si="86"/>
        <v>3.5423190476190478</v>
      </c>
      <c r="Y65" s="49">
        <f t="shared" si="87"/>
        <v>149.6174</v>
      </c>
      <c r="Z65" s="49">
        <f t="shared" si="81"/>
        <v>3.5623190476190478</v>
      </c>
      <c r="AA65" s="49">
        <f t="shared" si="39"/>
        <v>155.49740000000003</v>
      </c>
      <c r="AB65" s="49">
        <f t="shared" si="40"/>
        <v>3.7023190476190484</v>
      </c>
      <c r="AC65" s="120">
        <v>0.66</v>
      </c>
      <c r="AD65" s="49">
        <f t="shared" si="88"/>
        <v>139.87739999999999</v>
      </c>
      <c r="AE65" s="49">
        <f t="shared" si="89"/>
        <v>3.3304142857142858</v>
      </c>
      <c r="AF65" s="164">
        <v>3.0344479999999998</v>
      </c>
      <c r="AG65" s="164">
        <v>3.0620599999999998</v>
      </c>
      <c r="AH65" s="164">
        <v>2.8620779999999999</v>
      </c>
      <c r="AI65" s="164">
        <v>2.8663210000000001</v>
      </c>
      <c r="AJ65" s="164">
        <v>2.3704499999999999</v>
      </c>
      <c r="AK65" s="164">
        <v>2.3704499999999999</v>
      </c>
      <c r="AL65" s="164">
        <v>0.79912000000000005</v>
      </c>
      <c r="AM65" s="165">
        <v>3.9140000000000001</v>
      </c>
      <c r="AN65" s="165">
        <v>4.28</v>
      </c>
      <c r="AO65" s="165">
        <v>4.5570000000000004</v>
      </c>
      <c r="AP65" s="165">
        <v>5.74</v>
      </c>
      <c r="AQ65" s="165">
        <v>6.0609999999999999</v>
      </c>
      <c r="AR65" s="165">
        <v>6.1109999999999998</v>
      </c>
      <c r="AS65" s="49">
        <f t="shared" si="82"/>
        <v>2.7093285714285709</v>
      </c>
      <c r="AT65" s="49">
        <f t="shared" si="82"/>
        <v>2.7339821428571423</v>
      </c>
      <c r="AU65" s="151">
        <v>112.34</v>
      </c>
      <c r="AV65" s="49">
        <f t="shared" si="83"/>
        <v>853.78399999999999</v>
      </c>
      <c r="AW65" s="49">
        <f t="shared" si="84"/>
        <v>727.47199999999998</v>
      </c>
      <c r="AX65" s="19"/>
    </row>
    <row r="66" spans="1:50">
      <c r="A66" s="59"/>
      <c r="B66" s="20">
        <v>202203</v>
      </c>
      <c r="C66" s="3">
        <v>44643</v>
      </c>
      <c r="D66">
        <v>337.37</v>
      </c>
      <c r="E66" s="49">
        <f t="shared" si="69"/>
        <v>3.3736999999999999</v>
      </c>
      <c r="F66" s="49">
        <f t="shared" si="70"/>
        <v>141.69540000000001</v>
      </c>
      <c r="G66" s="11">
        <v>339.37</v>
      </c>
      <c r="H66" s="49">
        <f t="shared" si="71"/>
        <v>3.3936999999999999</v>
      </c>
      <c r="I66" s="49">
        <f t="shared" si="72"/>
        <v>142.53540000000001</v>
      </c>
      <c r="J66" s="11">
        <v>343.77</v>
      </c>
      <c r="K66" s="49">
        <f t="shared" si="73"/>
        <v>3.4377</v>
      </c>
      <c r="L66" s="49">
        <f t="shared" si="74"/>
        <v>144.38339999999999</v>
      </c>
      <c r="M66" s="11">
        <v>345.77</v>
      </c>
      <c r="N66" s="49">
        <f t="shared" si="75"/>
        <v>3.4577</v>
      </c>
      <c r="O66" s="49">
        <f t="shared" si="76"/>
        <v>145.2234</v>
      </c>
      <c r="P66" s="11">
        <v>353.37</v>
      </c>
      <c r="Q66" s="49">
        <f t="shared" si="77"/>
        <v>3.5337000000000001</v>
      </c>
      <c r="R66" s="49">
        <f t="shared" si="78"/>
        <v>148.41540000000001</v>
      </c>
      <c r="S66" s="11">
        <v>355.37</v>
      </c>
      <c r="T66" s="49">
        <f t="shared" si="79"/>
        <v>3.5537000000000001</v>
      </c>
      <c r="U66" s="49">
        <f t="shared" si="80"/>
        <v>149.25540000000001</v>
      </c>
      <c r="V66" s="120">
        <v>9.56</v>
      </c>
      <c r="W66" s="49">
        <f t="shared" si="85"/>
        <v>151.25540000000001</v>
      </c>
      <c r="X66" s="49">
        <f t="shared" si="86"/>
        <v>3.601319047619048</v>
      </c>
      <c r="Y66" s="49">
        <f t="shared" si="87"/>
        <v>152.09540000000001</v>
      </c>
      <c r="Z66" s="49">
        <f t="shared" si="81"/>
        <v>3.621319047619048</v>
      </c>
      <c r="AA66" s="49">
        <f t="shared" si="39"/>
        <v>157.97540000000001</v>
      </c>
      <c r="AB66" s="49">
        <f t="shared" si="40"/>
        <v>3.7613190476190477</v>
      </c>
      <c r="AC66" s="120">
        <v>0.66</v>
      </c>
      <c r="AD66" s="49">
        <f t="shared" si="88"/>
        <v>142.3554</v>
      </c>
      <c r="AE66" s="49">
        <f t="shared" si="89"/>
        <v>3.3894142857142859</v>
      </c>
      <c r="AF66" s="164">
        <v>3.0344479999999998</v>
      </c>
      <c r="AG66" s="164">
        <v>3.0620599999999998</v>
      </c>
      <c r="AH66" s="164">
        <v>2.8620779999999999</v>
      </c>
      <c r="AI66" s="164">
        <v>2.8663210000000001</v>
      </c>
      <c r="AJ66" s="164">
        <v>2.3704499999999999</v>
      </c>
      <c r="AK66" s="164">
        <v>2.3704499999999999</v>
      </c>
      <c r="AL66" s="164">
        <v>0.79912000000000005</v>
      </c>
      <c r="AM66" s="165">
        <v>3.9140000000000001</v>
      </c>
      <c r="AN66" s="165">
        <v>4.28</v>
      </c>
      <c r="AO66" s="165">
        <v>4.5570000000000004</v>
      </c>
      <c r="AP66" s="165">
        <v>5.74</v>
      </c>
      <c r="AQ66" s="165">
        <v>6.0609999999999999</v>
      </c>
      <c r="AR66" s="165">
        <v>6.1109999999999998</v>
      </c>
      <c r="AS66" s="49">
        <f t="shared" si="82"/>
        <v>2.7093285714285709</v>
      </c>
      <c r="AT66" s="49">
        <f t="shared" si="82"/>
        <v>2.7339821428571423</v>
      </c>
      <c r="AU66" s="151">
        <v>114.93</v>
      </c>
      <c r="AV66" s="49">
        <f t="shared" si="83"/>
        <v>873.46799999999996</v>
      </c>
      <c r="AW66" s="49">
        <f t="shared" si="84"/>
        <v>696.08399999999995</v>
      </c>
      <c r="AX66" s="19"/>
    </row>
    <row r="67" spans="1:50">
      <c r="A67" s="59"/>
      <c r="B67" s="20">
        <v>202203</v>
      </c>
      <c r="C67" s="3">
        <v>44642</v>
      </c>
      <c r="D67">
        <v>326.07</v>
      </c>
      <c r="E67" s="49">
        <f t="shared" si="69"/>
        <v>3.2606999999999999</v>
      </c>
      <c r="F67" s="49">
        <f t="shared" si="70"/>
        <v>136.9494</v>
      </c>
      <c r="G67" s="11">
        <v>328.07</v>
      </c>
      <c r="H67" s="49">
        <f t="shared" si="71"/>
        <v>3.2806999999999999</v>
      </c>
      <c r="I67" s="49">
        <f t="shared" si="72"/>
        <v>137.7894</v>
      </c>
      <c r="J67" s="11">
        <v>332.47</v>
      </c>
      <c r="K67" s="49">
        <f t="shared" si="73"/>
        <v>3.3247000000000004</v>
      </c>
      <c r="L67" s="49">
        <f t="shared" si="74"/>
        <v>139.63740000000001</v>
      </c>
      <c r="M67" s="11">
        <v>334.47</v>
      </c>
      <c r="N67" s="49">
        <f t="shared" si="75"/>
        <v>3.3447000000000005</v>
      </c>
      <c r="O67" s="49">
        <f t="shared" si="76"/>
        <v>140.47740000000002</v>
      </c>
      <c r="P67" s="11">
        <v>342.07</v>
      </c>
      <c r="Q67" s="49">
        <f t="shared" si="77"/>
        <v>3.4207000000000001</v>
      </c>
      <c r="R67" s="49">
        <f t="shared" si="78"/>
        <v>143.6694</v>
      </c>
      <c r="S67" s="11">
        <v>344.07</v>
      </c>
      <c r="T67" s="49">
        <f t="shared" si="79"/>
        <v>3.4407000000000001</v>
      </c>
      <c r="U67" s="49">
        <f t="shared" si="80"/>
        <v>144.5094</v>
      </c>
      <c r="V67" s="120">
        <v>9.56</v>
      </c>
      <c r="W67" s="49">
        <f t="shared" si="85"/>
        <v>146.5094</v>
      </c>
      <c r="X67" s="49">
        <f t="shared" si="86"/>
        <v>3.4883190476190475</v>
      </c>
      <c r="Y67" s="49">
        <f t="shared" si="87"/>
        <v>147.3494</v>
      </c>
      <c r="Z67" s="49">
        <f t="shared" si="81"/>
        <v>3.5083190476190476</v>
      </c>
      <c r="AA67" s="49">
        <f t="shared" si="39"/>
        <v>153.2294</v>
      </c>
      <c r="AB67" s="49">
        <f t="shared" si="40"/>
        <v>3.6483190476190477</v>
      </c>
      <c r="AC67" s="120">
        <v>0.66</v>
      </c>
      <c r="AD67" s="49">
        <f t="shared" si="88"/>
        <v>137.60939999999999</v>
      </c>
      <c r="AE67" s="49">
        <f t="shared" si="89"/>
        <v>3.2764142857142855</v>
      </c>
      <c r="AF67" s="164">
        <v>3.0344479999999998</v>
      </c>
      <c r="AG67" s="164">
        <v>3.0620599999999998</v>
      </c>
      <c r="AH67" s="164">
        <v>2.8620779999999999</v>
      </c>
      <c r="AI67" s="164">
        <v>2.8663210000000001</v>
      </c>
      <c r="AJ67" s="164">
        <v>2.3704499999999999</v>
      </c>
      <c r="AK67" s="164">
        <v>2.3704499999999999</v>
      </c>
      <c r="AL67" s="164">
        <v>0.79912000000000005</v>
      </c>
      <c r="AM67" s="165">
        <v>3.9140000000000001</v>
      </c>
      <c r="AN67" s="165">
        <v>4.28</v>
      </c>
      <c r="AO67" s="165">
        <v>4.5570000000000004</v>
      </c>
      <c r="AP67" s="165">
        <v>5.74</v>
      </c>
      <c r="AQ67" s="165">
        <v>6.0609999999999999</v>
      </c>
      <c r="AR67" s="165">
        <v>6.1109999999999998</v>
      </c>
      <c r="AS67" s="49">
        <f t="shared" si="82"/>
        <v>2.7093285714285709</v>
      </c>
      <c r="AT67" s="49">
        <f t="shared" si="82"/>
        <v>2.7339821428571423</v>
      </c>
      <c r="AU67" s="151">
        <v>109.27</v>
      </c>
      <c r="AV67" s="49">
        <f t="shared" si="83"/>
        <v>830.45199999999988</v>
      </c>
      <c r="AW67" s="49">
        <f t="shared" si="84"/>
        <v>705.35599999999999</v>
      </c>
      <c r="AX67" s="19"/>
    </row>
    <row r="68" spans="1:50">
      <c r="A68" s="59"/>
      <c r="B68" s="20">
        <v>202203</v>
      </c>
      <c r="C68" s="3">
        <v>44641</v>
      </c>
      <c r="D68">
        <v>330.41</v>
      </c>
      <c r="E68" s="49">
        <f t="shared" si="69"/>
        <v>3.3041</v>
      </c>
      <c r="F68" s="49">
        <f t="shared" si="70"/>
        <v>138.7722</v>
      </c>
      <c r="G68" s="11">
        <v>332.41</v>
      </c>
      <c r="H68" s="49">
        <f t="shared" si="71"/>
        <v>3.3241000000000001</v>
      </c>
      <c r="I68" s="49">
        <f t="shared" si="72"/>
        <v>139.6122</v>
      </c>
      <c r="J68" s="11">
        <v>336.11</v>
      </c>
      <c r="K68" s="49">
        <f t="shared" si="73"/>
        <v>3.3611</v>
      </c>
      <c r="L68" s="49">
        <f t="shared" si="74"/>
        <v>141.1662</v>
      </c>
      <c r="M68" s="11">
        <v>338.11</v>
      </c>
      <c r="N68" s="49">
        <f t="shared" si="75"/>
        <v>3.3811</v>
      </c>
      <c r="O68" s="49">
        <f t="shared" si="76"/>
        <v>142.00620000000001</v>
      </c>
      <c r="P68" s="11">
        <v>344.66</v>
      </c>
      <c r="Q68" s="49">
        <f t="shared" si="77"/>
        <v>3.4466000000000001</v>
      </c>
      <c r="R68" s="49">
        <f t="shared" si="78"/>
        <v>144.75720000000001</v>
      </c>
      <c r="S68" s="11">
        <v>346.66</v>
      </c>
      <c r="T68" s="49">
        <f t="shared" si="79"/>
        <v>3.4666000000000001</v>
      </c>
      <c r="U68" s="49">
        <f t="shared" si="80"/>
        <v>145.59720000000002</v>
      </c>
      <c r="V68" s="120">
        <v>9.56</v>
      </c>
      <c r="W68" s="49">
        <f t="shared" si="85"/>
        <v>148.3322</v>
      </c>
      <c r="X68" s="49">
        <f t="shared" si="86"/>
        <v>3.5317190476190476</v>
      </c>
      <c r="Y68" s="49">
        <f t="shared" si="87"/>
        <v>149.1722</v>
      </c>
      <c r="Z68" s="49">
        <f t="shared" si="81"/>
        <v>3.5517190476190477</v>
      </c>
      <c r="AA68" s="49">
        <f t="shared" si="39"/>
        <v>154.31720000000001</v>
      </c>
      <c r="AB68" s="49">
        <f t="shared" si="40"/>
        <v>3.6742190476190482</v>
      </c>
      <c r="AC68" s="120">
        <v>0.66</v>
      </c>
      <c r="AD68" s="49">
        <f t="shared" si="88"/>
        <v>139.43219999999999</v>
      </c>
      <c r="AE68" s="49">
        <f t="shared" si="89"/>
        <v>3.3198142857142856</v>
      </c>
      <c r="AF68" s="164">
        <v>3.0344479999999998</v>
      </c>
      <c r="AG68" s="164">
        <v>3.0620599999999998</v>
      </c>
      <c r="AH68" s="164">
        <v>2.8620779999999999</v>
      </c>
      <c r="AI68" s="164">
        <v>2.8663210000000001</v>
      </c>
      <c r="AJ68" s="164">
        <v>2.3704499999999999</v>
      </c>
      <c r="AK68" s="164">
        <v>2.3704499999999999</v>
      </c>
      <c r="AL68" s="164">
        <v>0.79912000000000005</v>
      </c>
      <c r="AM68" s="165">
        <v>3.9140000000000001</v>
      </c>
      <c r="AN68" s="165">
        <v>4.28</v>
      </c>
      <c r="AO68" s="165">
        <v>4.5570000000000004</v>
      </c>
      <c r="AP68" s="165">
        <v>5.74</v>
      </c>
      <c r="AQ68" s="165">
        <v>6.0609999999999999</v>
      </c>
      <c r="AR68" s="165">
        <v>6.1109999999999998</v>
      </c>
      <c r="AS68" s="49">
        <f t="shared" si="82"/>
        <v>2.7093285714285709</v>
      </c>
      <c r="AT68" s="49">
        <f t="shared" si="82"/>
        <v>2.7339821428571423</v>
      </c>
      <c r="AU68" s="151">
        <v>109.97</v>
      </c>
      <c r="AV68" s="49">
        <f t="shared" si="83"/>
        <v>835.77199999999993</v>
      </c>
      <c r="AW68" s="49">
        <f t="shared" si="84"/>
        <v>711.58799999999997</v>
      </c>
      <c r="AX68" s="19"/>
    </row>
    <row r="69" spans="1:50">
      <c r="A69" s="59"/>
      <c r="B69" s="20">
        <v>202203</v>
      </c>
      <c r="C69" s="3">
        <v>44638</v>
      </c>
      <c r="D69">
        <v>317.38</v>
      </c>
      <c r="E69" s="49">
        <f t="shared" si="69"/>
        <v>3.1738</v>
      </c>
      <c r="F69" s="49">
        <f t="shared" si="70"/>
        <v>133.2996</v>
      </c>
      <c r="G69" s="11">
        <v>319.38</v>
      </c>
      <c r="H69" s="49">
        <f t="shared" si="71"/>
        <v>3.1938</v>
      </c>
      <c r="I69" s="49">
        <f t="shared" si="72"/>
        <v>134.1396</v>
      </c>
      <c r="J69" s="11">
        <v>323.98</v>
      </c>
      <c r="K69" s="49">
        <f t="shared" si="73"/>
        <v>3.2398000000000002</v>
      </c>
      <c r="L69" s="49">
        <f t="shared" si="74"/>
        <v>136.07160000000002</v>
      </c>
      <c r="M69" s="11">
        <v>325.98</v>
      </c>
      <c r="N69" s="49">
        <f t="shared" si="75"/>
        <v>3.2598000000000003</v>
      </c>
      <c r="O69" s="49">
        <f t="shared" si="76"/>
        <v>136.91160000000002</v>
      </c>
      <c r="P69" s="11">
        <v>333.88</v>
      </c>
      <c r="Q69" s="49">
        <f t="shared" si="77"/>
        <v>3.3388</v>
      </c>
      <c r="R69" s="49">
        <f t="shared" si="78"/>
        <v>140.2296</v>
      </c>
      <c r="S69" s="11">
        <v>335.88</v>
      </c>
      <c r="T69" s="49">
        <f t="shared" si="79"/>
        <v>3.3588</v>
      </c>
      <c r="U69" s="49">
        <f t="shared" si="80"/>
        <v>141.06960000000001</v>
      </c>
      <c r="V69" s="120">
        <v>9.56</v>
      </c>
      <c r="W69" s="49">
        <f t="shared" si="85"/>
        <v>142.8596</v>
      </c>
      <c r="X69" s="49">
        <f t="shared" si="86"/>
        <v>3.4014190476190476</v>
      </c>
      <c r="Y69" s="49">
        <f t="shared" si="87"/>
        <v>143.6996</v>
      </c>
      <c r="Z69" s="49">
        <f t="shared" si="81"/>
        <v>3.4214190476190476</v>
      </c>
      <c r="AA69" s="49">
        <f t="shared" si="39"/>
        <v>149.78960000000001</v>
      </c>
      <c r="AB69" s="49">
        <f t="shared" si="40"/>
        <v>3.5664190476190476</v>
      </c>
      <c r="AC69" s="120">
        <v>0.66</v>
      </c>
      <c r="AD69" s="49">
        <f t="shared" si="88"/>
        <v>133.95959999999999</v>
      </c>
      <c r="AE69" s="49">
        <f t="shared" si="89"/>
        <v>3.1895142857142855</v>
      </c>
      <c r="AF69" s="164">
        <v>3.0344479999999998</v>
      </c>
      <c r="AG69" s="164">
        <v>3.0620599999999998</v>
      </c>
      <c r="AH69" s="164">
        <v>2.8620779999999999</v>
      </c>
      <c r="AI69" s="164">
        <v>2.8663210000000001</v>
      </c>
      <c r="AJ69" s="164">
        <v>2.3704499999999999</v>
      </c>
      <c r="AK69" s="164">
        <v>2.3704499999999999</v>
      </c>
      <c r="AL69" s="164">
        <v>0.79912000000000005</v>
      </c>
      <c r="AM69" s="165">
        <v>3.9710000000000001</v>
      </c>
      <c r="AN69" s="165">
        <v>4.3410000000000002</v>
      </c>
      <c r="AO69" s="165">
        <v>4.5860000000000003</v>
      </c>
      <c r="AP69" s="165">
        <v>5.6029999999999998</v>
      </c>
      <c r="AQ69" s="165">
        <v>5.9119999999999999</v>
      </c>
      <c r="AR69" s="165">
        <v>5.9640000000000004</v>
      </c>
      <c r="AS69" s="49">
        <f t="shared" si="82"/>
        <v>2.7093285714285709</v>
      </c>
      <c r="AT69" s="49">
        <f t="shared" si="82"/>
        <v>2.7339821428571423</v>
      </c>
      <c r="AU69" s="151">
        <v>103.09</v>
      </c>
      <c r="AV69" s="49">
        <f t="shared" si="83"/>
        <v>783.48400000000004</v>
      </c>
      <c r="AW69" s="49">
        <f t="shared" si="84"/>
        <v>698.51599999999996</v>
      </c>
      <c r="AX69" s="19"/>
    </row>
    <row r="70" spans="1:50">
      <c r="A70" s="59"/>
      <c r="B70" s="20">
        <v>202203</v>
      </c>
      <c r="C70" s="3">
        <v>44637</v>
      </c>
      <c r="D70">
        <v>314.91000000000003</v>
      </c>
      <c r="E70" s="49">
        <f t="shared" si="69"/>
        <v>3.1491000000000002</v>
      </c>
      <c r="F70" s="49">
        <f t="shared" si="70"/>
        <v>132.26220000000001</v>
      </c>
      <c r="G70" s="11">
        <v>316.91000000000003</v>
      </c>
      <c r="H70" s="49">
        <f t="shared" si="71"/>
        <v>3.1691000000000003</v>
      </c>
      <c r="I70" s="49">
        <f t="shared" si="72"/>
        <v>133.10220000000001</v>
      </c>
      <c r="J70" s="11">
        <v>321.52999999999997</v>
      </c>
      <c r="K70" s="49">
        <f t="shared" si="73"/>
        <v>3.2152999999999996</v>
      </c>
      <c r="L70" s="49">
        <f t="shared" si="74"/>
        <v>135.04259999999999</v>
      </c>
      <c r="M70" s="11">
        <v>323.52999999999997</v>
      </c>
      <c r="N70" s="49">
        <f t="shared" si="75"/>
        <v>3.2352999999999996</v>
      </c>
      <c r="O70" s="49">
        <f t="shared" si="76"/>
        <v>135.8826</v>
      </c>
      <c r="P70" s="11">
        <v>331.46</v>
      </c>
      <c r="Q70" s="49">
        <f t="shared" si="77"/>
        <v>3.3146</v>
      </c>
      <c r="R70" s="49">
        <f t="shared" si="78"/>
        <v>139.2132</v>
      </c>
      <c r="S70" s="11">
        <v>333.46</v>
      </c>
      <c r="T70" s="49">
        <f t="shared" si="79"/>
        <v>3.3346</v>
      </c>
      <c r="U70" s="49">
        <f t="shared" si="80"/>
        <v>140.0532</v>
      </c>
      <c r="V70" s="120">
        <v>9.56</v>
      </c>
      <c r="W70" s="49">
        <f t="shared" si="85"/>
        <v>141.82220000000001</v>
      </c>
      <c r="X70" s="49">
        <f t="shared" si="86"/>
        <v>3.3767190476190478</v>
      </c>
      <c r="Y70" s="49">
        <f t="shared" si="87"/>
        <v>142.66220000000001</v>
      </c>
      <c r="Z70" s="49">
        <f t="shared" si="81"/>
        <v>3.3967190476190479</v>
      </c>
      <c r="AA70" s="49">
        <f t="shared" si="39"/>
        <v>148.7732</v>
      </c>
      <c r="AB70" s="49">
        <f t="shared" si="40"/>
        <v>3.5422190476190476</v>
      </c>
      <c r="AC70" s="120">
        <v>0.66</v>
      </c>
      <c r="AD70" s="49">
        <f t="shared" si="88"/>
        <v>132.9222</v>
      </c>
      <c r="AE70" s="49">
        <f t="shared" si="89"/>
        <v>3.1648142857142858</v>
      </c>
      <c r="AF70" s="164">
        <v>3.0344479999999998</v>
      </c>
      <c r="AG70" s="164">
        <v>3.0620599999999998</v>
      </c>
      <c r="AH70" s="164">
        <v>2.8620779999999999</v>
      </c>
      <c r="AI70" s="164">
        <v>2.8663210000000001</v>
      </c>
      <c r="AJ70" s="164">
        <v>2.3704499999999999</v>
      </c>
      <c r="AK70" s="164">
        <v>2.3704499999999999</v>
      </c>
      <c r="AL70" s="164">
        <v>0.79912000000000005</v>
      </c>
      <c r="AM70" s="165">
        <v>3.9710000000000001</v>
      </c>
      <c r="AN70" s="165">
        <v>4.3410000000000002</v>
      </c>
      <c r="AO70" s="165">
        <v>4.5860000000000003</v>
      </c>
      <c r="AP70" s="165">
        <v>5.6029999999999998</v>
      </c>
      <c r="AQ70" s="165">
        <v>5.9119999999999999</v>
      </c>
      <c r="AR70" s="165">
        <v>5.9640000000000004</v>
      </c>
      <c r="AS70" s="49">
        <f t="shared" si="82"/>
        <v>2.7093285714285709</v>
      </c>
      <c r="AT70" s="49">
        <f t="shared" si="82"/>
        <v>2.7339821428571423</v>
      </c>
      <c r="AU70" s="151">
        <v>101.65</v>
      </c>
      <c r="AV70" s="49">
        <f t="shared" si="83"/>
        <v>772.54</v>
      </c>
      <c r="AW70" s="49">
        <f t="shared" si="84"/>
        <v>684.30399999999997</v>
      </c>
      <c r="AX70" s="19"/>
    </row>
    <row r="71" spans="1:50">
      <c r="A71" s="59"/>
      <c r="B71" s="20">
        <v>202203</v>
      </c>
      <c r="C71" s="3">
        <v>44636</v>
      </c>
      <c r="D71">
        <v>292.5</v>
      </c>
      <c r="E71" s="49">
        <f t="shared" si="69"/>
        <v>2.9249999999999998</v>
      </c>
      <c r="F71" s="49">
        <f t="shared" si="70"/>
        <v>122.85</v>
      </c>
      <c r="G71" s="11">
        <v>294.5</v>
      </c>
      <c r="H71" s="49">
        <f t="shared" si="71"/>
        <v>2.9449999999999998</v>
      </c>
      <c r="I71" s="49">
        <f t="shared" si="72"/>
        <v>123.69</v>
      </c>
      <c r="J71" s="11">
        <v>298.82</v>
      </c>
      <c r="K71" s="49">
        <f t="shared" si="73"/>
        <v>2.9882</v>
      </c>
      <c r="L71" s="49">
        <f t="shared" si="74"/>
        <v>125.5044</v>
      </c>
      <c r="M71" s="11">
        <v>300.82</v>
      </c>
      <c r="N71" s="49">
        <f t="shared" si="75"/>
        <v>3.0082</v>
      </c>
      <c r="O71" s="49">
        <f t="shared" si="76"/>
        <v>126.34439999999999</v>
      </c>
      <c r="P71" s="11">
        <v>308.3</v>
      </c>
      <c r="Q71" s="49">
        <f t="shared" si="77"/>
        <v>3.0830000000000002</v>
      </c>
      <c r="R71" s="49">
        <f t="shared" si="78"/>
        <v>129.48600000000002</v>
      </c>
      <c r="S71" s="11">
        <v>310.3</v>
      </c>
      <c r="T71" s="49">
        <f t="shared" si="79"/>
        <v>3.1030000000000002</v>
      </c>
      <c r="U71" s="49">
        <f t="shared" si="80"/>
        <v>130.32600000000002</v>
      </c>
      <c r="V71" s="120">
        <v>9.56</v>
      </c>
      <c r="W71" s="49">
        <f t="shared" si="85"/>
        <v>132.41</v>
      </c>
      <c r="X71" s="49">
        <f t="shared" si="86"/>
        <v>3.1526190476190474</v>
      </c>
      <c r="Y71" s="49">
        <f t="shared" si="87"/>
        <v>133.25</v>
      </c>
      <c r="Z71" s="49">
        <f t="shared" si="81"/>
        <v>3.1726190476190474</v>
      </c>
      <c r="AA71" s="49">
        <f t="shared" si="39"/>
        <v>139.04600000000002</v>
      </c>
      <c r="AB71" s="49">
        <f t="shared" si="40"/>
        <v>3.3106190476190482</v>
      </c>
      <c r="AC71" s="120">
        <v>0.66</v>
      </c>
      <c r="AD71" s="49">
        <f t="shared" si="88"/>
        <v>123.50999999999999</v>
      </c>
      <c r="AE71" s="49">
        <f t="shared" si="89"/>
        <v>2.9407142857142854</v>
      </c>
      <c r="AF71" s="164">
        <v>3.0344479999999998</v>
      </c>
      <c r="AG71" s="164">
        <v>3.0620599999999998</v>
      </c>
      <c r="AH71" s="164">
        <v>2.8620779999999999</v>
      </c>
      <c r="AI71" s="164">
        <v>2.8663210000000001</v>
      </c>
      <c r="AJ71" s="164">
        <v>2.3704499999999999</v>
      </c>
      <c r="AK71" s="164">
        <v>2.3704499999999999</v>
      </c>
      <c r="AL71" s="164">
        <v>0.79912000000000005</v>
      </c>
      <c r="AM71" s="165">
        <v>3.9710000000000001</v>
      </c>
      <c r="AN71" s="165">
        <v>4.3410000000000002</v>
      </c>
      <c r="AO71" s="165">
        <v>4.5860000000000003</v>
      </c>
      <c r="AP71" s="165">
        <v>5.6029999999999998</v>
      </c>
      <c r="AQ71" s="165">
        <v>5.9119999999999999</v>
      </c>
      <c r="AR71" s="165">
        <v>5.9640000000000004</v>
      </c>
      <c r="AS71" s="49">
        <f t="shared" si="82"/>
        <v>2.7093285714285709</v>
      </c>
      <c r="AT71" s="49">
        <f t="shared" si="82"/>
        <v>2.7339821428571423</v>
      </c>
      <c r="AU71" s="151">
        <v>95.04</v>
      </c>
      <c r="AV71" s="49">
        <f t="shared" si="83"/>
        <v>722.30399999999997</v>
      </c>
      <c r="AW71" s="49">
        <f t="shared" si="84"/>
        <v>684.30399999999997</v>
      </c>
      <c r="AX71" s="19"/>
    </row>
    <row r="72" spans="1:50">
      <c r="A72" s="59"/>
      <c r="B72" s="20">
        <v>202203</v>
      </c>
      <c r="C72" s="3">
        <v>44635</v>
      </c>
      <c r="D72">
        <v>293.31</v>
      </c>
      <c r="E72" s="49">
        <f t="shared" si="69"/>
        <v>2.9331</v>
      </c>
      <c r="F72" s="49">
        <f t="shared" si="70"/>
        <v>123.1902</v>
      </c>
      <c r="G72" s="11">
        <v>295.31</v>
      </c>
      <c r="H72" s="49">
        <f t="shared" si="71"/>
        <v>2.9531000000000001</v>
      </c>
      <c r="I72" s="49">
        <f t="shared" si="72"/>
        <v>124.03020000000001</v>
      </c>
      <c r="J72" s="11">
        <v>300.05</v>
      </c>
      <c r="K72" s="49">
        <f t="shared" si="73"/>
        <v>3.0005000000000002</v>
      </c>
      <c r="L72" s="49">
        <f t="shared" si="74"/>
        <v>126.021</v>
      </c>
      <c r="M72" s="11">
        <v>302.05</v>
      </c>
      <c r="N72" s="49">
        <f t="shared" si="75"/>
        <v>3.0205000000000002</v>
      </c>
      <c r="O72" s="49">
        <f t="shared" si="76"/>
        <v>126.861</v>
      </c>
      <c r="P72" s="11">
        <v>310.16000000000003</v>
      </c>
      <c r="Q72" s="49">
        <f t="shared" si="77"/>
        <v>3.1016000000000004</v>
      </c>
      <c r="R72" s="49">
        <f t="shared" si="78"/>
        <v>130.2672</v>
      </c>
      <c r="S72" s="11">
        <v>312.16000000000003</v>
      </c>
      <c r="T72" s="49">
        <f t="shared" si="79"/>
        <v>3.1216000000000004</v>
      </c>
      <c r="U72" s="49">
        <f t="shared" si="80"/>
        <v>131.10720000000001</v>
      </c>
      <c r="V72" s="120">
        <v>9.56</v>
      </c>
      <c r="W72" s="49">
        <f t="shared" si="85"/>
        <v>132.75020000000001</v>
      </c>
      <c r="X72" s="49">
        <f t="shared" si="86"/>
        <v>3.1607190476190477</v>
      </c>
      <c r="Y72" s="49">
        <f t="shared" si="87"/>
        <v>133.59020000000001</v>
      </c>
      <c r="Z72" s="49">
        <f t="shared" si="81"/>
        <v>3.1807190476190477</v>
      </c>
      <c r="AA72" s="49">
        <f t="shared" si="39"/>
        <v>139.8272</v>
      </c>
      <c r="AB72" s="49">
        <f t="shared" si="40"/>
        <v>3.3292190476190475</v>
      </c>
      <c r="AC72" s="120">
        <v>0.66</v>
      </c>
      <c r="AD72" s="49">
        <f t="shared" si="88"/>
        <v>123.8502</v>
      </c>
      <c r="AE72" s="49">
        <f t="shared" si="89"/>
        <v>2.9488142857142856</v>
      </c>
      <c r="AF72" s="164">
        <v>3.0344479999999998</v>
      </c>
      <c r="AG72" s="164">
        <v>3.0620599999999998</v>
      </c>
      <c r="AH72" s="164">
        <v>2.8620779999999999</v>
      </c>
      <c r="AI72" s="164">
        <v>2.8663210000000001</v>
      </c>
      <c r="AJ72" s="164">
        <v>2.3704499999999999</v>
      </c>
      <c r="AK72" s="164">
        <v>2.3704499999999999</v>
      </c>
      <c r="AL72" s="164">
        <v>0.79912000000000005</v>
      </c>
      <c r="AM72" s="165">
        <v>3.9710000000000001</v>
      </c>
      <c r="AN72" s="165">
        <v>4.3410000000000002</v>
      </c>
      <c r="AO72" s="165">
        <v>4.5860000000000003</v>
      </c>
      <c r="AP72" s="165">
        <v>5.6029999999999998</v>
      </c>
      <c r="AQ72" s="165">
        <v>5.9119999999999999</v>
      </c>
      <c r="AR72" s="165">
        <v>5.9640000000000004</v>
      </c>
      <c r="AS72" s="49">
        <f t="shared" si="82"/>
        <v>2.7093285714285709</v>
      </c>
      <c r="AT72" s="49">
        <f t="shared" si="82"/>
        <v>2.7339821428571423</v>
      </c>
      <c r="AU72" s="151">
        <v>96.44</v>
      </c>
      <c r="AV72" s="49">
        <f t="shared" si="83"/>
        <v>732.94399999999996</v>
      </c>
      <c r="AW72" s="49">
        <f t="shared" si="84"/>
        <v>711.81599999999992</v>
      </c>
      <c r="AX72" s="19"/>
    </row>
    <row r="73" spans="1:50">
      <c r="A73" s="59"/>
      <c r="B73" s="20">
        <v>202203</v>
      </c>
      <c r="C73" s="3">
        <v>44634</v>
      </c>
      <c r="D73">
        <v>310.39</v>
      </c>
      <c r="E73" s="49">
        <f t="shared" si="69"/>
        <v>3.1038999999999999</v>
      </c>
      <c r="F73" s="49">
        <f t="shared" si="70"/>
        <v>130.3638</v>
      </c>
      <c r="G73" s="11">
        <v>312.39</v>
      </c>
      <c r="H73" s="49">
        <f t="shared" si="71"/>
        <v>3.1238999999999999</v>
      </c>
      <c r="I73" s="49">
        <f t="shared" si="72"/>
        <v>131.2038</v>
      </c>
      <c r="J73" s="11">
        <v>317.29000000000002</v>
      </c>
      <c r="K73" s="49">
        <f t="shared" si="73"/>
        <v>3.1729000000000003</v>
      </c>
      <c r="L73" s="49">
        <f t="shared" si="74"/>
        <v>133.26180000000002</v>
      </c>
      <c r="M73" s="11">
        <v>319.29000000000002</v>
      </c>
      <c r="N73" s="49">
        <f t="shared" si="75"/>
        <v>3.1929000000000003</v>
      </c>
      <c r="O73" s="49">
        <f t="shared" si="76"/>
        <v>134.10180000000003</v>
      </c>
      <c r="P73" s="11">
        <v>327.64</v>
      </c>
      <c r="Q73" s="49">
        <f t="shared" si="77"/>
        <v>3.2763999999999998</v>
      </c>
      <c r="R73" s="49">
        <f t="shared" si="78"/>
        <v>137.6088</v>
      </c>
      <c r="S73" s="11">
        <v>329.64</v>
      </c>
      <c r="T73" s="49">
        <f t="shared" si="79"/>
        <v>3.2963999999999998</v>
      </c>
      <c r="U73" s="49">
        <f t="shared" si="80"/>
        <v>138.44879999999998</v>
      </c>
      <c r="V73" s="120">
        <v>9.56</v>
      </c>
      <c r="W73" s="49">
        <f t="shared" si="85"/>
        <v>139.9238</v>
      </c>
      <c r="X73" s="49">
        <f t="shared" si="86"/>
        <v>3.3315190476190475</v>
      </c>
      <c r="Y73" s="49">
        <f t="shared" si="87"/>
        <v>140.7638</v>
      </c>
      <c r="Z73" s="49">
        <f t="shared" si="81"/>
        <v>3.3515190476190475</v>
      </c>
      <c r="AA73" s="49">
        <f t="shared" si="39"/>
        <v>147.1688</v>
      </c>
      <c r="AB73" s="49">
        <f t="shared" si="40"/>
        <v>3.5040190476190478</v>
      </c>
      <c r="AC73" s="120">
        <v>0.66</v>
      </c>
      <c r="AD73" s="49">
        <f t="shared" si="88"/>
        <v>131.02379999999999</v>
      </c>
      <c r="AE73" s="49">
        <f t="shared" si="89"/>
        <v>3.1196142857142855</v>
      </c>
      <c r="AF73" s="164">
        <v>3.0344479999999998</v>
      </c>
      <c r="AG73" s="164">
        <v>3.0620599999999998</v>
      </c>
      <c r="AH73" s="164">
        <v>2.8620779999999999</v>
      </c>
      <c r="AI73" s="164">
        <v>2.8663210000000001</v>
      </c>
      <c r="AJ73" s="164">
        <v>2.3704499999999999</v>
      </c>
      <c r="AK73" s="164">
        <v>2.3704499999999999</v>
      </c>
      <c r="AL73" s="164">
        <v>0.79912000000000005</v>
      </c>
      <c r="AM73" s="165">
        <v>3.9710000000000001</v>
      </c>
      <c r="AN73" s="165">
        <v>4.3410000000000002</v>
      </c>
      <c r="AO73" s="165">
        <v>4.5860000000000003</v>
      </c>
      <c r="AP73" s="165">
        <v>5.6029999999999998</v>
      </c>
      <c r="AQ73" s="165">
        <v>5.9119999999999999</v>
      </c>
      <c r="AR73" s="165">
        <v>5.9640000000000004</v>
      </c>
      <c r="AS73" s="49">
        <f t="shared" si="82"/>
        <v>2.7093285714285709</v>
      </c>
      <c r="AT73" s="49">
        <f t="shared" si="82"/>
        <v>2.7339821428571423</v>
      </c>
      <c r="AU73" s="151">
        <v>103.01</v>
      </c>
      <c r="AV73" s="49">
        <f t="shared" si="83"/>
        <v>782.87599999999998</v>
      </c>
      <c r="AW73" s="49">
        <f t="shared" si="84"/>
        <v>699.73199999999997</v>
      </c>
      <c r="AX73" s="19"/>
    </row>
    <row r="74" spans="1:50">
      <c r="A74" s="59"/>
      <c r="B74" s="20">
        <v>202203</v>
      </c>
      <c r="C74" s="3">
        <v>44631</v>
      </c>
      <c r="D74">
        <v>323.45999999999998</v>
      </c>
      <c r="E74" s="49">
        <f t="shared" si="69"/>
        <v>3.2345999999999999</v>
      </c>
      <c r="F74" s="49">
        <f t="shared" si="70"/>
        <v>135.85319999999999</v>
      </c>
      <c r="G74" s="11">
        <v>325.45999999999998</v>
      </c>
      <c r="H74" s="49">
        <f t="shared" si="71"/>
        <v>3.2545999999999999</v>
      </c>
      <c r="I74" s="49">
        <f t="shared" si="72"/>
        <v>136.69319999999999</v>
      </c>
      <c r="J74" s="11">
        <v>328.76</v>
      </c>
      <c r="K74" s="49">
        <f t="shared" si="73"/>
        <v>3.2875999999999999</v>
      </c>
      <c r="L74" s="49">
        <f t="shared" si="74"/>
        <v>138.07919999999999</v>
      </c>
      <c r="M74" s="11">
        <v>330.76</v>
      </c>
      <c r="N74" s="49">
        <f t="shared" si="75"/>
        <v>3.3075999999999999</v>
      </c>
      <c r="O74" s="49">
        <f t="shared" si="76"/>
        <v>138.91919999999999</v>
      </c>
      <c r="P74" s="11">
        <v>336.71</v>
      </c>
      <c r="Q74" s="49">
        <f t="shared" si="77"/>
        <v>3.3670999999999998</v>
      </c>
      <c r="R74" s="49">
        <f t="shared" si="78"/>
        <v>141.41819999999998</v>
      </c>
      <c r="S74" s="11">
        <v>338.71</v>
      </c>
      <c r="T74" s="49">
        <f t="shared" si="79"/>
        <v>3.3870999999999998</v>
      </c>
      <c r="U74" s="49">
        <f t="shared" si="80"/>
        <v>142.25819999999999</v>
      </c>
      <c r="V74" s="120">
        <v>9.56</v>
      </c>
      <c r="W74" s="49">
        <f t="shared" si="85"/>
        <v>145.41319999999999</v>
      </c>
      <c r="X74" s="49">
        <f t="shared" si="86"/>
        <v>3.4622190476190475</v>
      </c>
      <c r="Y74" s="49">
        <f t="shared" si="87"/>
        <v>146.25319999999999</v>
      </c>
      <c r="Z74" s="49">
        <f t="shared" si="81"/>
        <v>3.4822190476190475</v>
      </c>
      <c r="AA74" s="49">
        <f t="shared" si="39"/>
        <v>150.97819999999999</v>
      </c>
      <c r="AB74" s="49">
        <f t="shared" si="40"/>
        <v>3.5947190476190474</v>
      </c>
      <c r="AC74" s="120">
        <v>0.66</v>
      </c>
      <c r="AD74" s="49">
        <f t="shared" si="88"/>
        <v>136.51319999999998</v>
      </c>
      <c r="AE74" s="49">
        <f t="shared" si="89"/>
        <v>3.2503142857142855</v>
      </c>
      <c r="AF74" s="164">
        <v>3.0344479999999998</v>
      </c>
      <c r="AG74" s="164">
        <v>3.0620599999999998</v>
      </c>
      <c r="AH74" s="164">
        <v>2.8620779999999999</v>
      </c>
      <c r="AI74" s="164">
        <v>2.8663210000000001</v>
      </c>
      <c r="AJ74" s="164">
        <v>2.3704499999999999</v>
      </c>
      <c r="AK74" s="164">
        <v>2.3704499999999999</v>
      </c>
      <c r="AL74" s="164">
        <v>0.79912000000000005</v>
      </c>
      <c r="AM74" s="165">
        <v>3.8039999999999998</v>
      </c>
      <c r="AN74" s="165">
        <v>4.1870000000000003</v>
      </c>
      <c r="AO74" s="165">
        <v>4.4240000000000004</v>
      </c>
      <c r="AP74" s="165">
        <v>5.2030000000000003</v>
      </c>
      <c r="AQ74" s="165">
        <v>5.5609999999999999</v>
      </c>
      <c r="AR74" s="165">
        <v>5.5549999999999997</v>
      </c>
      <c r="AS74" s="49">
        <f t="shared" si="82"/>
        <v>2.7093285714285709</v>
      </c>
      <c r="AT74" s="49">
        <f t="shared" si="82"/>
        <v>2.7339821428571423</v>
      </c>
      <c r="AU74" s="151">
        <v>109.33</v>
      </c>
      <c r="AV74" s="49">
        <f t="shared" si="83"/>
        <v>830.9079999999999</v>
      </c>
      <c r="AW74" s="49">
        <f t="shared" si="84"/>
        <v>725.49599999999987</v>
      </c>
      <c r="AX74" s="19"/>
    </row>
    <row r="75" spans="1:50">
      <c r="A75" s="59"/>
      <c r="B75" s="20">
        <v>202203</v>
      </c>
      <c r="C75" s="3">
        <v>44630</v>
      </c>
      <c r="D75">
        <v>308.17</v>
      </c>
      <c r="E75" s="49">
        <f t="shared" si="69"/>
        <v>3.0817000000000001</v>
      </c>
      <c r="F75" s="49">
        <f t="shared" si="70"/>
        <v>129.4314</v>
      </c>
      <c r="G75" s="11">
        <v>310.17</v>
      </c>
      <c r="H75" s="49">
        <f t="shared" si="71"/>
        <v>3.1017000000000001</v>
      </c>
      <c r="I75" s="49">
        <f t="shared" si="72"/>
        <v>130.2714</v>
      </c>
      <c r="J75" s="11">
        <v>313.47000000000003</v>
      </c>
      <c r="K75" s="49">
        <f t="shared" si="73"/>
        <v>3.1347000000000005</v>
      </c>
      <c r="L75" s="49">
        <f t="shared" si="74"/>
        <v>131.65740000000002</v>
      </c>
      <c r="M75" s="11">
        <v>315.47000000000003</v>
      </c>
      <c r="N75" s="49">
        <f t="shared" si="75"/>
        <v>3.1547000000000001</v>
      </c>
      <c r="O75" s="49">
        <f t="shared" si="76"/>
        <v>132.4974</v>
      </c>
      <c r="P75" s="11">
        <v>321.42</v>
      </c>
      <c r="Q75" s="49">
        <f t="shared" si="77"/>
        <v>3.2141999999999999</v>
      </c>
      <c r="R75" s="49">
        <f t="shared" si="78"/>
        <v>134.99639999999999</v>
      </c>
      <c r="S75" s="11">
        <v>323.42</v>
      </c>
      <c r="T75" s="49">
        <f t="shared" si="79"/>
        <v>3.2342</v>
      </c>
      <c r="U75" s="49">
        <f t="shared" si="80"/>
        <v>135.8364</v>
      </c>
      <c r="V75" s="120">
        <v>9.56</v>
      </c>
      <c r="W75" s="49">
        <f t="shared" si="85"/>
        <v>138.9914</v>
      </c>
      <c r="X75" s="49">
        <f t="shared" si="86"/>
        <v>3.3093190476190477</v>
      </c>
      <c r="Y75" s="49">
        <f t="shared" si="87"/>
        <v>139.8314</v>
      </c>
      <c r="Z75" s="49">
        <f t="shared" si="81"/>
        <v>3.3293190476190477</v>
      </c>
      <c r="AA75" s="49">
        <f t="shared" si="39"/>
        <v>144.5564</v>
      </c>
      <c r="AB75" s="49">
        <f t="shared" si="40"/>
        <v>3.4418190476190476</v>
      </c>
      <c r="AC75" s="120">
        <v>0.66</v>
      </c>
      <c r="AD75" s="49">
        <f t="shared" si="88"/>
        <v>130.09139999999999</v>
      </c>
      <c r="AE75" s="49">
        <f t="shared" si="89"/>
        <v>3.0974142857142857</v>
      </c>
      <c r="AF75" s="164">
        <v>3.0344479999999998</v>
      </c>
      <c r="AG75" s="164">
        <v>3.0620599999999998</v>
      </c>
      <c r="AH75" s="164">
        <v>2.8620779999999999</v>
      </c>
      <c r="AI75" s="164">
        <v>2.8663210000000001</v>
      </c>
      <c r="AJ75" s="164">
        <v>2.3704499999999999</v>
      </c>
      <c r="AK75" s="164">
        <v>2.3704499999999999</v>
      </c>
      <c r="AL75" s="164">
        <v>0.79912000000000005</v>
      </c>
      <c r="AM75" s="165">
        <v>3.8039999999999998</v>
      </c>
      <c r="AN75" s="165">
        <v>4.1870000000000003</v>
      </c>
      <c r="AO75" s="165">
        <v>4.4240000000000004</v>
      </c>
      <c r="AP75" s="165">
        <v>5.2030000000000003</v>
      </c>
      <c r="AQ75" s="165">
        <v>5.5609999999999999</v>
      </c>
      <c r="AR75" s="165">
        <v>5.5549999999999997</v>
      </c>
      <c r="AS75" s="49">
        <f t="shared" si="82"/>
        <v>2.7093285714285709</v>
      </c>
      <c r="AT75" s="49">
        <f t="shared" si="82"/>
        <v>2.7339821428571423</v>
      </c>
      <c r="AU75" s="151">
        <v>106.02</v>
      </c>
      <c r="AV75" s="49">
        <f t="shared" si="83"/>
        <v>805.75199999999995</v>
      </c>
      <c r="AW75" s="49">
        <f t="shared" si="84"/>
        <v>707.56</v>
      </c>
      <c r="AX75" s="19"/>
    </row>
    <row r="76" spans="1:50">
      <c r="A76" s="59"/>
      <c r="B76" s="20">
        <v>202203</v>
      </c>
      <c r="C76" s="3">
        <v>44629</v>
      </c>
      <c r="D76">
        <v>315.13</v>
      </c>
      <c r="E76" s="49">
        <f t="shared" si="69"/>
        <v>3.1513</v>
      </c>
      <c r="F76" s="49">
        <f t="shared" si="70"/>
        <v>132.3546</v>
      </c>
      <c r="G76" s="11">
        <v>317.13</v>
      </c>
      <c r="H76" s="49">
        <f t="shared" si="71"/>
        <v>3.1713</v>
      </c>
      <c r="I76" s="49">
        <f t="shared" si="72"/>
        <v>133.19460000000001</v>
      </c>
      <c r="J76" s="11">
        <v>322.17</v>
      </c>
      <c r="K76" s="49">
        <f t="shared" si="73"/>
        <v>3.2217000000000002</v>
      </c>
      <c r="L76" s="49">
        <f t="shared" si="74"/>
        <v>135.31140000000002</v>
      </c>
      <c r="M76" s="11">
        <v>324.17</v>
      </c>
      <c r="N76" s="49">
        <f t="shared" si="75"/>
        <v>3.2417000000000002</v>
      </c>
      <c r="O76" s="49">
        <f t="shared" si="76"/>
        <v>136.15140000000002</v>
      </c>
      <c r="P76" s="11">
        <v>332.73</v>
      </c>
      <c r="Q76" s="49">
        <f t="shared" si="77"/>
        <v>3.3273000000000001</v>
      </c>
      <c r="R76" s="49">
        <f t="shared" si="78"/>
        <v>139.7466</v>
      </c>
      <c r="S76" s="11">
        <v>334.73</v>
      </c>
      <c r="T76" s="49">
        <f t="shared" si="79"/>
        <v>3.3473000000000002</v>
      </c>
      <c r="U76" s="49">
        <f t="shared" si="80"/>
        <v>140.5866</v>
      </c>
      <c r="V76" s="120">
        <v>9.56</v>
      </c>
      <c r="W76" s="49">
        <f t="shared" si="85"/>
        <v>141.91460000000001</v>
      </c>
      <c r="X76" s="49">
        <f t="shared" si="86"/>
        <v>3.3789190476190476</v>
      </c>
      <c r="Y76" s="49">
        <f t="shared" si="87"/>
        <v>142.75460000000001</v>
      </c>
      <c r="Z76" s="49">
        <f t="shared" si="81"/>
        <v>3.3989190476190481</v>
      </c>
      <c r="AA76" s="49">
        <f t="shared" si="39"/>
        <v>149.3066</v>
      </c>
      <c r="AB76" s="49">
        <f t="shared" si="40"/>
        <v>3.5549190476190478</v>
      </c>
      <c r="AC76" s="120">
        <v>0.66</v>
      </c>
      <c r="AD76" s="49">
        <f t="shared" si="88"/>
        <v>133.0146</v>
      </c>
      <c r="AE76" s="49">
        <f t="shared" si="89"/>
        <v>3.1670142857142856</v>
      </c>
      <c r="AF76" s="164">
        <v>3.0344479999999998</v>
      </c>
      <c r="AG76" s="164">
        <v>3.0620599999999998</v>
      </c>
      <c r="AH76" s="164">
        <v>2.8620779999999999</v>
      </c>
      <c r="AI76" s="164">
        <v>2.8663210000000001</v>
      </c>
      <c r="AJ76" s="164">
        <v>2.3704499999999999</v>
      </c>
      <c r="AK76" s="164">
        <v>2.3704499999999999</v>
      </c>
      <c r="AL76" s="164">
        <v>0.79912000000000005</v>
      </c>
      <c r="AM76" s="165">
        <v>3.8039999999999998</v>
      </c>
      <c r="AN76" s="165">
        <v>4.1870000000000003</v>
      </c>
      <c r="AO76" s="165">
        <v>4.4240000000000004</v>
      </c>
      <c r="AP76" s="165">
        <v>5.2030000000000003</v>
      </c>
      <c r="AQ76" s="165">
        <v>5.5609999999999999</v>
      </c>
      <c r="AR76" s="165">
        <v>5.5549999999999997</v>
      </c>
      <c r="AS76" s="49">
        <f t="shared" si="82"/>
        <v>2.7093285714285709</v>
      </c>
      <c r="AT76" s="49">
        <f t="shared" si="82"/>
        <v>2.7339821428571423</v>
      </c>
      <c r="AU76" s="151">
        <v>108.7</v>
      </c>
      <c r="AV76" s="49">
        <f t="shared" si="83"/>
        <v>826.12</v>
      </c>
      <c r="AW76" s="49">
        <f t="shared" si="84"/>
        <v>683.08799999999997</v>
      </c>
      <c r="AX76" s="19"/>
    </row>
    <row r="77" spans="1:50">
      <c r="A77" s="59"/>
      <c r="B77" s="20">
        <v>202203</v>
      </c>
      <c r="C77" s="3">
        <v>44628</v>
      </c>
      <c r="D77">
        <v>351.51</v>
      </c>
      <c r="E77" s="49">
        <f t="shared" si="69"/>
        <v>3.5150999999999999</v>
      </c>
      <c r="F77" s="49">
        <f t="shared" si="70"/>
        <v>147.63419999999999</v>
      </c>
      <c r="G77" s="11">
        <v>353.51</v>
      </c>
      <c r="H77" s="49">
        <f t="shared" si="71"/>
        <v>3.5350999999999999</v>
      </c>
      <c r="I77" s="49">
        <f t="shared" si="72"/>
        <v>148.4742</v>
      </c>
      <c r="J77" s="11">
        <v>358.65</v>
      </c>
      <c r="K77" s="49">
        <f t="shared" si="73"/>
        <v>3.5864999999999996</v>
      </c>
      <c r="L77" s="49">
        <f t="shared" si="74"/>
        <v>150.63299999999998</v>
      </c>
      <c r="M77" s="11">
        <v>360.65</v>
      </c>
      <c r="N77" s="49">
        <f t="shared" si="75"/>
        <v>3.6064999999999996</v>
      </c>
      <c r="O77" s="49">
        <f t="shared" si="76"/>
        <v>151.47299999999998</v>
      </c>
      <c r="P77" s="11">
        <v>369.36</v>
      </c>
      <c r="Q77" s="49">
        <f t="shared" si="77"/>
        <v>3.6936</v>
      </c>
      <c r="R77" s="49">
        <f t="shared" si="78"/>
        <v>155.13120000000001</v>
      </c>
      <c r="S77" s="11">
        <v>371.36</v>
      </c>
      <c r="T77" s="49">
        <f t="shared" si="79"/>
        <v>3.7136</v>
      </c>
      <c r="U77" s="49">
        <f t="shared" si="80"/>
        <v>155.97120000000001</v>
      </c>
      <c r="V77" s="120">
        <v>9.56</v>
      </c>
      <c r="W77" s="49">
        <f t="shared" si="85"/>
        <v>157.1942</v>
      </c>
      <c r="X77" s="49">
        <f t="shared" si="86"/>
        <v>3.7427190476190475</v>
      </c>
      <c r="Y77" s="49">
        <f t="shared" si="87"/>
        <v>158.0342</v>
      </c>
      <c r="Z77" s="49">
        <f t="shared" si="81"/>
        <v>3.7627190476190475</v>
      </c>
      <c r="AA77" s="49">
        <f t="shared" si="39"/>
        <v>164.69120000000001</v>
      </c>
      <c r="AB77" s="49">
        <f t="shared" si="40"/>
        <v>3.921219047619048</v>
      </c>
      <c r="AC77" s="120">
        <v>0.66</v>
      </c>
      <c r="AD77" s="49">
        <f t="shared" si="88"/>
        <v>148.29419999999999</v>
      </c>
      <c r="AE77" s="49">
        <f t="shared" si="89"/>
        <v>3.5308142857142855</v>
      </c>
      <c r="AF77" s="164">
        <v>3.0344479999999998</v>
      </c>
      <c r="AG77" s="164">
        <v>3.0620599999999998</v>
      </c>
      <c r="AH77" s="164">
        <v>2.8620779999999999</v>
      </c>
      <c r="AI77" s="164">
        <v>2.8663210000000001</v>
      </c>
      <c r="AJ77" s="164">
        <v>2.3704499999999999</v>
      </c>
      <c r="AK77" s="164">
        <v>2.3704499999999999</v>
      </c>
      <c r="AL77" s="164">
        <v>0.79912000000000005</v>
      </c>
      <c r="AM77" s="165">
        <v>3.8039999999999998</v>
      </c>
      <c r="AN77" s="165">
        <v>4.1870000000000003</v>
      </c>
      <c r="AO77" s="165">
        <v>4.4240000000000004</v>
      </c>
      <c r="AP77" s="165">
        <v>5.2030000000000003</v>
      </c>
      <c r="AQ77" s="165">
        <v>5.5609999999999999</v>
      </c>
      <c r="AR77" s="165">
        <v>5.5549999999999997</v>
      </c>
      <c r="AS77" s="49">
        <f t="shared" si="82"/>
        <v>2.7093285714285709</v>
      </c>
      <c r="AT77" s="49">
        <f t="shared" si="82"/>
        <v>2.7339821428571423</v>
      </c>
      <c r="AU77" s="151">
        <v>123.7</v>
      </c>
      <c r="AV77" s="49">
        <f t="shared" si="83"/>
        <v>940.12</v>
      </c>
      <c r="AW77" s="49">
        <f t="shared" si="84"/>
        <v>679.97199999999998</v>
      </c>
      <c r="AX77" s="19"/>
    </row>
    <row r="78" spans="1:50">
      <c r="A78" s="59"/>
      <c r="B78" s="20">
        <v>202203</v>
      </c>
      <c r="C78" s="3">
        <v>44627</v>
      </c>
      <c r="D78">
        <v>340.96</v>
      </c>
      <c r="E78" s="49">
        <f t="shared" si="69"/>
        <v>3.4095999999999997</v>
      </c>
      <c r="F78" s="49">
        <f t="shared" si="70"/>
        <v>143.20319999999998</v>
      </c>
      <c r="G78" s="11">
        <v>342.96</v>
      </c>
      <c r="H78" s="49">
        <f t="shared" si="71"/>
        <v>3.4295999999999998</v>
      </c>
      <c r="I78" s="49">
        <f t="shared" si="72"/>
        <v>144.04319999999998</v>
      </c>
      <c r="J78" s="11">
        <v>347.7</v>
      </c>
      <c r="K78" s="49">
        <f t="shared" si="73"/>
        <v>3.4769999999999999</v>
      </c>
      <c r="L78" s="49">
        <f t="shared" si="74"/>
        <v>146.03399999999999</v>
      </c>
      <c r="M78" s="11">
        <v>349.7</v>
      </c>
      <c r="N78" s="49">
        <f t="shared" si="75"/>
        <v>3.4969999999999999</v>
      </c>
      <c r="O78" s="49">
        <f t="shared" si="76"/>
        <v>146.874</v>
      </c>
      <c r="P78" s="11">
        <v>357.81</v>
      </c>
      <c r="Q78" s="49">
        <f t="shared" si="77"/>
        <v>3.5781000000000001</v>
      </c>
      <c r="R78" s="49">
        <f t="shared" si="78"/>
        <v>150.28020000000001</v>
      </c>
      <c r="S78" s="11">
        <v>359.81</v>
      </c>
      <c r="T78" s="49">
        <f t="shared" si="79"/>
        <v>3.5981000000000001</v>
      </c>
      <c r="U78" s="49">
        <f t="shared" si="80"/>
        <v>151.12020000000001</v>
      </c>
      <c r="V78" s="120">
        <v>9.56</v>
      </c>
      <c r="W78" s="49">
        <f t="shared" si="85"/>
        <v>152.76319999999998</v>
      </c>
      <c r="X78" s="49">
        <f t="shared" si="86"/>
        <v>3.6372190476190474</v>
      </c>
      <c r="Y78" s="49">
        <f t="shared" si="87"/>
        <v>153.60319999999999</v>
      </c>
      <c r="Z78" s="49">
        <f t="shared" si="81"/>
        <v>3.6572190476190474</v>
      </c>
      <c r="AA78" s="49">
        <f t="shared" si="39"/>
        <v>159.84020000000001</v>
      </c>
      <c r="AB78" s="49">
        <f t="shared" si="40"/>
        <v>3.8057190476190477</v>
      </c>
      <c r="AC78" s="120">
        <v>0.66</v>
      </c>
      <c r="AD78" s="49">
        <f t="shared" si="88"/>
        <v>143.86319999999998</v>
      </c>
      <c r="AE78" s="49">
        <f t="shared" si="89"/>
        <v>3.4253142857142853</v>
      </c>
      <c r="AF78" s="164">
        <v>3.0344479999999998</v>
      </c>
      <c r="AG78" s="164">
        <v>3.0620599999999998</v>
      </c>
      <c r="AH78" s="164">
        <v>2.8620779999999999</v>
      </c>
      <c r="AI78" s="164">
        <v>2.8663210000000001</v>
      </c>
      <c r="AJ78" s="164">
        <v>2.3704499999999999</v>
      </c>
      <c r="AK78" s="164">
        <v>2.3704499999999999</v>
      </c>
      <c r="AL78" s="164">
        <v>0.79912000000000005</v>
      </c>
      <c r="AM78" s="165">
        <v>3.8039999999999998</v>
      </c>
      <c r="AN78" s="165">
        <v>4.1870000000000003</v>
      </c>
      <c r="AO78" s="165">
        <v>4.4240000000000004</v>
      </c>
      <c r="AP78" s="165">
        <v>5.2030000000000003</v>
      </c>
      <c r="AQ78" s="165">
        <v>5.5609999999999999</v>
      </c>
      <c r="AR78" s="165">
        <v>5.5549999999999997</v>
      </c>
      <c r="AS78" s="49">
        <f t="shared" si="82"/>
        <v>2.7093285714285709</v>
      </c>
      <c r="AT78" s="49">
        <f t="shared" si="82"/>
        <v>2.7339821428571423</v>
      </c>
      <c r="AU78" s="151">
        <v>119.4</v>
      </c>
      <c r="AV78" s="49">
        <f t="shared" si="83"/>
        <v>907.44</v>
      </c>
      <c r="AW78" s="49">
        <f t="shared" si="84"/>
        <v>679.13599999999997</v>
      </c>
      <c r="AX78" s="19"/>
    </row>
    <row r="79" spans="1:50">
      <c r="A79" s="59"/>
      <c r="B79" s="20">
        <v>202203</v>
      </c>
      <c r="C79" s="3">
        <v>44624</v>
      </c>
      <c r="D79">
        <v>343.9</v>
      </c>
      <c r="E79" s="49">
        <f t="shared" si="69"/>
        <v>3.4389999999999996</v>
      </c>
      <c r="F79" s="49">
        <f t="shared" si="70"/>
        <v>144.43799999999999</v>
      </c>
      <c r="G79" s="11">
        <v>345.9</v>
      </c>
      <c r="H79" s="49">
        <f t="shared" si="71"/>
        <v>3.4589999999999996</v>
      </c>
      <c r="I79" s="49">
        <f t="shared" si="72"/>
        <v>145.27799999999999</v>
      </c>
      <c r="J79" s="11">
        <v>350.04</v>
      </c>
      <c r="K79" s="49">
        <f t="shared" si="73"/>
        <v>3.5004000000000004</v>
      </c>
      <c r="L79" s="49">
        <f t="shared" si="74"/>
        <v>147.01680000000002</v>
      </c>
      <c r="M79" s="11">
        <v>352.04</v>
      </c>
      <c r="N79" s="49">
        <f t="shared" si="75"/>
        <v>3.5204000000000004</v>
      </c>
      <c r="O79" s="49">
        <f t="shared" si="76"/>
        <v>147.85680000000002</v>
      </c>
      <c r="P79" s="11">
        <v>359.25</v>
      </c>
      <c r="Q79" s="49">
        <f t="shared" si="77"/>
        <v>3.5924999999999998</v>
      </c>
      <c r="R79" s="49">
        <f t="shared" si="78"/>
        <v>150.88499999999999</v>
      </c>
      <c r="S79" s="11">
        <v>361.25</v>
      </c>
      <c r="T79" s="49">
        <f t="shared" si="79"/>
        <v>3.6124999999999998</v>
      </c>
      <c r="U79" s="49">
        <f t="shared" si="80"/>
        <v>151.72499999999999</v>
      </c>
      <c r="V79" s="120">
        <v>9.56</v>
      </c>
      <c r="W79" s="49">
        <f t="shared" si="85"/>
        <v>153.99799999999999</v>
      </c>
      <c r="X79" s="49">
        <f t="shared" si="86"/>
        <v>3.6666190476190472</v>
      </c>
      <c r="Y79" s="49">
        <f t="shared" si="87"/>
        <v>154.83799999999999</v>
      </c>
      <c r="Z79" s="49">
        <f t="shared" si="81"/>
        <v>3.6866190476190477</v>
      </c>
      <c r="AA79" s="49">
        <f t="shared" si="39"/>
        <v>160.44499999999999</v>
      </c>
      <c r="AB79" s="49">
        <f t="shared" si="40"/>
        <v>3.8201190476190474</v>
      </c>
      <c r="AC79" s="120">
        <v>0.66</v>
      </c>
      <c r="AD79" s="49">
        <f t="shared" si="88"/>
        <v>145.09799999999998</v>
      </c>
      <c r="AE79" s="49">
        <f t="shared" si="89"/>
        <v>3.4547142857142852</v>
      </c>
      <c r="AF79" s="164">
        <v>3.0344479999999998</v>
      </c>
      <c r="AG79" s="164">
        <v>3.0620599999999998</v>
      </c>
      <c r="AH79" s="164">
        <v>2.8620779999999999</v>
      </c>
      <c r="AI79" s="164">
        <v>2.8663210000000001</v>
      </c>
      <c r="AJ79" s="164">
        <v>2.3704499999999999</v>
      </c>
      <c r="AK79" s="164">
        <v>2.3704499999999999</v>
      </c>
      <c r="AL79" s="164">
        <v>0.79912000000000005</v>
      </c>
      <c r="AM79" s="165">
        <v>3.2</v>
      </c>
      <c r="AN79" s="165">
        <v>3.548</v>
      </c>
      <c r="AO79" s="165">
        <v>3.7970000000000002</v>
      </c>
      <c r="AP79" s="165">
        <v>4.6710000000000003</v>
      </c>
      <c r="AQ79" s="165">
        <v>4.9690000000000003</v>
      </c>
      <c r="AR79" s="165">
        <v>5.0119999999999996</v>
      </c>
      <c r="AS79" s="49">
        <f t="shared" si="82"/>
        <v>2.7093285714285709</v>
      </c>
      <c r="AT79" s="49">
        <f t="shared" si="82"/>
        <v>2.7339821428571423</v>
      </c>
      <c r="AU79" s="151">
        <v>115.68</v>
      </c>
      <c r="AV79" s="49">
        <f t="shared" si="83"/>
        <v>879.16800000000001</v>
      </c>
      <c r="AW79" s="49">
        <f t="shared" si="84"/>
        <v>694.03199999999993</v>
      </c>
      <c r="AX79" s="19"/>
    </row>
    <row r="80" spans="1:50">
      <c r="A80" s="59"/>
      <c r="B80" s="20">
        <v>202203</v>
      </c>
      <c r="C80" s="3">
        <v>44623</v>
      </c>
      <c r="D80">
        <v>316.44</v>
      </c>
      <c r="E80" s="49">
        <f t="shared" si="69"/>
        <v>3.1644000000000001</v>
      </c>
      <c r="F80" s="49">
        <f t="shared" si="70"/>
        <v>132.90479999999999</v>
      </c>
      <c r="G80" s="11">
        <v>318.44</v>
      </c>
      <c r="H80" s="49">
        <f t="shared" si="71"/>
        <v>3.1844000000000001</v>
      </c>
      <c r="I80" s="49">
        <f t="shared" si="72"/>
        <v>133.7448</v>
      </c>
      <c r="J80" s="11">
        <v>320.58</v>
      </c>
      <c r="K80" s="49">
        <f t="shared" si="73"/>
        <v>3.2058</v>
      </c>
      <c r="L80" s="49">
        <f t="shared" si="74"/>
        <v>134.64359999999999</v>
      </c>
      <c r="M80" s="11">
        <v>322.58</v>
      </c>
      <c r="N80" s="49">
        <f t="shared" si="75"/>
        <v>3.2258</v>
      </c>
      <c r="O80" s="49">
        <f t="shared" si="76"/>
        <v>135.4836</v>
      </c>
      <c r="P80" s="11">
        <v>326.79000000000002</v>
      </c>
      <c r="Q80" s="49">
        <f t="shared" si="77"/>
        <v>3.2679</v>
      </c>
      <c r="R80" s="49">
        <f t="shared" si="78"/>
        <v>137.2518</v>
      </c>
      <c r="S80" s="11">
        <v>328.79</v>
      </c>
      <c r="T80" s="49">
        <f t="shared" si="79"/>
        <v>3.2879</v>
      </c>
      <c r="U80" s="49">
        <f t="shared" si="80"/>
        <v>138.09180000000001</v>
      </c>
      <c r="V80" s="120">
        <v>9.56</v>
      </c>
      <c r="W80" s="49">
        <f t="shared" si="85"/>
        <v>142.4648</v>
      </c>
      <c r="X80" s="49">
        <f t="shared" si="86"/>
        <v>3.3920190476190477</v>
      </c>
      <c r="Y80" s="49">
        <f t="shared" si="87"/>
        <v>143.3048</v>
      </c>
      <c r="Z80" s="49">
        <f t="shared" si="81"/>
        <v>3.4120190476190477</v>
      </c>
      <c r="AA80" s="49">
        <f t="shared" si="39"/>
        <v>146.81180000000001</v>
      </c>
      <c r="AB80" s="49">
        <f t="shared" si="40"/>
        <v>3.4955190476190476</v>
      </c>
      <c r="AC80" s="120">
        <v>0.66</v>
      </c>
      <c r="AD80" s="49">
        <f t="shared" si="88"/>
        <v>133.56479999999999</v>
      </c>
      <c r="AE80" s="49">
        <f t="shared" si="89"/>
        <v>3.1801142857142857</v>
      </c>
      <c r="AF80" s="164">
        <v>3.0344479999999998</v>
      </c>
      <c r="AG80" s="164">
        <v>3.0620599999999998</v>
      </c>
      <c r="AH80" s="164">
        <v>2.8620779999999999</v>
      </c>
      <c r="AI80" s="164">
        <v>2.8663210000000001</v>
      </c>
      <c r="AJ80" s="164">
        <v>2.3704499999999999</v>
      </c>
      <c r="AK80" s="164">
        <v>2.3704499999999999</v>
      </c>
      <c r="AL80" s="164">
        <v>0.79912000000000005</v>
      </c>
      <c r="AM80" s="165">
        <v>3.2</v>
      </c>
      <c r="AN80" s="165">
        <v>3.548</v>
      </c>
      <c r="AO80" s="165">
        <v>3.7970000000000002</v>
      </c>
      <c r="AP80" s="165">
        <v>4.6710000000000003</v>
      </c>
      <c r="AQ80" s="165">
        <v>4.9690000000000003</v>
      </c>
      <c r="AR80" s="165">
        <v>5.0119999999999996</v>
      </c>
      <c r="AS80" s="49">
        <f t="shared" si="82"/>
        <v>2.7093285714285709</v>
      </c>
      <c r="AT80" s="49">
        <f t="shared" si="82"/>
        <v>2.7339821428571423</v>
      </c>
      <c r="AU80" s="151">
        <v>107.67</v>
      </c>
      <c r="AV80" s="49">
        <f t="shared" si="83"/>
        <v>818.29200000000003</v>
      </c>
      <c r="AW80" s="49">
        <f t="shared" si="84"/>
        <v>701.55600000000004</v>
      </c>
      <c r="AX80" s="19"/>
    </row>
    <row r="81" spans="1:50">
      <c r="A81" s="59"/>
      <c r="B81" s="20">
        <v>202203</v>
      </c>
      <c r="C81" s="3">
        <v>44622</v>
      </c>
      <c r="D81">
        <v>316.83</v>
      </c>
      <c r="E81" s="49">
        <f t="shared" si="69"/>
        <v>3.1682999999999999</v>
      </c>
      <c r="F81" s="49">
        <f t="shared" si="70"/>
        <v>133.0686</v>
      </c>
      <c r="G81" s="11">
        <v>318.83</v>
      </c>
      <c r="H81" s="49">
        <f t="shared" si="71"/>
        <v>3.1882999999999999</v>
      </c>
      <c r="I81" s="49">
        <f t="shared" si="72"/>
        <v>133.90860000000001</v>
      </c>
      <c r="J81" s="11">
        <v>320.97000000000003</v>
      </c>
      <c r="K81" s="49">
        <f t="shared" si="73"/>
        <v>3.2097000000000002</v>
      </c>
      <c r="L81" s="49">
        <f t="shared" si="74"/>
        <v>134.8074</v>
      </c>
      <c r="M81" s="11">
        <v>322.97000000000003</v>
      </c>
      <c r="N81" s="49">
        <f t="shared" si="75"/>
        <v>3.2297000000000002</v>
      </c>
      <c r="O81" s="49">
        <f t="shared" si="76"/>
        <v>135.6474</v>
      </c>
      <c r="P81" s="11">
        <v>327.18</v>
      </c>
      <c r="Q81" s="49">
        <f t="shared" si="77"/>
        <v>3.2718000000000003</v>
      </c>
      <c r="R81" s="49">
        <f t="shared" si="78"/>
        <v>137.41560000000001</v>
      </c>
      <c r="S81" s="11">
        <v>329.18</v>
      </c>
      <c r="T81" s="49">
        <f t="shared" si="79"/>
        <v>3.2918000000000003</v>
      </c>
      <c r="U81" s="49">
        <f t="shared" si="80"/>
        <v>138.25560000000002</v>
      </c>
      <c r="V81" s="120">
        <v>9.56</v>
      </c>
      <c r="W81" s="49">
        <f t="shared" si="85"/>
        <v>142.62860000000001</v>
      </c>
      <c r="X81" s="49">
        <f t="shared" si="86"/>
        <v>3.3959190476190479</v>
      </c>
      <c r="Y81" s="49">
        <f t="shared" si="87"/>
        <v>143.46860000000001</v>
      </c>
      <c r="Z81" s="49">
        <f t="shared" si="81"/>
        <v>3.415919047619048</v>
      </c>
      <c r="AA81" s="49">
        <f t="shared" si="39"/>
        <v>146.97560000000001</v>
      </c>
      <c r="AB81" s="49">
        <f t="shared" si="40"/>
        <v>3.4994190476190479</v>
      </c>
      <c r="AC81" s="120">
        <v>0.66</v>
      </c>
      <c r="AD81" s="49">
        <f t="shared" si="88"/>
        <v>133.7286</v>
      </c>
      <c r="AE81" s="49">
        <f t="shared" si="89"/>
        <v>3.1840142857142859</v>
      </c>
      <c r="AF81" s="164">
        <v>3.0344479999999998</v>
      </c>
      <c r="AG81" s="164">
        <v>3.0620599999999998</v>
      </c>
      <c r="AH81" s="164">
        <v>2.8620779999999999</v>
      </c>
      <c r="AI81" s="164">
        <v>2.8663210000000001</v>
      </c>
      <c r="AJ81" s="164">
        <v>2.3704499999999999</v>
      </c>
      <c r="AK81" s="164">
        <v>2.3704499999999999</v>
      </c>
      <c r="AL81" s="164">
        <v>0.79912000000000005</v>
      </c>
      <c r="AM81" s="165">
        <v>3.2</v>
      </c>
      <c r="AN81" s="165">
        <v>3.548</v>
      </c>
      <c r="AO81" s="165">
        <v>3.7970000000000002</v>
      </c>
      <c r="AP81" s="165">
        <v>4.6710000000000003</v>
      </c>
      <c r="AQ81" s="165">
        <v>4.9690000000000003</v>
      </c>
      <c r="AR81" s="165">
        <v>5.0119999999999996</v>
      </c>
      <c r="AS81" s="49">
        <f t="shared" si="82"/>
        <v>2.7093285714285709</v>
      </c>
      <c r="AT81" s="49">
        <f t="shared" si="82"/>
        <v>2.7339821428571423</v>
      </c>
      <c r="AU81" s="151">
        <v>110.6</v>
      </c>
      <c r="AV81" s="49">
        <f t="shared" si="83"/>
        <v>840.56</v>
      </c>
      <c r="AW81" s="49">
        <f t="shared" si="84"/>
        <v>686.05199999999991</v>
      </c>
      <c r="AX81" s="19"/>
    </row>
    <row r="82" spans="1:50">
      <c r="A82" s="59"/>
      <c r="B82" s="20">
        <v>202203</v>
      </c>
      <c r="C82" s="3">
        <v>44621</v>
      </c>
      <c r="D82">
        <v>293.62</v>
      </c>
      <c r="E82" s="49">
        <f t="shared" si="69"/>
        <v>2.9361999999999999</v>
      </c>
      <c r="F82" s="49">
        <f t="shared" si="70"/>
        <v>123.32039999999999</v>
      </c>
      <c r="G82" s="11">
        <v>295.62</v>
      </c>
      <c r="H82" s="49">
        <f t="shared" si="71"/>
        <v>2.9561999999999999</v>
      </c>
      <c r="I82" s="49">
        <f t="shared" si="72"/>
        <v>124.1604</v>
      </c>
      <c r="J82" s="11">
        <v>297.76</v>
      </c>
      <c r="K82" s="49">
        <f t="shared" si="73"/>
        <v>2.9775999999999998</v>
      </c>
      <c r="L82" s="49">
        <f t="shared" si="74"/>
        <v>125.05919999999999</v>
      </c>
      <c r="M82" s="11">
        <v>299.76</v>
      </c>
      <c r="N82" s="49">
        <f t="shared" si="75"/>
        <v>2.9975999999999998</v>
      </c>
      <c r="O82" s="49">
        <f t="shared" si="76"/>
        <v>125.89919999999999</v>
      </c>
      <c r="P82" s="11">
        <v>303.97000000000003</v>
      </c>
      <c r="Q82" s="49">
        <f t="shared" si="77"/>
        <v>3.0397000000000003</v>
      </c>
      <c r="R82" s="49">
        <f t="shared" si="78"/>
        <v>127.66740000000001</v>
      </c>
      <c r="S82" s="11">
        <v>305.97000000000003</v>
      </c>
      <c r="T82" s="49">
        <f t="shared" si="79"/>
        <v>3.0597000000000003</v>
      </c>
      <c r="U82" s="49">
        <f t="shared" si="80"/>
        <v>128.50740000000002</v>
      </c>
      <c r="V82" s="120">
        <v>9.56</v>
      </c>
      <c r="W82" s="49">
        <f t="shared" si="85"/>
        <v>132.88039999999998</v>
      </c>
      <c r="X82" s="49">
        <f t="shared" si="86"/>
        <v>3.1638190476190471</v>
      </c>
      <c r="Y82" s="49">
        <f t="shared" si="87"/>
        <v>133.72039999999998</v>
      </c>
      <c r="Z82" s="49">
        <f t="shared" si="81"/>
        <v>3.1838190476190471</v>
      </c>
      <c r="AA82" s="49">
        <f t="shared" si="39"/>
        <v>137.22740000000002</v>
      </c>
      <c r="AB82" s="49">
        <f t="shared" si="40"/>
        <v>3.2673190476190479</v>
      </c>
      <c r="AC82" s="120">
        <v>0.66</v>
      </c>
      <c r="AD82" s="49">
        <f t="shared" si="88"/>
        <v>123.98039999999999</v>
      </c>
      <c r="AE82" s="49">
        <f t="shared" si="89"/>
        <v>2.9519142857142855</v>
      </c>
      <c r="AF82" s="164">
        <v>3.0344479999999998</v>
      </c>
      <c r="AG82" s="164">
        <v>3.0620599999999998</v>
      </c>
      <c r="AH82" s="164">
        <v>2.8620779999999999</v>
      </c>
      <c r="AI82" s="164">
        <v>2.8663210000000001</v>
      </c>
      <c r="AJ82" s="164">
        <v>2.3704499999999999</v>
      </c>
      <c r="AK82" s="164">
        <v>2.3704499999999999</v>
      </c>
      <c r="AL82" s="164">
        <v>0.79912000000000005</v>
      </c>
      <c r="AM82" s="165">
        <v>3.2</v>
      </c>
      <c r="AN82" s="165">
        <v>3.548</v>
      </c>
      <c r="AO82" s="165">
        <v>3.7970000000000002</v>
      </c>
      <c r="AP82" s="165">
        <v>4.6710000000000003</v>
      </c>
      <c r="AQ82" s="165">
        <v>4.9690000000000003</v>
      </c>
      <c r="AR82" s="165">
        <v>5.0119999999999996</v>
      </c>
      <c r="AS82" s="49">
        <f t="shared" si="82"/>
        <v>2.7093285714285709</v>
      </c>
      <c r="AT82" s="49">
        <f t="shared" si="82"/>
        <v>2.7339821428571423</v>
      </c>
      <c r="AU82" s="151">
        <v>103.41</v>
      </c>
      <c r="AV82" s="49">
        <f t="shared" si="83"/>
        <v>785.91599999999994</v>
      </c>
      <c r="AW82" s="49">
        <f t="shared" si="84"/>
        <v>670.77599999999995</v>
      </c>
      <c r="AX82" s="19"/>
    </row>
    <row r="83" spans="1:50">
      <c r="A83" s="59"/>
      <c r="B83" s="20">
        <v>202202</v>
      </c>
      <c r="C83" s="3">
        <v>44620</v>
      </c>
      <c r="D83">
        <v>278.5</v>
      </c>
      <c r="E83" s="49">
        <f t="shared" si="69"/>
        <v>2.7850000000000001</v>
      </c>
      <c r="F83" s="49">
        <f t="shared" si="70"/>
        <v>116.97</v>
      </c>
      <c r="G83" s="11">
        <v>280.5</v>
      </c>
      <c r="H83" s="49">
        <f t="shared" si="71"/>
        <v>2.8050000000000002</v>
      </c>
      <c r="I83" s="49">
        <f t="shared" si="72"/>
        <v>117.81</v>
      </c>
      <c r="J83" s="11">
        <v>282.64</v>
      </c>
      <c r="K83" s="49">
        <f t="shared" si="73"/>
        <v>2.8264</v>
      </c>
      <c r="L83" s="49">
        <f t="shared" si="74"/>
        <v>118.7088</v>
      </c>
      <c r="M83" s="11">
        <v>284.64</v>
      </c>
      <c r="N83" s="49">
        <f t="shared" si="75"/>
        <v>2.8464</v>
      </c>
      <c r="O83" s="49">
        <f t="shared" si="76"/>
        <v>119.5488</v>
      </c>
      <c r="P83" s="11">
        <v>288.85000000000002</v>
      </c>
      <c r="Q83" s="49">
        <f t="shared" si="77"/>
        <v>2.8885000000000001</v>
      </c>
      <c r="R83" s="49">
        <f t="shared" si="78"/>
        <v>121.31700000000001</v>
      </c>
      <c r="S83" s="11">
        <v>290.85000000000002</v>
      </c>
      <c r="T83" s="49">
        <f t="shared" si="79"/>
        <v>2.9085000000000001</v>
      </c>
      <c r="U83" s="49">
        <f t="shared" si="80"/>
        <v>122.15700000000001</v>
      </c>
      <c r="V83" s="120">
        <v>9.56</v>
      </c>
      <c r="W83" s="49">
        <f t="shared" si="85"/>
        <v>126.53</v>
      </c>
      <c r="X83" s="49">
        <f t="shared" si="86"/>
        <v>3.0126190476190478</v>
      </c>
      <c r="Y83" s="49">
        <f t="shared" si="87"/>
        <v>127.37</v>
      </c>
      <c r="Z83" s="49">
        <f t="shared" si="81"/>
        <v>3.0326190476190478</v>
      </c>
      <c r="AA83" s="49">
        <f t="shared" si="39"/>
        <v>130.87700000000001</v>
      </c>
      <c r="AB83" s="49">
        <f t="shared" si="40"/>
        <v>3.1161190476190477</v>
      </c>
      <c r="AC83" s="120">
        <v>0.66</v>
      </c>
      <c r="AD83" s="49">
        <f t="shared" si="88"/>
        <v>117.63</v>
      </c>
      <c r="AE83" s="49">
        <f t="shared" si="89"/>
        <v>2.8007142857142857</v>
      </c>
      <c r="AF83" s="164">
        <v>3.0344479999999998</v>
      </c>
      <c r="AG83" s="164">
        <v>3.0620599999999998</v>
      </c>
      <c r="AH83" s="164">
        <v>2.8620779999999999</v>
      </c>
      <c r="AI83" s="164">
        <v>2.8663210000000001</v>
      </c>
      <c r="AJ83" s="164">
        <v>2.3704499999999999</v>
      </c>
      <c r="AK83" s="164">
        <v>2.3704499999999999</v>
      </c>
      <c r="AL83" s="164">
        <v>0.79912000000000005</v>
      </c>
      <c r="AM83" s="165">
        <v>3.2</v>
      </c>
      <c r="AN83" s="165">
        <v>3.548</v>
      </c>
      <c r="AO83" s="165">
        <v>3.7970000000000002</v>
      </c>
      <c r="AP83" s="165">
        <v>4.6710000000000003</v>
      </c>
      <c r="AQ83" s="165">
        <v>4.9690000000000003</v>
      </c>
      <c r="AR83" s="165">
        <v>5.0119999999999996</v>
      </c>
      <c r="AS83" s="49">
        <f t="shared" si="82"/>
        <v>2.7093285714285709</v>
      </c>
      <c r="AT83" s="49">
        <f t="shared" si="82"/>
        <v>2.7339821428571423</v>
      </c>
      <c r="AU83" s="151">
        <v>95.72</v>
      </c>
      <c r="AV83" s="49">
        <f t="shared" si="83"/>
        <v>727.47199999999998</v>
      </c>
      <c r="AW83" s="49">
        <f t="shared" si="84"/>
        <v>670.31999999999994</v>
      </c>
      <c r="AX83" s="19"/>
    </row>
    <row r="84" spans="1:50">
      <c r="A84" s="59"/>
      <c r="B84" s="20">
        <v>202202</v>
      </c>
      <c r="C84" s="3">
        <v>44617</v>
      </c>
      <c r="D84">
        <v>264.41000000000003</v>
      </c>
      <c r="E84" s="49">
        <f t="shared" si="69"/>
        <v>2.6441000000000003</v>
      </c>
      <c r="F84" s="49">
        <f t="shared" si="70"/>
        <v>111.05220000000001</v>
      </c>
      <c r="G84" s="11">
        <v>266.41000000000003</v>
      </c>
      <c r="H84" s="49">
        <f t="shared" si="71"/>
        <v>2.6641000000000004</v>
      </c>
      <c r="I84" s="49">
        <f t="shared" si="72"/>
        <v>111.89220000000002</v>
      </c>
      <c r="J84" s="11">
        <v>270.77</v>
      </c>
      <c r="K84" s="49">
        <f t="shared" si="73"/>
        <v>2.7077</v>
      </c>
      <c r="L84" s="49">
        <f t="shared" si="74"/>
        <v>113.7234</v>
      </c>
      <c r="M84" s="11">
        <v>272.77</v>
      </c>
      <c r="N84" s="49">
        <f t="shared" si="75"/>
        <v>2.7277</v>
      </c>
      <c r="O84" s="49">
        <f t="shared" si="76"/>
        <v>114.5634</v>
      </c>
      <c r="P84" s="11">
        <v>280.31</v>
      </c>
      <c r="Q84" s="49">
        <f t="shared" si="77"/>
        <v>2.8031000000000001</v>
      </c>
      <c r="R84" s="49">
        <f t="shared" si="78"/>
        <v>117.73020000000001</v>
      </c>
      <c r="S84" s="11">
        <v>282.31</v>
      </c>
      <c r="T84" s="49">
        <f t="shared" si="79"/>
        <v>2.8231000000000002</v>
      </c>
      <c r="U84" s="49">
        <f t="shared" si="80"/>
        <v>118.5702</v>
      </c>
      <c r="V84" s="120">
        <v>9.56</v>
      </c>
      <c r="W84" s="49">
        <f t="shared" si="85"/>
        <v>120.61220000000002</v>
      </c>
      <c r="X84" s="49">
        <f t="shared" si="86"/>
        <v>2.8717190476190479</v>
      </c>
      <c r="Y84" s="49">
        <f t="shared" si="87"/>
        <v>121.45220000000002</v>
      </c>
      <c r="Z84" s="49">
        <f t="shared" si="81"/>
        <v>2.891719047619048</v>
      </c>
      <c r="AA84" s="49">
        <f t="shared" si="39"/>
        <v>127.29020000000001</v>
      </c>
      <c r="AB84" s="49">
        <f t="shared" si="40"/>
        <v>3.0307190476190478</v>
      </c>
      <c r="AC84" s="120">
        <v>0.66</v>
      </c>
      <c r="AD84" s="49">
        <f t="shared" si="88"/>
        <v>111.71220000000001</v>
      </c>
      <c r="AE84" s="49">
        <f t="shared" si="89"/>
        <v>2.6598142857142859</v>
      </c>
      <c r="AF84" s="164">
        <v>3.0344479999999998</v>
      </c>
      <c r="AG84" s="164">
        <v>3.0620599999999998</v>
      </c>
      <c r="AH84" s="164">
        <v>2.8620779999999999</v>
      </c>
      <c r="AI84" s="164">
        <v>2.8663210000000001</v>
      </c>
      <c r="AJ84" s="164">
        <v>2.3704499999999999</v>
      </c>
      <c r="AK84" s="164">
        <v>2.3704499999999999</v>
      </c>
      <c r="AL84" s="164">
        <v>0.79912000000000005</v>
      </c>
      <c r="AM84" s="165">
        <v>3.1840000000000002</v>
      </c>
      <c r="AN84" s="165">
        <v>3.548</v>
      </c>
      <c r="AO84" s="165">
        <v>3.7970000000000002</v>
      </c>
      <c r="AP84" s="165">
        <v>4.5570000000000004</v>
      </c>
      <c r="AQ84" s="165">
        <v>4.8550000000000004</v>
      </c>
      <c r="AR84" s="165">
        <v>4.8970000000000002</v>
      </c>
      <c r="AS84" s="49">
        <f t="shared" si="82"/>
        <v>2.7093285714285709</v>
      </c>
      <c r="AT84" s="49">
        <f t="shared" si="82"/>
        <v>2.7339821428571423</v>
      </c>
      <c r="AU84" s="151">
        <v>91.59</v>
      </c>
      <c r="AV84" s="49">
        <f t="shared" si="83"/>
        <v>696.08399999999995</v>
      </c>
      <c r="AW84" s="49">
        <f t="shared" si="84"/>
        <v>669.94</v>
      </c>
      <c r="AX84" s="19"/>
    </row>
    <row r="85" spans="1:50">
      <c r="A85" s="59"/>
      <c r="B85" s="20">
        <v>202202</v>
      </c>
      <c r="C85" s="3">
        <v>44616</v>
      </c>
      <c r="D85">
        <v>272.64999999999998</v>
      </c>
      <c r="E85" s="49">
        <f t="shared" si="69"/>
        <v>2.7264999999999997</v>
      </c>
      <c r="F85" s="49">
        <f t="shared" si="70"/>
        <v>114.51299999999999</v>
      </c>
      <c r="G85" s="11">
        <v>274.64999999999998</v>
      </c>
      <c r="H85" s="49">
        <f t="shared" si="71"/>
        <v>2.7464999999999997</v>
      </c>
      <c r="I85" s="49">
        <f t="shared" si="72"/>
        <v>115.35299999999999</v>
      </c>
      <c r="J85" s="11">
        <v>278.79000000000002</v>
      </c>
      <c r="K85" s="49">
        <f t="shared" si="73"/>
        <v>2.7879</v>
      </c>
      <c r="L85" s="49">
        <f t="shared" si="74"/>
        <v>117.09180000000001</v>
      </c>
      <c r="M85" s="11">
        <v>280.79000000000002</v>
      </c>
      <c r="N85" s="49">
        <f t="shared" si="75"/>
        <v>2.8079000000000001</v>
      </c>
      <c r="O85" s="49">
        <f t="shared" si="76"/>
        <v>117.93180000000001</v>
      </c>
      <c r="P85" s="11">
        <v>288</v>
      </c>
      <c r="Q85" s="49">
        <f t="shared" si="77"/>
        <v>2.88</v>
      </c>
      <c r="R85" s="49">
        <f t="shared" si="78"/>
        <v>120.96</v>
      </c>
      <c r="S85" s="11">
        <v>290</v>
      </c>
      <c r="T85" s="49">
        <f t="shared" si="79"/>
        <v>2.9</v>
      </c>
      <c r="U85" s="49">
        <f t="shared" si="80"/>
        <v>121.8</v>
      </c>
      <c r="V85" s="120">
        <v>9.56</v>
      </c>
      <c r="W85" s="49">
        <f t="shared" si="85"/>
        <v>124.07299999999999</v>
      </c>
      <c r="X85" s="49">
        <f t="shared" si="86"/>
        <v>2.9541190476190473</v>
      </c>
      <c r="Y85" s="49">
        <f t="shared" si="87"/>
        <v>124.913</v>
      </c>
      <c r="Z85" s="49">
        <f t="shared" si="81"/>
        <v>2.9741190476190473</v>
      </c>
      <c r="AA85" s="49">
        <f t="shared" si="39"/>
        <v>130.51999999999998</v>
      </c>
      <c r="AB85" s="49">
        <f t="shared" si="40"/>
        <v>3.1076190476190471</v>
      </c>
      <c r="AC85" s="120">
        <v>0.66</v>
      </c>
      <c r="AD85" s="49">
        <f t="shared" si="88"/>
        <v>115.17299999999999</v>
      </c>
      <c r="AE85" s="49">
        <f t="shared" si="89"/>
        <v>2.7422142857142853</v>
      </c>
      <c r="AF85" s="164">
        <v>3.0344479999999998</v>
      </c>
      <c r="AG85" s="164">
        <v>3.0620599999999998</v>
      </c>
      <c r="AH85" s="164">
        <v>2.8620779999999999</v>
      </c>
      <c r="AI85" s="164">
        <v>2.8663210000000001</v>
      </c>
      <c r="AJ85" s="164">
        <v>2.3704499999999999</v>
      </c>
      <c r="AK85" s="164">
        <v>2.3704499999999999</v>
      </c>
      <c r="AL85" s="164">
        <v>0.79912000000000005</v>
      </c>
      <c r="AM85" s="165">
        <v>3.1840000000000002</v>
      </c>
      <c r="AN85" s="165">
        <v>3.548</v>
      </c>
      <c r="AO85" s="165">
        <v>3.7970000000000002</v>
      </c>
      <c r="AP85" s="165">
        <v>4.5570000000000004</v>
      </c>
      <c r="AQ85" s="165">
        <v>4.8550000000000004</v>
      </c>
      <c r="AR85" s="165">
        <v>4.8970000000000002</v>
      </c>
      <c r="AS85" s="49">
        <f t="shared" si="82"/>
        <v>2.7093285714285709</v>
      </c>
      <c r="AT85" s="49">
        <f t="shared" si="82"/>
        <v>2.7339821428571423</v>
      </c>
      <c r="AU85" s="151">
        <v>92.81</v>
      </c>
      <c r="AV85" s="49">
        <f t="shared" si="83"/>
        <v>705.35599999999999</v>
      </c>
      <c r="AW85" s="49">
        <f t="shared" si="84"/>
        <v>659.83199999999988</v>
      </c>
      <c r="AX85" s="19"/>
    </row>
    <row r="86" spans="1:50">
      <c r="A86" s="59"/>
      <c r="B86" s="20">
        <v>202202</v>
      </c>
      <c r="C86" s="3">
        <v>44615</v>
      </c>
      <c r="D86">
        <v>268.85000000000002</v>
      </c>
      <c r="E86" s="49">
        <f t="shared" si="69"/>
        <v>2.6885000000000003</v>
      </c>
      <c r="F86" s="49">
        <f t="shared" si="70"/>
        <v>112.91700000000002</v>
      </c>
      <c r="G86" s="11">
        <v>270.85000000000002</v>
      </c>
      <c r="H86" s="49">
        <f t="shared" si="71"/>
        <v>2.7085000000000004</v>
      </c>
      <c r="I86" s="49">
        <f t="shared" si="72"/>
        <v>113.75700000000002</v>
      </c>
      <c r="J86" s="11">
        <v>274.99</v>
      </c>
      <c r="K86" s="49">
        <f t="shared" si="73"/>
        <v>2.7499000000000002</v>
      </c>
      <c r="L86" s="49">
        <f t="shared" si="74"/>
        <v>115.4958</v>
      </c>
      <c r="M86" s="11">
        <v>276.99</v>
      </c>
      <c r="N86" s="49">
        <f t="shared" si="75"/>
        <v>2.7699000000000003</v>
      </c>
      <c r="O86" s="49">
        <f t="shared" si="76"/>
        <v>116.33580000000001</v>
      </c>
      <c r="P86" s="11">
        <v>284.2</v>
      </c>
      <c r="Q86" s="49">
        <f t="shared" si="77"/>
        <v>2.8420000000000001</v>
      </c>
      <c r="R86" s="49">
        <f t="shared" si="78"/>
        <v>119.364</v>
      </c>
      <c r="S86" s="11">
        <v>286.2</v>
      </c>
      <c r="T86" s="49">
        <f t="shared" si="79"/>
        <v>2.8620000000000001</v>
      </c>
      <c r="U86" s="49">
        <f t="shared" si="80"/>
        <v>120.20400000000001</v>
      </c>
      <c r="V86" s="120">
        <v>9.56</v>
      </c>
      <c r="W86" s="49">
        <f t="shared" si="85"/>
        <v>122.47700000000002</v>
      </c>
      <c r="X86" s="49">
        <f t="shared" si="86"/>
        <v>2.9161190476190479</v>
      </c>
      <c r="Y86" s="49">
        <f t="shared" si="87"/>
        <v>123.31700000000002</v>
      </c>
      <c r="Z86" s="49">
        <f t="shared" si="81"/>
        <v>2.936119047619048</v>
      </c>
      <c r="AA86" s="49">
        <f t="shared" si="39"/>
        <v>128.92400000000001</v>
      </c>
      <c r="AB86" s="49">
        <f t="shared" si="40"/>
        <v>3.0696190476190477</v>
      </c>
      <c r="AC86" s="120">
        <v>0.66</v>
      </c>
      <c r="AD86" s="49">
        <f t="shared" si="88"/>
        <v>113.57700000000001</v>
      </c>
      <c r="AE86" s="49">
        <f t="shared" si="89"/>
        <v>2.7042142857142859</v>
      </c>
      <c r="AF86" s="164">
        <v>3.0344479999999998</v>
      </c>
      <c r="AG86" s="164">
        <v>3.0620599999999998</v>
      </c>
      <c r="AH86" s="164">
        <v>2.8620779999999999</v>
      </c>
      <c r="AI86" s="164">
        <v>2.8663210000000001</v>
      </c>
      <c r="AJ86" s="164">
        <v>2.3704499999999999</v>
      </c>
      <c r="AK86" s="164">
        <v>2.3704499999999999</v>
      </c>
      <c r="AL86" s="164">
        <v>0.79912000000000005</v>
      </c>
      <c r="AM86" s="165">
        <v>3.1840000000000002</v>
      </c>
      <c r="AN86" s="165">
        <v>3.548</v>
      </c>
      <c r="AO86" s="165">
        <v>3.7970000000000002</v>
      </c>
      <c r="AP86" s="165">
        <v>4.5570000000000004</v>
      </c>
      <c r="AQ86" s="165">
        <v>4.8550000000000004</v>
      </c>
      <c r="AR86" s="165">
        <v>4.8970000000000002</v>
      </c>
      <c r="AS86" s="49">
        <f t="shared" si="82"/>
        <v>2.7093285714285709</v>
      </c>
      <c r="AT86" s="49">
        <f t="shared" si="82"/>
        <v>2.7339821428571423</v>
      </c>
      <c r="AU86" s="151">
        <v>93.63</v>
      </c>
      <c r="AV86" s="49">
        <f t="shared" si="83"/>
        <v>711.58799999999997</v>
      </c>
      <c r="AW86" s="49">
        <f t="shared" si="84"/>
        <v>658.23599999999999</v>
      </c>
      <c r="AX86" s="19"/>
    </row>
    <row r="87" spans="1:50">
      <c r="A87" s="59"/>
      <c r="B87" s="20">
        <v>202202</v>
      </c>
      <c r="C87" s="3">
        <v>44614</v>
      </c>
      <c r="D87">
        <v>268.08</v>
      </c>
      <c r="E87" s="49">
        <f t="shared" si="69"/>
        <v>2.6807999999999996</v>
      </c>
      <c r="F87" s="49">
        <f t="shared" si="70"/>
        <v>112.59359999999998</v>
      </c>
      <c r="G87" s="11">
        <v>270.08</v>
      </c>
      <c r="H87" s="49">
        <f t="shared" si="71"/>
        <v>2.7007999999999996</v>
      </c>
      <c r="I87" s="49">
        <f t="shared" si="72"/>
        <v>113.43359999999998</v>
      </c>
      <c r="J87" s="11">
        <v>272.22000000000003</v>
      </c>
      <c r="K87" s="49">
        <f t="shared" si="73"/>
        <v>2.7222000000000004</v>
      </c>
      <c r="L87" s="49">
        <f t="shared" si="74"/>
        <v>114.33240000000002</v>
      </c>
      <c r="M87" s="11">
        <v>274.22000000000003</v>
      </c>
      <c r="N87" s="49">
        <f t="shared" si="75"/>
        <v>2.7422000000000004</v>
      </c>
      <c r="O87" s="49">
        <f t="shared" si="76"/>
        <v>115.17240000000001</v>
      </c>
      <c r="P87" s="11">
        <v>278.43</v>
      </c>
      <c r="Q87" s="49">
        <f t="shared" si="77"/>
        <v>2.7843</v>
      </c>
      <c r="R87" s="49">
        <f t="shared" si="78"/>
        <v>116.9406</v>
      </c>
      <c r="S87" s="11">
        <v>280.43</v>
      </c>
      <c r="T87" s="49">
        <f t="shared" si="79"/>
        <v>2.8043</v>
      </c>
      <c r="U87" s="49">
        <f t="shared" si="80"/>
        <v>117.78060000000001</v>
      </c>
      <c r="V87" s="120">
        <v>9.56</v>
      </c>
      <c r="W87" s="49">
        <f t="shared" si="85"/>
        <v>122.15359999999998</v>
      </c>
      <c r="X87" s="49">
        <f t="shared" si="86"/>
        <v>2.9084190476190472</v>
      </c>
      <c r="Y87" s="49">
        <f t="shared" si="87"/>
        <v>122.99359999999999</v>
      </c>
      <c r="Z87" s="49">
        <f t="shared" si="81"/>
        <v>2.9284190476190473</v>
      </c>
      <c r="AA87" s="49">
        <f t="shared" si="39"/>
        <v>126.50060000000001</v>
      </c>
      <c r="AB87" s="49">
        <f t="shared" si="40"/>
        <v>3.0119190476190476</v>
      </c>
      <c r="AC87" s="120">
        <v>0.66</v>
      </c>
      <c r="AD87" s="49">
        <f t="shared" si="88"/>
        <v>113.25359999999998</v>
      </c>
      <c r="AE87" s="49">
        <f t="shared" si="89"/>
        <v>2.6965142857142852</v>
      </c>
      <c r="AF87" s="164">
        <v>3.0344479999999998</v>
      </c>
      <c r="AG87" s="164">
        <v>3.0620599999999998</v>
      </c>
      <c r="AH87" s="164">
        <v>2.8620779999999999</v>
      </c>
      <c r="AI87" s="164">
        <v>2.8663210000000001</v>
      </c>
      <c r="AJ87" s="164">
        <v>2.3704499999999999</v>
      </c>
      <c r="AK87" s="164">
        <v>2.3704499999999999</v>
      </c>
      <c r="AL87" s="164">
        <v>0.79912000000000005</v>
      </c>
      <c r="AM87" s="165">
        <v>3.1840000000000002</v>
      </c>
      <c r="AN87" s="165">
        <v>3.548</v>
      </c>
      <c r="AO87" s="165">
        <v>3.7970000000000002</v>
      </c>
      <c r="AP87" s="165">
        <v>4.5570000000000004</v>
      </c>
      <c r="AQ87" s="165">
        <v>4.8550000000000004</v>
      </c>
      <c r="AR87" s="165">
        <v>4.8970000000000002</v>
      </c>
      <c r="AS87" s="49">
        <f t="shared" si="82"/>
        <v>2.7093285714285709</v>
      </c>
      <c r="AT87" s="49">
        <f t="shared" si="82"/>
        <v>2.7339821428571423</v>
      </c>
      <c r="AU87" s="151">
        <v>91.91</v>
      </c>
      <c r="AV87" s="49">
        <f t="shared" si="83"/>
        <v>698.51599999999996</v>
      </c>
      <c r="AW87" s="49">
        <f t="shared" si="84"/>
        <v>663.8599999999999</v>
      </c>
      <c r="AX87" s="19"/>
    </row>
    <row r="88" spans="1:50">
      <c r="A88" s="59"/>
      <c r="B88" s="20">
        <v>202202</v>
      </c>
      <c r="C88" s="3">
        <v>44610</v>
      </c>
      <c r="D88">
        <v>265.95999999999998</v>
      </c>
      <c r="E88" s="49">
        <f t="shared" si="69"/>
        <v>2.6595999999999997</v>
      </c>
      <c r="F88" s="49">
        <f t="shared" si="70"/>
        <v>111.7032</v>
      </c>
      <c r="G88" s="11">
        <v>267.95999999999998</v>
      </c>
      <c r="H88" s="49">
        <f t="shared" si="71"/>
        <v>2.6795999999999998</v>
      </c>
      <c r="I88" s="49">
        <f t="shared" si="72"/>
        <v>112.54319999999998</v>
      </c>
      <c r="J88" s="11">
        <v>270.10000000000002</v>
      </c>
      <c r="K88" s="49">
        <f t="shared" si="73"/>
        <v>2.7010000000000001</v>
      </c>
      <c r="L88" s="49">
        <f t="shared" si="74"/>
        <v>113.44200000000001</v>
      </c>
      <c r="M88" s="11">
        <v>272.10000000000002</v>
      </c>
      <c r="N88" s="49">
        <f t="shared" si="75"/>
        <v>2.7210000000000001</v>
      </c>
      <c r="O88" s="49">
        <f t="shared" si="76"/>
        <v>114.28200000000001</v>
      </c>
      <c r="P88" s="11">
        <v>276.31</v>
      </c>
      <c r="Q88" s="49">
        <f t="shared" si="77"/>
        <v>2.7631000000000001</v>
      </c>
      <c r="R88" s="49">
        <f t="shared" si="78"/>
        <v>116.0502</v>
      </c>
      <c r="S88" s="11">
        <v>278.31</v>
      </c>
      <c r="T88" s="49">
        <f t="shared" si="79"/>
        <v>2.7831000000000001</v>
      </c>
      <c r="U88" s="49">
        <f t="shared" si="80"/>
        <v>116.89020000000001</v>
      </c>
      <c r="V88" s="120">
        <v>9.56</v>
      </c>
      <c r="W88" s="49">
        <f t="shared" si="85"/>
        <v>121.2632</v>
      </c>
      <c r="X88" s="49">
        <f t="shared" si="86"/>
        <v>2.8872190476190474</v>
      </c>
      <c r="Y88" s="49">
        <f t="shared" si="87"/>
        <v>122.10319999999999</v>
      </c>
      <c r="Z88" s="49">
        <f t="shared" si="81"/>
        <v>2.9072190476190474</v>
      </c>
      <c r="AA88" s="49">
        <f t="shared" si="39"/>
        <v>125.61020000000001</v>
      </c>
      <c r="AB88" s="49">
        <f t="shared" si="40"/>
        <v>2.9907190476190477</v>
      </c>
      <c r="AC88" s="120">
        <v>0.66</v>
      </c>
      <c r="AD88" s="49">
        <f t="shared" si="88"/>
        <v>112.36319999999999</v>
      </c>
      <c r="AE88" s="49">
        <f t="shared" si="89"/>
        <v>2.6753142857142853</v>
      </c>
      <c r="AF88" s="164">
        <v>3.0344479999999998</v>
      </c>
      <c r="AG88" s="164">
        <v>3.0620599999999998</v>
      </c>
      <c r="AH88" s="164">
        <v>2.8620779999999999</v>
      </c>
      <c r="AI88" s="164">
        <v>2.8663210000000001</v>
      </c>
      <c r="AJ88" s="164">
        <v>2.3704499999999999</v>
      </c>
      <c r="AK88" s="164">
        <v>2.3704499999999999</v>
      </c>
      <c r="AL88" s="164">
        <v>0.79912000000000005</v>
      </c>
      <c r="AM88" s="165">
        <v>3.121</v>
      </c>
      <c r="AN88" s="165">
        <v>3.496</v>
      </c>
      <c r="AO88" s="165">
        <v>3.7360000000000002</v>
      </c>
      <c r="AP88" s="165">
        <v>4.5309999999999997</v>
      </c>
      <c r="AQ88" s="165">
        <v>4.8179999999999996</v>
      </c>
      <c r="AR88" s="165">
        <v>4.8680000000000003</v>
      </c>
      <c r="AS88" s="49">
        <f t="shared" si="82"/>
        <v>2.7093285714285709</v>
      </c>
      <c r="AT88" s="49">
        <f t="shared" si="82"/>
        <v>2.7339821428571423</v>
      </c>
      <c r="AU88" s="151">
        <v>90.04</v>
      </c>
      <c r="AV88" s="49">
        <f t="shared" si="83"/>
        <v>684.30399999999997</v>
      </c>
      <c r="AW88" s="49">
        <f t="shared" si="84"/>
        <v>650.55999999999995</v>
      </c>
      <c r="AX88" s="19"/>
    </row>
    <row r="89" spans="1:50">
      <c r="A89" s="59"/>
      <c r="B89" s="20">
        <v>202202</v>
      </c>
      <c r="C89" s="3">
        <v>44609</v>
      </c>
      <c r="D89">
        <v>264.36</v>
      </c>
      <c r="E89" s="49">
        <f t="shared" si="69"/>
        <v>2.6436000000000002</v>
      </c>
      <c r="F89" s="49">
        <f t="shared" si="70"/>
        <v>111.03120000000001</v>
      </c>
      <c r="G89" s="11">
        <v>266.36</v>
      </c>
      <c r="H89" s="49">
        <f t="shared" si="71"/>
        <v>2.6636000000000002</v>
      </c>
      <c r="I89" s="49">
        <f t="shared" si="72"/>
        <v>111.8712</v>
      </c>
      <c r="J89" s="11">
        <v>268.5</v>
      </c>
      <c r="K89" s="49">
        <f t="shared" si="73"/>
        <v>2.6850000000000001</v>
      </c>
      <c r="L89" s="49">
        <f t="shared" si="74"/>
        <v>112.77</v>
      </c>
      <c r="M89" s="11">
        <v>270.5</v>
      </c>
      <c r="N89" s="49">
        <f t="shared" si="75"/>
        <v>2.7050000000000001</v>
      </c>
      <c r="O89" s="49">
        <f t="shared" si="76"/>
        <v>113.61</v>
      </c>
      <c r="P89" s="11">
        <v>274.70999999999998</v>
      </c>
      <c r="Q89" s="49">
        <f t="shared" si="77"/>
        <v>2.7470999999999997</v>
      </c>
      <c r="R89" s="49">
        <f t="shared" si="78"/>
        <v>115.37819999999999</v>
      </c>
      <c r="S89" s="11">
        <v>276.70999999999998</v>
      </c>
      <c r="T89" s="49">
        <f t="shared" si="79"/>
        <v>2.7670999999999997</v>
      </c>
      <c r="U89" s="49">
        <f t="shared" si="80"/>
        <v>116.21819999999998</v>
      </c>
      <c r="V89" s="120">
        <v>9.56</v>
      </c>
      <c r="W89" s="49">
        <f t="shared" si="85"/>
        <v>120.59120000000001</v>
      </c>
      <c r="X89" s="49">
        <f t="shared" si="86"/>
        <v>2.8712190476190478</v>
      </c>
      <c r="Y89" s="49">
        <f t="shared" si="87"/>
        <v>121.4312</v>
      </c>
      <c r="Z89" s="49">
        <f t="shared" si="81"/>
        <v>2.8912190476190478</v>
      </c>
      <c r="AA89" s="49">
        <f t="shared" si="39"/>
        <v>124.93819999999999</v>
      </c>
      <c r="AB89" s="49">
        <f t="shared" si="40"/>
        <v>2.9747190476190477</v>
      </c>
      <c r="AC89" s="120">
        <v>0.66</v>
      </c>
      <c r="AD89" s="49">
        <f t="shared" si="88"/>
        <v>111.69120000000001</v>
      </c>
      <c r="AE89" s="49">
        <f t="shared" si="89"/>
        <v>2.6593142857142857</v>
      </c>
      <c r="AF89" s="164">
        <v>3.0344479999999998</v>
      </c>
      <c r="AG89" s="164">
        <v>3.0620599999999998</v>
      </c>
      <c r="AH89" s="164">
        <v>2.8620779999999999</v>
      </c>
      <c r="AI89" s="164">
        <v>2.8663210000000001</v>
      </c>
      <c r="AJ89" s="164">
        <v>2.3704499999999999</v>
      </c>
      <c r="AK89" s="164">
        <v>2.3704499999999999</v>
      </c>
      <c r="AL89" s="164">
        <v>0.79912000000000005</v>
      </c>
      <c r="AM89" s="165">
        <v>3.121</v>
      </c>
      <c r="AN89" s="165">
        <v>3.496</v>
      </c>
      <c r="AO89" s="165">
        <v>3.7360000000000002</v>
      </c>
      <c r="AP89" s="165">
        <v>4.5309999999999997</v>
      </c>
      <c r="AQ89" s="165">
        <v>4.8179999999999996</v>
      </c>
      <c r="AR89" s="165">
        <v>4.8680000000000003</v>
      </c>
      <c r="AS89" s="49">
        <f t="shared" si="82"/>
        <v>2.7093285714285709</v>
      </c>
      <c r="AT89" s="49">
        <f t="shared" si="82"/>
        <v>2.7339821428571423</v>
      </c>
      <c r="AU89" s="151">
        <v>90.04</v>
      </c>
      <c r="AV89" s="49">
        <f t="shared" si="83"/>
        <v>684.30399999999997</v>
      </c>
      <c r="AW89" s="49">
        <f t="shared" si="84"/>
        <v>671.15599999999995</v>
      </c>
      <c r="AX89" s="19"/>
    </row>
    <row r="90" spans="1:50">
      <c r="A90" s="59"/>
      <c r="B90" s="20">
        <v>202202</v>
      </c>
      <c r="C90" s="3">
        <v>44608</v>
      </c>
      <c r="D90">
        <v>266.45999999999998</v>
      </c>
      <c r="E90" s="49">
        <f t="shared" si="69"/>
        <v>2.6645999999999996</v>
      </c>
      <c r="F90" s="49">
        <f t="shared" si="70"/>
        <v>111.91319999999999</v>
      </c>
      <c r="G90" s="11">
        <v>268.45999999999998</v>
      </c>
      <c r="H90" s="49">
        <f t="shared" si="71"/>
        <v>2.6845999999999997</v>
      </c>
      <c r="I90" s="49">
        <f t="shared" si="72"/>
        <v>112.75319999999999</v>
      </c>
      <c r="J90" s="11">
        <v>270.60000000000002</v>
      </c>
      <c r="K90" s="49">
        <f t="shared" si="73"/>
        <v>2.7060000000000004</v>
      </c>
      <c r="L90" s="49">
        <f t="shared" si="74"/>
        <v>113.65200000000002</v>
      </c>
      <c r="M90" s="11">
        <v>272.60000000000002</v>
      </c>
      <c r="N90" s="49">
        <f t="shared" si="75"/>
        <v>2.7260000000000004</v>
      </c>
      <c r="O90" s="49">
        <f t="shared" si="76"/>
        <v>114.49200000000002</v>
      </c>
      <c r="P90" s="11">
        <v>276.81</v>
      </c>
      <c r="Q90" s="49">
        <f t="shared" si="77"/>
        <v>2.7681</v>
      </c>
      <c r="R90" s="49">
        <f t="shared" si="78"/>
        <v>116.2602</v>
      </c>
      <c r="S90" s="11">
        <v>278.81</v>
      </c>
      <c r="T90" s="49">
        <f t="shared" si="79"/>
        <v>2.7881</v>
      </c>
      <c r="U90" s="49">
        <f t="shared" si="80"/>
        <v>117.1002</v>
      </c>
      <c r="V90" s="120">
        <v>9.56</v>
      </c>
      <c r="W90" s="49">
        <f t="shared" si="85"/>
        <v>121.47319999999999</v>
      </c>
      <c r="X90" s="49">
        <f t="shared" si="86"/>
        <v>2.8922190476190472</v>
      </c>
      <c r="Y90" s="49">
        <f t="shared" si="87"/>
        <v>122.31319999999999</v>
      </c>
      <c r="Z90" s="49">
        <f t="shared" si="81"/>
        <v>2.9122190476190477</v>
      </c>
      <c r="AA90" s="49">
        <f t="shared" si="39"/>
        <v>125.8202</v>
      </c>
      <c r="AB90" s="49">
        <f t="shared" si="40"/>
        <v>2.9957190476190476</v>
      </c>
      <c r="AC90" s="120">
        <v>0.66</v>
      </c>
      <c r="AD90" s="49">
        <f t="shared" si="88"/>
        <v>112.57319999999999</v>
      </c>
      <c r="AE90" s="49">
        <f t="shared" si="89"/>
        <v>2.6803142857142852</v>
      </c>
      <c r="AF90" s="164">
        <v>3.0344479999999998</v>
      </c>
      <c r="AG90" s="164">
        <v>3.0620599999999998</v>
      </c>
      <c r="AH90" s="164">
        <v>2.8620779999999999</v>
      </c>
      <c r="AI90" s="164">
        <v>2.8663210000000001</v>
      </c>
      <c r="AJ90" s="164">
        <v>2.3704499999999999</v>
      </c>
      <c r="AK90" s="164">
        <v>2.3704499999999999</v>
      </c>
      <c r="AL90" s="164">
        <v>0.79912000000000005</v>
      </c>
      <c r="AM90" s="165">
        <v>3.121</v>
      </c>
      <c r="AN90" s="165">
        <v>3.496</v>
      </c>
      <c r="AO90" s="165">
        <v>3.7360000000000002</v>
      </c>
      <c r="AP90" s="165">
        <v>4.5309999999999997</v>
      </c>
      <c r="AQ90" s="165">
        <v>4.8179999999999996</v>
      </c>
      <c r="AR90" s="165">
        <v>4.8680000000000003</v>
      </c>
      <c r="AS90" s="49">
        <f t="shared" si="82"/>
        <v>2.7093285714285709</v>
      </c>
      <c r="AT90" s="49">
        <f t="shared" si="82"/>
        <v>2.7339821428571423</v>
      </c>
      <c r="AU90" s="151">
        <v>93.66</v>
      </c>
      <c r="AV90" s="49">
        <f t="shared" si="83"/>
        <v>711.81599999999992</v>
      </c>
      <c r="AW90" s="49">
        <f t="shared" si="84"/>
        <v>647.06399999999996</v>
      </c>
      <c r="AX90" s="19"/>
    </row>
    <row r="91" spans="1:50">
      <c r="A91" s="59"/>
      <c r="B91" s="20">
        <v>202202</v>
      </c>
      <c r="C91" s="3">
        <v>44607</v>
      </c>
      <c r="D91">
        <v>266.16000000000003</v>
      </c>
      <c r="E91" s="49">
        <f t="shared" si="69"/>
        <v>2.6616000000000004</v>
      </c>
      <c r="F91" s="49">
        <f t="shared" si="70"/>
        <v>111.78720000000001</v>
      </c>
      <c r="G91" s="11">
        <v>268.16000000000003</v>
      </c>
      <c r="H91" s="49">
        <f t="shared" si="71"/>
        <v>2.6816000000000004</v>
      </c>
      <c r="I91" s="49">
        <f t="shared" si="72"/>
        <v>112.62720000000002</v>
      </c>
      <c r="J91" s="11">
        <v>270.22000000000003</v>
      </c>
      <c r="K91" s="49">
        <f t="shared" si="73"/>
        <v>2.7022000000000004</v>
      </c>
      <c r="L91" s="49">
        <f t="shared" si="74"/>
        <v>113.49240000000002</v>
      </c>
      <c r="M91" s="11">
        <v>272.22000000000003</v>
      </c>
      <c r="N91" s="49">
        <f t="shared" si="75"/>
        <v>2.7222000000000004</v>
      </c>
      <c r="O91" s="49">
        <f t="shared" si="76"/>
        <v>114.33240000000002</v>
      </c>
      <c r="P91" s="11">
        <v>276.31</v>
      </c>
      <c r="Q91" s="49">
        <f t="shared" si="77"/>
        <v>2.7631000000000001</v>
      </c>
      <c r="R91" s="49">
        <f t="shared" si="78"/>
        <v>116.0502</v>
      </c>
      <c r="S91" s="11">
        <v>278.31</v>
      </c>
      <c r="T91" s="49">
        <f t="shared" si="79"/>
        <v>2.7831000000000001</v>
      </c>
      <c r="U91" s="49">
        <f t="shared" si="80"/>
        <v>116.89020000000001</v>
      </c>
      <c r="V91" s="120">
        <v>9.56</v>
      </c>
      <c r="W91" s="49">
        <f t="shared" si="85"/>
        <v>121.34720000000002</v>
      </c>
      <c r="X91" s="49">
        <f t="shared" si="86"/>
        <v>2.889219047619048</v>
      </c>
      <c r="Y91" s="49">
        <f t="shared" si="87"/>
        <v>122.18720000000002</v>
      </c>
      <c r="Z91" s="49">
        <f t="shared" si="81"/>
        <v>2.909219047619048</v>
      </c>
      <c r="AA91" s="49">
        <f t="shared" si="39"/>
        <v>125.61020000000001</v>
      </c>
      <c r="AB91" s="49">
        <f t="shared" si="40"/>
        <v>2.9907190476190477</v>
      </c>
      <c r="AC91" s="120">
        <v>0.66</v>
      </c>
      <c r="AD91" s="49">
        <f t="shared" si="88"/>
        <v>112.44720000000001</v>
      </c>
      <c r="AE91" s="49">
        <f t="shared" si="89"/>
        <v>2.677314285714286</v>
      </c>
      <c r="AF91" s="164">
        <v>3.0344479999999998</v>
      </c>
      <c r="AG91" s="164">
        <v>3.0620599999999998</v>
      </c>
      <c r="AH91" s="164">
        <v>2.8620779999999999</v>
      </c>
      <c r="AI91" s="164">
        <v>2.8663210000000001</v>
      </c>
      <c r="AJ91" s="164">
        <v>2.3704499999999999</v>
      </c>
      <c r="AK91" s="164">
        <v>2.3704499999999999</v>
      </c>
      <c r="AL91" s="164">
        <v>0.79912000000000005</v>
      </c>
      <c r="AM91" s="165">
        <v>3.121</v>
      </c>
      <c r="AN91" s="165">
        <v>3.496</v>
      </c>
      <c r="AO91" s="165">
        <v>3.7360000000000002</v>
      </c>
      <c r="AP91" s="165">
        <v>4.5309999999999997</v>
      </c>
      <c r="AQ91" s="165">
        <v>4.8179999999999996</v>
      </c>
      <c r="AR91" s="165">
        <v>4.8680000000000003</v>
      </c>
      <c r="AS91" s="49">
        <f t="shared" si="82"/>
        <v>2.7093285714285709</v>
      </c>
      <c r="AT91" s="49">
        <f t="shared" si="82"/>
        <v>2.7339821428571423</v>
      </c>
      <c r="AU91" s="151">
        <v>92.07</v>
      </c>
      <c r="AV91" s="49">
        <f t="shared" si="83"/>
        <v>699.73199999999997</v>
      </c>
      <c r="AW91" s="49">
        <f t="shared" si="84"/>
        <v>650.17999999999995</v>
      </c>
      <c r="AX91" s="19"/>
    </row>
    <row r="92" spans="1:50">
      <c r="A92" s="59"/>
      <c r="B92" s="20">
        <v>202202</v>
      </c>
      <c r="C92" s="3">
        <v>44606</v>
      </c>
      <c r="D92">
        <v>278.19</v>
      </c>
      <c r="E92" s="49">
        <f t="shared" si="69"/>
        <v>2.7818999999999998</v>
      </c>
      <c r="F92" s="49">
        <f t="shared" si="70"/>
        <v>116.8398</v>
      </c>
      <c r="G92" s="11">
        <v>280.19</v>
      </c>
      <c r="H92" s="49">
        <f t="shared" si="71"/>
        <v>2.8018999999999998</v>
      </c>
      <c r="I92" s="49">
        <f t="shared" si="72"/>
        <v>117.6798</v>
      </c>
      <c r="J92" s="11">
        <v>282.31</v>
      </c>
      <c r="K92" s="49">
        <f t="shared" si="73"/>
        <v>2.8231000000000002</v>
      </c>
      <c r="L92" s="49">
        <f t="shared" si="74"/>
        <v>118.5702</v>
      </c>
      <c r="M92" s="11">
        <v>284.31</v>
      </c>
      <c r="N92" s="49">
        <f t="shared" si="75"/>
        <v>2.8431000000000002</v>
      </c>
      <c r="O92" s="49">
        <f t="shared" si="76"/>
        <v>119.4102</v>
      </c>
      <c r="P92" s="11">
        <v>288.49</v>
      </c>
      <c r="Q92" s="49">
        <f t="shared" si="77"/>
        <v>2.8849</v>
      </c>
      <c r="R92" s="49">
        <f t="shared" si="78"/>
        <v>121.1658</v>
      </c>
      <c r="S92" s="11">
        <v>290.49</v>
      </c>
      <c r="T92" s="49">
        <f t="shared" si="79"/>
        <v>2.9049</v>
      </c>
      <c r="U92" s="49">
        <f t="shared" si="80"/>
        <v>122.00580000000001</v>
      </c>
      <c r="V92" s="120">
        <v>9.56</v>
      </c>
      <c r="W92" s="49">
        <f t="shared" si="85"/>
        <v>126.3998</v>
      </c>
      <c r="X92" s="49">
        <f t="shared" si="86"/>
        <v>3.0095190476190474</v>
      </c>
      <c r="Y92" s="49">
        <f t="shared" si="87"/>
        <v>127.2398</v>
      </c>
      <c r="Z92" s="49">
        <f t="shared" si="81"/>
        <v>3.0295190476190479</v>
      </c>
      <c r="AA92" s="49">
        <f t="shared" si="39"/>
        <v>130.72579999999999</v>
      </c>
      <c r="AB92" s="49">
        <f t="shared" si="40"/>
        <v>3.1125190476190476</v>
      </c>
      <c r="AC92" s="120">
        <v>0.66</v>
      </c>
      <c r="AD92" s="49">
        <f t="shared" si="88"/>
        <v>117.49979999999999</v>
      </c>
      <c r="AE92" s="49">
        <f t="shared" si="89"/>
        <v>2.7976142857142854</v>
      </c>
      <c r="AF92" s="164">
        <v>3.0344479999999998</v>
      </c>
      <c r="AG92" s="164">
        <v>3.0620599999999998</v>
      </c>
      <c r="AH92" s="164">
        <v>2.8620779999999999</v>
      </c>
      <c r="AI92" s="164">
        <v>2.8663210000000001</v>
      </c>
      <c r="AJ92" s="164">
        <v>2.3704499999999999</v>
      </c>
      <c r="AK92" s="164">
        <v>2.3704499999999999</v>
      </c>
      <c r="AL92" s="164">
        <v>0.79912000000000005</v>
      </c>
      <c r="AM92" s="165">
        <v>3.121</v>
      </c>
      <c r="AN92" s="165">
        <v>3.496</v>
      </c>
      <c r="AO92" s="165">
        <v>3.7360000000000002</v>
      </c>
      <c r="AP92" s="165">
        <v>4.5309999999999997</v>
      </c>
      <c r="AQ92" s="165">
        <v>4.8179999999999996</v>
      </c>
      <c r="AR92" s="165">
        <v>4.8680000000000003</v>
      </c>
      <c r="AS92" s="49">
        <f t="shared" si="82"/>
        <v>2.7093285714285709</v>
      </c>
      <c r="AT92" s="49">
        <f t="shared" si="82"/>
        <v>2.7339821428571423</v>
      </c>
      <c r="AU92" s="151">
        <v>95.46</v>
      </c>
      <c r="AV92" s="49">
        <f t="shared" si="83"/>
        <v>725.49599999999987</v>
      </c>
      <c r="AW92" s="49">
        <f t="shared" si="84"/>
        <v>652.07999999999993</v>
      </c>
      <c r="AX92" s="19"/>
    </row>
    <row r="93" spans="1:50">
      <c r="A93" s="59"/>
      <c r="B93" s="20">
        <v>202202</v>
      </c>
      <c r="C93" s="3">
        <v>44603</v>
      </c>
      <c r="D93">
        <v>273.86</v>
      </c>
      <c r="E93" s="49">
        <f t="shared" si="69"/>
        <v>2.7385999999999999</v>
      </c>
      <c r="F93" s="49">
        <f t="shared" si="70"/>
        <v>115.02119999999999</v>
      </c>
      <c r="G93" s="11">
        <v>275.86</v>
      </c>
      <c r="H93" s="49">
        <f t="shared" si="71"/>
        <v>2.7585999999999999</v>
      </c>
      <c r="I93" s="49">
        <f t="shared" si="72"/>
        <v>115.8612</v>
      </c>
      <c r="J93" s="11">
        <v>278</v>
      </c>
      <c r="K93" s="49">
        <f t="shared" si="73"/>
        <v>2.78</v>
      </c>
      <c r="L93" s="49">
        <f t="shared" si="74"/>
        <v>116.75999999999999</v>
      </c>
      <c r="M93" s="11">
        <v>280</v>
      </c>
      <c r="N93" s="49">
        <f t="shared" si="75"/>
        <v>2.8</v>
      </c>
      <c r="O93" s="49">
        <f t="shared" si="76"/>
        <v>117.6</v>
      </c>
      <c r="P93" s="11">
        <v>284.20999999999998</v>
      </c>
      <c r="Q93" s="49">
        <f t="shared" si="77"/>
        <v>2.8420999999999998</v>
      </c>
      <c r="R93" s="49">
        <f t="shared" si="78"/>
        <v>119.36819999999999</v>
      </c>
      <c r="S93" s="11">
        <v>286.20999999999998</v>
      </c>
      <c r="T93" s="49">
        <f t="shared" si="79"/>
        <v>2.8620999999999999</v>
      </c>
      <c r="U93" s="49">
        <f t="shared" si="80"/>
        <v>120.20819999999999</v>
      </c>
      <c r="V93" s="120">
        <v>9.56</v>
      </c>
      <c r="W93" s="49">
        <f t="shared" si="85"/>
        <v>124.5812</v>
      </c>
      <c r="X93" s="49">
        <f t="shared" si="86"/>
        <v>2.9662190476190475</v>
      </c>
      <c r="Y93" s="49">
        <f t="shared" si="87"/>
        <v>125.4212</v>
      </c>
      <c r="Z93" s="49">
        <f t="shared" si="81"/>
        <v>2.9862190476190476</v>
      </c>
      <c r="AA93" s="49">
        <f t="shared" si="39"/>
        <v>128.92819999999998</v>
      </c>
      <c r="AB93" s="49">
        <f t="shared" si="40"/>
        <v>3.069719047619047</v>
      </c>
      <c r="AC93" s="120">
        <v>0.66</v>
      </c>
      <c r="AD93" s="49">
        <f t="shared" si="88"/>
        <v>115.68119999999999</v>
      </c>
      <c r="AE93" s="49">
        <f t="shared" si="89"/>
        <v>2.7543142857142855</v>
      </c>
      <c r="AF93" s="164">
        <v>2.8693439999999999</v>
      </c>
      <c r="AG93" s="164">
        <v>2.8980009999999998</v>
      </c>
      <c r="AH93" s="164">
        <v>2.5779580000000002</v>
      </c>
      <c r="AI93" s="164">
        <v>2.5792700000000002</v>
      </c>
      <c r="AJ93" s="164">
        <v>2.3704499999999999</v>
      </c>
      <c r="AK93" s="164">
        <v>2.3704499999999999</v>
      </c>
      <c r="AL93" s="164">
        <v>0.79912000000000005</v>
      </c>
      <c r="AM93" s="165">
        <v>3.0310000000000001</v>
      </c>
      <c r="AN93" s="165">
        <v>3.4009999999999998</v>
      </c>
      <c r="AO93" s="165">
        <v>3.6520000000000001</v>
      </c>
      <c r="AP93" s="165">
        <v>4.4989999999999997</v>
      </c>
      <c r="AQ93" s="165">
        <v>4.7850000000000001</v>
      </c>
      <c r="AR93" s="165">
        <v>4.859</v>
      </c>
      <c r="AS93" s="49">
        <f t="shared" si="82"/>
        <v>2.5619142857142854</v>
      </c>
      <c r="AT93" s="49">
        <f t="shared" si="82"/>
        <v>2.5875008928571424</v>
      </c>
      <c r="AU93" s="151">
        <v>93.1</v>
      </c>
      <c r="AV93" s="49">
        <f t="shared" si="83"/>
        <v>707.56</v>
      </c>
      <c r="AW93" s="49">
        <f t="shared" si="84"/>
        <v>644.70799999999997</v>
      </c>
      <c r="AX93" s="19"/>
    </row>
    <row r="94" spans="1:50">
      <c r="A94" s="59"/>
      <c r="B94" s="20">
        <v>202202</v>
      </c>
      <c r="C94" s="3">
        <v>44602</v>
      </c>
      <c r="D94">
        <v>266.29000000000002</v>
      </c>
      <c r="E94" s="49">
        <f t="shared" si="69"/>
        <v>2.6629</v>
      </c>
      <c r="F94" s="49">
        <f t="shared" si="70"/>
        <v>111.84180000000001</v>
      </c>
      <c r="G94" s="11">
        <v>268.29000000000002</v>
      </c>
      <c r="H94" s="49">
        <f t="shared" si="71"/>
        <v>2.6829000000000001</v>
      </c>
      <c r="I94" s="49">
        <f t="shared" si="72"/>
        <v>112.68180000000001</v>
      </c>
      <c r="J94" s="11">
        <v>270.43</v>
      </c>
      <c r="K94" s="49">
        <f t="shared" si="73"/>
        <v>2.7042999999999999</v>
      </c>
      <c r="L94" s="49">
        <f t="shared" si="74"/>
        <v>113.5806</v>
      </c>
      <c r="M94" s="11">
        <v>272.43</v>
      </c>
      <c r="N94" s="49">
        <f t="shared" si="75"/>
        <v>2.7242999999999999</v>
      </c>
      <c r="O94" s="49">
        <f t="shared" si="76"/>
        <v>114.42059999999999</v>
      </c>
      <c r="P94" s="11">
        <v>276.64</v>
      </c>
      <c r="Q94" s="49">
        <f t="shared" si="77"/>
        <v>2.7664</v>
      </c>
      <c r="R94" s="49">
        <f t="shared" si="78"/>
        <v>116.1888</v>
      </c>
      <c r="S94" s="11">
        <v>278.64</v>
      </c>
      <c r="T94" s="49">
        <f t="shared" si="79"/>
        <v>2.7864</v>
      </c>
      <c r="U94" s="49">
        <f t="shared" si="80"/>
        <v>117.0288</v>
      </c>
      <c r="V94" s="120">
        <v>9.56</v>
      </c>
      <c r="W94" s="49">
        <f t="shared" si="85"/>
        <v>121.40180000000001</v>
      </c>
      <c r="X94" s="49">
        <f t="shared" si="86"/>
        <v>2.8905190476190477</v>
      </c>
      <c r="Y94" s="49">
        <f t="shared" si="87"/>
        <v>122.24180000000001</v>
      </c>
      <c r="Z94" s="49">
        <f t="shared" si="81"/>
        <v>2.9105190476190481</v>
      </c>
      <c r="AA94" s="49">
        <f t="shared" si="39"/>
        <v>125.7488</v>
      </c>
      <c r="AB94" s="49">
        <f t="shared" si="40"/>
        <v>2.9940190476190476</v>
      </c>
      <c r="AC94" s="120">
        <v>0.66</v>
      </c>
      <c r="AD94" s="49">
        <f t="shared" si="88"/>
        <v>112.5018</v>
      </c>
      <c r="AE94" s="49">
        <f t="shared" si="89"/>
        <v>2.6786142857142856</v>
      </c>
      <c r="AF94" s="164">
        <v>2.8693439999999999</v>
      </c>
      <c r="AG94" s="164">
        <v>2.8980009999999998</v>
      </c>
      <c r="AH94" s="164">
        <v>2.5779580000000002</v>
      </c>
      <c r="AI94" s="164">
        <v>2.5792700000000002</v>
      </c>
      <c r="AJ94" s="164">
        <v>2.3704499999999999</v>
      </c>
      <c r="AK94" s="164">
        <v>2.3704499999999999</v>
      </c>
      <c r="AL94" s="164">
        <v>0.79912000000000005</v>
      </c>
      <c r="AM94" s="165">
        <v>3.0310000000000001</v>
      </c>
      <c r="AN94" s="165">
        <v>3.4009999999999998</v>
      </c>
      <c r="AO94" s="165">
        <v>3.6520000000000001</v>
      </c>
      <c r="AP94" s="165">
        <v>4.4989999999999997</v>
      </c>
      <c r="AQ94" s="165">
        <v>4.7850000000000001</v>
      </c>
      <c r="AR94" s="165">
        <v>4.859</v>
      </c>
      <c r="AS94" s="49">
        <f t="shared" si="82"/>
        <v>2.5619142857142854</v>
      </c>
      <c r="AT94" s="49">
        <f t="shared" si="82"/>
        <v>2.5875008928571424</v>
      </c>
      <c r="AU94" s="151">
        <v>89.88</v>
      </c>
      <c r="AV94" s="49">
        <f t="shared" si="83"/>
        <v>683.08799999999997</v>
      </c>
      <c r="AW94" s="49">
        <f t="shared" si="84"/>
        <v>633.07999999999993</v>
      </c>
      <c r="AX94" s="19"/>
    </row>
    <row r="95" spans="1:50">
      <c r="A95" s="59"/>
      <c r="B95" s="20">
        <v>202202</v>
      </c>
      <c r="C95" s="3">
        <v>44601</v>
      </c>
      <c r="D95">
        <v>265.33999999999997</v>
      </c>
      <c r="E95" s="49">
        <f t="shared" si="69"/>
        <v>2.6533999999999995</v>
      </c>
      <c r="F95" s="49">
        <f t="shared" si="70"/>
        <v>111.44279999999998</v>
      </c>
      <c r="G95" s="11">
        <v>267.33999999999997</v>
      </c>
      <c r="H95" s="49">
        <f t="shared" si="71"/>
        <v>2.6733999999999996</v>
      </c>
      <c r="I95" s="49">
        <f t="shared" si="72"/>
        <v>112.28279999999998</v>
      </c>
      <c r="J95" s="11">
        <v>269.48</v>
      </c>
      <c r="K95" s="49">
        <f t="shared" si="73"/>
        <v>2.6948000000000003</v>
      </c>
      <c r="L95" s="49">
        <f t="shared" si="74"/>
        <v>113.18160000000002</v>
      </c>
      <c r="M95" s="11">
        <v>271.48</v>
      </c>
      <c r="N95" s="49">
        <f t="shared" si="75"/>
        <v>2.7148000000000003</v>
      </c>
      <c r="O95" s="49">
        <f t="shared" si="76"/>
        <v>114.02160000000001</v>
      </c>
      <c r="P95" s="11">
        <v>275.69</v>
      </c>
      <c r="Q95" s="49">
        <f t="shared" si="77"/>
        <v>2.7568999999999999</v>
      </c>
      <c r="R95" s="49">
        <f t="shared" si="78"/>
        <v>115.7898</v>
      </c>
      <c r="S95" s="11">
        <v>277.69</v>
      </c>
      <c r="T95" s="49">
        <f t="shared" si="79"/>
        <v>2.7768999999999999</v>
      </c>
      <c r="U95" s="49">
        <f t="shared" si="80"/>
        <v>116.6298</v>
      </c>
      <c r="V95" s="120">
        <v>9.56</v>
      </c>
      <c r="W95" s="49">
        <f t="shared" si="85"/>
        <v>121.00279999999998</v>
      </c>
      <c r="X95" s="49">
        <f t="shared" si="86"/>
        <v>2.8810190476190471</v>
      </c>
      <c r="Y95" s="49">
        <f t="shared" si="87"/>
        <v>121.84279999999998</v>
      </c>
      <c r="Z95" s="49">
        <f t="shared" si="81"/>
        <v>2.9010190476190472</v>
      </c>
      <c r="AA95" s="49">
        <f t="shared" si="39"/>
        <v>125.3498</v>
      </c>
      <c r="AB95" s="49">
        <f t="shared" si="40"/>
        <v>2.9845190476190475</v>
      </c>
      <c r="AC95" s="120">
        <v>0.66</v>
      </c>
      <c r="AD95" s="49">
        <f t="shared" si="88"/>
        <v>112.10279999999997</v>
      </c>
      <c r="AE95" s="49">
        <f t="shared" si="89"/>
        <v>2.6691142857142851</v>
      </c>
      <c r="AF95" s="164">
        <v>2.8693439999999999</v>
      </c>
      <c r="AG95" s="164">
        <v>2.8980009999999998</v>
      </c>
      <c r="AH95" s="164">
        <v>2.5779580000000002</v>
      </c>
      <c r="AI95" s="164">
        <v>2.5792700000000002</v>
      </c>
      <c r="AJ95" s="164">
        <v>2.3704499999999999</v>
      </c>
      <c r="AK95" s="164">
        <v>2.3704499999999999</v>
      </c>
      <c r="AL95" s="164">
        <v>0.79912000000000005</v>
      </c>
      <c r="AM95" s="165">
        <v>3.0310000000000001</v>
      </c>
      <c r="AN95" s="165">
        <v>3.4009999999999998</v>
      </c>
      <c r="AO95" s="165">
        <v>3.6520000000000001</v>
      </c>
      <c r="AP95" s="165">
        <v>4.4989999999999997</v>
      </c>
      <c r="AQ95" s="165">
        <v>4.7850000000000001</v>
      </c>
      <c r="AR95" s="165">
        <v>4.859</v>
      </c>
      <c r="AS95" s="49">
        <f t="shared" si="82"/>
        <v>2.5619142857142854</v>
      </c>
      <c r="AT95" s="49">
        <f t="shared" si="82"/>
        <v>2.5875008928571424</v>
      </c>
      <c r="AU95" s="151">
        <v>89.47</v>
      </c>
      <c r="AV95" s="49">
        <f t="shared" si="83"/>
        <v>679.97199999999998</v>
      </c>
      <c r="AW95" s="49">
        <f t="shared" si="84"/>
        <v>637.03199999999993</v>
      </c>
      <c r="AX95" s="19"/>
    </row>
    <row r="96" spans="1:50">
      <c r="A96" s="59"/>
      <c r="B96" s="20">
        <v>202202</v>
      </c>
      <c r="C96" s="3">
        <v>44600</v>
      </c>
      <c r="D96">
        <v>262.26</v>
      </c>
      <c r="E96" s="49">
        <f t="shared" si="69"/>
        <v>2.6225999999999998</v>
      </c>
      <c r="F96" s="49">
        <f t="shared" si="70"/>
        <v>110.14919999999999</v>
      </c>
      <c r="G96" s="11">
        <v>264.26</v>
      </c>
      <c r="H96" s="49">
        <f t="shared" si="71"/>
        <v>2.6425999999999998</v>
      </c>
      <c r="I96" s="49">
        <f t="shared" si="72"/>
        <v>110.9892</v>
      </c>
      <c r="J96" s="11">
        <v>266.39999999999998</v>
      </c>
      <c r="K96" s="49">
        <f t="shared" si="73"/>
        <v>2.6639999999999997</v>
      </c>
      <c r="L96" s="49">
        <f t="shared" si="74"/>
        <v>111.88799999999999</v>
      </c>
      <c r="M96" s="11">
        <v>268.39999999999998</v>
      </c>
      <c r="N96" s="49">
        <f t="shared" si="75"/>
        <v>2.6839999999999997</v>
      </c>
      <c r="O96" s="49">
        <f t="shared" si="76"/>
        <v>112.72799999999999</v>
      </c>
      <c r="P96" s="11">
        <v>272.61</v>
      </c>
      <c r="Q96" s="49">
        <f t="shared" si="77"/>
        <v>2.7261000000000002</v>
      </c>
      <c r="R96" s="49">
        <f t="shared" si="78"/>
        <v>114.4962</v>
      </c>
      <c r="S96" s="11">
        <v>274.61</v>
      </c>
      <c r="T96" s="49">
        <f t="shared" si="79"/>
        <v>2.7461000000000002</v>
      </c>
      <c r="U96" s="49">
        <f t="shared" si="80"/>
        <v>115.33620000000001</v>
      </c>
      <c r="V96" s="120">
        <v>9.56</v>
      </c>
      <c r="W96" s="49">
        <f t="shared" si="85"/>
        <v>119.7092</v>
      </c>
      <c r="X96" s="49">
        <f t="shared" si="86"/>
        <v>2.8502190476190474</v>
      </c>
      <c r="Y96" s="49">
        <f t="shared" si="87"/>
        <v>120.5492</v>
      </c>
      <c r="Z96" s="49">
        <f t="shared" si="81"/>
        <v>2.8702190476190474</v>
      </c>
      <c r="AA96" s="49">
        <f t="shared" ref="AA96:AA147" si="90">+R96+V96</f>
        <v>124.0562</v>
      </c>
      <c r="AB96" s="49">
        <f t="shared" ref="AB96:AB147" si="91">AA96/42</f>
        <v>2.9537190476190478</v>
      </c>
      <c r="AC96" s="120">
        <v>0.66</v>
      </c>
      <c r="AD96" s="49">
        <f t="shared" si="88"/>
        <v>110.80919999999999</v>
      </c>
      <c r="AE96" s="49">
        <f t="shared" si="89"/>
        <v>2.6383142857142854</v>
      </c>
      <c r="AF96" s="164">
        <v>2.8693439999999999</v>
      </c>
      <c r="AG96" s="164">
        <v>2.8980009999999998</v>
      </c>
      <c r="AH96" s="164">
        <v>2.5779580000000002</v>
      </c>
      <c r="AI96" s="164">
        <v>2.5792700000000002</v>
      </c>
      <c r="AJ96" s="164">
        <v>2.3704499999999999</v>
      </c>
      <c r="AK96" s="164">
        <v>2.3704499999999999</v>
      </c>
      <c r="AL96" s="164">
        <v>0.79912000000000005</v>
      </c>
      <c r="AM96" s="165">
        <v>3.0310000000000001</v>
      </c>
      <c r="AN96" s="165">
        <v>3.4009999999999998</v>
      </c>
      <c r="AO96" s="165">
        <v>3.6520000000000001</v>
      </c>
      <c r="AP96" s="165">
        <v>4.4989999999999997</v>
      </c>
      <c r="AQ96" s="165">
        <v>4.7850000000000001</v>
      </c>
      <c r="AR96" s="165">
        <v>4.859</v>
      </c>
      <c r="AS96" s="49">
        <f t="shared" si="82"/>
        <v>2.5619142857142854</v>
      </c>
      <c r="AT96" s="49">
        <f t="shared" si="82"/>
        <v>2.5875008928571424</v>
      </c>
      <c r="AU96" s="151">
        <v>89.36</v>
      </c>
      <c r="AV96" s="49">
        <f t="shared" si="83"/>
        <v>679.13599999999997</v>
      </c>
      <c r="AW96" s="49">
        <f t="shared" si="84"/>
        <v>624.11199999999997</v>
      </c>
      <c r="AX96" s="19"/>
    </row>
    <row r="97" spans="1:50">
      <c r="A97" s="59"/>
      <c r="B97" s="20">
        <v>202202</v>
      </c>
      <c r="C97" s="3">
        <v>44599</v>
      </c>
      <c r="D97">
        <v>269.02999999999997</v>
      </c>
      <c r="E97" s="49">
        <f t="shared" si="69"/>
        <v>2.6902999999999997</v>
      </c>
      <c r="F97" s="49">
        <f t="shared" si="70"/>
        <v>112.99259999999998</v>
      </c>
      <c r="G97" s="11">
        <v>271.02999999999997</v>
      </c>
      <c r="H97" s="49">
        <f t="shared" si="71"/>
        <v>2.7102999999999997</v>
      </c>
      <c r="I97" s="49">
        <f t="shared" si="72"/>
        <v>113.83259999999999</v>
      </c>
      <c r="J97" s="11">
        <v>273.08999999999997</v>
      </c>
      <c r="K97" s="49">
        <f t="shared" si="73"/>
        <v>2.7308999999999997</v>
      </c>
      <c r="L97" s="49">
        <f t="shared" si="74"/>
        <v>114.69779999999999</v>
      </c>
      <c r="M97" s="11">
        <v>275.08999999999997</v>
      </c>
      <c r="N97" s="49">
        <f t="shared" si="75"/>
        <v>2.7508999999999997</v>
      </c>
      <c r="O97" s="49">
        <f t="shared" si="76"/>
        <v>115.53779999999999</v>
      </c>
      <c r="P97" s="11">
        <v>279.18</v>
      </c>
      <c r="Q97" s="49">
        <f t="shared" si="77"/>
        <v>2.7918000000000003</v>
      </c>
      <c r="R97" s="49">
        <f t="shared" si="78"/>
        <v>117.25560000000002</v>
      </c>
      <c r="S97" s="11">
        <v>281.18</v>
      </c>
      <c r="T97" s="49">
        <f t="shared" si="79"/>
        <v>2.8117999999999999</v>
      </c>
      <c r="U97" s="49">
        <f t="shared" si="80"/>
        <v>118.09559999999999</v>
      </c>
      <c r="V97" s="120">
        <v>9.56</v>
      </c>
      <c r="W97" s="49">
        <f t="shared" si="85"/>
        <v>122.55259999999998</v>
      </c>
      <c r="X97" s="49">
        <f t="shared" si="86"/>
        <v>2.9179190476190473</v>
      </c>
      <c r="Y97" s="49">
        <f t="shared" si="87"/>
        <v>123.39259999999999</v>
      </c>
      <c r="Z97" s="49">
        <f t="shared" si="81"/>
        <v>2.9379190476190473</v>
      </c>
      <c r="AA97" s="49">
        <f t="shared" si="90"/>
        <v>126.81560000000002</v>
      </c>
      <c r="AB97" s="49">
        <f t="shared" si="91"/>
        <v>3.0194190476190479</v>
      </c>
      <c r="AC97" s="120">
        <v>0.66</v>
      </c>
      <c r="AD97" s="49">
        <f t="shared" si="88"/>
        <v>113.65259999999998</v>
      </c>
      <c r="AE97" s="49">
        <f t="shared" si="89"/>
        <v>2.7060142857142853</v>
      </c>
      <c r="AF97" s="164">
        <v>2.8693439999999999</v>
      </c>
      <c r="AG97" s="164">
        <v>2.8980009999999998</v>
      </c>
      <c r="AH97" s="164">
        <v>2.5779580000000002</v>
      </c>
      <c r="AI97" s="164">
        <v>2.5792700000000002</v>
      </c>
      <c r="AJ97" s="164">
        <v>2.3704499999999999</v>
      </c>
      <c r="AK97" s="164">
        <v>2.3704499999999999</v>
      </c>
      <c r="AL97" s="164">
        <v>0.79912000000000005</v>
      </c>
      <c r="AM97" s="165">
        <v>3.0310000000000001</v>
      </c>
      <c r="AN97" s="165">
        <v>3.4009999999999998</v>
      </c>
      <c r="AO97" s="165">
        <v>3.6520000000000001</v>
      </c>
      <c r="AP97" s="165">
        <v>4.4989999999999997</v>
      </c>
      <c r="AQ97" s="165">
        <v>4.7850000000000001</v>
      </c>
      <c r="AR97" s="165">
        <v>4.859</v>
      </c>
      <c r="AS97" s="49">
        <f t="shared" si="82"/>
        <v>2.5619142857142854</v>
      </c>
      <c r="AT97" s="49">
        <f t="shared" si="82"/>
        <v>2.5875008928571424</v>
      </c>
      <c r="AU97" s="151">
        <v>91.32</v>
      </c>
      <c r="AV97" s="49">
        <f t="shared" si="83"/>
        <v>694.03199999999993</v>
      </c>
      <c r="AW97" s="49">
        <f t="shared" si="84"/>
        <v>625.1</v>
      </c>
      <c r="AX97" s="19"/>
    </row>
    <row r="98" spans="1:50">
      <c r="A98" s="59"/>
      <c r="B98" s="20">
        <v>202202</v>
      </c>
      <c r="C98" s="3">
        <v>44596</v>
      </c>
      <c r="D98">
        <v>268.2</v>
      </c>
      <c r="E98" s="49">
        <f t="shared" si="69"/>
        <v>2.6819999999999999</v>
      </c>
      <c r="F98" s="49">
        <f t="shared" si="70"/>
        <v>112.64399999999999</v>
      </c>
      <c r="G98" s="11">
        <v>270.2</v>
      </c>
      <c r="H98" s="49">
        <f t="shared" si="71"/>
        <v>2.702</v>
      </c>
      <c r="I98" s="49">
        <f t="shared" si="72"/>
        <v>113.48399999999999</v>
      </c>
      <c r="J98" s="11">
        <v>272.26</v>
      </c>
      <c r="K98" s="49">
        <f t="shared" si="73"/>
        <v>2.7225999999999999</v>
      </c>
      <c r="L98" s="49">
        <f t="shared" si="74"/>
        <v>114.3492</v>
      </c>
      <c r="M98" s="11">
        <v>274.26</v>
      </c>
      <c r="N98" s="49">
        <f t="shared" si="75"/>
        <v>2.7425999999999999</v>
      </c>
      <c r="O98" s="49">
        <f t="shared" si="76"/>
        <v>115.1892</v>
      </c>
      <c r="P98" s="11">
        <v>278.35000000000002</v>
      </c>
      <c r="Q98" s="49">
        <f t="shared" si="77"/>
        <v>2.7835000000000001</v>
      </c>
      <c r="R98" s="49">
        <f t="shared" si="78"/>
        <v>116.90700000000001</v>
      </c>
      <c r="S98" s="11">
        <v>280.35000000000002</v>
      </c>
      <c r="T98" s="49">
        <f t="shared" si="79"/>
        <v>2.8035000000000001</v>
      </c>
      <c r="U98" s="49">
        <f t="shared" si="80"/>
        <v>117.747</v>
      </c>
      <c r="V98" s="120">
        <v>9.56</v>
      </c>
      <c r="W98" s="49">
        <f t="shared" si="85"/>
        <v>122.20399999999999</v>
      </c>
      <c r="X98" s="49">
        <f t="shared" si="86"/>
        <v>2.9096190476190475</v>
      </c>
      <c r="Y98" s="49">
        <f t="shared" si="87"/>
        <v>123.044</v>
      </c>
      <c r="Z98" s="49">
        <f t="shared" si="81"/>
        <v>2.9296190476190476</v>
      </c>
      <c r="AA98" s="49">
        <f t="shared" si="90"/>
        <v>126.46700000000001</v>
      </c>
      <c r="AB98" s="49">
        <f t="shared" si="91"/>
        <v>3.0111190476190481</v>
      </c>
      <c r="AC98" s="120">
        <v>0.66</v>
      </c>
      <c r="AD98" s="49">
        <f t="shared" si="88"/>
        <v>113.30399999999999</v>
      </c>
      <c r="AE98" s="49">
        <f t="shared" si="89"/>
        <v>2.6977142857142855</v>
      </c>
      <c r="AF98" s="164">
        <v>2.8693439999999999</v>
      </c>
      <c r="AG98" s="164">
        <v>2.8980009999999998</v>
      </c>
      <c r="AH98" s="164">
        <v>2.5779580000000002</v>
      </c>
      <c r="AI98" s="164">
        <v>2.5792700000000002</v>
      </c>
      <c r="AJ98" s="164">
        <v>2.3704499999999999</v>
      </c>
      <c r="AK98" s="164">
        <v>2.3704499999999999</v>
      </c>
      <c r="AL98" s="164">
        <v>0.79912000000000005</v>
      </c>
      <c r="AM98" s="165">
        <v>2.9449999999999998</v>
      </c>
      <c r="AN98" s="165">
        <v>3.3290000000000002</v>
      </c>
      <c r="AO98" s="165">
        <v>3.5779999999999998</v>
      </c>
      <c r="AP98" s="165">
        <v>4.476</v>
      </c>
      <c r="AQ98" s="165">
        <v>4.74</v>
      </c>
      <c r="AR98" s="165">
        <v>4.8140000000000001</v>
      </c>
      <c r="AS98" s="49">
        <f t="shared" si="82"/>
        <v>2.5619142857142854</v>
      </c>
      <c r="AT98" s="49">
        <f t="shared" si="82"/>
        <v>2.5875008928571424</v>
      </c>
      <c r="AU98" s="151">
        <v>92.31</v>
      </c>
      <c r="AV98" s="49">
        <f t="shared" si="83"/>
        <v>701.55600000000004</v>
      </c>
      <c r="AW98" s="49">
        <f t="shared" si="84"/>
        <v>617.27199999999993</v>
      </c>
      <c r="AX98" s="19"/>
    </row>
    <row r="99" spans="1:50">
      <c r="A99" s="59"/>
      <c r="B99" s="20">
        <v>202202</v>
      </c>
      <c r="C99" s="3">
        <v>44595</v>
      </c>
      <c r="D99">
        <v>264.27</v>
      </c>
      <c r="E99" s="49">
        <f t="shared" si="69"/>
        <v>2.6426999999999996</v>
      </c>
      <c r="F99" s="49">
        <f t="shared" si="70"/>
        <v>110.99339999999998</v>
      </c>
      <c r="G99" s="11">
        <v>266.27</v>
      </c>
      <c r="H99" s="49">
        <f t="shared" si="71"/>
        <v>2.6626999999999996</v>
      </c>
      <c r="I99" s="49">
        <f t="shared" si="72"/>
        <v>111.83339999999998</v>
      </c>
      <c r="J99" s="11">
        <v>268.37</v>
      </c>
      <c r="K99" s="49">
        <f t="shared" si="73"/>
        <v>2.6837</v>
      </c>
      <c r="L99" s="49">
        <f t="shared" si="74"/>
        <v>112.7154</v>
      </c>
      <c r="M99" s="11">
        <v>270.37</v>
      </c>
      <c r="N99" s="49">
        <f t="shared" si="75"/>
        <v>2.7037</v>
      </c>
      <c r="O99" s="49">
        <f t="shared" si="76"/>
        <v>113.55540000000001</v>
      </c>
      <c r="P99" s="11">
        <v>274.52</v>
      </c>
      <c r="Q99" s="49">
        <f t="shared" si="77"/>
        <v>2.7451999999999996</v>
      </c>
      <c r="R99" s="49">
        <f t="shared" si="78"/>
        <v>115.29839999999999</v>
      </c>
      <c r="S99" s="11">
        <v>276.52</v>
      </c>
      <c r="T99" s="49">
        <f t="shared" si="79"/>
        <v>2.7651999999999997</v>
      </c>
      <c r="U99" s="49">
        <f t="shared" si="80"/>
        <v>116.13839999999999</v>
      </c>
      <c r="V99" s="120">
        <v>9.56</v>
      </c>
      <c r="W99" s="49">
        <f t="shared" si="85"/>
        <v>120.55339999999998</v>
      </c>
      <c r="X99" s="49">
        <f t="shared" si="86"/>
        <v>2.8703190476190472</v>
      </c>
      <c r="Y99" s="49">
        <f t="shared" si="87"/>
        <v>121.39339999999999</v>
      </c>
      <c r="Z99" s="49">
        <f t="shared" si="81"/>
        <v>2.8903190476190472</v>
      </c>
      <c r="AA99" s="49">
        <f t="shared" si="90"/>
        <v>124.85839999999999</v>
      </c>
      <c r="AB99" s="49">
        <f t="shared" si="91"/>
        <v>2.9728190476190473</v>
      </c>
      <c r="AC99" s="120">
        <v>0.66</v>
      </c>
      <c r="AD99" s="49">
        <f t="shared" si="88"/>
        <v>111.65339999999998</v>
      </c>
      <c r="AE99" s="49">
        <f t="shared" si="89"/>
        <v>2.6584142857142852</v>
      </c>
      <c r="AF99" s="164">
        <v>2.8693439999999999</v>
      </c>
      <c r="AG99" s="164">
        <v>2.8980009999999998</v>
      </c>
      <c r="AH99" s="164">
        <v>2.5779580000000002</v>
      </c>
      <c r="AI99" s="164">
        <v>2.5792700000000002</v>
      </c>
      <c r="AJ99" s="164">
        <v>2.3704499999999999</v>
      </c>
      <c r="AK99" s="164">
        <v>2.3704499999999999</v>
      </c>
      <c r="AL99" s="164">
        <v>0.79912000000000005</v>
      </c>
      <c r="AM99" s="165">
        <v>2.9449999999999998</v>
      </c>
      <c r="AN99" s="165">
        <v>3.3290000000000002</v>
      </c>
      <c r="AO99" s="165">
        <v>3.5779999999999998</v>
      </c>
      <c r="AP99" s="165">
        <v>4.476</v>
      </c>
      <c r="AQ99" s="165">
        <v>4.74</v>
      </c>
      <c r="AR99" s="165">
        <v>4.8140000000000001</v>
      </c>
      <c r="AS99" s="49">
        <f t="shared" si="82"/>
        <v>2.5619142857142854</v>
      </c>
      <c r="AT99" s="49">
        <f t="shared" si="82"/>
        <v>2.5875008928571424</v>
      </c>
      <c r="AU99" s="151">
        <v>90.27</v>
      </c>
      <c r="AV99" s="49">
        <f t="shared" si="83"/>
        <v>686.05199999999991</v>
      </c>
      <c r="AW99" s="49">
        <f t="shared" si="84"/>
        <v>594.548</v>
      </c>
      <c r="AX99" s="19"/>
    </row>
    <row r="100" spans="1:50">
      <c r="A100" s="59"/>
      <c r="B100" s="20">
        <v>202202</v>
      </c>
      <c r="C100" s="3">
        <v>44594</v>
      </c>
      <c r="D100">
        <v>261.7</v>
      </c>
      <c r="E100" s="49">
        <f t="shared" si="69"/>
        <v>2.617</v>
      </c>
      <c r="F100" s="49">
        <f t="shared" si="70"/>
        <v>109.914</v>
      </c>
      <c r="G100" s="11">
        <v>263.7</v>
      </c>
      <c r="H100" s="49">
        <f t="shared" si="71"/>
        <v>2.637</v>
      </c>
      <c r="I100" s="49">
        <f t="shared" si="72"/>
        <v>110.754</v>
      </c>
      <c r="J100" s="11">
        <v>265.83999999999997</v>
      </c>
      <c r="K100" s="49">
        <f t="shared" si="73"/>
        <v>2.6583999999999999</v>
      </c>
      <c r="L100" s="49">
        <f t="shared" si="74"/>
        <v>111.6528</v>
      </c>
      <c r="M100" s="11">
        <v>267.83999999999997</v>
      </c>
      <c r="N100" s="49">
        <f t="shared" si="75"/>
        <v>2.6783999999999999</v>
      </c>
      <c r="O100" s="49">
        <f t="shared" si="76"/>
        <v>112.49279999999999</v>
      </c>
      <c r="P100" s="11">
        <v>272.05</v>
      </c>
      <c r="Q100" s="49">
        <f t="shared" si="77"/>
        <v>2.7204999999999999</v>
      </c>
      <c r="R100" s="49">
        <f t="shared" si="78"/>
        <v>114.261</v>
      </c>
      <c r="S100" s="11">
        <v>274.05</v>
      </c>
      <c r="T100" s="49">
        <f t="shared" si="79"/>
        <v>2.7404999999999999</v>
      </c>
      <c r="U100" s="49">
        <f t="shared" si="80"/>
        <v>115.101</v>
      </c>
      <c r="V100" s="120">
        <v>9.56</v>
      </c>
      <c r="W100" s="49">
        <f t="shared" si="85"/>
        <v>119.474</v>
      </c>
      <c r="X100" s="49">
        <f t="shared" si="86"/>
        <v>2.8446190476190476</v>
      </c>
      <c r="Y100" s="49">
        <f t="shared" si="87"/>
        <v>120.31400000000001</v>
      </c>
      <c r="Z100" s="49">
        <f t="shared" si="81"/>
        <v>2.8646190476190476</v>
      </c>
      <c r="AA100" s="49">
        <f t="shared" si="90"/>
        <v>123.821</v>
      </c>
      <c r="AB100" s="49">
        <f t="shared" si="91"/>
        <v>2.9481190476190475</v>
      </c>
      <c r="AC100" s="120">
        <v>0.66</v>
      </c>
      <c r="AD100" s="49">
        <f t="shared" si="88"/>
        <v>110.574</v>
      </c>
      <c r="AE100" s="49">
        <f t="shared" si="89"/>
        <v>2.6327142857142856</v>
      </c>
      <c r="AF100" s="164">
        <v>2.8693439999999999</v>
      </c>
      <c r="AG100" s="164">
        <v>2.8980009999999998</v>
      </c>
      <c r="AH100" s="164">
        <v>2.5779580000000002</v>
      </c>
      <c r="AI100" s="164">
        <v>2.5792700000000002</v>
      </c>
      <c r="AJ100" s="164">
        <v>2.3704499999999999</v>
      </c>
      <c r="AK100" s="164">
        <v>2.3704499999999999</v>
      </c>
      <c r="AL100" s="164">
        <v>0.79912000000000005</v>
      </c>
      <c r="AM100" s="165">
        <v>2.9449999999999998</v>
      </c>
      <c r="AN100" s="165">
        <v>3.3290000000000002</v>
      </c>
      <c r="AO100" s="165">
        <v>3.5779999999999998</v>
      </c>
      <c r="AP100" s="165">
        <v>4.476</v>
      </c>
      <c r="AQ100" s="165">
        <v>4.74</v>
      </c>
      <c r="AR100" s="165">
        <v>4.8140000000000001</v>
      </c>
      <c r="AS100" s="49">
        <f t="shared" si="82"/>
        <v>2.5619142857142854</v>
      </c>
      <c r="AT100" s="49">
        <f t="shared" si="82"/>
        <v>2.5875008928571424</v>
      </c>
      <c r="AU100" s="151">
        <v>88.26</v>
      </c>
      <c r="AV100" s="49">
        <f t="shared" si="83"/>
        <v>670.77599999999995</v>
      </c>
      <c r="AW100" s="49">
        <f t="shared" si="84"/>
        <v>599.64</v>
      </c>
      <c r="AX100" s="19"/>
    </row>
    <row r="101" spans="1:50">
      <c r="A101" s="59"/>
      <c r="B101" s="20">
        <v>202202</v>
      </c>
      <c r="C101" s="3">
        <v>44593</v>
      </c>
      <c r="D101">
        <v>256.67</v>
      </c>
      <c r="E101" s="49">
        <f t="shared" si="69"/>
        <v>2.5667</v>
      </c>
      <c r="F101" s="49">
        <f t="shared" si="70"/>
        <v>107.8014</v>
      </c>
      <c r="G101" s="11">
        <v>258.67</v>
      </c>
      <c r="H101" s="49">
        <f t="shared" si="71"/>
        <v>2.5867</v>
      </c>
      <c r="I101" s="49">
        <f t="shared" si="72"/>
        <v>108.6414</v>
      </c>
      <c r="J101" s="11">
        <v>260.81</v>
      </c>
      <c r="K101" s="49">
        <f t="shared" si="73"/>
        <v>2.6080999999999999</v>
      </c>
      <c r="L101" s="49">
        <f t="shared" si="74"/>
        <v>109.5402</v>
      </c>
      <c r="M101" s="11">
        <v>262.81</v>
      </c>
      <c r="N101" s="49">
        <f t="shared" si="75"/>
        <v>2.6280999999999999</v>
      </c>
      <c r="O101" s="49">
        <f t="shared" si="76"/>
        <v>110.3802</v>
      </c>
      <c r="P101" s="11">
        <v>267.02</v>
      </c>
      <c r="Q101" s="49">
        <f t="shared" si="77"/>
        <v>2.6701999999999999</v>
      </c>
      <c r="R101" s="49">
        <f t="shared" si="78"/>
        <v>112.1484</v>
      </c>
      <c r="S101" s="11">
        <v>269.02</v>
      </c>
      <c r="T101" s="49">
        <f t="shared" si="79"/>
        <v>2.6901999999999999</v>
      </c>
      <c r="U101" s="49">
        <f t="shared" si="80"/>
        <v>112.9884</v>
      </c>
      <c r="V101" s="120">
        <v>9.56</v>
      </c>
      <c r="W101" s="49">
        <f t="shared" si="85"/>
        <v>117.3614</v>
      </c>
      <c r="X101" s="49">
        <f t="shared" si="86"/>
        <v>2.7943190476190476</v>
      </c>
      <c r="Y101" s="49">
        <f t="shared" si="87"/>
        <v>118.20140000000001</v>
      </c>
      <c r="Z101" s="49">
        <f t="shared" si="81"/>
        <v>2.8143190476190476</v>
      </c>
      <c r="AA101" s="49">
        <f t="shared" si="90"/>
        <v>121.7084</v>
      </c>
      <c r="AB101" s="49">
        <f t="shared" si="91"/>
        <v>2.8978190476190475</v>
      </c>
      <c r="AC101" s="120">
        <v>0.66</v>
      </c>
      <c r="AD101" s="49">
        <f t="shared" si="88"/>
        <v>108.4614</v>
      </c>
      <c r="AE101" s="49">
        <f t="shared" si="89"/>
        <v>2.5824142857142856</v>
      </c>
      <c r="AF101" s="164">
        <v>2.8693439999999999</v>
      </c>
      <c r="AG101" s="164">
        <v>2.8980009999999998</v>
      </c>
      <c r="AH101" s="164">
        <v>2.5779580000000002</v>
      </c>
      <c r="AI101" s="164">
        <v>2.5792700000000002</v>
      </c>
      <c r="AJ101" s="164">
        <v>2.3704499999999999</v>
      </c>
      <c r="AK101" s="164">
        <v>2.3704499999999999</v>
      </c>
      <c r="AL101" s="164">
        <v>0.79912000000000005</v>
      </c>
      <c r="AM101" s="165">
        <v>2.9449999999999998</v>
      </c>
      <c r="AN101" s="165">
        <v>3.3290000000000002</v>
      </c>
      <c r="AO101" s="165">
        <v>3.5779999999999998</v>
      </c>
      <c r="AP101" s="165">
        <v>4.476</v>
      </c>
      <c r="AQ101" s="165">
        <v>4.74</v>
      </c>
      <c r="AR101" s="165">
        <v>4.8140000000000001</v>
      </c>
      <c r="AS101" s="49">
        <f t="shared" si="82"/>
        <v>2.5619142857142854</v>
      </c>
      <c r="AT101" s="49">
        <f t="shared" si="82"/>
        <v>2.5875008928571424</v>
      </c>
      <c r="AU101" s="151">
        <v>88.2</v>
      </c>
      <c r="AV101" s="49">
        <f t="shared" si="83"/>
        <v>670.31999999999994</v>
      </c>
      <c r="AW101" s="49">
        <f t="shared" si="84"/>
        <v>603.89599999999996</v>
      </c>
      <c r="AX101" s="19"/>
    </row>
    <row r="102" spans="1:50">
      <c r="A102" s="59"/>
      <c r="B102" s="20">
        <v>202201</v>
      </c>
      <c r="C102" s="3">
        <v>44592</v>
      </c>
      <c r="D102">
        <v>254.59</v>
      </c>
      <c r="E102" s="49">
        <f t="shared" si="69"/>
        <v>2.5459000000000001</v>
      </c>
      <c r="F102" s="49">
        <f t="shared" si="70"/>
        <v>106.9278</v>
      </c>
      <c r="G102" s="11">
        <v>256.58999999999997</v>
      </c>
      <c r="H102" s="49">
        <f t="shared" si="71"/>
        <v>2.5658999999999996</v>
      </c>
      <c r="I102" s="49">
        <f t="shared" si="72"/>
        <v>107.76779999999998</v>
      </c>
      <c r="J102" s="11">
        <v>258.73</v>
      </c>
      <c r="K102" s="49">
        <f t="shared" si="73"/>
        <v>2.5873000000000004</v>
      </c>
      <c r="L102" s="49">
        <f t="shared" si="74"/>
        <v>108.66660000000002</v>
      </c>
      <c r="M102" s="11">
        <v>260.73</v>
      </c>
      <c r="N102" s="49">
        <f t="shared" si="75"/>
        <v>2.6073000000000004</v>
      </c>
      <c r="O102" s="49">
        <f t="shared" si="76"/>
        <v>109.50660000000002</v>
      </c>
      <c r="P102" s="11">
        <v>264.94</v>
      </c>
      <c r="Q102" s="49">
        <f t="shared" si="77"/>
        <v>2.6494</v>
      </c>
      <c r="R102" s="49">
        <f t="shared" si="78"/>
        <v>111.2748</v>
      </c>
      <c r="S102" s="11">
        <v>266.94</v>
      </c>
      <c r="T102" s="49">
        <f t="shared" si="79"/>
        <v>2.6694</v>
      </c>
      <c r="U102" s="49">
        <f t="shared" si="80"/>
        <v>112.1148</v>
      </c>
      <c r="V102" s="120">
        <v>9.56</v>
      </c>
      <c r="W102" s="49">
        <f t="shared" si="85"/>
        <v>116.48780000000001</v>
      </c>
      <c r="X102" s="49">
        <f t="shared" si="86"/>
        <v>2.7735190476190477</v>
      </c>
      <c r="Y102" s="49">
        <f t="shared" si="87"/>
        <v>117.32779999999998</v>
      </c>
      <c r="Z102" s="49">
        <f t="shared" si="81"/>
        <v>2.7935190476190472</v>
      </c>
      <c r="AA102" s="49">
        <f t="shared" si="90"/>
        <v>120.8348</v>
      </c>
      <c r="AB102" s="49">
        <f t="shared" si="91"/>
        <v>2.8770190476190476</v>
      </c>
      <c r="AC102" s="120">
        <v>0.66</v>
      </c>
      <c r="AD102" s="49">
        <f t="shared" si="88"/>
        <v>107.5878</v>
      </c>
      <c r="AE102" s="49">
        <f t="shared" si="89"/>
        <v>2.5616142857142856</v>
      </c>
      <c r="AF102" s="164">
        <v>2.8693439999999999</v>
      </c>
      <c r="AG102" s="164">
        <v>2.8980009999999998</v>
      </c>
      <c r="AH102" s="164">
        <v>2.5779580000000002</v>
      </c>
      <c r="AI102" s="164">
        <v>2.5792700000000002</v>
      </c>
      <c r="AJ102" s="164">
        <v>2.3704499999999999</v>
      </c>
      <c r="AK102" s="164">
        <v>2.3704499999999999</v>
      </c>
      <c r="AL102" s="164">
        <v>0.79912000000000005</v>
      </c>
      <c r="AM102" s="165">
        <v>2.9449999999999998</v>
      </c>
      <c r="AN102" s="165">
        <v>3.3290000000000002</v>
      </c>
      <c r="AO102" s="165">
        <v>3.5779999999999998</v>
      </c>
      <c r="AP102" s="165">
        <v>4.476</v>
      </c>
      <c r="AQ102" s="165">
        <v>4.74</v>
      </c>
      <c r="AR102" s="165">
        <v>4.8140000000000001</v>
      </c>
      <c r="AS102" s="49">
        <f t="shared" si="82"/>
        <v>2.5619142857142854</v>
      </c>
      <c r="AT102" s="49">
        <f t="shared" si="82"/>
        <v>2.5875008928571424</v>
      </c>
      <c r="AU102" s="151">
        <v>88.15</v>
      </c>
      <c r="AV102" s="49">
        <f t="shared" si="83"/>
        <v>669.94</v>
      </c>
      <c r="AW102" s="49">
        <f t="shared" si="84"/>
        <v>591.66</v>
      </c>
      <c r="AX102" s="19"/>
    </row>
    <row r="103" spans="1:50">
      <c r="A103" s="59"/>
      <c r="B103" s="20">
        <v>202201</v>
      </c>
      <c r="C103" s="3">
        <v>44589</v>
      </c>
      <c r="D103">
        <v>252.79</v>
      </c>
      <c r="E103" s="49">
        <f t="shared" si="69"/>
        <v>2.5278999999999998</v>
      </c>
      <c r="F103" s="49">
        <f t="shared" si="70"/>
        <v>106.17179999999999</v>
      </c>
      <c r="G103" s="11">
        <v>254.79</v>
      </c>
      <c r="H103" s="49">
        <f t="shared" si="71"/>
        <v>2.5478999999999998</v>
      </c>
      <c r="I103" s="49">
        <f t="shared" si="72"/>
        <v>107.01179999999999</v>
      </c>
      <c r="J103" s="11">
        <v>256.91000000000003</v>
      </c>
      <c r="K103" s="49">
        <f t="shared" si="73"/>
        <v>2.5691000000000002</v>
      </c>
      <c r="L103" s="49">
        <f t="shared" si="74"/>
        <v>107.90220000000001</v>
      </c>
      <c r="M103" s="11">
        <v>258.91000000000003</v>
      </c>
      <c r="N103" s="49">
        <f t="shared" si="75"/>
        <v>2.5891000000000002</v>
      </c>
      <c r="O103" s="49">
        <f t="shared" si="76"/>
        <v>108.74220000000001</v>
      </c>
      <c r="P103" s="11">
        <v>263.08999999999997</v>
      </c>
      <c r="Q103" s="49">
        <f t="shared" si="77"/>
        <v>2.6308999999999996</v>
      </c>
      <c r="R103" s="49">
        <f t="shared" si="78"/>
        <v>110.49779999999998</v>
      </c>
      <c r="S103" s="11">
        <v>265.08999999999997</v>
      </c>
      <c r="T103" s="49">
        <f t="shared" si="79"/>
        <v>2.6508999999999996</v>
      </c>
      <c r="U103" s="49">
        <f t="shared" si="80"/>
        <v>111.33779999999999</v>
      </c>
      <c r="V103" s="120">
        <v>9.56</v>
      </c>
      <c r="W103" s="49">
        <f t="shared" si="85"/>
        <v>115.73179999999999</v>
      </c>
      <c r="X103" s="49">
        <f t="shared" si="86"/>
        <v>2.7555190476190474</v>
      </c>
      <c r="Y103" s="49">
        <f t="shared" si="87"/>
        <v>116.5718</v>
      </c>
      <c r="Z103" s="49">
        <f t="shared" si="81"/>
        <v>2.7755190476190474</v>
      </c>
      <c r="AA103" s="49">
        <f t="shared" si="90"/>
        <v>120.05779999999999</v>
      </c>
      <c r="AB103" s="49">
        <f t="shared" si="91"/>
        <v>2.8585190476190472</v>
      </c>
      <c r="AC103" s="120">
        <v>0.66</v>
      </c>
      <c r="AD103" s="49">
        <f t="shared" si="88"/>
        <v>106.83179999999999</v>
      </c>
      <c r="AE103" s="49">
        <f t="shared" si="89"/>
        <v>2.5436142857142854</v>
      </c>
      <c r="AF103" s="164">
        <v>2.8693439999999999</v>
      </c>
      <c r="AG103" s="164">
        <v>2.8980009999999998</v>
      </c>
      <c r="AH103" s="164">
        <v>2.5779580000000002</v>
      </c>
      <c r="AI103" s="164">
        <v>2.5792700000000002</v>
      </c>
      <c r="AJ103" s="164">
        <v>2.3704499999999999</v>
      </c>
      <c r="AK103" s="164">
        <v>2.3704499999999999</v>
      </c>
      <c r="AL103" s="164">
        <v>0.79912000000000005</v>
      </c>
      <c r="AM103" s="165">
        <v>2.8809999999999998</v>
      </c>
      <c r="AN103" s="165">
        <v>3.2759999999999998</v>
      </c>
      <c r="AO103" s="165">
        <v>3.516</v>
      </c>
      <c r="AP103" s="165">
        <v>4.46</v>
      </c>
      <c r="AQ103" s="165">
        <v>4.7350000000000003</v>
      </c>
      <c r="AR103" s="165">
        <v>4.8109999999999999</v>
      </c>
      <c r="AS103" s="49">
        <f t="shared" si="82"/>
        <v>2.5619142857142854</v>
      </c>
      <c r="AT103" s="49">
        <f t="shared" si="82"/>
        <v>2.5875008928571424</v>
      </c>
      <c r="AU103" s="151">
        <v>86.82</v>
      </c>
      <c r="AV103" s="49">
        <f t="shared" si="83"/>
        <v>659.83199999999988</v>
      </c>
      <c r="AW103" s="49">
        <f t="shared" si="84"/>
        <v>585.12399999999991</v>
      </c>
      <c r="AX103" s="19"/>
    </row>
    <row r="104" spans="1:50">
      <c r="A104" s="59"/>
      <c r="B104" s="20">
        <v>202201</v>
      </c>
      <c r="C104" s="3">
        <v>44588</v>
      </c>
      <c r="D104">
        <v>251.85</v>
      </c>
      <c r="E104" s="49">
        <f t="shared" si="69"/>
        <v>2.5185</v>
      </c>
      <c r="F104" s="49">
        <f t="shared" si="70"/>
        <v>105.777</v>
      </c>
      <c r="G104" s="11">
        <v>253.85</v>
      </c>
      <c r="H104" s="49">
        <f t="shared" si="71"/>
        <v>2.5385</v>
      </c>
      <c r="I104" s="49">
        <f t="shared" si="72"/>
        <v>106.617</v>
      </c>
      <c r="J104" s="11">
        <v>255.89</v>
      </c>
      <c r="K104" s="49">
        <f t="shared" si="73"/>
        <v>2.5589</v>
      </c>
      <c r="L104" s="49">
        <f t="shared" si="74"/>
        <v>107.4738</v>
      </c>
      <c r="M104" s="11">
        <v>257.89</v>
      </c>
      <c r="N104" s="49">
        <f t="shared" si="75"/>
        <v>2.5789</v>
      </c>
      <c r="O104" s="49">
        <f t="shared" si="76"/>
        <v>108.3138</v>
      </c>
      <c r="P104" s="11">
        <v>261.95</v>
      </c>
      <c r="Q104" s="49">
        <f t="shared" si="77"/>
        <v>2.6194999999999999</v>
      </c>
      <c r="R104" s="49">
        <f t="shared" si="78"/>
        <v>110.01899999999999</v>
      </c>
      <c r="S104" s="11">
        <v>263.95</v>
      </c>
      <c r="T104" s="49">
        <f t="shared" si="79"/>
        <v>2.6395</v>
      </c>
      <c r="U104" s="49">
        <f t="shared" si="80"/>
        <v>110.85899999999999</v>
      </c>
      <c r="V104" s="120">
        <v>9.56</v>
      </c>
      <c r="W104" s="49">
        <f t="shared" si="85"/>
        <v>115.337</v>
      </c>
      <c r="X104" s="49">
        <f t="shared" si="86"/>
        <v>2.7461190476190476</v>
      </c>
      <c r="Y104" s="49">
        <f t="shared" si="87"/>
        <v>116.17700000000001</v>
      </c>
      <c r="Z104" s="49">
        <f t="shared" si="81"/>
        <v>2.7661190476190476</v>
      </c>
      <c r="AA104" s="49">
        <f t="shared" si="90"/>
        <v>119.57899999999999</v>
      </c>
      <c r="AB104" s="49">
        <f t="shared" si="91"/>
        <v>2.8471190476190475</v>
      </c>
      <c r="AC104" s="120">
        <v>0.66</v>
      </c>
      <c r="AD104" s="49">
        <f t="shared" si="88"/>
        <v>106.437</v>
      </c>
      <c r="AE104" s="49">
        <f t="shared" si="89"/>
        <v>2.5342142857142855</v>
      </c>
      <c r="AF104" s="164">
        <v>2.8693439999999999</v>
      </c>
      <c r="AG104" s="164">
        <v>2.8980009999999998</v>
      </c>
      <c r="AH104" s="164">
        <v>2.5779580000000002</v>
      </c>
      <c r="AI104" s="164">
        <v>2.5792700000000002</v>
      </c>
      <c r="AJ104" s="164">
        <v>2.3704499999999999</v>
      </c>
      <c r="AK104" s="164">
        <v>2.3704499999999999</v>
      </c>
      <c r="AL104" s="164">
        <v>0.79912000000000005</v>
      </c>
      <c r="AM104" s="165">
        <v>2.8809999999999998</v>
      </c>
      <c r="AN104" s="165">
        <v>3.2759999999999998</v>
      </c>
      <c r="AO104" s="165">
        <v>3.516</v>
      </c>
      <c r="AP104" s="165">
        <v>4.46</v>
      </c>
      <c r="AQ104" s="165">
        <v>4.7350000000000003</v>
      </c>
      <c r="AR104" s="165">
        <v>4.8109999999999999</v>
      </c>
      <c r="AS104" s="49">
        <f t="shared" si="82"/>
        <v>2.5619142857142854</v>
      </c>
      <c r="AT104" s="49">
        <f t="shared" si="82"/>
        <v>2.5875008928571424</v>
      </c>
      <c r="AU104" s="151">
        <v>86.61</v>
      </c>
      <c r="AV104" s="49">
        <f t="shared" si="83"/>
        <v>658.23599999999999</v>
      </c>
      <c r="AW104" s="49">
        <f t="shared" si="84"/>
        <v>578.20799999999997</v>
      </c>
      <c r="AX104" s="19"/>
    </row>
    <row r="105" spans="1:50">
      <c r="A105" s="59"/>
      <c r="B105" s="20">
        <v>202201</v>
      </c>
      <c r="C105" s="3">
        <v>44587</v>
      </c>
      <c r="D105">
        <v>252.07</v>
      </c>
      <c r="E105" s="49">
        <f t="shared" si="69"/>
        <v>2.5206999999999997</v>
      </c>
      <c r="F105" s="49">
        <f t="shared" si="70"/>
        <v>105.86939999999998</v>
      </c>
      <c r="G105" s="11">
        <v>254.07</v>
      </c>
      <c r="H105" s="49">
        <f t="shared" si="71"/>
        <v>2.5406999999999997</v>
      </c>
      <c r="I105" s="49">
        <f t="shared" si="72"/>
        <v>106.70939999999999</v>
      </c>
      <c r="J105" s="11">
        <v>256.11</v>
      </c>
      <c r="K105" s="49">
        <f t="shared" si="73"/>
        <v>2.5611000000000002</v>
      </c>
      <c r="L105" s="49">
        <f t="shared" si="74"/>
        <v>107.56620000000001</v>
      </c>
      <c r="M105" s="11">
        <v>258.11</v>
      </c>
      <c r="N105" s="49">
        <f t="shared" si="75"/>
        <v>2.5811000000000002</v>
      </c>
      <c r="O105" s="49">
        <f t="shared" si="76"/>
        <v>108.40620000000001</v>
      </c>
      <c r="P105" s="11">
        <v>262.17</v>
      </c>
      <c r="Q105" s="49">
        <f t="shared" si="77"/>
        <v>2.6217000000000001</v>
      </c>
      <c r="R105" s="49">
        <f t="shared" si="78"/>
        <v>110.1114</v>
      </c>
      <c r="S105" s="11">
        <v>264.17</v>
      </c>
      <c r="T105" s="49">
        <f t="shared" si="79"/>
        <v>2.6417000000000002</v>
      </c>
      <c r="U105" s="49">
        <f t="shared" si="80"/>
        <v>110.95140000000001</v>
      </c>
      <c r="V105" s="120">
        <v>9.56</v>
      </c>
      <c r="W105" s="49">
        <f t="shared" si="85"/>
        <v>115.42939999999999</v>
      </c>
      <c r="X105" s="49">
        <f t="shared" si="86"/>
        <v>2.7483190476190473</v>
      </c>
      <c r="Y105" s="49">
        <f t="shared" si="87"/>
        <v>116.26939999999999</v>
      </c>
      <c r="Z105" s="49">
        <f t="shared" si="81"/>
        <v>2.7683190476190473</v>
      </c>
      <c r="AA105" s="49">
        <f t="shared" si="90"/>
        <v>119.67140000000001</v>
      </c>
      <c r="AB105" s="49">
        <f t="shared" si="91"/>
        <v>2.8493190476190478</v>
      </c>
      <c r="AC105" s="120">
        <v>0.66</v>
      </c>
      <c r="AD105" s="49">
        <f t="shared" si="88"/>
        <v>106.52939999999998</v>
      </c>
      <c r="AE105" s="49">
        <f t="shared" si="89"/>
        <v>2.5364142857142853</v>
      </c>
      <c r="AF105" s="164">
        <v>2.8693439999999999</v>
      </c>
      <c r="AG105" s="164">
        <v>2.8980009999999998</v>
      </c>
      <c r="AH105" s="164">
        <v>2.5779580000000002</v>
      </c>
      <c r="AI105" s="164">
        <v>2.5792700000000002</v>
      </c>
      <c r="AJ105" s="164">
        <v>2.3704499999999999</v>
      </c>
      <c r="AK105" s="164">
        <v>2.3704499999999999</v>
      </c>
      <c r="AL105" s="164">
        <v>0.79912000000000005</v>
      </c>
      <c r="AM105" s="165">
        <v>2.8809999999999998</v>
      </c>
      <c r="AN105" s="165">
        <v>3.2759999999999998</v>
      </c>
      <c r="AO105" s="165">
        <v>3.516</v>
      </c>
      <c r="AP105" s="165">
        <v>4.46</v>
      </c>
      <c r="AQ105" s="165">
        <v>4.7350000000000003</v>
      </c>
      <c r="AR105" s="165">
        <v>4.8109999999999999</v>
      </c>
      <c r="AS105" s="49">
        <f t="shared" si="82"/>
        <v>2.5619142857142854</v>
      </c>
      <c r="AT105" s="49">
        <f t="shared" si="82"/>
        <v>2.5875008928571424</v>
      </c>
      <c r="AU105" s="151">
        <v>87.35</v>
      </c>
      <c r="AV105" s="49">
        <f t="shared" si="83"/>
        <v>663.8599999999999</v>
      </c>
      <c r="AW105" s="49">
        <f t="shared" si="84"/>
        <v>585.12399999999991</v>
      </c>
      <c r="AX105" s="19"/>
    </row>
    <row r="106" spans="1:50">
      <c r="A106" s="59"/>
      <c r="B106" s="20">
        <v>202201</v>
      </c>
      <c r="C106" s="3">
        <v>44586</v>
      </c>
      <c r="D106">
        <v>246.01</v>
      </c>
      <c r="E106" s="49">
        <f t="shared" si="69"/>
        <v>2.4600999999999997</v>
      </c>
      <c r="F106" s="49">
        <f t="shared" si="70"/>
        <v>103.32419999999999</v>
      </c>
      <c r="G106" s="11">
        <v>248.01</v>
      </c>
      <c r="H106" s="49">
        <f t="shared" si="71"/>
        <v>2.4800999999999997</v>
      </c>
      <c r="I106" s="49">
        <f t="shared" si="72"/>
        <v>104.16419999999999</v>
      </c>
      <c r="J106" s="11">
        <v>250.03</v>
      </c>
      <c r="K106" s="49">
        <f t="shared" si="73"/>
        <v>2.5003000000000002</v>
      </c>
      <c r="L106" s="49">
        <f t="shared" si="74"/>
        <v>105.01260000000001</v>
      </c>
      <c r="M106" s="11">
        <v>252.03</v>
      </c>
      <c r="N106" s="49">
        <f t="shared" si="75"/>
        <v>2.5203000000000002</v>
      </c>
      <c r="O106" s="49">
        <f t="shared" si="76"/>
        <v>105.85260000000001</v>
      </c>
      <c r="P106" s="11">
        <v>256.06</v>
      </c>
      <c r="Q106" s="49">
        <f t="shared" si="77"/>
        <v>2.5606</v>
      </c>
      <c r="R106" s="49">
        <f t="shared" si="78"/>
        <v>107.54519999999999</v>
      </c>
      <c r="S106" s="11">
        <v>258.06</v>
      </c>
      <c r="T106" s="49">
        <f t="shared" si="79"/>
        <v>2.5806</v>
      </c>
      <c r="U106" s="49">
        <f t="shared" si="80"/>
        <v>108.3852</v>
      </c>
      <c r="V106" s="120">
        <v>9.56</v>
      </c>
      <c r="W106" s="49">
        <f t="shared" si="85"/>
        <v>112.88419999999999</v>
      </c>
      <c r="X106" s="49">
        <f t="shared" si="86"/>
        <v>2.6877190476190473</v>
      </c>
      <c r="Y106" s="49">
        <f t="shared" si="87"/>
        <v>113.7242</v>
      </c>
      <c r="Z106" s="49">
        <f t="shared" si="81"/>
        <v>2.7077190476190474</v>
      </c>
      <c r="AA106" s="49">
        <f t="shared" si="90"/>
        <v>117.1052</v>
      </c>
      <c r="AB106" s="49">
        <f t="shared" si="91"/>
        <v>2.7882190476190476</v>
      </c>
      <c r="AC106" s="120">
        <v>0.66</v>
      </c>
      <c r="AD106" s="49">
        <f t="shared" si="88"/>
        <v>103.98419999999999</v>
      </c>
      <c r="AE106" s="49">
        <f t="shared" si="89"/>
        <v>2.4758142857142853</v>
      </c>
      <c r="AF106" s="164">
        <v>2.8693439999999999</v>
      </c>
      <c r="AG106" s="164">
        <v>2.8980009999999998</v>
      </c>
      <c r="AH106" s="164">
        <v>2.5779580000000002</v>
      </c>
      <c r="AI106" s="164">
        <v>2.5792700000000002</v>
      </c>
      <c r="AJ106" s="164">
        <v>2.3704499999999999</v>
      </c>
      <c r="AK106" s="164">
        <v>2.3704499999999999</v>
      </c>
      <c r="AL106" s="164">
        <v>0.79912000000000005</v>
      </c>
      <c r="AM106" s="165">
        <v>2.8809999999999998</v>
      </c>
      <c r="AN106" s="165">
        <v>3.2759999999999998</v>
      </c>
      <c r="AO106" s="165">
        <v>3.516</v>
      </c>
      <c r="AP106" s="165">
        <v>4.46</v>
      </c>
      <c r="AQ106" s="165">
        <v>4.7350000000000003</v>
      </c>
      <c r="AR106" s="165">
        <v>4.8109999999999999</v>
      </c>
      <c r="AS106" s="49">
        <f t="shared" si="82"/>
        <v>2.5619142857142854</v>
      </c>
      <c r="AT106" s="49">
        <f t="shared" si="82"/>
        <v>2.5875008928571424</v>
      </c>
      <c r="AU106" s="151">
        <v>85.6</v>
      </c>
      <c r="AV106" s="49">
        <f t="shared" si="83"/>
        <v>650.55999999999995</v>
      </c>
      <c r="AW106" s="49">
        <f t="shared" si="84"/>
        <v>581.85599999999999</v>
      </c>
      <c r="AX106" s="19"/>
    </row>
    <row r="107" spans="1:50">
      <c r="A107" s="59"/>
      <c r="B107" s="20">
        <v>202201</v>
      </c>
      <c r="C107" s="3">
        <v>44585</v>
      </c>
      <c r="D107">
        <v>239.31</v>
      </c>
      <c r="E107" s="49">
        <f t="shared" si="69"/>
        <v>2.3931</v>
      </c>
      <c r="F107" s="49">
        <f t="shared" si="70"/>
        <v>100.5102</v>
      </c>
      <c r="G107" s="11">
        <v>241.31</v>
      </c>
      <c r="H107" s="49">
        <f t="shared" si="71"/>
        <v>2.4131</v>
      </c>
      <c r="I107" s="49">
        <f t="shared" si="72"/>
        <v>101.3502</v>
      </c>
      <c r="J107" s="11">
        <v>243.41</v>
      </c>
      <c r="K107" s="49">
        <f t="shared" si="73"/>
        <v>2.4340999999999999</v>
      </c>
      <c r="L107" s="49">
        <f t="shared" si="74"/>
        <v>102.23219999999999</v>
      </c>
      <c r="M107" s="11">
        <v>245.41</v>
      </c>
      <c r="N107" s="49">
        <f t="shared" si="75"/>
        <v>2.4540999999999999</v>
      </c>
      <c r="O107" s="49">
        <f t="shared" si="76"/>
        <v>103.0722</v>
      </c>
      <c r="P107" s="11">
        <v>249.56</v>
      </c>
      <c r="Q107" s="49">
        <f t="shared" si="77"/>
        <v>2.4956</v>
      </c>
      <c r="R107" s="49">
        <f t="shared" si="78"/>
        <v>104.8152</v>
      </c>
      <c r="S107" s="11">
        <v>251.56</v>
      </c>
      <c r="T107" s="49">
        <f t="shared" si="79"/>
        <v>2.5156000000000001</v>
      </c>
      <c r="U107" s="49">
        <f t="shared" si="80"/>
        <v>105.65520000000001</v>
      </c>
      <c r="V107" s="120">
        <v>9.56</v>
      </c>
      <c r="W107" s="49">
        <f t="shared" si="85"/>
        <v>110.0702</v>
      </c>
      <c r="X107" s="49">
        <f t="shared" si="86"/>
        <v>2.6207190476190476</v>
      </c>
      <c r="Y107" s="49">
        <f t="shared" si="87"/>
        <v>110.9102</v>
      </c>
      <c r="Z107" s="49">
        <f t="shared" si="81"/>
        <v>2.6407190476190476</v>
      </c>
      <c r="AA107" s="49">
        <f t="shared" si="90"/>
        <v>114.37520000000001</v>
      </c>
      <c r="AB107" s="49">
        <f t="shared" si="91"/>
        <v>2.7232190476190477</v>
      </c>
      <c r="AC107" s="120">
        <v>0.66</v>
      </c>
      <c r="AD107" s="49">
        <f t="shared" si="88"/>
        <v>101.17019999999999</v>
      </c>
      <c r="AE107" s="49">
        <f t="shared" si="89"/>
        <v>2.4088142857142856</v>
      </c>
      <c r="AF107" s="164">
        <v>2.8693439999999999</v>
      </c>
      <c r="AG107" s="164">
        <v>2.8980009999999998</v>
      </c>
      <c r="AH107" s="164">
        <v>2.5779580000000002</v>
      </c>
      <c r="AI107" s="164">
        <v>2.5792700000000002</v>
      </c>
      <c r="AJ107" s="164">
        <v>2.3704499999999999</v>
      </c>
      <c r="AK107" s="164">
        <v>2.3704499999999999</v>
      </c>
      <c r="AL107" s="164">
        <v>0.79912000000000005</v>
      </c>
      <c r="AM107" s="165">
        <v>2.8809999999999998</v>
      </c>
      <c r="AN107" s="165">
        <v>3.2759999999999998</v>
      </c>
      <c r="AO107" s="165">
        <v>3.516</v>
      </c>
      <c r="AP107" s="165">
        <v>4.46</v>
      </c>
      <c r="AQ107" s="165">
        <v>4.7350000000000003</v>
      </c>
      <c r="AR107" s="165">
        <v>4.8109999999999999</v>
      </c>
      <c r="AS107" s="49">
        <f t="shared" si="82"/>
        <v>2.5619142857142854</v>
      </c>
      <c r="AT107" s="49">
        <f t="shared" si="82"/>
        <v>2.5875008928571424</v>
      </c>
      <c r="AU107" s="151">
        <v>88.31</v>
      </c>
      <c r="AV107" s="49">
        <f t="shared" si="83"/>
        <v>671.15599999999995</v>
      </c>
      <c r="AW107" s="49">
        <f t="shared" si="84"/>
        <v>577.44799999999998</v>
      </c>
      <c r="AX107" s="19"/>
    </row>
    <row r="108" spans="1:50">
      <c r="A108" s="59"/>
      <c r="B108" s="20">
        <v>202201</v>
      </c>
      <c r="C108" s="3">
        <v>44582</v>
      </c>
      <c r="D108">
        <v>243.49</v>
      </c>
      <c r="E108" s="49">
        <f t="shared" si="69"/>
        <v>2.4349000000000003</v>
      </c>
      <c r="F108" s="49">
        <f t="shared" si="70"/>
        <v>102.26580000000001</v>
      </c>
      <c r="G108" s="11">
        <v>245.49</v>
      </c>
      <c r="H108" s="49">
        <f t="shared" si="71"/>
        <v>2.4549000000000003</v>
      </c>
      <c r="I108" s="49">
        <f t="shared" si="72"/>
        <v>103.10580000000002</v>
      </c>
      <c r="J108" s="11">
        <v>247.63</v>
      </c>
      <c r="K108" s="49">
        <f t="shared" si="73"/>
        <v>2.4763000000000002</v>
      </c>
      <c r="L108" s="49">
        <f t="shared" si="74"/>
        <v>104.00460000000001</v>
      </c>
      <c r="M108" s="11">
        <v>249.63</v>
      </c>
      <c r="N108" s="49">
        <f t="shared" si="75"/>
        <v>2.4962999999999997</v>
      </c>
      <c r="O108" s="49">
        <f t="shared" si="76"/>
        <v>104.84459999999999</v>
      </c>
      <c r="P108" s="11">
        <v>253.84</v>
      </c>
      <c r="Q108" s="49">
        <f t="shared" si="77"/>
        <v>2.5384000000000002</v>
      </c>
      <c r="R108" s="49">
        <f t="shared" si="78"/>
        <v>106.61280000000001</v>
      </c>
      <c r="S108" s="11">
        <v>255.84</v>
      </c>
      <c r="T108" s="49">
        <f t="shared" si="79"/>
        <v>2.5584000000000002</v>
      </c>
      <c r="U108" s="49">
        <f t="shared" si="80"/>
        <v>107.45280000000001</v>
      </c>
      <c r="V108" s="120">
        <v>9.56</v>
      </c>
      <c r="W108" s="49">
        <f t="shared" si="85"/>
        <v>111.82580000000002</v>
      </c>
      <c r="X108" s="49">
        <f t="shared" si="86"/>
        <v>2.6625190476190479</v>
      </c>
      <c r="Y108" s="49">
        <f t="shared" si="87"/>
        <v>112.66580000000002</v>
      </c>
      <c r="Z108" s="49">
        <f t="shared" si="81"/>
        <v>2.6825190476190479</v>
      </c>
      <c r="AA108" s="49">
        <f t="shared" si="90"/>
        <v>116.17280000000001</v>
      </c>
      <c r="AB108" s="49">
        <f t="shared" si="91"/>
        <v>2.7660190476190478</v>
      </c>
      <c r="AC108" s="120">
        <v>0.66</v>
      </c>
      <c r="AD108" s="49">
        <f t="shared" si="88"/>
        <v>102.92580000000001</v>
      </c>
      <c r="AE108" s="49">
        <f t="shared" si="89"/>
        <v>2.4506142857142859</v>
      </c>
      <c r="AF108" s="164">
        <v>2.8693439999999999</v>
      </c>
      <c r="AG108" s="164">
        <v>2.8980009999999998</v>
      </c>
      <c r="AH108" s="164">
        <v>2.5779580000000002</v>
      </c>
      <c r="AI108" s="164">
        <v>2.5792700000000002</v>
      </c>
      <c r="AJ108" s="164">
        <v>2.3704499999999999</v>
      </c>
      <c r="AK108" s="164">
        <v>2.3704499999999999</v>
      </c>
      <c r="AL108" s="164">
        <v>0.79912000000000005</v>
      </c>
      <c r="AM108" s="165">
        <v>2.84</v>
      </c>
      <c r="AN108" s="165">
        <v>3.25</v>
      </c>
      <c r="AO108" s="165">
        <v>3.4740000000000002</v>
      </c>
      <c r="AP108" s="165">
        <v>4.476</v>
      </c>
      <c r="AQ108" s="165">
        <v>4.7560000000000002</v>
      </c>
      <c r="AR108" s="165">
        <v>4.827</v>
      </c>
      <c r="AS108" s="49">
        <f t="shared" si="82"/>
        <v>2.5619142857142854</v>
      </c>
      <c r="AT108" s="49">
        <f t="shared" si="82"/>
        <v>2.5875008928571424</v>
      </c>
      <c r="AU108" s="151">
        <v>85.14</v>
      </c>
      <c r="AV108" s="49">
        <f t="shared" si="83"/>
        <v>647.06399999999996</v>
      </c>
      <c r="AW108" s="49">
        <f t="shared" si="84"/>
        <v>574.33199999999988</v>
      </c>
      <c r="AX108" s="19"/>
    </row>
    <row r="109" spans="1:50">
      <c r="A109" s="59"/>
      <c r="B109" s="20">
        <v>202201</v>
      </c>
      <c r="C109" s="3">
        <v>44581</v>
      </c>
      <c r="D109">
        <v>245.47</v>
      </c>
      <c r="E109" s="49">
        <f t="shared" si="69"/>
        <v>2.4546999999999999</v>
      </c>
      <c r="F109" s="49">
        <f t="shared" si="70"/>
        <v>103.09739999999999</v>
      </c>
      <c r="G109" s="11">
        <v>247.47</v>
      </c>
      <c r="H109" s="49">
        <f t="shared" si="71"/>
        <v>2.4746999999999999</v>
      </c>
      <c r="I109" s="49">
        <f t="shared" si="72"/>
        <v>103.9374</v>
      </c>
      <c r="J109" s="11">
        <v>249.61</v>
      </c>
      <c r="K109" s="49">
        <f t="shared" si="73"/>
        <v>2.4961000000000002</v>
      </c>
      <c r="L109" s="49">
        <f t="shared" si="74"/>
        <v>104.83620000000001</v>
      </c>
      <c r="M109" s="11">
        <v>251.61</v>
      </c>
      <c r="N109" s="49">
        <f t="shared" si="75"/>
        <v>2.5161000000000002</v>
      </c>
      <c r="O109" s="49">
        <f t="shared" si="76"/>
        <v>105.67620000000001</v>
      </c>
      <c r="P109" s="11">
        <v>255.82</v>
      </c>
      <c r="Q109" s="49">
        <f t="shared" si="77"/>
        <v>2.5581999999999998</v>
      </c>
      <c r="R109" s="49">
        <f t="shared" si="78"/>
        <v>107.44439999999999</v>
      </c>
      <c r="S109" s="11">
        <v>257.82</v>
      </c>
      <c r="T109" s="49">
        <f t="shared" si="79"/>
        <v>2.5781999999999998</v>
      </c>
      <c r="U109" s="49">
        <f t="shared" si="80"/>
        <v>108.28439999999999</v>
      </c>
      <c r="V109" s="120">
        <v>9.56</v>
      </c>
      <c r="W109" s="49">
        <f t="shared" si="85"/>
        <v>112.6574</v>
      </c>
      <c r="X109" s="49">
        <f t="shared" si="86"/>
        <v>2.6823190476190475</v>
      </c>
      <c r="Y109" s="49">
        <f t="shared" si="87"/>
        <v>113.4974</v>
      </c>
      <c r="Z109" s="49">
        <f t="shared" si="81"/>
        <v>2.7023190476190475</v>
      </c>
      <c r="AA109" s="49">
        <f t="shared" si="90"/>
        <v>117.00439999999999</v>
      </c>
      <c r="AB109" s="49">
        <f t="shared" si="91"/>
        <v>2.7858190476190474</v>
      </c>
      <c r="AC109" s="120">
        <v>0.66</v>
      </c>
      <c r="AD109" s="49">
        <f t="shared" si="88"/>
        <v>103.75739999999999</v>
      </c>
      <c r="AE109" s="49">
        <f t="shared" si="89"/>
        <v>2.4704142857142855</v>
      </c>
      <c r="AF109" s="164">
        <v>2.8693439999999999</v>
      </c>
      <c r="AG109" s="164">
        <v>2.8980009999999998</v>
      </c>
      <c r="AH109" s="164">
        <v>2.5779580000000002</v>
      </c>
      <c r="AI109" s="164">
        <v>2.5792700000000002</v>
      </c>
      <c r="AJ109" s="164">
        <v>2.3704499999999999</v>
      </c>
      <c r="AK109" s="164">
        <v>2.3704499999999999</v>
      </c>
      <c r="AL109" s="164">
        <v>0.79912000000000005</v>
      </c>
      <c r="AM109" s="165">
        <v>2.84</v>
      </c>
      <c r="AN109" s="165">
        <v>3.25</v>
      </c>
      <c r="AO109" s="165">
        <v>3.4740000000000002</v>
      </c>
      <c r="AP109" s="165">
        <v>4.476</v>
      </c>
      <c r="AQ109" s="165">
        <v>4.7560000000000002</v>
      </c>
      <c r="AR109" s="165">
        <v>4.827</v>
      </c>
      <c r="AS109" s="49">
        <f t="shared" si="82"/>
        <v>2.5619142857142854</v>
      </c>
      <c r="AT109" s="49">
        <f t="shared" si="82"/>
        <v>2.5875008928571424</v>
      </c>
      <c r="AU109" s="151">
        <v>85.55</v>
      </c>
      <c r="AV109" s="49">
        <f t="shared" si="83"/>
        <v>650.17999999999995</v>
      </c>
      <c r="AW109" s="49">
        <f t="shared" si="84"/>
        <v>560.80399999999997</v>
      </c>
      <c r="AX109" s="19"/>
    </row>
    <row r="110" spans="1:50">
      <c r="A110" s="59"/>
      <c r="B110" s="20">
        <v>202201</v>
      </c>
      <c r="C110" s="3">
        <v>44580</v>
      </c>
      <c r="D110">
        <v>245.95</v>
      </c>
      <c r="E110" s="49">
        <f t="shared" si="69"/>
        <v>2.4594999999999998</v>
      </c>
      <c r="F110" s="49">
        <f t="shared" si="70"/>
        <v>103.29899999999999</v>
      </c>
      <c r="G110" s="11">
        <v>247.95</v>
      </c>
      <c r="H110" s="49">
        <f t="shared" si="71"/>
        <v>2.4794999999999998</v>
      </c>
      <c r="I110" s="49">
        <f t="shared" si="72"/>
        <v>104.139</v>
      </c>
      <c r="J110" s="11">
        <v>250.09</v>
      </c>
      <c r="K110" s="49">
        <f t="shared" si="73"/>
        <v>2.5009000000000001</v>
      </c>
      <c r="L110" s="49">
        <f t="shared" si="74"/>
        <v>105.0378</v>
      </c>
      <c r="M110" s="11">
        <v>252.09</v>
      </c>
      <c r="N110" s="49">
        <f t="shared" si="75"/>
        <v>2.5209000000000001</v>
      </c>
      <c r="O110" s="49">
        <f t="shared" si="76"/>
        <v>105.87780000000001</v>
      </c>
      <c r="P110" s="11">
        <v>256.3</v>
      </c>
      <c r="Q110" s="49">
        <f t="shared" si="77"/>
        <v>2.5630000000000002</v>
      </c>
      <c r="R110" s="49">
        <f t="shared" si="78"/>
        <v>107.646</v>
      </c>
      <c r="S110" s="11">
        <v>258.3</v>
      </c>
      <c r="T110" s="49">
        <f t="shared" si="79"/>
        <v>2.5830000000000002</v>
      </c>
      <c r="U110" s="49">
        <f t="shared" si="80"/>
        <v>108.486</v>
      </c>
      <c r="V110" s="120">
        <v>9.56</v>
      </c>
      <c r="W110" s="49">
        <f t="shared" si="85"/>
        <v>112.85899999999999</v>
      </c>
      <c r="X110" s="49">
        <f t="shared" si="86"/>
        <v>2.6871190476190474</v>
      </c>
      <c r="Y110" s="49">
        <f t="shared" si="87"/>
        <v>113.699</v>
      </c>
      <c r="Z110" s="49">
        <f t="shared" si="81"/>
        <v>2.7071190476190474</v>
      </c>
      <c r="AA110" s="49">
        <f t="shared" si="90"/>
        <v>117.206</v>
      </c>
      <c r="AB110" s="49">
        <f t="shared" si="91"/>
        <v>2.7906190476190478</v>
      </c>
      <c r="AC110" s="120">
        <v>0.66</v>
      </c>
      <c r="AD110" s="49">
        <f t="shared" si="88"/>
        <v>103.95899999999999</v>
      </c>
      <c r="AE110" s="49">
        <f t="shared" si="89"/>
        <v>2.4752142857142854</v>
      </c>
      <c r="AF110" s="164">
        <v>2.8693439999999999</v>
      </c>
      <c r="AG110" s="164">
        <v>2.8980009999999998</v>
      </c>
      <c r="AH110" s="164">
        <v>2.5779580000000002</v>
      </c>
      <c r="AI110" s="164">
        <v>2.5792700000000002</v>
      </c>
      <c r="AJ110" s="164">
        <v>2.3704499999999999</v>
      </c>
      <c r="AK110" s="164">
        <v>2.3704499999999999</v>
      </c>
      <c r="AL110" s="164">
        <v>0.79912000000000005</v>
      </c>
      <c r="AM110" s="165">
        <v>2.84</v>
      </c>
      <c r="AN110" s="165">
        <v>3.25</v>
      </c>
      <c r="AO110" s="165">
        <v>3.4740000000000002</v>
      </c>
      <c r="AP110" s="165">
        <v>4.476</v>
      </c>
      <c r="AQ110" s="165">
        <v>4.7560000000000002</v>
      </c>
      <c r="AR110" s="165">
        <v>4.827</v>
      </c>
      <c r="AS110" s="49">
        <f t="shared" si="82"/>
        <v>2.5619142857142854</v>
      </c>
      <c r="AT110" s="49">
        <f t="shared" si="82"/>
        <v>2.5875008928571424</v>
      </c>
      <c r="AU110" s="151">
        <v>85.8</v>
      </c>
      <c r="AV110" s="49">
        <f t="shared" si="83"/>
        <v>652.07999999999993</v>
      </c>
      <c r="AW110" s="49">
        <f t="shared" si="84"/>
        <v>552.976</v>
      </c>
      <c r="AX110" s="19"/>
    </row>
    <row r="111" spans="1:50">
      <c r="A111" s="59"/>
      <c r="B111" s="20">
        <v>202201</v>
      </c>
      <c r="C111" s="3">
        <v>44579</v>
      </c>
      <c r="D111">
        <v>243.68</v>
      </c>
      <c r="E111" s="49">
        <f t="shared" ref="E111:E123" si="92">D111/100</f>
        <v>2.4367999999999999</v>
      </c>
      <c r="F111" s="49">
        <f t="shared" ref="F111:F123" si="93">(D111/100)*42</f>
        <v>102.34559999999999</v>
      </c>
      <c r="G111" s="11">
        <v>245.68</v>
      </c>
      <c r="H111" s="49">
        <f t="shared" ref="H111:H123" si="94">G111/100</f>
        <v>2.4567999999999999</v>
      </c>
      <c r="I111" s="49">
        <f t="shared" ref="I111:I123" si="95">(G111/100)*42</f>
        <v>103.18559999999999</v>
      </c>
      <c r="J111" s="11">
        <v>247.68</v>
      </c>
      <c r="K111" s="49">
        <f t="shared" ref="K111:K123" si="96">J111/100</f>
        <v>2.4767999999999999</v>
      </c>
      <c r="L111" s="49">
        <f t="shared" ref="L111:L123" si="97">(J111/100)*42</f>
        <v>104.0256</v>
      </c>
      <c r="M111" s="11">
        <v>249.68</v>
      </c>
      <c r="N111" s="49">
        <f t="shared" ref="N111:N123" si="98">M111/100</f>
        <v>2.4967999999999999</v>
      </c>
      <c r="O111" s="49">
        <f t="shared" ref="O111:O123" si="99">(M111/100)*42</f>
        <v>104.8656</v>
      </c>
      <c r="P111" s="11">
        <v>253.68</v>
      </c>
      <c r="Q111" s="49">
        <f t="shared" ref="Q111:Q123" si="100">P111/100</f>
        <v>2.5367999999999999</v>
      </c>
      <c r="R111" s="49">
        <f t="shared" ref="R111:R123" si="101">(P111/100)*42</f>
        <v>106.54559999999999</v>
      </c>
      <c r="S111" s="11">
        <v>255.68</v>
      </c>
      <c r="T111" s="49">
        <f t="shared" ref="T111:T123" si="102">S111/100</f>
        <v>2.5568</v>
      </c>
      <c r="U111" s="49">
        <f t="shared" ref="U111:U123" si="103">(S111/100)*42</f>
        <v>107.3856</v>
      </c>
      <c r="V111" s="120">
        <v>9.56</v>
      </c>
      <c r="W111" s="49">
        <f t="shared" ref="W111:W122" si="104">+F111+V111</f>
        <v>111.90559999999999</v>
      </c>
      <c r="X111" s="49">
        <f t="shared" ref="X111:X122" si="105">W111/42</f>
        <v>2.6644190476190475</v>
      </c>
      <c r="Y111" s="49">
        <f t="shared" ref="Y111:Y122" si="106">+I111+V111</f>
        <v>112.7456</v>
      </c>
      <c r="Z111" s="49">
        <f t="shared" ref="Z111:Z122" si="107">Y111/42</f>
        <v>2.6844190476190475</v>
      </c>
      <c r="AA111" s="49">
        <f t="shared" si="90"/>
        <v>116.1056</v>
      </c>
      <c r="AB111" s="49">
        <f t="shared" si="91"/>
        <v>2.7644190476190476</v>
      </c>
      <c r="AC111" s="120">
        <v>0.66</v>
      </c>
      <c r="AD111" s="49">
        <f t="shared" ref="AD111:AD123" si="108">+F111+AC111</f>
        <v>103.00559999999999</v>
      </c>
      <c r="AE111" s="49">
        <f t="shared" ref="AE111:AE123" si="109">AD111/42</f>
        <v>2.4525142857142854</v>
      </c>
      <c r="AF111" s="164">
        <v>2.8693439999999999</v>
      </c>
      <c r="AG111" s="164">
        <v>2.8980009999999998</v>
      </c>
      <c r="AH111" s="164">
        <v>2.5779580000000002</v>
      </c>
      <c r="AI111" s="164">
        <v>2.5792700000000002</v>
      </c>
      <c r="AJ111" s="164">
        <v>2.3704499999999999</v>
      </c>
      <c r="AK111" s="164">
        <v>2.3704499999999999</v>
      </c>
      <c r="AL111" s="164">
        <v>0.79912000000000005</v>
      </c>
      <c r="AM111" s="165">
        <v>2.84</v>
      </c>
      <c r="AN111" s="165">
        <v>3.25</v>
      </c>
      <c r="AO111" s="165">
        <v>3.4740000000000002</v>
      </c>
      <c r="AP111" s="165">
        <v>4.476</v>
      </c>
      <c r="AQ111" s="165">
        <v>4.7560000000000002</v>
      </c>
      <c r="AR111" s="165">
        <v>4.827</v>
      </c>
      <c r="AS111" s="49">
        <f t="shared" si="82"/>
        <v>2.5619142857142854</v>
      </c>
      <c r="AT111" s="49">
        <f t="shared" si="82"/>
        <v>2.5875008928571424</v>
      </c>
      <c r="AU111" s="151">
        <v>84.83</v>
      </c>
      <c r="AV111" s="49">
        <f t="shared" si="83"/>
        <v>644.70799999999997</v>
      </c>
      <c r="AW111" s="49">
        <f t="shared" si="84"/>
        <v>540.51200000000006</v>
      </c>
      <c r="AX111" s="19"/>
    </row>
    <row r="112" spans="1:50">
      <c r="A112" s="59"/>
      <c r="B112" s="20">
        <v>202201</v>
      </c>
      <c r="C112" s="3">
        <v>44575</v>
      </c>
      <c r="D112">
        <v>241.65</v>
      </c>
      <c r="E112" s="49">
        <f t="shared" si="92"/>
        <v>2.4165000000000001</v>
      </c>
      <c r="F112" s="49">
        <f t="shared" si="93"/>
        <v>101.49300000000001</v>
      </c>
      <c r="G112" s="11">
        <v>243.65</v>
      </c>
      <c r="H112" s="49">
        <f t="shared" si="94"/>
        <v>2.4365000000000001</v>
      </c>
      <c r="I112" s="49">
        <f t="shared" si="95"/>
        <v>102.333</v>
      </c>
      <c r="J112" s="11">
        <v>245.75</v>
      </c>
      <c r="K112" s="49">
        <f t="shared" si="96"/>
        <v>2.4575</v>
      </c>
      <c r="L112" s="49">
        <f t="shared" si="97"/>
        <v>103.215</v>
      </c>
      <c r="M112" s="11">
        <v>247.75</v>
      </c>
      <c r="N112" s="49">
        <f t="shared" si="98"/>
        <v>2.4775</v>
      </c>
      <c r="O112" s="49">
        <f t="shared" si="99"/>
        <v>104.05500000000001</v>
      </c>
      <c r="P112" s="11">
        <v>251.9</v>
      </c>
      <c r="Q112" s="49">
        <f t="shared" si="100"/>
        <v>2.5190000000000001</v>
      </c>
      <c r="R112" s="49">
        <f t="shared" si="101"/>
        <v>105.798</v>
      </c>
      <c r="S112" s="11">
        <v>253.9</v>
      </c>
      <c r="T112" s="49">
        <f t="shared" si="102"/>
        <v>2.5390000000000001</v>
      </c>
      <c r="U112" s="49">
        <f t="shared" si="103"/>
        <v>106.63800000000001</v>
      </c>
      <c r="V112" s="120">
        <v>9.56</v>
      </c>
      <c r="W112" s="49">
        <f t="shared" si="104"/>
        <v>111.05300000000001</v>
      </c>
      <c r="X112" s="49">
        <f t="shared" si="105"/>
        <v>2.6441190476190477</v>
      </c>
      <c r="Y112" s="49">
        <f t="shared" si="106"/>
        <v>111.893</v>
      </c>
      <c r="Z112" s="49">
        <f t="shared" si="107"/>
        <v>2.6641190476190477</v>
      </c>
      <c r="AA112" s="49">
        <f t="shared" si="90"/>
        <v>115.358</v>
      </c>
      <c r="AB112" s="49">
        <f t="shared" si="91"/>
        <v>2.7466190476190477</v>
      </c>
      <c r="AC112" s="120">
        <v>0.66</v>
      </c>
      <c r="AD112" s="49">
        <f t="shared" si="108"/>
        <v>102.15300000000001</v>
      </c>
      <c r="AE112" s="49">
        <f t="shared" si="109"/>
        <v>2.4322142857142857</v>
      </c>
      <c r="AF112" s="164">
        <v>2.8693439999999999</v>
      </c>
      <c r="AG112" s="164">
        <v>2.8980009999999998</v>
      </c>
      <c r="AH112" s="164">
        <v>2.5779580000000002</v>
      </c>
      <c r="AI112" s="164">
        <v>2.5792700000000002</v>
      </c>
      <c r="AJ112" s="164">
        <v>2.3704499999999999</v>
      </c>
      <c r="AK112" s="164">
        <v>2.3704499999999999</v>
      </c>
      <c r="AL112" s="164">
        <v>0.79912000000000005</v>
      </c>
      <c r="AM112" s="165">
        <v>2.8290000000000002</v>
      </c>
      <c r="AN112" s="165">
        <v>3.2650000000000001</v>
      </c>
      <c r="AO112" s="165">
        <v>3.4820000000000002</v>
      </c>
      <c r="AP112" s="165">
        <v>4.4779999999999998</v>
      </c>
      <c r="AQ112" s="165">
        <v>4.76</v>
      </c>
      <c r="AR112" s="165">
        <v>4.8259999999999996</v>
      </c>
      <c r="AS112" s="49">
        <f t="shared" si="82"/>
        <v>2.5619142857142854</v>
      </c>
      <c r="AT112" s="49">
        <f t="shared" si="82"/>
        <v>2.5875008928571424</v>
      </c>
      <c r="AU112" s="151">
        <v>83.3</v>
      </c>
      <c r="AV112" s="49">
        <f t="shared" si="83"/>
        <v>633.07999999999993</v>
      </c>
      <c r="AW112" s="49">
        <f t="shared" si="84"/>
        <v>521.43599999999992</v>
      </c>
      <c r="AX112" s="19"/>
    </row>
    <row r="113" spans="1:50">
      <c r="A113" s="59"/>
      <c r="B113" s="20">
        <v>202201</v>
      </c>
      <c r="C113" s="3">
        <v>44574</v>
      </c>
      <c r="D113">
        <v>237.91</v>
      </c>
      <c r="E113" s="49">
        <f t="shared" si="92"/>
        <v>2.3790999999999998</v>
      </c>
      <c r="F113" s="49">
        <f t="shared" si="93"/>
        <v>99.922199999999989</v>
      </c>
      <c r="G113" s="11">
        <v>239.91</v>
      </c>
      <c r="H113" s="49">
        <f t="shared" si="94"/>
        <v>2.3990999999999998</v>
      </c>
      <c r="I113" s="49">
        <f t="shared" si="95"/>
        <v>100.76219999999999</v>
      </c>
      <c r="J113" s="11">
        <v>242.05</v>
      </c>
      <c r="K113" s="49">
        <f t="shared" si="96"/>
        <v>2.4205000000000001</v>
      </c>
      <c r="L113" s="49">
        <f t="shared" si="97"/>
        <v>101.661</v>
      </c>
      <c r="M113" s="11">
        <v>244.05</v>
      </c>
      <c r="N113" s="49">
        <f t="shared" si="98"/>
        <v>2.4405000000000001</v>
      </c>
      <c r="O113" s="49">
        <f t="shared" si="99"/>
        <v>102.501</v>
      </c>
      <c r="P113" s="11">
        <v>248.26</v>
      </c>
      <c r="Q113" s="49">
        <f t="shared" si="100"/>
        <v>2.4825999999999997</v>
      </c>
      <c r="R113" s="49">
        <f t="shared" si="101"/>
        <v>104.26919999999998</v>
      </c>
      <c r="S113" s="11">
        <v>250.26</v>
      </c>
      <c r="T113" s="49">
        <f t="shared" si="102"/>
        <v>2.5025999999999997</v>
      </c>
      <c r="U113" s="49">
        <f t="shared" si="103"/>
        <v>105.10919999999999</v>
      </c>
      <c r="V113" s="120">
        <v>9.56</v>
      </c>
      <c r="W113" s="49">
        <f t="shared" si="104"/>
        <v>109.48219999999999</v>
      </c>
      <c r="X113" s="49">
        <f t="shared" si="105"/>
        <v>2.6067190476190474</v>
      </c>
      <c r="Y113" s="49">
        <f t="shared" si="106"/>
        <v>110.3222</v>
      </c>
      <c r="Z113" s="49">
        <f t="shared" si="107"/>
        <v>2.6267190476190474</v>
      </c>
      <c r="AA113" s="49">
        <f t="shared" si="90"/>
        <v>113.82919999999999</v>
      </c>
      <c r="AB113" s="49">
        <f t="shared" si="91"/>
        <v>2.7102190476190473</v>
      </c>
      <c r="AC113" s="120">
        <v>0.66</v>
      </c>
      <c r="AD113" s="49">
        <f t="shared" si="108"/>
        <v>100.58219999999999</v>
      </c>
      <c r="AE113" s="49">
        <f t="shared" si="109"/>
        <v>2.3948142857142853</v>
      </c>
      <c r="AF113" s="164">
        <v>2.8693439999999999</v>
      </c>
      <c r="AG113" s="164">
        <v>2.8980009999999998</v>
      </c>
      <c r="AH113" s="164">
        <v>2.5779580000000002</v>
      </c>
      <c r="AI113" s="164">
        <v>2.5792700000000002</v>
      </c>
      <c r="AJ113" s="164">
        <v>2.3704499999999999</v>
      </c>
      <c r="AK113" s="164">
        <v>2.3704499999999999</v>
      </c>
      <c r="AL113" s="164">
        <v>0.79912000000000005</v>
      </c>
      <c r="AM113" s="165">
        <v>2.8290000000000002</v>
      </c>
      <c r="AN113" s="165">
        <v>3.2650000000000001</v>
      </c>
      <c r="AO113" s="165">
        <v>3.4820000000000002</v>
      </c>
      <c r="AP113" s="165">
        <v>4.4779999999999998</v>
      </c>
      <c r="AQ113" s="165">
        <v>4.76</v>
      </c>
      <c r="AR113" s="165">
        <v>4.8259999999999996</v>
      </c>
      <c r="AS113" s="49">
        <f t="shared" si="82"/>
        <v>2.5619142857142854</v>
      </c>
      <c r="AT113" s="49">
        <f t="shared" si="82"/>
        <v>2.5875008928571424</v>
      </c>
      <c r="AU113" s="151">
        <v>83.82</v>
      </c>
      <c r="AV113" s="49">
        <f t="shared" si="83"/>
        <v>637.03199999999993</v>
      </c>
      <c r="AW113" s="49">
        <f t="shared" si="84"/>
        <v>537.47199999999998</v>
      </c>
      <c r="AX113" s="19"/>
    </row>
    <row r="114" spans="1:50">
      <c r="A114" s="59"/>
      <c r="B114" s="20">
        <v>202201</v>
      </c>
      <c r="C114" s="3">
        <v>44573</v>
      </c>
      <c r="D114">
        <v>239.73</v>
      </c>
      <c r="E114" s="49">
        <f t="shared" si="92"/>
        <v>2.3973</v>
      </c>
      <c r="F114" s="49">
        <f t="shared" si="93"/>
        <v>100.6866</v>
      </c>
      <c r="G114" s="11">
        <v>241.73</v>
      </c>
      <c r="H114" s="49">
        <f t="shared" si="94"/>
        <v>2.4173</v>
      </c>
      <c r="I114" s="49">
        <f t="shared" si="95"/>
        <v>101.5266</v>
      </c>
      <c r="J114" s="11">
        <v>243.87</v>
      </c>
      <c r="K114" s="49">
        <f t="shared" si="96"/>
        <v>2.4386999999999999</v>
      </c>
      <c r="L114" s="49">
        <f t="shared" si="97"/>
        <v>102.4254</v>
      </c>
      <c r="M114" s="11">
        <v>245.87</v>
      </c>
      <c r="N114" s="49">
        <f t="shared" si="98"/>
        <v>2.4586999999999999</v>
      </c>
      <c r="O114" s="49">
        <f t="shared" si="99"/>
        <v>103.2654</v>
      </c>
      <c r="P114" s="11">
        <v>250.08</v>
      </c>
      <c r="Q114" s="49">
        <f t="shared" si="100"/>
        <v>2.5007999999999999</v>
      </c>
      <c r="R114" s="49">
        <f t="shared" si="101"/>
        <v>105.03359999999999</v>
      </c>
      <c r="S114" s="11">
        <v>252.08</v>
      </c>
      <c r="T114" s="49">
        <f t="shared" si="102"/>
        <v>2.5207999999999999</v>
      </c>
      <c r="U114" s="49">
        <f t="shared" si="103"/>
        <v>105.8736</v>
      </c>
      <c r="V114" s="120">
        <v>9.56</v>
      </c>
      <c r="W114" s="49">
        <f t="shared" si="104"/>
        <v>110.2466</v>
      </c>
      <c r="X114" s="49">
        <f t="shared" si="105"/>
        <v>2.6249190476190476</v>
      </c>
      <c r="Y114" s="49">
        <f t="shared" si="106"/>
        <v>111.0866</v>
      </c>
      <c r="Z114" s="49">
        <f t="shared" si="107"/>
        <v>2.6449190476190476</v>
      </c>
      <c r="AA114" s="49">
        <f t="shared" si="90"/>
        <v>114.5936</v>
      </c>
      <c r="AB114" s="49">
        <f t="shared" si="91"/>
        <v>2.7284190476190475</v>
      </c>
      <c r="AC114" s="120">
        <v>0.66</v>
      </c>
      <c r="AD114" s="49">
        <f t="shared" si="108"/>
        <v>101.3466</v>
      </c>
      <c r="AE114" s="49">
        <f t="shared" si="109"/>
        <v>2.4130142857142856</v>
      </c>
      <c r="AF114" s="164">
        <v>2.8693439999999999</v>
      </c>
      <c r="AG114" s="164">
        <v>2.8980009999999998</v>
      </c>
      <c r="AH114" s="164">
        <v>2.5779580000000002</v>
      </c>
      <c r="AI114" s="164">
        <v>2.5792700000000002</v>
      </c>
      <c r="AJ114" s="164">
        <v>2.3704499999999999</v>
      </c>
      <c r="AK114" s="164">
        <v>2.3704499999999999</v>
      </c>
      <c r="AL114" s="164">
        <v>0.79912000000000005</v>
      </c>
      <c r="AM114" s="165">
        <v>2.8290000000000002</v>
      </c>
      <c r="AN114" s="165">
        <v>3.2650000000000001</v>
      </c>
      <c r="AO114" s="165">
        <v>3.4820000000000002</v>
      </c>
      <c r="AP114" s="165">
        <v>4.4779999999999998</v>
      </c>
      <c r="AQ114" s="165">
        <v>4.76</v>
      </c>
      <c r="AR114" s="165">
        <v>4.8259999999999996</v>
      </c>
      <c r="AS114" s="49">
        <f t="shared" si="82"/>
        <v>2.5619142857142854</v>
      </c>
      <c r="AT114" s="49">
        <f t="shared" si="82"/>
        <v>2.5875008928571424</v>
      </c>
      <c r="AU114" s="151">
        <v>82.12</v>
      </c>
      <c r="AV114" s="49">
        <f t="shared" si="83"/>
        <v>624.11199999999997</v>
      </c>
      <c r="AW114" s="49">
        <f t="shared" si="84"/>
        <v>550.08799999999997</v>
      </c>
      <c r="AX114" s="19"/>
    </row>
    <row r="115" spans="1:50">
      <c r="A115" s="59"/>
      <c r="B115" s="20">
        <v>202201</v>
      </c>
      <c r="C115" s="3">
        <v>44572</v>
      </c>
      <c r="D115">
        <v>236.49</v>
      </c>
      <c r="E115" s="49">
        <f t="shared" si="92"/>
        <v>2.3649</v>
      </c>
      <c r="F115" s="49">
        <f t="shared" si="93"/>
        <v>99.325800000000001</v>
      </c>
      <c r="G115" s="11">
        <v>238.49</v>
      </c>
      <c r="H115" s="49">
        <f t="shared" si="94"/>
        <v>2.3849</v>
      </c>
      <c r="I115" s="49">
        <f t="shared" si="95"/>
        <v>100.1658</v>
      </c>
      <c r="J115" s="11">
        <v>239.79</v>
      </c>
      <c r="K115" s="49">
        <f t="shared" si="96"/>
        <v>2.3978999999999999</v>
      </c>
      <c r="L115" s="49">
        <f t="shared" si="97"/>
        <v>100.7118</v>
      </c>
      <c r="M115" s="11">
        <v>241.79</v>
      </c>
      <c r="N115" s="49">
        <f t="shared" si="98"/>
        <v>2.4178999999999999</v>
      </c>
      <c r="O115" s="49">
        <f t="shared" si="99"/>
        <v>101.5518</v>
      </c>
      <c r="P115" s="11">
        <v>244.74</v>
      </c>
      <c r="Q115" s="49">
        <f t="shared" si="100"/>
        <v>2.4474</v>
      </c>
      <c r="R115" s="49">
        <f t="shared" si="101"/>
        <v>102.7908</v>
      </c>
      <c r="S115" s="11">
        <v>246.74</v>
      </c>
      <c r="T115" s="49">
        <f t="shared" si="102"/>
        <v>2.4674</v>
      </c>
      <c r="U115" s="49">
        <f t="shared" si="103"/>
        <v>103.63080000000001</v>
      </c>
      <c r="V115" s="120">
        <v>9.56</v>
      </c>
      <c r="W115" s="49">
        <f t="shared" si="104"/>
        <v>108.8858</v>
      </c>
      <c r="X115" s="49">
        <f t="shared" si="105"/>
        <v>2.5925190476190476</v>
      </c>
      <c r="Y115" s="49">
        <f t="shared" si="106"/>
        <v>109.72580000000001</v>
      </c>
      <c r="Z115" s="49">
        <f t="shared" si="107"/>
        <v>2.6125190476190476</v>
      </c>
      <c r="AA115" s="49">
        <f t="shared" si="90"/>
        <v>112.35080000000001</v>
      </c>
      <c r="AB115" s="49">
        <f t="shared" si="91"/>
        <v>2.6750190476190476</v>
      </c>
      <c r="AC115" s="120">
        <v>0.66</v>
      </c>
      <c r="AD115" s="49">
        <f t="shared" si="108"/>
        <v>99.985799999999998</v>
      </c>
      <c r="AE115" s="49">
        <f t="shared" si="109"/>
        <v>2.3806142857142856</v>
      </c>
      <c r="AF115" s="164">
        <v>2.7531340000000002</v>
      </c>
      <c r="AG115" s="164">
        <v>2.7825120000000001</v>
      </c>
      <c r="AH115" s="164">
        <v>2.6207090000000002</v>
      </c>
      <c r="AI115" s="164">
        <v>2.656161</v>
      </c>
      <c r="AJ115" s="164">
        <v>2.3704499999999999</v>
      </c>
      <c r="AK115" s="164">
        <v>2.3704499999999999</v>
      </c>
      <c r="AL115" s="164">
        <v>0.79912000000000005</v>
      </c>
      <c r="AM115" s="165">
        <v>2.8290000000000002</v>
      </c>
      <c r="AN115" s="165">
        <v>3.2650000000000001</v>
      </c>
      <c r="AO115" s="165">
        <v>3.4820000000000002</v>
      </c>
      <c r="AP115" s="165">
        <v>4.4779999999999998</v>
      </c>
      <c r="AQ115" s="165">
        <v>4.76</v>
      </c>
      <c r="AR115" s="165">
        <v>4.8259999999999996</v>
      </c>
      <c r="AS115" s="49">
        <f t="shared" ref="AS115:AT178" si="110">AF115/1.12</f>
        <v>2.4581553571428572</v>
      </c>
      <c r="AT115" s="49">
        <f t="shared" si="110"/>
        <v>2.4843857142857142</v>
      </c>
      <c r="AU115" s="151">
        <v>82.25</v>
      </c>
      <c r="AV115" s="49">
        <f t="shared" ref="AV115:AV178" si="111">AU115*$AU$27</f>
        <v>625.1</v>
      </c>
      <c r="AW115" s="49">
        <f t="shared" ref="AW115:AW178" si="112">AV133</f>
        <v>538.61199999999997</v>
      </c>
      <c r="AX115" s="19"/>
    </row>
    <row r="116" spans="1:50">
      <c r="A116" s="59"/>
      <c r="B116" s="20">
        <v>202201</v>
      </c>
      <c r="C116" s="3">
        <v>44571</v>
      </c>
      <c r="D116">
        <v>227.04</v>
      </c>
      <c r="E116" s="49">
        <f t="shared" si="92"/>
        <v>2.2704</v>
      </c>
      <c r="F116" s="49">
        <f t="shared" si="93"/>
        <v>95.356799999999993</v>
      </c>
      <c r="G116" s="11">
        <v>229.04</v>
      </c>
      <c r="H116" s="49">
        <f t="shared" si="94"/>
        <v>2.2904</v>
      </c>
      <c r="I116" s="49">
        <f t="shared" si="95"/>
        <v>96.196799999999996</v>
      </c>
      <c r="J116" s="11">
        <v>230.28</v>
      </c>
      <c r="K116" s="49">
        <f t="shared" si="96"/>
        <v>2.3028</v>
      </c>
      <c r="L116" s="49">
        <f t="shared" si="97"/>
        <v>96.717600000000004</v>
      </c>
      <c r="M116" s="11">
        <v>232.28</v>
      </c>
      <c r="N116" s="49">
        <f t="shared" si="98"/>
        <v>2.3228</v>
      </c>
      <c r="O116" s="49">
        <f t="shared" si="99"/>
        <v>97.557599999999994</v>
      </c>
      <c r="P116" s="11">
        <v>235.14</v>
      </c>
      <c r="Q116" s="49">
        <f t="shared" si="100"/>
        <v>2.3513999999999999</v>
      </c>
      <c r="R116" s="49">
        <f t="shared" si="101"/>
        <v>98.758799999999994</v>
      </c>
      <c r="S116" s="11">
        <v>237.14</v>
      </c>
      <c r="T116" s="49">
        <f t="shared" si="102"/>
        <v>2.3714</v>
      </c>
      <c r="U116" s="49">
        <f t="shared" si="103"/>
        <v>99.598799999999997</v>
      </c>
      <c r="V116" s="120">
        <v>9.56</v>
      </c>
      <c r="W116" s="49">
        <f t="shared" si="104"/>
        <v>104.91679999999999</v>
      </c>
      <c r="X116" s="49">
        <f t="shared" si="105"/>
        <v>2.4980190476190476</v>
      </c>
      <c r="Y116" s="49">
        <f t="shared" si="106"/>
        <v>105.7568</v>
      </c>
      <c r="Z116" s="49">
        <f t="shared" si="107"/>
        <v>2.5180190476190476</v>
      </c>
      <c r="AA116" s="49">
        <f t="shared" si="90"/>
        <v>108.3188</v>
      </c>
      <c r="AB116" s="49">
        <f t="shared" si="91"/>
        <v>2.5790190476190475</v>
      </c>
      <c r="AC116" s="120">
        <v>0.66</v>
      </c>
      <c r="AD116" s="49">
        <f t="shared" si="108"/>
        <v>96.016799999999989</v>
      </c>
      <c r="AE116" s="49">
        <f t="shared" si="109"/>
        <v>2.2861142857142855</v>
      </c>
      <c r="AF116" s="164">
        <v>2.7531340000000002</v>
      </c>
      <c r="AG116" s="164">
        <v>2.7825120000000001</v>
      </c>
      <c r="AH116" s="164">
        <v>2.6207090000000002</v>
      </c>
      <c r="AI116" s="164">
        <v>2.656161</v>
      </c>
      <c r="AJ116" s="164">
        <v>2.3704499999999999</v>
      </c>
      <c r="AK116" s="164">
        <v>2.3704499999999999</v>
      </c>
      <c r="AL116" s="164">
        <v>0.79912000000000005</v>
      </c>
      <c r="AM116" s="165">
        <v>2.8290000000000002</v>
      </c>
      <c r="AN116" s="165">
        <v>3.2650000000000001</v>
      </c>
      <c r="AO116" s="165">
        <v>3.4820000000000002</v>
      </c>
      <c r="AP116" s="165">
        <v>4.4779999999999998</v>
      </c>
      <c r="AQ116" s="165">
        <v>4.76</v>
      </c>
      <c r="AR116" s="165">
        <v>4.8259999999999996</v>
      </c>
      <c r="AS116" s="49">
        <f t="shared" si="110"/>
        <v>2.4581553571428572</v>
      </c>
      <c r="AT116" s="49">
        <f t="shared" si="110"/>
        <v>2.4843857142857142</v>
      </c>
      <c r="AU116" s="151">
        <v>81.22</v>
      </c>
      <c r="AV116" s="49">
        <f t="shared" si="111"/>
        <v>617.27199999999993</v>
      </c>
      <c r="AW116" s="49">
        <f t="shared" si="112"/>
        <v>537.548</v>
      </c>
      <c r="AX116" s="19"/>
    </row>
    <row r="117" spans="1:50">
      <c r="A117" s="59"/>
      <c r="B117" s="20">
        <v>202201</v>
      </c>
      <c r="C117" s="3">
        <v>44568</v>
      </c>
      <c r="D117">
        <v>229.39</v>
      </c>
      <c r="E117" s="49">
        <f t="shared" si="92"/>
        <v>2.2938999999999998</v>
      </c>
      <c r="F117" s="49">
        <f t="shared" si="93"/>
        <v>96.343799999999987</v>
      </c>
      <c r="G117" s="11">
        <v>231.39</v>
      </c>
      <c r="H117" s="49">
        <f t="shared" si="94"/>
        <v>2.3138999999999998</v>
      </c>
      <c r="I117" s="49">
        <f t="shared" si="95"/>
        <v>97.183799999999991</v>
      </c>
      <c r="J117" s="11">
        <v>232.65</v>
      </c>
      <c r="K117" s="49">
        <f t="shared" si="96"/>
        <v>2.3265000000000002</v>
      </c>
      <c r="L117" s="49">
        <f t="shared" si="97"/>
        <v>97.713000000000008</v>
      </c>
      <c r="M117" s="11">
        <v>234.65</v>
      </c>
      <c r="N117" s="49">
        <f t="shared" si="98"/>
        <v>2.3465000000000003</v>
      </c>
      <c r="O117" s="49">
        <f t="shared" si="99"/>
        <v>98.553000000000011</v>
      </c>
      <c r="P117" s="11">
        <v>237.54</v>
      </c>
      <c r="Q117" s="49">
        <f t="shared" si="100"/>
        <v>2.3754</v>
      </c>
      <c r="R117" s="49">
        <f t="shared" si="101"/>
        <v>99.766800000000003</v>
      </c>
      <c r="S117" s="11">
        <v>239.54</v>
      </c>
      <c r="T117" s="49">
        <f t="shared" si="102"/>
        <v>2.3954</v>
      </c>
      <c r="U117" s="49">
        <f t="shared" si="103"/>
        <v>100.60679999999999</v>
      </c>
      <c r="V117" s="120">
        <v>9.56</v>
      </c>
      <c r="W117" s="49">
        <f t="shared" si="104"/>
        <v>105.90379999999999</v>
      </c>
      <c r="X117" s="49">
        <f t="shared" si="105"/>
        <v>2.5215190476190474</v>
      </c>
      <c r="Y117" s="49">
        <f t="shared" si="106"/>
        <v>106.74379999999999</v>
      </c>
      <c r="Z117" s="49">
        <f t="shared" si="107"/>
        <v>2.5415190476190475</v>
      </c>
      <c r="AA117" s="49">
        <f t="shared" si="90"/>
        <v>109.32680000000001</v>
      </c>
      <c r="AB117" s="49">
        <f t="shared" si="91"/>
        <v>2.6030190476190476</v>
      </c>
      <c r="AC117" s="120">
        <v>0.66</v>
      </c>
      <c r="AD117" s="49">
        <f t="shared" si="108"/>
        <v>97.003799999999984</v>
      </c>
      <c r="AE117" s="49">
        <f t="shared" si="109"/>
        <v>2.3096142857142854</v>
      </c>
      <c r="AF117" s="164">
        <v>2.7531340000000002</v>
      </c>
      <c r="AG117" s="164">
        <v>2.7825120000000001</v>
      </c>
      <c r="AH117" s="164">
        <v>2.6207090000000002</v>
      </c>
      <c r="AI117" s="164">
        <v>2.656161</v>
      </c>
      <c r="AJ117" s="164">
        <v>2.3704499999999999</v>
      </c>
      <c r="AK117" s="164">
        <v>2.3704499999999999</v>
      </c>
      <c r="AL117" s="164">
        <v>0.79912000000000005</v>
      </c>
      <c r="AM117" s="165">
        <v>2.8370000000000002</v>
      </c>
      <c r="AN117" s="165">
        <v>3.2589999999999999</v>
      </c>
      <c r="AO117" s="165">
        <v>3.4780000000000002</v>
      </c>
      <c r="AP117" s="165">
        <v>4.4740000000000002</v>
      </c>
      <c r="AQ117" s="165">
        <v>4.7610000000000001</v>
      </c>
      <c r="AR117" s="165">
        <v>4.82</v>
      </c>
      <c r="AS117" s="49">
        <f t="shared" si="110"/>
        <v>2.4581553571428572</v>
      </c>
      <c r="AT117" s="49">
        <f t="shared" si="110"/>
        <v>2.4843857142857142</v>
      </c>
      <c r="AU117" s="151">
        <v>78.23</v>
      </c>
      <c r="AV117" s="49">
        <f t="shared" si="111"/>
        <v>594.548</v>
      </c>
      <c r="AW117" s="49">
        <f t="shared" si="112"/>
        <v>541.80399999999997</v>
      </c>
      <c r="AX117" s="19"/>
    </row>
    <row r="118" spans="1:50">
      <c r="A118" s="59"/>
      <c r="B118" s="20">
        <v>202201</v>
      </c>
      <c r="C118" s="3">
        <v>44567</v>
      </c>
      <c r="D118">
        <v>229.93</v>
      </c>
      <c r="E118" s="49">
        <f t="shared" si="92"/>
        <v>2.2993000000000001</v>
      </c>
      <c r="F118" s="49">
        <f t="shared" si="93"/>
        <v>96.570599999999999</v>
      </c>
      <c r="G118" s="11">
        <v>231.93</v>
      </c>
      <c r="H118" s="49">
        <f t="shared" si="94"/>
        <v>2.3193000000000001</v>
      </c>
      <c r="I118" s="49">
        <f t="shared" si="95"/>
        <v>97.410600000000002</v>
      </c>
      <c r="J118" s="11">
        <v>233.23</v>
      </c>
      <c r="K118" s="49">
        <f t="shared" si="96"/>
        <v>2.3323</v>
      </c>
      <c r="L118" s="49">
        <f t="shared" si="97"/>
        <v>97.956600000000009</v>
      </c>
      <c r="M118" s="11">
        <v>235.23</v>
      </c>
      <c r="N118" s="49">
        <f t="shared" si="98"/>
        <v>2.3523000000000001</v>
      </c>
      <c r="O118" s="49">
        <f t="shared" si="99"/>
        <v>98.796599999999998</v>
      </c>
      <c r="P118" s="11">
        <v>238.18</v>
      </c>
      <c r="Q118" s="49">
        <f t="shared" si="100"/>
        <v>2.3818000000000001</v>
      </c>
      <c r="R118" s="49">
        <f t="shared" si="101"/>
        <v>100.0356</v>
      </c>
      <c r="S118" s="11">
        <v>240.18</v>
      </c>
      <c r="T118" s="49">
        <f t="shared" si="102"/>
        <v>2.4018000000000002</v>
      </c>
      <c r="U118" s="49">
        <f t="shared" si="103"/>
        <v>100.87560000000001</v>
      </c>
      <c r="V118" s="120">
        <v>9.56</v>
      </c>
      <c r="W118" s="49">
        <f t="shared" si="104"/>
        <v>106.1306</v>
      </c>
      <c r="X118" s="49">
        <f t="shared" si="105"/>
        <v>2.5269190476190477</v>
      </c>
      <c r="Y118" s="49">
        <f t="shared" si="106"/>
        <v>106.9706</v>
      </c>
      <c r="Z118" s="49">
        <f t="shared" si="107"/>
        <v>2.5469190476190477</v>
      </c>
      <c r="AA118" s="49">
        <f t="shared" si="90"/>
        <v>109.5956</v>
      </c>
      <c r="AB118" s="49">
        <f t="shared" si="91"/>
        <v>2.6094190476190477</v>
      </c>
      <c r="AC118" s="120">
        <v>0.66</v>
      </c>
      <c r="AD118" s="49">
        <f t="shared" si="108"/>
        <v>97.230599999999995</v>
      </c>
      <c r="AE118" s="49">
        <f t="shared" si="109"/>
        <v>2.3150142857142857</v>
      </c>
      <c r="AF118" s="164">
        <v>2.7531340000000002</v>
      </c>
      <c r="AG118" s="164">
        <v>2.7825120000000001</v>
      </c>
      <c r="AH118" s="164">
        <v>2.6207090000000002</v>
      </c>
      <c r="AI118" s="164">
        <v>2.656161</v>
      </c>
      <c r="AJ118" s="164">
        <v>2.3704499999999999</v>
      </c>
      <c r="AK118" s="164">
        <v>2.3704499999999999</v>
      </c>
      <c r="AL118" s="164">
        <v>0.79912000000000005</v>
      </c>
      <c r="AM118" s="165">
        <v>2.8370000000000002</v>
      </c>
      <c r="AN118" s="165">
        <v>3.2589999999999999</v>
      </c>
      <c r="AO118" s="165">
        <v>3.4780000000000002</v>
      </c>
      <c r="AP118" s="165">
        <v>4.4740000000000002</v>
      </c>
      <c r="AQ118" s="165">
        <v>4.7610000000000001</v>
      </c>
      <c r="AR118" s="165">
        <v>4.82</v>
      </c>
      <c r="AS118" s="49">
        <f t="shared" si="110"/>
        <v>2.4581553571428572</v>
      </c>
      <c r="AT118" s="49">
        <f t="shared" si="110"/>
        <v>2.4843857142857142</v>
      </c>
      <c r="AU118" s="151">
        <v>78.900000000000006</v>
      </c>
      <c r="AV118" s="49">
        <f t="shared" si="111"/>
        <v>599.64</v>
      </c>
      <c r="AW118" s="49">
        <f t="shared" si="112"/>
        <v>544.69200000000001</v>
      </c>
      <c r="AX118" s="19"/>
    </row>
    <row r="119" spans="1:50">
      <c r="A119" s="59"/>
      <c r="B119" s="20">
        <v>202201</v>
      </c>
      <c r="C119" s="3">
        <v>44566</v>
      </c>
      <c r="D119">
        <v>228.21</v>
      </c>
      <c r="E119" s="49">
        <f t="shared" si="92"/>
        <v>2.2821000000000002</v>
      </c>
      <c r="F119" s="49">
        <f t="shared" si="93"/>
        <v>95.848200000000006</v>
      </c>
      <c r="G119" s="11">
        <v>230.21</v>
      </c>
      <c r="H119" s="49">
        <f t="shared" si="94"/>
        <v>2.3021000000000003</v>
      </c>
      <c r="I119" s="49">
        <f t="shared" si="95"/>
        <v>96.688200000000009</v>
      </c>
      <c r="J119" s="11">
        <v>231.47</v>
      </c>
      <c r="K119" s="49">
        <f t="shared" si="96"/>
        <v>2.3147000000000002</v>
      </c>
      <c r="L119" s="49">
        <f t="shared" si="97"/>
        <v>97.217400000000012</v>
      </c>
      <c r="M119" s="11">
        <v>233.47</v>
      </c>
      <c r="N119" s="49">
        <f t="shared" si="98"/>
        <v>2.3346999999999998</v>
      </c>
      <c r="O119" s="49">
        <f t="shared" si="99"/>
        <v>98.057399999999987</v>
      </c>
      <c r="P119" s="11">
        <v>236.36</v>
      </c>
      <c r="Q119" s="49">
        <f t="shared" si="100"/>
        <v>2.3635999999999999</v>
      </c>
      <c r="R119" s="49">
        <f t="shared" si="101"/>
        <v>99.271199999999993</v>
      </c>
      <c r="S119" s="11">
        <v>238.36</v>
      </c>
      <c r="T119" s="49">
        <f t="shared" si="102"/>
        <v>2.3835999999999999</v>
      </c>
      <c r="U119" s="49">
        <f t="shared" si="103"/>
        <v>100.1112</v>
      </c>
      <c r="V119" s="120">
        <v>9.56</v>
      </c>
      <c r="W119" s="49">
        <f t="shared" si="104"/>
        <v>105.40820000000001</v>
      </c>
      <c r="X119" s="49">
        <f t="shared" si="105"/>
        <v>2.5097190476190478</v>
      </c>
      <c r="Y119" s="49">
        <f t="shared" si="106"/>
        <v>106.24820000000001</v>
      </c>
      <c r="Z119" s="49">
        <f t="shared" si="107"/>
        <v>2.5297190476190479</v>
      </c>
      <c r="AA119" s="49">
        <f t="shared" si="90"/>
        <v>108.8312</v>
      </c>
      <c r="AB119" s="49">
        <f t="shared" si="91"/>
        <v>2.5912190476190475</v>
      </c>
      <c r="AC119" s="120">
        <v>0.66</v>
      </c>
      <c r="AD119" s="49">
        <f t="shared" si="108"/>
        <v>96.508200000000002</v>
      </c>
      <c r="AE119" s="49">
        <f t="shared" si="109"/>
        <v>2.2978142857142858</v>
      </c>
      <c r="AF119" s="164">
        <v>2.7531340000000002</v>
      </c>
      <c r="AG119" s="164">
        <v>2.7825120000000001</v>
      </c>
      <c r="AH119" s="164">
        <v>2.6207090000000002</v>
      </c>
      <c r="AI119" s="164">
        <v>2.656161</v>
      </c>
      <c r="AJ119" s="164">
        <v>2.3704499999999999</v>
      </c>
      <c r="AK119" s="164">
        <v>2.3704499999999999</v>
      </c>
      <c r="AL119" s="164">
        <v>0.79912000000000005</v>
      </c>
      <c r="AM119" s="165">
        <v>2.8370000000000002</v>
      </c>
      <c r="AN119" s="165">
        <v>3.2589999999999999</v>
      </c>
      <c r="AO119" s="165">
        <v>3.4780000000000002</v>
      </c>
      <c r="AP119" s="165">
        <v>4.4740000000000002</v>
      </c>
      <c r="AQ119" s="165">
        <v>4.7610000000000001</v>
      </c>
      <c r="AR119" s="165">
        <v>4.82</v>
      </c>
      <c r="AS119" s="49">
        <f t="shared" si="110"/>
        <v>2.4581553571428572</v>
      </c>
      <c r="AT119" s="49">
        <f t="shared" si="110"/>
        <v>2.4843857142857142</v>
      </c>
      <c r="AU119" s="151">
        <v>79.459999999999994</v>
      </c>
      <c r="AV119" s="49">
        <f t="shared" si="111"/>
        <v>603.89599999999996</v>
      </c>
      <c r="AW119" s="49">
        <f t="shared" si="112"/>
        <v>539.14400000000001</v>
      </c>
      <c r="AX119" s="19"/>
    </row>
    <row r="120" spans="1:50">
      <c r="A120" s="59"/>
      <c r="B120" s="20">
        <v>202201</v>
      </c>
      <c r="C120" s="3">
        <v>44565</v>
      </c>
      <c r="D120">
        <v>225.88</v>
      </c>
      <c r="E120" s="49">
        <f t="shared" si="92"/>
        <v>2.2587999999999999</v>
      </c>
      <c r="F120" s="49">
        <f t="shared" si="93"/>
        <v>94.869599999999991</v>
      </c>
      <c r="G120" s="11">
        <v>227.88</v>
      </c>
      <c r="H120" s="49">
        <f t="shared" si="94"/>
        <v>2.2787999999999999</v>
      </c>
      <c r="I120" s="49">
        <f t="shared" si="95"/>
        <v>95.709599999999995</v>
      </c>
      <c r="J120" s="11">
        <v>229.18</v>
      </c>
      <c r="K120" s="49">
        <f t="shared" si="96"/>
        <v>2.2918000000000003</v>
      </c>
      <c r="L120" s="49">
        <f t="shared" si="97"/>
        <v>96.255600000000015</v>
      </c>
      <c r="M120" s="11">
        <v>231.18</v>
      </c>
      <c r="N120" s="49">
        <f t="shared" si="98"/>
        <v>2.3117999999999999</v>
      </c>
      <c r="O120" s="49">
        <f t="shared" si="99"/>
        <v>97.09559999999999</v>
      </c>
      <c r="P120" s="11">
        <v>234.13</v>
      </c>
      <c r="Q120" s="49">
        <f t="shared" si="100"/>
        <v>2.3412999999999999</v>
      </c>
      <c r="R120" s="49">
        <f t="shared" si="101"/>
        <v>98.334599999999995</v>
      </c>
      <c r="S120" s="11">
        <v>236.13</v>
      </c>
      <c r="T120" s="49">
        <f t="shared" si="102"/>
        <v>2.3613</v>
      </c>
      <c r="U120" s="49">
        <f t="shared" si="103"/>
        <v>99.174599999999998</v>
      </c>
      <c r="V120" s="120">
        <v>9.56</v>
      </c>
      <c r="W120" s="49">
        <f t="shared" si="104"/>
        <v>104.42959999999999</v>
      </c>
      <c r="X120" s="49">
        <f t="shared" si="105"/>
        <v>2.4864190476190475</v>
      </c>
      <c r="Y120" s="49">
        <f t="shared" si="106"/>
        <v>105.2696</v>
      </c>
      <c r="Z120" s="49">
        <f t="shared" si="107"/>
        <v>2.5064190476190475</v>
      </c>
      <c r="AA120" s="49">
        <f t="shared" si="90"/>
        <v>107.8946</v>
      </c>
      <c r="AB120" s="49">
        <f t="shared" si="91"/>
        <v>2.5689190476190475</v>
      </c>
      <c r="AC120" s="120">
        <v>0.66</v>
      </c>
      <c r="AD120" s="49">
        <f t="shared" si="108"/>
        <v>95.529599999999988</v>
      </c>
      <c r="AE120" s="49">
        <f t="shared" si="109"/>
        <v>2.2745142857142855</v>
      </c>
      <c r="AF120" s="164">
        <v>2.7531340000000002</v>
      </c>
      <c r="AG120" s="164">
        <v>2.7825120000000001</v>
      </c>
      <c r="AH120" s="164">
        <v>2.6207090000000002</v>
      </c>
      <c r="AI120" s="164">
        <v>2.656161</v>
      </c>
      <c r="AJ120" s="164">
        <v>2.3704499999999999</v>
      </c>
      <c r="AK120" s="164">
        <v>2.3704499999999999</v>
      </c>
      <c r="AL120" s="164">
        <v>0.79912000000000005</v>
      </c>
      <c r="AM120" s="165">
        <v>2.8370000000000002</v>
      </c>
      <c r="AN120" s="165">
        <v>3.2589999999999999</v>
      </c>
      <c r="AO120" s="165">
        <v>3.4780000000000002</v>
      </c>
      <c r="AP120" s="165">
        <v>4.4740000000000002</v>
      </c>
      <c r="AQ120" s="165">
        <v>4.7610000000000001</v>
      </c>
      <c r="AR120" s="165">
        <v>4.82</v>
      </c>
      <c r="AS120" s="49">
        <f t="shared" si="110"/>
        <v>2.4581553571428572</v>
      </c>
      <c r="AT120" s="49">
        <f t="shared" si="110"/>
        <v>2.4843857142857142</v>
      </c>
      <c r="AU120" s="151">
        <v>77.849999999999994</v>
      </c>
      <c r="AV120" s="49">
        <f t="shared" si="111"/>
        <v>591.66</v>
      </c>
      <c r="AW120" s="49">
        <f t="shared" si="112"/>
        <v>549.93599999999992</v>
      </c>
      <c r="AX120" s="19"/>
    </row>
    <row r="121" spans="1:50">
      <c r="A121" s="59"/>
      <c r="B121" s="20">
        <v>202201</v>
      </c>
      <c r="C121" s="3">
        <v>44564</v>
      </c>
      <c r="D121">
        <v>224.4</v>
      </c>
      <c r="E121" s="49">
        <f t="shared" si="92"/>
        <v>2.2440000000000002</v>
      </c>
      <c r="F121" s="49">
        <f t="shared" si="93"/>
        <v>94.248000000000005</v>
      </c>
      <c r="G121" s="11">
        <v>226.4</v>
      </c>
      <c r="H121" s="49">
        <f t="shared" si="94"/>
        <v>2.2640000000000002</v>
      </c>
      <c r="I121" s="49">
        <f t="shared" si="95"/>
        <v>95.088000000000008</v>
      </c>
      <c r="J121" s="11">
        <v>227.7</v>
      </c>
      <c r="K121" s="49">
        <f t="shared" si="96"/>
        <v>2.2769999999999997</v>
      </c>
      <c r="L121" s="49">
        <f t="shared" si="97"/>
        <v>95.633999999999986</v>
      </c>
      <c r="M121" s="11">
        <v>229.7</v>
      </c>
      <c r="N121" s="49">
        <f t="shared" si="98"/>
        <v>2.2969999999999997</v>
      </c>
      <c r="O121" s="49">
        <f t="shared" si="99"/>
        <v>96.47399999999999</v>
      </c>
      <c r="P121" s="11">
        <v>232.65</v>
      </c>
      <c r="Q121" s="49">
        <f t="shared" si="100"/>
        <v>2.3265000000000002</v>
      </c>
      <c r="R121" s="49">
        <f t="shared" si="101"/>
        <v>97.713000000000008</v>
      </c>
      <c r="S121" s="11">
        <v>234.65</v>
      </c>
      <c r="T121" s="49">
        <f t="shared" si="102"/>
        <v>2.3465000000000003</v>
      </c>
      <c r="U121" s="49">
        <f t="shared" si="103"/>
        <v>98.553000000000011</v>
      </c>
      <c r="V121" s="120">
        <v>9.56</v>
      </c>
      <c r="W121" s="49">
        <f t="shared" si="104"/>
        <v>103.80800000000001</v>
      </c>
      <c r="X121" s="49">
        <f t="shared" si="105"/>
        <v>2.4716190476190478</v>
      </c>
      <c r="Y121" s="49">
        <f t="shared" si="106"/>
        <v>104.64800000000001</v>
      </c>
      <c r="Z121" s="49">
        <f t="shared" si="107"/>
        <v>2.4916190476190478</v>
      </c>
      <c r="AA121" s="49">
        <f t="shared" si="90"/>
        <v>107.27300000000001</v>
      </c>
      <c r="AB121" s="49">
        <f t="shared" si="91"/>
        <v>2.5541190476190478</v>
      </c>
      <c r="AC121" s="120">
        <v>0.66</v>
      </c>
      <c r="AD121" s="49">
        <f t="shared" si="108"/>
        <v>94.908000000000001</v>
      </c>
      <c r="AE121" s="49">
        <f t="shared" si="109"/>
        <v>2.2597142857142858</v>
      </c>
      <c r="AF121" s="164">
        <v>2.7531340000000002</v>
      </c>
      <c r="AG121" s="164">
        <v>2.7825120000000001</v>
      </c>
      <c r="AH121" s="164">
        <v>2.6207090000000002</v>
      </c>
      <c r="AI121" s="164">
        <v>2.656161</v>
      </c>
      <c r="AJ121" s="164">
        <v>2.3704499999999999</v>
      </c>
      <c r="AK121" s="164">
        <v>2.3704499999999999</v>
      </c>
      <c r="AL121" s="164">
        <v>0.79912000000000005</v>
      </c>
      <c r="AM121" s="165">
        <v>2.8370000000000002</v>
      </c>
      <c r="AN121" s="165">
        <v>3.2589999999999999</v>
      </c>
      <c r="AO121" s="165">
        <v>3.4780000000000002</v>
      </c>
      <c r="AP121" s="165">
        <v>4.4740000000000002</v>
      </c>
      <c r="AQ121" s="165">
        <v>4.7610000000000001</v>
      </c>
      <c r="AR121" s="165">
        <v>4.82</v>
      </c>
      <c r="AS121" s="49">
        <f t="shared" si="110"/>
        <v>2.4581553571428572</v>
      </c>
      <c r="AT121" s="49">
        <f t="shared" si="110"/>
        <v>2.4843857142857142</v>
      </c>
      <c r="AU121" s="151">
        <v>76.989999999999995</v>
      </c>
      <c r="AV121" s="49">
        <f t="shared" si="111"/>
        <v>585.12399999999991</v>
      </c>
      <c r="AW121" s="49">
        <f t="shared" si="112"/>
        <v>547.57999999999993</v>
      </c>
      <c r="AX121" s="19"/>
    </row>
    <row r="122" spans="1:50">
      <c r="A122" s="59"/>
      <c r="B122" s="20">
        <v>202112</v>
      </c>
      <c r="C122" s="3">
        <v>44560</v>
      </c>
      <c r="D122">
        <v>228.64</v>
      </c>
      <c r="E122" s="49">
        <f t="shared" si="92"/>
        <v>2.2864</v>
      </c>
      <c r="F122" s="49">
        <f t="shared" si="93"/>
        <v>96.028800000000004</v>
      </c>
      <c r="G122" s="11">
        <v>230.64</v>
      </c>
      <c r="H122" s="49">
        <f t="shared" si="94"/>
        <v>2.3064</v>
      </c>
      <c r="I122" s="49">
        <f t="shared" si="95"/>
        <v>96.868799999999993</v>
      </c>
      <c r="J122" s="11">
        <v>231.94</v>
      </c>
      <c r="K122" s="49">
        <f t="shared" si="96"/>
        <v>2.3193999999999999</v>
      </c>
      <c r="L122" s="49">
        <f t="shared" si="97"/>
        <v>97.4148</v>
      </c>
      <c r="M122" s="11">
        <v>233.94</v>
      </c>
      <c r="N122" s="49">
        <f t="shared" si="98"/>
        <v>2.3393999999999999</v>
      </c>
      <c r="O122" s="49">
        <f t="shared" si="99"/>
        <v>98.254800000000003</v>
      </c>
      <c r="P122" s="11">
        <v>236.89</v>
      </c>
      <c r="Q122" s="49">
        <f t="shared" si="100"/>
        <v>2.3689</v>
      </c>
      <c r="R122" s="49">
        <f t="shared" si="101"/>
        <v>99.493799999999993</v>
      </c>
      <c r="S122" s="11">
        <v>238.89</v>
      </c>
      <c r="T122" s="49">
        <f t="shared" si="102"/>
        <v>2.3889</v>
      </c>
      <c r="U122" s="49">
        <f t="shared" si="103"/>
        <v>100.3338</v>
      </c>
      <c r="V122" s="120">
        <v>9.56</v>
      </c>
      <c r="W122" s="49">
        <f t="shared" si="104"/>
        <v>105.58880000000001</v>
      </c>
      <c r="X122" s="49">
        <f t="shared" si="105"/>
        <v>2.5140190476190476</v>
      </c>
      <c r="Y122" s="49">
        <f t="shared" si="106"/>
        <v>106.4288</v>
      </c>
      <c r="Z122" s="49">
        <f t="shared" si="107"/>
        <v>2.5340190476190476</v>
      </c>
      <c r="AA122" s="49">
        <f t="shared" si="90"/>
        <v>109.0538</v>
      </c>
      <c r="AB122" s="49">
        <f t="shared" si="91"/>
        <v>2.5965190476190476</v>
      </c>
      <c r="AC122" s="120">
        <v>0.66</v>
      </c>
      <c r="AD122" s="49">
        <f t="shared" si="108"/>
        <v>96.688800000000001</v>
      </c>
      <c r="AE122" s="49">
        <f t="shared" si="109"/>
        <v>2.3021142857142856</v>
      </c>
      <c r="AF122" s="164">
        <v>2.7531340000000002</v>
      </c>
      <c r="AG122" s="164">
        <v>2.7825120000000001</v>
      </c>
      <c r="AH122" s="164">
        <v>2.6207090000000002</v>
      </c>
      <c r="AI122" s="164">
        <v>2.656161</v>
      </c>
      <c r="AJ122" s="164">
        <v>2.3704499999999999</v>
      </c>
      <c r="AK122" s="164">
        <v>2.3704499999999999</v>
      </c>
      <c r="AL122" s="164">
        <v>0.79912000000000005</v>
      </c>
      <c r="AM122" s="165">
        <v>2.8239999999999998</v>
      </c>
      <c r="AN122" s="165">
        <v>3.2650000000000001</v>
      </c>
      <c r="AO122" s="165">
        <v>3.4790000000000001</v>
      </c>
      <c r="AP122" s="165">
        <v>4.4560000000000004</v>
      </c>
      <c r="AQ122" s="165">
        <v>4.7489999999999997</v>
      </c>
      <c r="AR122" s="165">
        <v>4.7949999999999999</v>
      </c>
      <c r="AS122" s="49">
        <f t="shared" si="110"/>
        <v>2.4581553571428572</v>
      </c>
      <c r="AT122" s="49">
        <f t="shared" si="110"/>
        <v>2.4843857142857142</v>
      </c>
      <c r="AU122" s="151">
        <v>76.08</v>
      </c>
      <c r="AV122" s="49">
        <f t="shared" si="111"/>
        <v>578.20799999999997</v>
      </c>
      <c r="AW122" s="49">
        <f t="shared" si="112"/>
        <v>528.12399999999991</v>
      </c>
      <c r="AX122" s="19"/>
    </row>
    <row r="123" spans="1:50">
      <c r="A123" s="59"/>
      <c r="B123" s="20">
        <v>202112</v>
      </c>
      <c r="C123" s="3">
        <v>44559</v>
      </c>
      <c r="D123">
        <v>225.26</v>
      </c>
      <c r="E123" s="49">
        <f t="shared" si="92"/>
        <v>2.2525999999999997</v>
      </c>
      <c r="F123" s="49">
        <f t="shared" si="93"/>
        <v>94.609199999999987</v>
      </c>
      <c r="G123" s="11">
        <v>227.26</v>
      </c>
      <c r="H123" s="49">
        <f t="shared" si="94"/>
        <v>2.2725999999999997</v>
      </c>
      <c r="I123" s="49">
        <f t="shared" si="95"/>
        <v>95.44919999999999</v>
      </c>
      <c r="J123" s="11">
        <v>228.62</v>
      </c>
      <c r="K123" s="49">
        <f t="shared" si="96"/>
        <v>2.2862</v>
      </c>
      <c r="L123" s="49">
        <f t="shared" si="97"/>
        <v>96.020399999999995</v>
      </c>
      <c r="M123" s="11">
        <v>230.62</v>
      </c>
      <c r="N123" s="49">
        <f t="shared" si="98"/>
        <v>2.3062</v>
      </c>
      <c r="O123" s="49">
        <f t="shared" si="99"/>
        <v>96.860399999999998</v>
      </c>
      <c r="P123" s="11">
        <v>233.66</v>
      </c>
      <c r="Q123" s="49">
        <f t="shared" si="100"/>
        <v>2.3365999999999998</v>
      </c>
      <c r="R123" s="49">
        <f t="shared" si="101"/>
        <v>98.137199999999993</v>
      </c>
      <c r="S123" s="11">
        <v>235.66</v>
      </c>
      <c r="T123" s="49">
        <f t="shared" si="102"/>
        <v>2.3565999999999998</v>
      </c>
      <c r="U123" s="49">
        <f t="shared" si="103"/>
        <v>98.977199999999996</v>
      </c>
      <c r="V123" s="120">
        <v>9.56</v>
      </c>
      <c r="W123" s="49">
        <f t="shared" ref="W123" si="113">+F123+V123</f>
        <v>104.16919999999999</v>
      </c>
      <c r="X123" s="49">
        <f t="shared" ref="X123" si="114">W123/42</f>
        <v>2.4802190476190473</v>
      </c>
      <c r="Y123" s="49">
        <f t="shared" ref="Y123" si="115">+I123+V123</f>
        <v>105.00919999999999</v>
      </c>
      <c r="Z123" s="49">
        <f t="shared" ref="Z123" si="116">Y123/42</f>
        <v>2.5002190476190473</v>
      </c>
      <c r="AA123" s="49">
        <f t="shared" si="90"/>
        <v>107.6972</v>
      </c>
      <c r="AB123" s="49">
        <f t="shared" si="91"/>
        <v>2.5642190476190474</v>
      </c>
      <c r="AC123" s="120">
        <v>0.66</v>
      </c>
      <c r="AD123" s="49">
        <f t="shared" si="108"/>
        <v>95.269199999999984</v>
      </c>
      <c r="AE123" s="49">
        <f t="shared" si="109"/>
        <v>2.2683142857142853</v>
      </c>
      <c r="AF123" s="164">
        <v>2.7531340000000002</v>
      </c>
      <c r="AG123" s="164">
        <v>2.7825120000000001</v>
      </c>
      <c r="AH123" s="164">
        <v>2.6207090000000002</v>
      </c>
      <c r="AI123" s="164">
        <v>2.656161</v>
      </c>
      <c r="AJ123" s="164">
        <v>2.3704499999999999</v>
      </c>
      <c r="AK123" s="164">
        <v>2.3704499999999999</v>
      </c>
      <c r="AL123" s="164">
        <v>0.79912000000000005</v>
      </c>
      <c r="AM123" s="165">
        <v>2.8239999999999998</v>
      </c>
      <c r="AN123" s="165">
        <v>3.2650000000000001</v>
      </c>
      <c r="AO123" s="165">
        <v>3.4790000000000001</v>
      </c>
      <c r="AP123" s="165">
        <v>4.4560000000000004</v>
      </c>
      <c r="AQ123" s="165">
        <v>4.7489999999999997</v>
      </c>
      <c r="AR123" s="165">
        <v>4.7949999999999999</v>
      </c>
      <c r="AS123" s="49">
        <f t="shared" si="110"/>
        <v>2.4581553571428572</v>
      </c>
      <c r="AT123" s="49">
        <f t="shared" si="110"/>
        <v>2.4843857142857142</v>
      </c>
      <c r="AU123" s="151">
        <v>76.989999999999995</v>
      </c>
      <c r="AV123" s="49">
        <f t="shared" si="111"/>
        <v>585.12399999999991</v>
      </c>
      <c r="AW123" s="49">
        <f t="shared" si="112"/>
        <v>503.57600000000002</v>
      </c>
      <c r="AX123" s="19"/>
    </row>
    <row r="124" spans="1:50">
      <c r="A124" s="59"/>
      <c r="B124" s="20">
        <v>202112</v>
      </c>
      <c r="C124" s="3">
        <v>44558</v>
      </c>
      <c r="D124">
        <v>223.35</v>
      </c>
      <c r="E124" s="49">
        <f t="shared" ref="E124:E147" si="117">D124/100</f>
        <v>2.2334999999999998</v>
      </c>
      <c r="F124" s="49">
        <f t="shared" ref="F124:F147" si="118">(D124/100)*42</f>
        <v>93.806999999999988</v>
      </c>
      <c r="G124" s="11">
        <v>225.35</v>
      </c>
      <c r="H124" s="49">
        <f t="shared" ref="H124:H147" si="119">G124/100</f>
        <v>2.2534999999999998</v>
      </c>
      <c r="I124" s="49">
        <f t="shared" ref="I124:I147" si="120">(G124/100)*42</f>
        <v>94.646999999999991</v>
      </c>
      <c r="J124" s="11">
        <v>226.65</v>
      </c>
      <c r="K124" s="49">
        <f t="shared" ref="K124:K147" si="121">J124/100</f>
        <v>2.2665000000000002</v>
      </c>
      <c r="L124" s="49">
        <f t="shared" ref="L124:L147" si="122">(J124/100)*42</f>
        <v>95.193000000000012</v>
      </c>
      <c r="M124" s="11">
        <v>228.65</v>
      </c>
      <c r="N124" s="49">
        <f t="shared" ref="N124:N147" si="123">M124/100</f>
        <v>2.2865000000000002</v>
      </c>
      <c r="O124" s="49">
        <f t="shared" ref="O124:O147" si="124">(M124/100)*42</f>
        <v>96.033000000000015</v>
      </c>
      <c r="P124" s="11">
        <v>231.6</v>
      </c>
      <c r="Q124" s="49">
        <f t="shared" ref="Q124:Q147" si="125">P124/100</f>
        <v>2.3159999999999998</v>
      </c>
      <c r="R124" s="49">
        <f t="shared" ref="R124:R147" si="126">(P124/100)*42</f>
        <v>97.271999999999991</v>
      </c>
      <c r="S124" s="11">
        <v>233.6</v>
      </c>
      <c r="T124" s="49">
        <f t="shared" ref="T124:T147" si="127">S124/100</f>
        <v>2.3359999999999999</v>
      </c>
      <c r="U124" s="49">
        <f t="shared" ref="U124:U147" si="128">(S124/100)*42</f>
        <v>98.111999999999995</v>
      </c>
      <c r="V124" s="120">
        <v>9.56</v>
      </c>
      <c r="W124" s="49">
        <f t="shared" ref="W124:W147" si="129">+F124+V124</f>
        <v>103.36699999999999</v>
      </c>
      <c r="X124" s="49">
        <f t="shared" ref="X124:X147" si="130">W124/42</f>
        <v>2.4611190476190474</v>
      </c>
      <c r="Y124" s="49">
        <f t="shared" ref="Y124:Y147" si="131">+I124+V124</f>
        <v>104.20699999999999</v>
      </c>
      <c r="Z124" s="49">
        <f t="shared" ref="Z124:Z147" si="132">Y124/42</f>
        <v>2.4811190476190474</v>
      </c>
      <c r="AA124" s="49">
        <f t="shared" si="90"/>
        <v>106.83199999999999</v>
      </c>
      <c r="AB124" s="49">
        <f t="shared" si="91"/>
        <v>2.5436190476190474</v>
      </c>
      <c r="AC124" s="120">
        <v>0.66</v>
      </c>
      <c r="AD124" s="49">
        <f t="shared" ref="AD124:AD126" si="133">+F124+AC124</f>
        <v>94.466999999999985</v>
      </c>
      <c r="AE124" s="49">
        <f t="shared" ref="AE124:AE126" si="134">AD124/42</f>
        <v>2.2492142857142854</v>
      </c>
      <c r="AF124" s="164">
        <v>2.7531340000000002</v>
      </c>
      <c r="AG124" s="164">
        <v>2.7825120000000001</v>
      </c>
      <c r="AH124" s="164">
        <v>2.6207090000000002</v>
      </c>
      <c r="AI124" s="164">
        <v>2.656161</v>
      </c>
      <c r="AJ124" s="164">
        <v>2.3704499999999999</v>
      </c>
      <c r="AK124" s="164">
        <v>2.3704499999999999</v>
      </c>
      <c r="AL124" s="164">
        <v>0.79912000000000005</v>
      </c>
      <c r="AM124" s="165">
        <v>2.8239999999999998</v>
      </c>
      <c r="AN124" s="165">
        <v>3.2650000000000001</v>
      </c>
      <c r="AO124" s="165">
        <v>3.4790000000000001</v>
      </c>
      <c r="AP124" s="165">
        <v>4.4560000000000004</v>
      </c>
      <c r="AQ124" s="165">
        <v>4.7489999999999997</v>
      </c>
      <c r="AR124" s="165">
        <v>4.7949999999999999</v>
      </c>
      <c r="AS124" s="49">
        <f t="shared" si="110"/>
        <v>2.4581553571428572</v>
      </c>
      <c r="AT124" s="49">
        <f t="shared" si="110"/>
        <v>2.4843857142857142</v>
      </c>
      <c r="AU124" s="151">
        <v>76.56</v>
      </c>
      <c r="AV124" s="49">
        <f t="shared" si="111"/>
        <v>581.85599999999999</v>
      </c>
      <c r="AW124" s="49">
        <f t="shared" si="112"/>
        <v>505.4</v>
      </c>
      <c r="AX124" s="19"/>
    </row>
    <row r="125" spans="1:50">
      <c r="A125" s="59"/>
      <c r="B125" s="20">
        <v>202112</v>
      </c>
      <c r="C125" s="3">
        <v>44557</v>
      </c>
      <c r="D125">
        <v>222.04</v>
      </c>
      <c r="E125" s="49">
        <f t="shared" si="117"/>
        <v>2.2203999999999997</v>
      </c>
      <c r="F125" s="49">
        <f t="shared" si="118"/>
        <v>93.256799999999984</v>
      </c>
      <c r="G125" s="11">
        <v>224.04</v>
      </c>
      <c r="H125" s="49">
        <f t="shared" si="119"/>
        <v>2.2403999999999997</v>
      </c>
      <c r="I125" s="49">
        <f t="shared" si="120"/>
        <v>94.096799999999988</v>
      </c>
      <c r="J125" s="11">
        <v>225.3</v>
      </c>
      <c r="K125" s="49">
        <f t="shared" si="121"/>
        <v>2.2530000000000001</v>
      </c>
      <c r="L125" s="49">
        <f t="shared" si="122"/>
        <v>94.626000000000005</v>
      </c>
      <c r="M125" s="11">
        <v>227.3</v>
      </c>
      <c r="N125" s="49">
        <f t="shared" si="123"/>
        <v>2.2730000000000001</v>
      </c>
      <c r="O125" s="49">
        <f t="shared" si="124"/>
        <v>95.466000000000008</v>
      </c>
      <c r="P125" s="11">
        <v>230.19</v>
      </c>
      <c r="Q125" s="49">
        <f t="shared" si="125"/>
        <v>2.3018999999999998</v>
      </c>
      <c r="R125" s="49">
        <f t="shared" si="126"/>
        <v>96.6798</v>
      </c>
      <c r="S125" s="11">
        <v>232.19</v>
      </c>
      <c r="T125" s="49">
        <f t="shared" si="127"/>
        <v>2.3218999999999999</v>
      </c>
      <c r="U125" s="49">
        <f t="shared" si="128"/>
        <v>97.519799999999989</v>
      </c>
      <c r="V125" s="120">
        <v>9.56</v>
      </c>
      <c r="W125" s="49">
        <f t="shared" si="129"/>
        <v>102.81679999999999</v>
      </c>
      <c r="X125" s="49">
        <f t="shared" si="130"/>
        <v>2.4480190476190473</v>
      </c>
      <c r="Y125" s="49">
        <f t="shared" si="131"/>
        <v>103.65679999999999</v>
      </c>
      <c r="Z125" s="49">
        <f t="shared" si="132"/>
        <v>2.4680190476190473</v>
      </c>
      <c r="AA125" s="49">
        <f t="shared" si="90"/>
        <v>106.2398</v>
      </c>
      <c r="AB125" s="49">
        <f t="shared" si="91"/>
        <v>2.5295190476190479</v>
      </c>
      <c r="AC125" s="120">
        <v>0.66</v>
      </c>
      <c r="AD125" s="49">
        <f t="shared" si="133"/>
        <v>93.916799999999981</v>
      </c>
      <c r="AE125" s="49">
        <f t="shared" si="134"/>
        <v>2.2361142857142853</v>
      </c>
      <c r="AF125" s="164">
        <v>2.7531340000000002</v>
      </c>
      <c r="AG125" s="164">
        <v>2.7825120000000001</v>
      </c>
      <c r="AH125" s="164">
        <v>2.6207090000000002</v>
      </c>
      <c r="AI125" s="164">
        <v>2.656161</v>
      </c>
      <c r="AJ125" s="164">
        <v>2.3704499999999999</v>
      </c>
      <c r="AK125" s="164">
        <v>2.3704499999999999</v>
      </c>
      <c r="AL125" s="164">
        <v>0.79912000000000005</v>
      </c>
      <c r="AM125" s="165">
        <v>2.8239999999999998</v>
      </c>
      <c r="AN125" s="165">
        <v>3.2650000000000001</v>
      </c>
      <c r="AO125" s="165">
        <v>3.4790000000000001</v>
      </c>
      <c r="AP125" s="165">
        <v>4.4560000000000004</v>
      </c>
      <c r="AQ125" s="165">
        <v>4.7489999999999997</v>
      </c>
      <c r="AR125" s="165">
        <v>4.7949999999999999</v>
      </c>
      <c r="AS125" s="49">
        <f t="shared" si="110"/>
        <v>2.4581553571428572</v>
      </c>
      <c r="AT125" s="49">
        <f t="shared" si="110"/>
        <v>2.4843857142857142</v>
      </c>
      <c r="AU125" s="151">
        <v>75.98</v>
      </c>
      <c r="AV125" s="49">
        <f t="shared" si="111"/>
        <v>577.44799999999998</v>
      </c>
      <c r="AW125" s="49">
        <f t="shared" si="112"/>
        <v>498.33199999999994</v>
      </c>
      <c r="AX125" s="19"/>
    </row>
    <row r="126" spans="1:50">
      <c r="A126" s="59"/>
      <c r="B126" s="20">
        <v>202112</v>
      </c>
      <c r="C126" s="3">
        <v>44553</v>
      </c>
      <c r="D126">
        <v>219.93</v>
      </c>
      <c r="E126" s="49">
        <f t="shared" si="117"/>
        <v>2.1993</v>
      </c>
      <c r="F126" s="49">
        <f t="shared" si="118"/>
        <v>92.370599999999996</v>
      </c>
      <c r="G126" s="11">
        <v>221.93</v>
      </c>
      <c r="H126" s="49">
        <f t="shared" si="119"/>
        <v>2.2193000000000001</v>
      </c>
      <c r="I126" s="49">
        <f t="shared" si="120"/>
        <v>93.210599999999999</v>
      </c>
      <c r="J126" s="11">
        <v>223.19</v>
      </c>
      <c r="K126" s="49">
        <f t="shared" si="121"/>
        <v>2.2319</v>
      </c>
      <c r="L126" s="49">
        <f t="shared" si="122"/>
        <v>93.739800000000002</v>
      </c>
      <c r="M126" s="11">
        <v>225.19</v>
      </c>
      <c r="N126" s="49">
        <f t="shared" si="123"/>
        <v>2.2519</v>
      </c>
      <c r="O126" s="49">
        <f t="shared" si="124"/>
        <v>94.579800000000006</v>
      </c>
      <c r="P126" s="11">
        <v>228.08</v>
      </c>
      <c r="Q126" s="49">
        <f t="shared" si="125"/>
        <v>2.2808000000000002</v>
      </c>
      <c r="R126" s="49">
        <f t="shared" si="126"/>
        <v>95.793600000000012</v>
      </c>
      <c r="S126" s="11">
        <v>230.08</v>
      </c>
      <c r="T126" s="49">
        <f t="shared" si="127"/>
        <v>2.3008000000000002</v>
      </c>
      <c r="U126" s="49">
        <f t="shared" si="128"/>
        <v>96.633600000000001</v>
      </c>
      <c r="V126" s="120">
        <v>9.56</v>
      </c>
      <c r="W126" s="49">
        <f t="shared" si="129"/>
        <v>101.9306</v>
      </c>
      <c r="X126" s="49">
        <f t="shared" si="130"/>
        <v>2.4269190476190476</v>
      </c>
      <c r="Y126" s="49">
        <f t="shared" si="131"/>
        <v>102.7706</v>
      </c>
      <c r="Z126" s="49">
        <f t="shared" si="132"/>
        <v>2.4469190476190477</v>
      </c>
      <c r="AA126" s="49">
        <f t="shared" si="90"/>
        <v>105.35360000000001</v>
      </c>
      <c r="AB126" s="49">
        <f t="shared" si="91"/>
        <v>2.5084190476190478</v>
      </c>
      <c r="AC126" s="120">
        <v>0.66</v>
      </c>
      <c r="AD126" s="49">
        <f t="shared" si="133"/>
        <v>93.030599999999993</v>
      </c>
      <c r="AE126" s="49">
        <f t="shared" si="134"/>
        <v>2.2150142857142856</v>
      </c>
      <c r="AF126" s="164">
        <v>2.7531340000000002</v>
      </c>
      <c r="AG126" s="164">
        <v>2.7825120000000001</v>
      </c>
      <c r="AH126" s="164">
        <v>2.6207090000000002</v>
      </c>
      <c r="AI126" s="164">
        <v>2.656161</v>
      </c>
      <c r="AJ126" s="164">
        <v>2.3704499999999999</v>
      </c>
      <c r="AK126" s="164">
        <v>2.3704499999999999</v>
      </c>
      <c r="AL126" s="164">
        <v>0.79912000000000005</v>
      </c>
      <c r="AM126" s="165">
        <v>2.8580000000000001</v>
      </c>
      <c r="AN126" s="165">
        <v>3.2879999999999998</v>
      </c>
      <c r="AO126" s="165">
        <v>3.5</v>
      </c>
      <c r="AP126" s="165">
        <v>4.4619999999999997</v>
      </c>
      <c r="AQ126" s="165">
        <v>4.75</v>
      </c>
      <c r="AR126" s="165">
        <v>4.798</v>
      </c>
      <c r="AS126" s="49">
        <f t="shared" si="110"/>
        <v>2.4581553571428572</v>
      </c>
      <c r="AT126" s="49">
        <f t="shared" si="110"/>
        <v>2.4843857142857142</v>
      </c>
      <c r="AU126" s="151">
        <v>75.569999999999993</v>
      </c>
      <c r="AV126" s="49">
        <f t="shared" si="111"/>
        <v>574.33199999999988</v>
      </c>
      <c r="AW126" s="49">
        <f t="shared" si="112"/>
        <v>502.96800000000002</v>
      </c>
      <c r="AX126" s="19"/>
    </row>
    <row r="127" spans="1:50">
      <c r="A127" s="59"/>
      <c r="B127" s="20">
        <v>202112</v>
      </c>
      <c r="C127" s="3">
        <v>44552</v>
      </c>
      <c r="D127">
        <v>215.05</v>
      </c>
      <c r="E127" s="49">
        <f t="shared" si="117"/>
        <v>2.1505000000000001</v>
      </c>
      <c r="F127" s="49">
        <f t="shared" si="118"/>
        <v>90.320999999999998</v>
      </c>
      <c r="G127" s="11">
        <v>217.05</v>
      </c>
      <c r="H127" s="49">
        <f t="shared" si="119"/>
        <v>2.1705000000000001</v>
      </c>
      <c r="I127" s="49">
        <f t="shared" si="120"/>
        <v>91.161000000000001</v>
      </c>
      <c r="J127" s="11">
        <v>218.35</v>
      </c>
      <c r="K127" s="49">
        <f t="shared" si="121"/>
        <v>2.1835</v>
      </c>
      <c r="L127" s="49">
        <f t="shared" si="122"/>
        <v>91.706999999999994</v>
      </c>
      <c r="M127" s="11">
        <v>220.35</v>
      </c>
      <c r="N127" s="49">
        <f t="shared" si="123"/>
        <v>2.2035</v>
      </c>
      <c r="O127" s="49">
        <f t="shared" si="124"/>
        <v>92.546999999999997</v>
      </c>
      <c r="P127" s="11">
        <v>223.3</v>
      </c>
      <c r="Q127" s="49">
        <f t="shared" si="125"/>
        <v>2.2330000000000001</v>
      </c>
      <c r="R127" s="49">
        <f t="shared" si="126"/>
        <v>93.786000000000001</v>
      </c>
      <c r="S127" s="11">
        <v>225.3</v>
      </c>
      <c r="T127" s="49">
        <f t="shared" si="127"/>
        <v>2.2530000000000001</v>
      </c>
      <c r="U127" s="49">
        <f t="shared" si="128"/>
        <v>94.626000000000005</v>
      </c>
      <c r="V127" s="120">
        <v>9.56</v>
      </c>
      <c r="W127" s="49">
        <f t="shared" si="129"/>
        <v>99.881</v>
      </c>
      <c r="X127" s="49">
        <f t="shared" si="130"/>
        <v>2.3781190476190477</v>
      </c>
      <c r="Y127" s="49">
        <f t="shared" si="131"/>
        <v>100.721</v>
      </c>
      <c r="Z127" s="49">
        <f t="shared" si="132"/>
        <v>2.3981190476190477</v>
      </c>
      <c r="AA127" s="49">
        <f t="shared" si="90"/>
        <v>103.346</v>
      </c>
      <c r="AB127" s="49">
        <f t="shared" si="91"/>
        <v>2.4606190476190477</v>
      </c>
      <c r="AC127" s="120">
        <v>0.66</v>
      </c>
      <c r="AD127" s="49">
        <f t="shared" ref="AD127:AD147" si="135">+F127+AC127</f>
        <v>90.980999999999995</v>
      </c>
      <c r="AE127" s="49">
        <f t="shared" ref="AE127:AE147" si="136">AD127/42</f>
        <v>2.1662142857142856</v>
      </c>
      <c r="AF127" s="164">
        <v>2.7531340000000002</v>
      </c>
      <c r="AG127" s="164">
        <v>2.7825120000000001</v>
      </c>
      <c r="AH127" s="164">
        <v>2.6207090000000002</v>
      </c>
      <c r="AI127" s="164">
        <v>2.656161</v>
      </c>
      <c r="AJ127" s="164">
        <v>2.3704499999999999</v>
      </c>
      <c r="AK127" s="164">
        <v>2.3704499999999999</v>
      </c>
      <c r="AL127" s="164">
        <v>0.79912000000000005</v>
      </c>
      <c r="AM127" s="165">
        <v>2.8580000000000001</v>
      </c>
      <c r="AN127" s="165">
        <v>3.2879999999999998</v>
      </c>
      <c r="AO127" s="165">
        <v>3.5</v>
      </c>
      <c r="AP127" s="165">
        <v>4.4619999999999997</v>
      </c>
      <c r="AQ127" s="165">
        <v>4.75</v>
      </c>
      <c r="AR127" s="165">
        <v>4.798</v>
      </c>
      <c r="AS127" s="49">
        <f t="shared" si="110"/>
        <v>2.4581553571428572</v>
      </c>
      <c r="AT127" s="49">
        <f t="shared" si="110"/>
        <v>2.4843857142857142</v>
      </c>
      <c r="AU127" s="151">
        <v>73.790000000000006</v>
      </c>
      <c r="AV127" s="49">
        <f t="shared" si="111"/>
        <v>560.80399999999997</v>
      </c>
      <c r="AW127" s="49">
        <f t="shared" si="112"/>
        <v>531.62</v>
      </c>
      <c r="AX127" s="19"/>
    </row>
    <row r="128" spans="1:50">
      <c r="A128" s="59"/>
      <c r="B128" s="20">
        <v>202112</v>
      </c>
      <c r="C128" s="3">
        <v>44551</v>
      </c>
      <c r="D128">
        <v>212.72</v>
      </c>
      <c r="E128" s="49">
        <f t="shared" si="117"/>
        <v>2.1272000000000002</v>
      </c>
      <c r="F128" s="49">
        <f t="shared" si="118"/>
        <v>89.342400000000012</v>
      </c>
      <c r="G128" s="11">
        <v>214.72</v>
      </c>
      <c r="H128" s="49">
        <f t="shared" si="119"/>
        <v>2.1471999999999998</v>
      </c>
      <c r="I128" s="49">
        <f t="shared" si="120"/>
        <v>90.182399999999987</v>
      </c>
      <c r="J128" s="11">
        <v>216.02</v>
      </c>
      <c r="K128" s="49">
        <f t="shared" si="121"/>
        <v>2.1602000000000001</v>
      </c>
      <c r="L128" s="49">
        <f t="shared" si="122"/>
        <v>90.728400000000008</v>
      </c>
      <c r="M128" s="11">
        <v>218.02</v>
      </c>
      <c r="N128" s="49">
        <f t="shared" si="123"/>
        <v>2.1802000000000001</v>
      </c>
      <c r="O128" s="49">
        <f t="shared" si="124"/>
        <v>91.568400000000011</v>
      </c>
      <c r="P128" s="11">
        <v>220.97</v>
      </c>
      <c r="Q128" s="49">
        <f t="shared" si="125"/>
        <v>2.2096999999999998</v>
      </c>
      <c r="R128" s="49">
        <f t="shared" si="126"/>
        <v>92.807399999999987</v>
      </c>
      <c r="S128" s="11">
        <v>222.97</v>
      </c>
      <c r="T128" s="49">
        <f t="shared" si="127"/>
        <v>2.2296999999999998</v>
      </c>
      <c r="U128" s="49">
        <f t="shared" si="128"/>
        <v>93.64739999999999</v>
      </c>
      <c r="V128" s="120">
        <v>9.56</v>
      </c>
      <c r="W128" s="49">
        <f t="shared" si="129"/>
        <v>98.902400000000014</v>
      </c>
      <c r="X128" s="49">
        <f t="shared" si="130"/>
        <v>2.3548190476190478</v>
      </c>
      <c r="Y128" s="49">
        <f t="shared" si="131"/>
        <v>99.742399999999989</v>
      </c>
      <c r="Z128" s="49">
        <f t="shared" si="132"/>
        <v>2.3748190476190474</v>
      </c>
      <c r="AA128" s="49">
        <f t="shared" si="90"/>
        <v>102.36739999999999</v>
      </c>
      <c r="AB128" s="49">
        <f t="shared" si="91"/>
        <v>2.4373190476190474</v>
      </c>
      <c r="AC128" s="120">
        <v>0.66</v>
      </c>
      <c r="AD128" s="49">
        <f t="shared" si="135"/>
        <v>90.002400000000009</v>
      </c>
      <c r="AE128" s="49">
        <f t="shared" si="136"/>
        <v>2.1429142857142858</v>
      </c>
      <c r="AF128" s="164">
        <v>2.7531340000000002</v>
      </c>
      <c r="AG128" s="164">
        <v>2.7825120000000001</v>
      </c>
      <c r="AH128" s="164">
        <v>2.6207090000000002</v>
      </c>
      <c r="AI128" s="164">
        <v>2.656161</v>
      </c>
      <c r="AJ128" s="164">
        <v>2.3704499999999999</v>
      </c>
      <c r="AK128" s="164">
        <v>2.3704499999999999</v>
      </c>
      <c r="AL128" s="164">
        <v>0.79912000000000005</v>
      </c>
      <c r="AM128" s="165">
        <v>2.8580000000000001</v>
      </c>
      <c r="AN128" s="165">
        <v>3.2879999999999998</v>
      </c>
      <c r="AO128" s="165">
        <v>3.5</v>
      </c>
      <c r="AP128" s="165">
        <v>4.4619999999999997</v>
      </c>
      <c r="AQ128" s="165">
        <v>4.75</v>
      </c>
      <c r="AR128" s="165">
        <v>4.798</v>
      </c>
      <c r="AS128" s="49">
        <f t="shared" si="110"/>
        <v>2.4581553571428572</v>
      </c>
      <c r="AT128" s="49">
        <f t="shared" si="110"/>
        <v>2.4843857142857142</v>
      </c>
      <c r="AU128" s="151">
        <v>72.760000000000005</v>
      </c>
      <c r="AV128" s="49">
        <f t="shared" si="111"/>
        <v>552.976</v>
      </c>
      <c r="AW128" s="49">
        <f t="shared" si="112"/>
        <v>594.32000000000005</v>
      </c>
      <c r="AX128" s="19"/>
    </row>
    <row r="129" spans="1:50">
      <c r="A129" s="59"/>
      <c r="B129" s="20">
        <v>202112</v>
      </c>
      <c r="C129" s="3">
        <v>44550</v>
      </c>
      <c r="D129">
        <v>206</v>
      </c>
      <c r="E129" s="49">
        <f t="shared" si="117"/>
        <v>2.06</v>
      </c>
      <c r="F129" s="49">
        <f t="shared" si="118"/>
        <v>86.52</v>
      </c>
      <c r="G129" s="11">
        <v>208</v>
      </c>
      <c r="H129" s="49">
        <f t="shared" si="119"/>
        <v>2.08</v>
      </c>
      <c r="I129" s="49">
        <f t="shared" si="120"/>
        <v>87.36</v>
      </c>
      <c r="J129" s="11">
        <v>209.3</v>
      </c>
      <c r="K129" s="49">
        <f t="shared" si="121"/>
        <v>2.093</v>
      </c>
      <c r="L129" s="49">
        <f t="shared" si="122"/>
        <v>87.906000000000006</v>
      </c>
      <c r="M129" s="11">
        <v>211.3</v>
      </c>
      <c r="N129" s="49">
        <f t="shared" si="123"/>
        <v>2.113</v>
      </c>
      <c r="O129" s="49">
        <f t="shared" si="124"/>
        <v>88.745999999999995</v>
      </c>
      <c r="P129" s="11">
        <v>214.25</v>
      </c>
      <c r="Q129" s="49">
        <f t="shared" si="125"/>
        <v>2.1425000000000001</v>
      </c>
      <c r="R129" s="49">
        <f t="shared" si="126"/>
        <v>89.984999999999999</v>
      </c>
      <c r="S129" s="11">
        <v>216.25</v>
      </c>
      <c r="T129" s="49">
        <f t="shared" si="127"/>
        <v>2.1625000000000001</v>
      </c>
      <c r="U129" s="49">
        <f t="shared" si="128"/>
        <v>90.825000000000003</v>
      </c>
      <c r="V129" s="120">
        <v>9.56</v>
      </c>
      <c r="W129" s="49">
        <f t="shared" si="129"/>
        <v>96.08</v>
      </c>
      <c r="X129" s="49">
        <f t="shared" si="130"/>
        <v>2.2876190476190477</v>
      </c>
      <c r="Y129" s="49">
        <f t="shared" si="131"/>
        <v>96.92</v>
      </c>
      <c r="Z129" s="49">
        <f t="shared" si="132"/>
        <v>2.3076190476190477</v>
      </c>
      <c r="AA129" s="49">
        <f t="shared" si="90"/>
        <v>99.545000000000002</v>
      </c>
      <c r="AB129" s="49">
        <f t="shared" si="91"/>
        <v>2.3701190476190477</v>
      </c>
      <c r="AC129" s="120">
        <v>0.66</v>
      </c>
      <c r="AD129" s="49">
        <f t="shared" si="135"/>
        <v>87.179999999999993</v>
      </c>
      <c r="AE129" s="49">
        <f t="shared" si="136"/>
        <v>2.0757142857142856</v>
      </c>
      <c r="AF129" s="164">
        <v>2.7531340000000002</v>
      </c>
      <c r="AG129" s="164">
        <v>2.7825120000000001</v>
      </c>
      <c r="AH129" s="164">
        <v>2.6207090000000002</v>
      </c>
      <c r="AI129" s="164">
        <v>2.656161</v>
      </c>
      <c r="AJ129" s="164">
        <v>2.3704499999999999</v>
      </c>
      <c r="AK129" s="164">
        <v>2.3704499999999999</v>
      </c>
      <c r="AL129" s="164">
        <v>0.79912000000000005</v>
      </c>
      <c r="AM129" s="165">
        <v>2.8580000000000001</v>
      </c>
      <c r="AN129" s="165">
        <v>3.2879999999999998</v>
      </c>
      <c r="AO129" s="165">
        <v>3.5</v>
      </c>
      <c r="AP129" s="165">
        <v>4.4619999999999997</v>
      </c>
      <c r="AQ129" s="165">
        <v>4.75</v>
      </c>
      <c r="AR129" s="165">
        <v>4.798</v>
      </c>
      <c r="AS129" s="49">
        <f t="shared" si="110"/>
        <v>2.4581553571428572</v>
      </c>
      <c r="AT129" s="49">
        <f t="shared" si="110"/>
        <v>2.4843857142857142</v>
      </c>
      <c r="AU129" s="151">
        <v>71.12</v>
      </c>
      <c r="AV129" s="49">
        <f t="shared" si="111"/>
        <v>540.51200000000006</v>
      </c>
      <c r="AW129" s="49">
        <f t="shared" si="112"/>
        <v>596.6</v>
      </c>
      <c r="AX129" s="19"/>
    </row>
    <row r="130" spans="1:50">
      <c r="A130" s="59"/>
      <c r="B130" s="20">
        <v>202112</v>
      </c>
      <c r="C130" s="3">
        <v>44547</v>
      </c>
      <c r="D130">
        <v>208.67</v>
      </c>
      <c r="E130" s="49">
        <f t="shared" si="117"/>
        <v>2.0867</v>
      </c>
      <c r="F130" s="49">
        <f t="shared" si="118"/>
        <v>87.641400000000004</v>
      </c>
      <c r="G130" s="11">
        <v>210.67</v>
      </c>
      <c r="H130" s="49">
        <f t="shared" si="119"/>
        <v>2.1067</v>
      </c>
      <c r="I130" s="49">
        <f t="shared" si="120"/>
        <v>88.481400000000008</v>
      </c>
      <c r="J130" s="11">
        <v>211.97</v>
      </c>
      <c r="K130" s="49">
        <f t="shared" si="121"/>
        <v>2.1196999999999999</v>
      </c>
      <c r="L130" s="49">
        <f t="shared" si="122"/>
        <v>89.0274</v>
      </c>
      <c r="M130" s="11">
        <v>213.97</v>
      </c>
      <c r="N130" s="49">
        <f t="shared" si="123"/>
        <v>2.1396999999999999</v>
      </c>
      <c r="O130" s="49">
        <f t="shared" si="124"/>
        <v>89.867400000000004</v>
      </c>
      <c r="P130" s="11">
        <v>216.92</v>
      </c>
      <c r="Q130" s="49">
        <f t="shared" si="125"/>
        <v>2.1692</v>
      </c>
      <c r="R130" s="49">
        <f t="shared" si="126"/>
        <v>91.106400000000008</v>
      </c>
      <c r="S130" s="11">
        <v>218.92</v>
      </c>
      <c r="T130" s="49">
        <f t="shared" si="127"/>
        <v>2.1892</v>
      </c>
      <c r="U130" s="49">
        <f t="shared" si="128"/>
        <v>91.946399999999997</v>
      </c>
      <c r="V130" s="120">
        <v>9.56</v>
      </c>
      <c r="W130" s="49">
        <f t="shared" si="129"/>
        <v>97.201400000000007</v>
      </c>
      <c r="X130" s="49">
        <f t="shared" si="130"/>
        <v>2.3143190476190476</v>
      </c>
      <c r="Y130" s="49">
        <f t="shared" si="131"/>
        <v>98.04140000000001</v>
      </c>
      <c r="Z130" s="49">
        <f t="shared" si="132"/>
        <v>2.3343190476190481</v>
      </c>
      <c r="AA130" s="49">
        <f t="shared" si="90"/>
        <v>100.66640000000001</v>
      </c>
      <c r="AB130" s="49">
        <f t="shared" si="91"/>
        <v>2.3968190476190481</v>
      </c>
      <c r="AC130" s="120">
        <v>0.66</v>
      </c>
      <c r="AD130" s="49">
        <f t="shared" si="135"/>
        <v>88.301400000000001</v>
      </c>
      <c r="AE130" s="49">
        <f t="shared" si="136"/>
        <v>2.1024142857142856</v>
      </c>
      <c r="AF130" s="164">
        <v>2.7531340000000002</v>
      </c>
      <c r="AG130" s="164">
        <v>2.7825120000000001</v>
      </c>
      <c r="AH130" s="164">
        <v>2.6207090000000002</v>
      </c>
      <c r="AI130" s="164">
        <v>2.656161</v>
      </c>
      <c r="AJ130" s="164">
        <v>2.3704499999999999</v>
      </c>
      <c r="AK130" s="164">
        <v>2.3704499999999999</v>
      </c>
      <c r="AL130" s="164">
        <v>0.79912000000000005</v>
      </c>
      <c r="AM130" s="165">
        <v>2.8919999999999999</v>
      </c>
      <c r="AN130" s="165">
        <v>3.3170000000000002</v>
      </c>
      <c r="AO130" s="165">
        <v>3.5369999999999999</v>
      </c>
      <c r="AP130" s="165">
        <v>4.4770000000000003</v>
      </c>
      <c r="AQ130" s="165">
        <v>4.7569999999999997</v>
      </c>
      <c r="AR130" s="165">
        <v>4.8150000000000004</v>
      </c>
      <c r="AS130" s="49">
        <f t="shared" si="110"/>
        <v>2.4581553571428572</v>
      </c>
      <c r="AT130" s="49">
        <f t="shared" si="110"/>
        <v>2.4843857142857142</v>
      </c>
      <c r="AU130" s="151">
        <v>68.61</v>
      </c>
      <c r="AV130" s="49">
        <f t="shared" si="111"/>
        <v>521.43599999999992</v>
      </c>
      <c r="AW130" s="49">
        <f t="shared" si="112"/>
        <v>583.29999999999995</v>
      </c>
      <c r="AX130" s="19"/>
    </row>
    <row r="131" spans="1:50">
      <c r="A131" s="59"/>
      <c r="B131" s="20">
        <v>202112</v>
      </c>
      <c r="C131" s="3">
        <v>44546</v>
      </c>
      <c r="D131">
        <v>214.28</v>
      </c>
      <c r="E131" s="49">
        <f t="shared" si="117"/>
        <v>2.1427999999999998</v>
      </c>
      <c r="F131" s="49">
        <f t="shared" si="118"/>
        <v>89.997599999999991</v>
      </c>
      <c r="G131" s="11">
        <v>216.28</v>
      </c>
      <c r="H131" s="49">
        <f t="shared" si="119"/>
        <v>2.1627999999999998</v>
      </c>
      <c r="I131" s="49">
        <f t="shared" si="120"/>
        <v>90.837599999999995</v>
      </c>
      <c r="J131" s="11">
        <v>217.58</v>
      </c>
      <c r="K131" s="49">
        <f t="shared" si="121"/>
        <v>2.1758000000000002</v>
      </c>
      <c r="L131" s="49">
        <f t="shared" si="122"/>
        <v>91.383600000000001</v>
      </c>
      <c r="M131" s="11">
        <v>219.58</v>
      </c>
      <c r="N131" s="49">
        <f t="shared" si="123"/>
        <v>2.1958000000000002</v>
      </c>
      <c r="O131" s="49">
        <f t="shared" si="124"/>
        <v>92.223600000000005</v>
      </c>
      <c r="P131" s="11">
        <v>222.53</v>
      </c>
      <c r="Q131" s="49">
        <f t="shared" si="125"/>
        <v>2.2252999999999998</v>
      </c>
      <c r="R131" s="49">
        <f t="shared" si="126"/>
        <v>93.462599999999995</v>
      </c>
      <c r="S131" s="11">
        <v>224.53</v>
      </c>
      <c r="T131" s="49">
        <f t="shared" si="127"/>
        <v>2.2452999999999999</v>
      </c>
      <c r="U131" s="49">
        <f t="shared" si="128"/>
        <v>94.302599999999998</v>
      </c>
      <c r="V131" s="120">
        <v>9.56</v>
      </c>
      <c r="W131" s="49">
        <f t="shared" si="129"/>
        <v>99.557599999999994</v>
      </c>
      <c r="X131" s="49">
        <f t="shared" si="130"/>
        <v>2.3704190476190474</v>
      </c>
      <c r="Y131" s="49">
        <f t="shared" si="131"/>
        <v>100.3976</v>
      </c>
      <c r="Z131" s="49">
        <f t="shared" si="132"/>
        <v>2.3904190476190474</v>
      </c>
      <c r="AA131" s="49">
        <f t="shared" si="90"/>
        <v>103.0226</v>
      </c>
      <c r="AB131" s="49">
        <f t="shared" si="91"/>
        <v>2.4529190476190474</v>
      </c>
      <c r="AC131" s="120">
        <v>0.66</v>
      </c>
      <c r="AD131" s="49">
        <f t="shared" si="135"/>
        <v>90.657599999999988</v>
      </c>
      <c r="AE131" s="49">
        <f t="shared" si="136"/>
        <v>2.1585142857142854</v>
      </c>
      <c r="AF131" s="164">
        <v>2.7531340000000002</v>
      </c>
      <c r="AG131" s="164">
        <v>2.7825120000000001</v>
      </c>
      <c r="AH131" s="164">
        <v>2.6207090000000002</v>
      </c>
      <c r="AI131" s="164">
        <v>2.656161</v>
      </c>
      <c r="AJ131" s="164">
        <v>2.3704499999999999</v>
      </c>
      <c r="AK131" s="164">
        <v>2.3704499999999999</v>
      </c>
      <c r="AL131" s="164">
        <v>0.79912000000000005</v>
      </c>
      <c r="AM131" s="165">
        <v>2.8919999999999999</v>
      </c>
      <c r="AN131" s="165">
        <v>3.3170000000000002</v>
      </c>
      <c r="AO131" s="165">
        <v>3.5369999999999999</v>
      </c>
      <c r="AP131" s="165">
        <v>4.4770000000000003</v>
      </c>
      <c r="AQ131" s="165">
        <v>4.7569999999999997</v>
      </c>
      <c r="AR131" s="165">
        <v>4.8150000000000004</v>
      </c>
      <c r="AS131" s="49">
        <f t="shared" si="110"/>
        <v>2.4581553571428572</v>
      </c>
      <c r="AT131" s="49">
        <f t="shared" si="110"/>
        <v>2.4843857142857142</v>
      </c>
      <c r="AU131" s="151">
        <v>70.72</v>
      </c>
      <c r="AV131" s="49">
        <f t="shared" si="111"/>
        <v>537.47199999999998</v>
      </c>
      <c r="AW131" s="49">
        <f t="shared" si="112"/>
        <v>577.14400000000001</v>
      </c>
      <c r="AX131" s="19"/>
    </row>
    <row r="132" spans="1:50">
      <c r="A132" s="59"/>
      <c r="B132" s="20">
        <v>202112</v>
      </c>
      <c r="C132" s="3">
        <v>44545</v>
      </c>
      <c r="D132">
        <v>210.25</v>
      </c>
      <c r="E132" s="49">
        <f t="shared" si="117"/>
        <v>2.1025</v>
      </c>
      <c r="F132" s="49">
        <f t="shared" si="118"/>
        <v>88.305000000000007</v>
      </c>
      <c r="G132" s="11">
        <v>212.25</v>
      </c>
      <c r="H132" s="49">
        <f t="shared" si="119"/>
        <v>2.1225000000000001</v>
      </c>
      <c r="I132" s="49">
        <f t="shared" si="120"/>
        <v>89.144999999999996</v>
      </c>
      <c r="J132" s="11">
        <v>213.55</v>
      </c>
      <c r="K132" s="49">
        <f t="shared" si="121"/>
        <v>2.1355</v>
      </c>
      <c r="L132" s="49">
        <f t="shared" si="122"/>
        <v>89.691000000000003</v>
      </c>
      <c r="M132" s="11">
        <v>215.55</v>
      </c>
      <c r="N132" s="49">
        <f t="shared" si="123"/>
        <v>2.1555</v>
      </c>
      <c r="O132" s="49">
        <f t="shared" si="124"/>
        <v>90.531000000000006</v>
      </c>
      <c r="P132" s="11">
        <v>218.5</v>
      </c>
      <c r="Q132" s="49">
        <f t="shared" si="125"/>
        <v>2.1850000000000001</v>
      </c>
      <c r="R132" s="49">
        <f t="shared" si="126"/>
        <v>91.77</v>
      </c>
      <c r="S132" s="11">
        <v>220.5</v>
      </c>
      <c r="T132" s="49">
        <f t="shared" si="127"/>
        <v>2.2050000000000001</v>
      </c>
      <c r="U132" s="49">
        <f t="shared" si="128"/>
        <v>92.61</v>
      </c>
      <c r="V132" s="120">
        <v>9.56</v>
      </c>
      <c r="W132" s="49">
        <f t="shared" si="129"/>
        <v>97.865000000000009</v>
      </c>
      <c r="X132" s="49">
        <f t="shared" si="130"/>
        <v>2.3301190476190476</v>
      </c>
      <c r="Y132" s="49">
        <f t="shared" si="131"/>
        <v>98.704999999999998</v>
      </c>
      <c r="Z132" s="49">
        <f t="shared" si="132"/>
        <v>2.3501190476190477</v>
      </c>
      <c r="AA132" s="49">
        <f t="shared" si="90"/>
        <v>101.33</v>
      </c>
      <c r="AB132" s="49">
        <f t="shared" si="91"/>
        <v>2.4126190476190477</v>
      </c>
      <c r="AC132" s="120">
        <v>0.66</v>
      </c>
      <c r="AD132" s="49">
        <f t="shared" si="135"/>
        <v>88.965000000000003</v>
      </c>
      <c r="AE132" s="49">
        <f t="shared" si="136"/>
        <v>2.1182142857142856</v>
      </c>
      <c r="AF132" s="164">
        <v>2.7531340000000002</v>
      </c>
      <c r="AG132" s="164">
        <v>2.7825120000000001</v>
      </c>
      <c r="AH132" s="164">
        <v>2.6207090000000002</v>
      </c>
      <c r="AI132" s="164">
        <v>2.656161</v>
      </c>
      <c r="AJ132" s="164">
        <v>2.3704499999999999</v>
      </c>
      <c r="AK132" s="164">
        <v>2.3704499999999999</v>
      </c>
      <c r="AL132" s="164">
        <v>0.79912000000000005</v>
      </c>
      <c r="AM132" s="165">
        <v>2.8919999999999999</v>
      </c>
      <c r="AN132" s="165">
        <v>3.3170000000000002</v>
      </c>
      <c r="AO132" s="165">
        <v>3.5369999999999999</v>
      </c>
      <c r="AP132" s="165">
        <v>4.4770000000000003</v>
      </c>
      <c r="AQ132" s="165">
        <v>4.7569999999999997</v>
      </c>
      <c r="AR132" s="165">
        <v>4.8150000000000004</v>
      </c>
      <c r="AS132" s="49">
        <f t="shared" si="110"/>
        <v>2.4581553571428572</v>
      </c>
      <c r="AT132" s="49">
        <f t="shared" si="110"/>
        <v>2.4843857142857142</v>
      </c>
      <c r="AU132" s="151">
        <v>72.38</v>
      </c>
      <c r="AV132" s="49">
        <f t="shared" si="111"/>
        <v>550.08799999999997</v>
      </c>
      <c r="AW132" s="49">
        <f t="shared" si="112"/>
        <v>595.91599999999994</v>
      </c>
      <c r="AX132" s="19"/>
    </row>
    <row r="133" spans="1:50">
      <c r="A133" s="59"/>
      <c r="B133" s="20">
        <v>202112</v>
      </c>
      <c r="C133" s="3">
        <v>44544</v>
      </c>
      <c r="D133">
        <v>207.83</v>
      </c>
      <c r="E133" s="49">
        <f t="shared" si="117"/>
        <v>2.0783</v>
      </c>
      <c r="F133" s="49">
        <f t="shared" si="118"/>
        <v>87.288600000000002</v>
      </c>
      <c r="G133" s="11">
        <v>209.83</v>
      </c>
      <c r="H133" s="49">
        <f t="shared" si="119"/>
        <v>2.0983000000000001</v>
      </c>
      <c r="I133" s="49">
        <f t="shared" si="120"/>
        <v>88.128600000000006</v>
      </c>
      <c r="J133" s="11">
        <v>211.67</v>
      </c>
      <c r="K133" s="49">
        <f t="shared" si="121"/>
        <v>2.1166999999999998</v>
      </c>
      <c r="L133" s="49">
        <f t="shared" si="122"/>
        <v>88.901399999999995</v>
      </c>
      <c r="M133" s="11">
        <v>213.67</v>
      </c>
      <c r="N133" s="49">
        <f t="shared" si="123"/>
        <v>2.1366999999999998</v>
      </c>
      <c r="O133" s="49">
        <f t="shared" si="124"/>
        <v>89.741399999999999</v>
      </c>
      <c r="P133" s="11">
        <v>217.43</v>
      </c>
      <c r="Q133" s="49">
        <f t="shared" si="125"/>
        <v>2.1743000000000001</v>
      </c>
      <c r="R133" s="49">
        <f t="shared" si="126"/>
        <v>91.320599999999999</v>
      </c>
      <c r="S133" s="11">
        <v>219.43</v>
      </c>
      <c r="T133" s="49">
        <f t="shared" si="127"/>
        <v>2.1943000000000001</v>
      </c>
      <c r="U133" s="49">
        <f t="shared" si="128"/>
        <v>92.160600000000002</v>
      </c>
      <c r="V133" s="120">
        <v>9.56</v>
      </c>
      <c r="W133" s="49">
        <f t="shared" si="129"/>
        <v>96.848600000000005</v>
      </c>
      <c r="X133" s="49">
        <f t="shared" si="130"/>
        <v>2.3059190476190476</v>
      </c>
      <c r="Y133" s="49">
        <f t="shared" si="131"/>
        <v>97.688600000000008</v>
      </c>
      <c r="Z133" s="49">
        <f t="shared" si="132"/>
        <v>2.3259190476190477</v>
      </c>
      <c r="AA133" s="49">
        <f t="shared" si="90"/>
        <v>100.8806</v>
      </c>
      <c r="AB133" s="49">
        <f t="shared" si="91"/>
        <v>2.4019190476190477</v>
      </c>
      <c r="AC133" s="120">
        <v>0.66</v>
      </c>
      <c r="AD133" s="49">
        <f t="shared" si="135"/>
        <v>87.948599999999999</v>
      </c>
      <c r="AE133" s="49">
        <f t="shared" si="136"/>
        <v>2.0940142857142856</v>
      </c>
      <c r="AF133" s="164">
        <v>2.7531340000000002</v>
      </c>
      <c r="AG133" s="164">
        <v>2.7825120000000001</v>
      </c>
      <c r="AH133" s="164">
        <v>2.6207090000000002</v>
      </c>
      <c r="AI133" s="164">
        <v>2.656161</v>
      </c>
      <c r="AJ133" s="164">
        <v>2.3704499999999999</v>
      </c>
      <c r="AK133" s="164">
        <v>2.3704499999999999</v>
      </c>
      <c r="AL133" s="164">
        <v>0.79912000000000005</v>
      </c>
      <c r="AM133" s="165">
        <v>2.8919999999999999</v>
      </c>
      <c r="AN133" s="165">
        <v>3.3170000000000002</v>
      </c>
      <c r="AO133" s="165">
        <v>3.5369999999999999</v>
      </c>
      <c r="AP133" s="165">
        <v>4.4770000000000003</v>
      </c>
      <c r="AQ133" s="165">
        <v>4.7569999999999997</v>
      </c>
      <c r="AR133" s="165">
        <v>4.8150000000000004</v>
      </c>
      <c r="AS133" s="49">
        <f t="shared" si="110"/>
        <v>2.4581553571428572</v>
      </c>
      <c r="AT133" s="49">
        <f t="shared" si="110"/>
        <v>2.4843857142857142</v>
      </c>
      <c r="AU133" s="151">
        <v>70.87</v>
      </c>
      <c r="AV133" s="49">
        <f t="shared" si="111"/>
        <v>538.61199999999997</v>
      </c>
      <c r="AW133" s="49">
        <f t="shared" si="112"/>
        <v>595.53599999999994</v>
      </c>
      <c r="AX133" s="19"/>
    </row>
    <row r="134" spans="1:50">
      <c r="A134" s="59"/>
      <c r="B134" s="20">
        <v>202112</v>
      </c>
      <c r="C134" s="3">
        <v>44543</v>
      </c>
      <c r="D134">
        <v>208.9</v>
      </c>
      <c r="E134" s="49">
        <f t="shared" si="117"/>
        <v>2.089</v>
      </c>
      <c r="F134" s="49">
        <f t="shared" si="118"/>
        <v>87.738</v>
      </c>
      <c r="G134" s="11">
        <v>210.9</v>
      </c>
      <c r="H134" s="49">
        <f t="shared" si="119"/>
        <v>2.109</v>
      </c>
      <c r="I134" s="49">
        <f t="shared" si="120"/>
        <v>88.578000000000003</v>
      </c>
      <c r="J134" s="11">
        <v>212.68</v>
      </c>
      <c r="K134" s="49">
        <f t="shared" si="121"/>
        <v>2.1268000000000002</v>
      </c>
      <c r="L134" s="49">
        <f t="shared" si="122"/>
        <v>89.325600000000009</v>
      </c>
      <c r="M134" s="11">
        <v>214.68</v>
      </c>
      <c r="N134" s="49">
        <f t="shared" si="123"/>
        <v>2.1468000000000003</v>
      </c>
      <c r="O134" s="49">
        <f t="shared" si="124"/>
        <v>90.165600000000012</v>
      </c>
      <c r="P134" s="11">
        <v>218.35</v>
      </c>
      <c r="Q134" s="49">
        <f t="shared" si="125"/>
        <v>2.1835</v>
      </c>
      <c r="R134" s="49">
        <f t="shared" si="126"/>
        <v>91.706999999999994</v>
      </c>
      <c r="S134" s="11">
        <v>220.35</v>
      </c>
      <c r="T134" s="49">
        <f t="shared" si="127"/>
        <v>2.2035</v>
      </c>
      <c r="U134" s="49">
        <f t="shared" si="128"/>
        <v>92.546999999999997</v>
      </c>
      <c r="V134" s="120">
        <v>9.56</v>
      </c>
      <c r="W134" s="49">
        <f t="shared" si="129"/>
        <v>97.298000000000002</v>
      </c>
      <c r="X134" s="49">
        <f t="shared" si="130"/>
        <v>2.3166190476190476</v>
      </c>
      <c r="Y134" s="49">
        <f t="shared" si="131"/>
        <v>98.138000000000005</v>
      </c>
      <c r="Z134" s="49">
        <f t="shared" si="132"/>
        <v>2.3366190476190476</v>
      </c>
      <c r="AA134" s="49">
        <f t="shared" si="90"/>
        <v>101.267</v>
      </c>
      <c r="AB134" s="49">
        <f t="shared" si="91"/>
        <v>2.4111190476190476</v>
      </c>
      <c r="AC134" s="120">
        <v>0.66</v>
      </c>
      <c r="AD134" s="49">
        <f t="shared" si="135"/>
        <v>88.397999999999996</v>
      </c>
      <c r="AE134" s="49">
        <f t="shared" si="136"/>
        <v>2.1047142857142855</v>
      </c>
      <c r="AF134" s="166">
        <v>2.7531340000000002</v>
      </c>
      <c r="AG134" s="166">
        <v>2.7825120000000001</v>
      </c>
      <c r="AH134" s="166">
        <v>2.6207090000000002</v>
      </c>
      <c r="AI134" s="166">
        <v>2.656161</v>
      </c>
      <c r="AJ134" s="166">
        <v>2.3704499999999999</v>
      </c>
      <c r="AK134" s="166">
        <v>2.3704499999999999</v>
      </c>
      <c r="AL134" s="166">
        <v>0.79912000000000005</v>
      </c>
      <c r="AM134" s="165">
        <v>2.8919999999999999</v>
      </c>
      <c r="AN134" s="165">
        <v>3.3170000000000002</v>
      </c>
      <c r="AO134" s="165">
        <v>3.5369999999999999</v>
      </c>
      <c r="AP134" s="165">
        <v>4.4770000000000003</v>
      </c>
      <c r="AQ134" s="165">
        <v>4.7569999999999997</v>
      </c>
      <c r="AR134" s="165">
        <v>4.8150000000000004</v>
      </c>
      <c r="AS134" s="49">
        <f t="shared" si="110"/>
        <v>2.4581553571428572</v>
      </c>
      <c r="AT134" s="49">
        <f t="shared" si="110"/>
        <v>2.4843857142857142</v>
      </c>
      <c r="AU134" s="151">
        <v>70.73</v>
      </c>
      <c r="AV134" s="49">
        <f t="shared" si="111"/>
        <v>537.548</v>
      </c>
      <c r="AW134" s="49">
        <f t="shared" si="112"/>
        <v>613.77599999999995</v>
      </c>
      <c r="AX134" s="19"/>
    </row>
    <row r="135" spans="1:50">
      <c r="A135" s="59"/>
      <c r="B135" s="20">
        <v>202112</v>
      </c>
      <c r="C135" s="3">
        <v>44540</v>
      </c>
      <c r="D135">
        <v>211.72</v>
      </c>
      <c r="E135" s="49">
        <f t="shared" si="117"/>
        <v>2.1172</v>
      </c>
      <c r="F135" s="49">
        <f t="shared" si="118"/>
        <v>88.922399999999996</v>
      </c>
      <c r="G135" s="11">
        <v>213.72</v>
      </c>
      <c r="H135" s="49">
        <f t="shared" si="119"/>
        <v>2.1372</v>
      </c>
      <c r="I135" s="49">
        <f t="shared" si="120"/>
        <v>89.7624</v>
      </c>
      <c r="J135" s="11">
        <v>215.42</v>
      </c>
      <c r="K135" s="49">
        <f t="shared" si="121"/>
        <v>2.1541999999999999</v>
      </c>
      <c r="L135" s="49">
        <f t="shared" si="122"/>
        <v>90.476399999999998</v>
      </c>
      <c r="M135" s="11">
        <v>217.42</v>
      </c>
      <c r="N135" s="49">
        <f t="shared" si="123"/>
        <v>2.1741999999999999</v>
      </c>
      <c r="O135" s="49">
        <f t="shared" si="124"/>
        <v>91.316400000000002</v>
      </c>
      <c r="P135" s="11">
        <v>220.97</v>
      </c>
      <c r="Q135" s="49">
        <f t="shared" si="125"/>
        <v>2.2096999999999998</v>
      </c>
      <c r="R135" s="49">
        <f t="shared" si="126"/>
        <v>92.807399999999987</v>
      </c>
      <c r="S135" s="11">
        <v>222.97</v>
      </c>
      <c r="T135" s="49">
        <f t="shared" si="127"/>
        <v>2.2296999999999998</v>
      </c>
      <c r="U135" s="49">
        <f t="shared" si="128"/>
        <v>93.64739999999999</v>
      </c>
      <c r="V135" s="120">
        <v>5.77</v>
      </c>
      <c r="W135" s="49">
        <f t="shared" si="129"/>
        <v>94.692399999999992</v>
      </c>
      <c r="X135" s="49">
        <f t="shared" si="130"/>
        <v>2.2545809523809521</v>
      </c>
      <c r="Y135" s="49">
        <f t="shared" si="131"/>
        <v>95.532399999999996</v>
      </c>
      <c r="Z135" s="49">
        <f t="shared" si="132"/>
        <v>2.2745809523809521</v>
      </c>
      <c r="AA135" s="49">
        <f t="shared" si="90"/>
        <v>98.577399999999983</v>
      </c>
      <c r="AB135" s="49">
        <f t="shared" si="91"/>
        <v>2.3470809523809519</v>
      </c>
      <c r="AC135" s="120">
        <v>0.66</v>
      </c>
      <c r="AD135" s="49">
        <f t="shared" si="135"/>
        <v>89.582399999999993</v>
      </c>
      <c r="AE135" s="49">
        <f t="shared" si="136"/>
        <v>2.1329142857142855</v>
      </c>
      <c r="AF135" s="164">
        <v>2.8683519999999998</v>
      </c>
      <c r="AG135" s="164">
        <v>2.8683519999999998</v>
      </c>
      <c r="AH135" s="164">
        <v>2.6957019999999998</v>
      </c>
      <c r="AI135" s="164">
        <v>2.7084250000000001</v>
      </c>
      <c r="AJ135" s="164">
        <v>2.3704499999999999</v>
      </c>
      <c r="AK135" s="164">
        <v>2.3704499999999999</v>
      </c>
      <c r="AL135" s="164">
        <v>0.79912000000000005</v>
      </c>
      <c r="AM135" s="165">
        <v>2.94</v>
      </c>
      <c r="AN135" s="165">
        <v>3.3490000000000002</v>
      </c>
      <c r="AO135" s="165">
        <v>3.5779999999999998</v>
      </c>
      <c r="AP135" s="165">
        <v>4.4950000000000001</v>
      </c>
      <c r="AQ135" s="165">
        <v>4.7539999999999996</v>
      </c>
      <c r="AR135" s="165">
        <v>4.8289999999999997</v>
      </c>
      <c r="AS135" s="49">
        <f t="shared" si="110"/>
        <v>2.561028571428571</v>
      </c>
      <c r="AT135" s="49">
        <f t="shared" si="110"/>
        <v>2.561028571428571</v>
      </c>
      <c r="AU135" s="151">
        <v>71.290000000000006</v>
      </c>
      <c r="AV135" s="49">
        <f t="shared" si="111"/>
        <v>541.80399999999997</v>
      </c>
      <c r="AW135" s="49">
        <f t="shared" si="112"/>
        <v>614.68799999999999</v>
      </c>
      <c r="AX135" s="19"/>
    </row>
    <row r="136" spans="1:50">
      <c r="A136" s="59"/>
      <c r="B136" s="20">
        <v>202112</v>
      </c>
      <c r="C136" s="3">
        <v>44539</v>
      </c>
      <c r="D136">
        <v>211.84</v>
      </c>
      <c r="E136" s="49">
        <f t="shared" si="117"/>
        <v>2.1183999999999998</v>
      </c>
      <c r="F136" s="49">
        <f t="shared" si="118"/>
        <v>88.972799999999992</v>
      </c>
      <c r="G136" s="11">
        <v>213.84</v>
      </c>
      <c r="H136" s="49">
        <f t="shared" si="119"/>
        <v>2.1383999999999999</v>
      </c>
      <c r="I136" s="49">
        <f t="shared" si="120"/>
        <v>89.812799999999996</v>
      </c>
      <c r="J136" s="11">
        <v>215.54</v>
      </c>
      <c r="K136" s="49">
        <f t="shared" si="121"/>
        <v>2.1553999999999998</v>
      </c>
      <c r="L136" s="49">
        <f t="shared" si="122"/>
        <v>90.526799999999994</v>
      </c>
      <c r="M136" s="11">
        <v>217.54</v>
      </c>
      <c r="N136" s="49">
        <f t="shared" si="123"/>
        <v>2.1753999999999998</v>
      </c>
      <c r="O136" s="49">
        <f t="shared" si="124"/>
        <v>91.366799999999984</v>
      </c>
      <c r="P136" s="11">
        <v>221.09</v>
      </c>
      <c r="Q136" s="49">
        <f t="shared" si="125"/>
        <v>2.2109000000000001</v>
      </c>
      <c r="R136" s="49">
        <f t="shared" si="126"/>
        <v>92.857799999999997</v>
      </c>
      <c r="S136" s="11">
        <v>223.09</v>
      </c>
      <c r="T136" s="49">
        <f t="shared" si="127"/>
        <v>2.2309000000000001</v>
      </c>
      <c r="U136" s="49">
        <f t="shared" si="128"/>
        <v>93.697800000000001</v>
      </c>
      <c r="V136" s="120">
        <v>5.77</v>
      </c>
      <c r="W136" s="49">
        <f t="shared" si="129"/>
        <v>94.742799999999988</v>
      </c>
      <c r="X136" s="49">
        <f t="shared" si="130"/>
        <v>2.255780952380952</v>
      </c>
      <c r="Y136" s="49">
        <f t="shared" si="131"/>
        <v>95.582799999999992</v>
      </c>
      <c r="Z136" s="49">
        <f t="shared" si="132"/>
        <v>2.275780952380952</v>
      </c>
      <c r="AA136" s="49">
        <f t="shared" si="90"/>
        <v>98.627799999999993</v>
      </c>
      <c r="AB136" s="49">
        <f t="shared" si="91"/>
        <v>2.3482809523809522</v>
      </c>
      <c r="AC136" s="120">
        <v>0.66</v>
      </c>
      <c r="AD136" s="49">
        <f t="shared" si="135"/>
        <v>89.632799999999989</v>
      </c>
      <c r="AE136" s="49">
        <f t="shared" si="136"/>
        <v>2.1341142857142854</v>
      </c>
      <c r="AF136" s="164">
        <v>2.8683519999999998</v>
      </c>
      <c r="AG136" s="164">
        <v>2.8683519999999998</v>
      </c>
      <c r="AH136" s="164">
        <v>2.6957019999999998</v>
      </c>
      <c r="AI136" s="164">
        <v>2.7084250000000001</v>
      </c>
      <c r="AJ136" s="164">
        <v>2.3704499999999999</v>
      </c>
      <c r="AK136" s="164">
        <v>2.3704499999999999</v>
      </c>
      <c r="AL136" s="164">
        <v>0.79912000000000005</v>
      </c>
      <c r="AM136" s="165">
        <v>2.94</v>
      </c>
      <c r="AN136" s="165">
        <v>3.3490000000000002</v>
      </c>
      <c r="AO136" s="165">
        <v>3.5779999999999998</v>
      </c>
      <c r="AP136" s="165">
        <v>4.4950000000000001</v>
      </c>
      <c r="AQ136" s="165">
        <v>4.7539999999999996</v>
      </c>
      <c r="AR136" s="165">
        <v>4.8289999999999997</v>
      </c>
      <c r="AS136" s="49">
        <f t="shared" si="110"/>
        <v>2.561028571428571</v>
      </c>
      <c r="AT136" s="49">
        <f t="shared" si="110"/>
        <v>2.561028571428571</v>
      </c>
      <c r="AU136" s="151">
        <v>71.67</v>
      </c>
      <c r="AV136" s="49">
        <f t="shared" si="111"/>
        <v>544.69200000000001</v>
      </c>
      <c r="AW136" s="49">
        <f t="shared" si="112"/>
        <v>614.00400000000002</v>
      </c>
      <c r="AX136" s="19"/>
    </row>
    <row r="137" spans="1:50">
      <c r="A137" s="59"/>
      <c r="B137" s="20">
        <v>202112</v>
      </c>
      <c r="C137" s="3">
        <v>44538</v>
      </c>
      <c r="D137">
        <v>214.45</v>
      </c>
      <c r="E137" s="49">
        <f t="shared" si="117"/>
        <v>2.1444999999999999</v>
      </c>
      <c r="F137" s="49">
        <f t="shared" si="118"/>
        <v>90.068999999999988</v>
      </c>
      <c r="G137" s="11">
        <v>216.45</v>
      </c>
      <c r="H137" s="49">
        <f t="shared" si="119"/>
        <v>2.1644999999999999</v>
      </c>
      <c r="I137" s="49">
        <f t="shared" si="120"/>
        <v>90.908999999999992</v>
      </c>
      <c r="J137" s="11">
        <v>218.15</v>
      </c>
      <c r="K137" s="49">
        <f t="shared" si="121"/>
        <v>2.1815000000000002</v>
      </c>
      <c r="L137" s="49">
        <f t="shared" si="122"/>
        <v>91.623000000000005</v>
      </c>
      <c r="M137" s="11">
        <v>220.15</v>
      </c>
      <c r="N137" s="49">
        <f t="shared" si="123"/>
        <v>2.2015000000000002</v>
      </c>
      <c r="O137" s="49">
        <f t="shared" si="124"/>
        <v>92.463000000000008</v>
      </c>
      <c r="P137" s="11">
        <v>223.7</v>
      </c>
      <c r="Q137" s="49">
        <f t="shared" si="125"/>
        <v>2.2370000000000001</v>
      </c>
      <c r="R137" s="49">
        <f t="shared" si="126"/>
        <v>93.954000000000008</v>
      </c>
      <c r="S137" s="11">
        <v>225.7</v>
      </c>
      <c r="T137" s="49">
        <f t="shared" si="127"/>
        <v>2.2569999999999997</v>
      </c>
      <c r="U137" s="49">
        <f t="shared" si="128"/>
        <v>94.793999999999983</v>
      </c>
      <c r="V137" s="120">
        <v>5.77</v>
      </c>
      <c r="W137" s="49">
        <f t="shared" si="129"/>
        <v>95.838999999999984</v>
      </c>
      <c r="X137" s="49">
        <f t="shared" si="130"/>
        <v>2.281880952380952</v>
      </c>
      <c r="Y137" s="49">
        <f t="shared" si="131"/>
        <v>96.678999999999988</v>
      </c>
      <c r="Z137" s="49">
        <f t="shared" si="132"/>
        <v>2.301880952380952</v>
      </c>
      <c r="AA137" s="49">
        <f t="shared" si="90"/>
        <v>99.724000000000004</v>
      </c>
      <c r="AB137" s="49">
        <f t="shared" si="91"/>
        <v>2.3743809523809523</v>
      </c>
      <c r="AC137" s="120">
        <v>0.66</v>
      </c>
      <c r="AD137" s="49">
        <f t="shared" si="135"/>
        <v>90.728999999999985</v>
      </c>
      <c r="AE137" s="49">
        <f t="shared" si="136"/>
        <v>2.1602142857142854</v>
      </c>
      <c r="AF137" s="164">
        <v>2.8683519999999998</v>
      </c>
      <c r="AG137" s="164">
        <v>2.8683519999999998</v>
      </c>
      <c r="AH137" s="164">
        <v>2.6957019999999998</v>
      </c>
      <c r="AI137" s="164">
        <v>2.7084250000000001</v>
      </c>
      <c r="AJ137" s="164">
        <v>2.3704499999999999</v>
      </c>
      <c r="AK137" s="164">
        <v>2.3704499999999999</v>
      </c>
      <c r="AL137" s="164">
        <v>0.79912000000000005</v>
      </c>
      <c r="AM137" s="165">
        <v>2.94</v>
      </c>
      <c r="AN137" s="165">
        <v>3.3490000000000002</v>
      </c>
      <c r="AO137" s="165">
        <v>3.5779999999999998</v>
      </c>
      <c r="AP137" s="165">
        <v>4.4950000000000001</v>
      </c>
      <c r="AQ137" s="165">
        <v>4.7539999999999996</v>
      </c>
      <c r="AR137" s="165">
        <v>4.8289999999999997</v>
      </c>
      <c r="AS137" s="49">
        <f t="shared" si="110"/>
        <v>2.561028571428571</v>
      </c>
      <c r="AT137" s="49">
        <f t="shared" si="110"/>
        <v>2.561028571428571</v>
      </c>
      <c r="AU137" s="151">
        <v>70.94</v>
      </c>
      <c r="AV137" s="49">
        <f t="shared" si="111"/>
        <v>539.14400000000001</v>
      </c>
      <c r="AW137" s="49">
        <f t="shared" si="112"/>
        <v>615.37199999999996</v>
      </c>
      <c r="AX137" s="19"/>
    </row>
    <row r="138" spans="1:50">
      <c r="A138" s="59"/>
      <c r="B138" s="20">
        <v>202112</v>
      </c>
      <c r="C138" s="3">
        <v>44537</v>
      </c>
      <c r="D138">
        <v>211.25</v>
      </c>
      <c r="E138" s="49">
        <f t="shared" si="117"/>
        <v>2.1124999999999998</v>
      </c>
      <c r="F138" s="49">
        <f t="shared" si="118"/>
        <v>88.724999999999994</v>
      </c>
      <c r="G138" s="11">
        <v>213.25</v>
      </c>
      <c r="H138" s="49">
        <f t="shared" si="119"/>
        <v>2.1324999999999998</v>
      </c>
      <c r="I138" s="49">
        <f t="shared" si="120"/>
        <v>89.564999999999998</v>
      </c>
      <c r="J138" s="11">
        <v>214.95</v>
      </c>
      <c r="K138" s="49">
        <f t="shared" si="121"/>
        <v>2.1494999999999997</v>
      </c>
      <c r="L138" s="49">
        <f t="shared" si="122"/>
        <v>90.278999999999996</v>
      </c>
      <c r="M138" s="11">
        <v>216.95</v>
      </c>
      <c r="N138" s="49">
        <f t="shared" si="123"/>
        <v>2.1694999999999998</v>
      </c>
      <c r="O138" s="49">
        <f t="shared" si="124"/>
        <v>91.118999999999986</v>
      </c>
      <c r="P138" s="11">
        <v>220.5</v>
      </c>
      <c r="Q138" s="49">
        <f t="shared" si="125"/>
        <v>2.2050000000000001</v>
      </c>
      <c r="R138" s="49">
        <f t="shared" si="126"/>
        <v>92.61</v>
      </c>
      <c r="S138" s="11">
        <v>222.5</v>
      </c>
      <c r="T138" s="49">
        <f t="shared" si="127"/>
        <v>2.2250000000000001</v>
      </c>
      <c r="U138" s="49">
        <f t="shared" si="128"/>
        <v>93.45</v>
      </c>
      <c r="V138" s="120">
        <v>5.77</v>
      </c>
      <c r="W138" s="49">
        <f t="shared" si="129"/>
        <v>94.49499999999999</v>
      </c>
      <c r="X138" s="49">
        <f t="shared" si="130"/>
        <v>2.249880952380952</v>
      </c>
      <c r="Y138" s="49">
        <f t="shared" si="131"/>
        <v>95.334999999999994</v>
      </c>
      <c r="Z138" s="49">
        <f t="shared" si="132"/>
        <v>2.2698809523809524</v>
      </c>
      <c r="AA138" s="49">
        <f t="shared" si="90"/>
        <v>98.38</v>
      </c>
      <c r="AB138" s="49">
        <f t="shared" si="91"/>
        <v>2.3423809523809522</v>
      </c>
      <c r="AC138" s="120">
        <v>0.66</v>
      </c>
      <c r="AD138" s="49">
        <f t="shared" si="135"/>
        <v>89.384999999999991</v>
      </c>
      <c r="AE138" s="49">
        <f t="shared" si="136"/>
        <v>2.1282142857142854</v>
      </c>
      <c r="AF138" s="164">
        <v>2.8683519999999998</v>
      </c>
      <c r="AG138" s="164">
        <v>2.8683519999999998</v>
      </c>
      <c r="AH138" s="164">
        <v>2.6957019999999998</v>
      </c>
      <c r="AI138" s="164">
        <v>2.7084250000000001</v>
      </c>
      <c r="AJ138" s="164">
        <v>2.3704499999999999</v>
      </c>
      <c r="AK138" s="164">
        <v>2.3704499999999999</v>
      </c>
      <c r="AL138" s="164">
        <v>0.79912000000000005</v>
      </c>
      <c r="AM138" s="165">
        <v>2.94</v>
      </c>
      <c r="AN138" s="165">
        <v>3.3490000000000002</v>
      </c>
      <c r="AO138" s="165">
        <v>3.5779999999999998</v>
      </c>
      <c r="AP138" s="165">
        <v>4.4950000000000001</v>
      </c>
      <c r="AQ138" s="165">
        <v>4.7539999999999996</v>
      </c>
      <c r="AR138" s="165">
        <v>4.8289999999999997</v>
      </c>
      <c r="AS138" s="49">
        <f t="shared" si="110"/>
        <v>2.561028571428571</v>
      </c>
      <c r="AT138" s="49">
        <f t="shared" si="110"/>
        <v>2.561028571428571</v>
      </c>
      <c r="AU138" s="151">
        <v>72.36</v>
      </c>
      <c r="AV138" s="49">
        <f t="shared" si="111"/>
        <v>549.93599999999992</v>
      </c>
      <c r="AW138" s="49">
        <f t="shared" si="112"/>
        <v>618.18399999999997</v>
      </c>
      <c r="AX138" s="19"/>
    </row>
    <row r="139" spans="1:50">
      <c r="A139" s="59"/>
      <c r="B139" s="20">
        <v>202112</v>
      </c>
      <c r="C139" s="3">
        <v>44536</v>
      </c>
      <c r="D139">
        <v>205.83</v>
      </c>
      <c r="E139" s="49">
        <f t="shared" si="117"/>
        <v>2.0583</v>
      </c>
      <c r="F139" s="49">
        <f t="shared" si="118"/>
        <v>86.448599999999999</v>
      </c>
      <c r="G139" s="11">
        <v>207.83</v>
      </c>
      <c r="H139" s="49">
        <f t="shared" si="119"/>
        <v>2.0783</v>
      </c>
      <c r="I139" s="49">
        <f t="shared" si="120"/>
        <v>87.288600000000002</v>
      </c>
      <c r="J139" s="11">
        <v>209.53</v>
      </c>
      <c r="K139" s="49">
        <f t="shared" si="121"/>
        <v>2.0952999999999999</v>
      </c>
      <c r="L139" s="49">
        <f t="shared" si="122"/>
        <v>88.002600000000001</v>
      </c>
      <c r="M139" s="11">
        <v>211.53</v>
      </c>
      <c r="N139" s="49">
        <f t="shared" si="123"/>
        <v>2.1153</v>
      </c>
      <c r="O139" s="49">
        <f t="shared" si="124"/>
        <v>88.842600000000004</v>
      </c>
      <c r="P139" s="11">
        <v>215.08</v>
      </c>
      <c r="Q139" s="49">
        <f t="shared" si="125"/>
        <v>2.1508000000000003</v>
      </c>
      <c r="R139" s="49">
        <f t="shared" si="126"/>
        <v>90.333600000000018</v>
      </c>
      <c r="S139" s="11">
        <v>217.08</v>
      </c>
      <c r="T139" s="49">
        <f t="shared" si="127"/>
        <v>2.1708000000000003</v>
      </c>
      <c r="U139" s="49">
        <f t="shared" si="128"/>
        <v>91.173600000000008</v>
      </c>
      <c r="V139" s="120">
        <v>5.77</v>
      </c>
      <c r="W139" s="49">
        <f t="shared" si="129"/>
        <v>92.218599999999995</v>
      </c>
      <c r="X139" s="49">
        <f t="shared" si="130"/>
        <v>2.1956809523809522</v>
      </c>
      <c r="Y139" s="49">
        <f t="shared" si="131"/>
        <v>93.058599999999998</v>
      </c>
      <c r="Z139" s="49">
        <f t="shared" si="132"/>
        <v>2.2156809523809522</v>
      </c>
      <c r="AA139" s="49">
        <f t="shared" si="90"/>
        <v>96.103600000000014</v>
      </c>
      <c r="AB139" s="49">
        <f t="shared" si="91"/>
        <v>2.2881809523809529</v>
      </c>
      <c r="AC139" s="120">
        <v>0.66</v>
      </c>
      <c r="AD139" s="49">
        <f t="shared" si="135"/>
        <v>87.108599999999996</v>
      </c>
      <c r="AE139" s="49">
        <f t="shared" si="136"/>
        <v>2.0740142857142856</v>
      </c>
      <c r="AF139" s="164">
        <v>2.8683519999999998</v>
      </c>
      <c r="AG139" s="164">
        <v>2.8683519999999998</v>
      </c>
      <c r="AH139" s="164">
        <v>2.6957019999999998</v>
      </c>
      <c r="AI139" s="164">
        <v>2.7084250000000001</v>
      </c>
      <c r="AJ139" s="164">
        <v>2.3704499999999999</v>
      </c>
      <c r="AK139" s="164">
        <v>2.3704499999999999</v>
      </c>
      <c r="AL139" s="164">
        <v>0.79912000000000005</v>
      </c>
      <c r="AM139" s="165">
        <v>2.94</v>
      </c>
      <c r="AN139" s="165">
        <v>3.3490000000000002</v>
      </c>
      <c r="AO139" s="165">
        <v>3.5779999999999998</v>
      </c>
      <c r="AP139" s="165">
        <v>4.4950000000000001</v>
      </c>
      <c r="AQ139" s="165">
        <v>4.7539999999999996</v>
      </c>
      <c r="AR139" s="165">
        <v>4.8289999999999997</v>
      </c>
      <c r="AS139" s="49">
        <f t="shared" si="110"/>
        <v>2.561028571428571</v>
      </c>
      <c r="AT139" s="49">
        <f t="shared" si="110"/>
        <v>2.561028571428571</v>
      </c>
      <c r="AU139" s="151">
        <v>72.05</v>
      </c>
      <c r="AV139" s="49">
        <f t="shared" si="111"/>
        <v>547.57999999999993</v>
      </c>
      <c r="AW139" s="49">
        <f t="shared" si="112"/>
        <v>639.54</v>
      </c>
      <c r="AX139" s="19"/>
    </row>
    <row r="140" spans="1:50">
      <c r="A140" s="59"/>
      <c r="B140" s="20">
        <v>202112</v>
      </c>
      <c r="C140" s="3">
        <v>44533</v>
      </c>
      <c r="D140">
        <v>196.29</v>
      </c>
      <c r="E140" s="49">
        <f t="shared" si="117"/>
        <v>1.9628999999999999</v>
      </c>
      <c r="F140" s="49">
        <f t="shared" si="118"/>
        <v>82.441800000000001</v>
      </c>
      <c r="G140" s="11">
        <v>198.29</v>
      </c>
      <c r="H140" s="49">
        <f t="shared" si="119"/>
        <v>1.9828999999999999</v>
      </c>
      <c r="I140" s="49">
        <f t="shared" si="120"/>
        <v>83.28179999999999</v>
      </c>
      <c r="J140" s="11">
        <v>200.29</v>
      </c>
      <c r="K140" s="49">
        <f t="shared" si="121"/>
        <v>2.0028999999999999</v>
      </c>
      <c r="L140" s="49">
        <f t="shared" si="122"/>
        <v>84.121799999999993</v>
      </c>
      <c r="M140" s="11">
        <v>202.29</v>
      </c>
      <c r="N140" s="49">
        <f t="shared" si="123"/>
        <v>2.0228999999999999</v>
      </c>
      <c r="O140" s="49">
        <f t="shared" si="124"/>
        <v>84.961799999999997</v>
      </c>
      <c r="P140" s="11">
        <v>206.29</v>
      </c>
      <c r="Q140" s="49">
        <f t="shared" si="125"/>
        <v>2.0629</v>
      </c>
      <c r="R140" s="49">
        <f t="shared" si="126"/>
        <v>86.641800000000003</v>
      </c>
      <c r="S140" s="11">
        <v>208.29</v>
      </c>
      <c r="T140" s="49">
        <f t="shared" si="127"/>
        <v>2.0829</v>
      </c>
      <c r="U140" s="49">
        <f t="shared" si="128"/>
        <v>87.481799999999993</v>
      </c>
      <c r="V140" s="120">
        <v>5.77</v>
      </c>
      <c r="W140" s="49">
        <f t="shared" si="129"/>
        <v>88.211799999999997</v>
      </c>
      <c r="X140" s="49">
        <f t="shared" si="130"/>
        <v>2.1002809523809525</v>
      </c>
      <c r="Y140" s="49">
        <f t="shared" si="131"/>
        <v>89.051799999999986</v>
      </c>
      <c r="Z140" s="49">
        <f t="shared" si="132"/>
        <v>2.120280952380952</v>
      </c>
      <c r="AA140" s="49">
        <f t="shared" si="90"/>
        <v>92.411799999999999</v>
      </c>
      <c r="AB140" s="49">
        <f t="shared" si="91"/>
        <v>2.2002809523809526</v>
      </c>
      <c r="AC140" s="120">
        <v>0.66</v>
      </c>
      <c r="AD140" s="49">
        <f t="shared" si="135"/>
        <v>83.101799999999997</v>
      </c>
      <c r="AE140" s="49">
        <f t="shared" si="136"/>
        <v>1.9786142857142857</v>
      </c>
      <c r="AF140" s="164">
        <v>2.8683519999999998</v>
      </c>
      <c r="AG140" s="164">
        <v>2.8683519999999998</v>
      </c>
      <c r="AH140" s="164">
        <v>2.6957019999999998</v>
      </c>
      <c r="AI140" s="164">
        <v>2.7084250000000001</v>
      </c>
      <c r="AJ140" s="164">
        <v>2.3704499999999999</v>
      </c>
      <c r="AK140" s="164">
        <v>2.3704499999999999</v>
      </c>
      <c r="AL140" s="164">
        <v>0.79912000000000005</v>
      </c>
      <c r="AM140" s="165">
        <v>2.956</v>
      </c>
      <c r="AN140" s="165">
        <v>3.3769999999999998</v>
      </c>
      <c r="AO140" s="165">
        <v>3.605</v>
      </c>
      <c r="AP140" s="165">
        <v>4.5199999999999996</v>
      </c>
      <c r="AQ140" s="165">
        <v>4.7919999999999998</v>
      </c>
      <c r="AR140" s="165">
        <v>4.8620000000000001</v>
      </c>
      <c r="AS140" s="49">
        <f t="shared" si="110"/>
        <v>2.561028571428571</v>
      </c>
      <c r="AT140" s="49">
        <f t="shared" si="110"/>
        <v>2.561028571428571</v>
      </c>
      <c r="AU140" s="151">
        <v>69.489999999999995</v>
      </c>
      <c r="AV140" s="49">
        <f t="shared" si="111"/>
        <v>528.12399999999991</v>
      </c>
      <c r="AW140" s="49">
        <f t="shared" si="112"/>
        <v>622.66800000000001</v>
      </c>
      <c r="AX140" s="19"/>
    </row>
    <row r="141" spans="1:50">
      <c r="A141" s="59"/>
      <c r="B141" s="20">
        <v>202112</v>
      </c>
      <c r="C141" s="3">
        <v>44532</v>
      </c>
      <c r="D141">
        <v>198.02</v>
      </c>
      <c r="E141" s="49">
        <f t="shared" si="117"/>
        <v>1.9802000000000002</v>
      </c>
      <c r="F141" s="49">
        <f t="shared" si="118"/>
        <v>83.168400000000005</v>
      </c>
      <c r="G141" s="11">
        <v>200.02</v>
      </c>
      <c r="H141" s="49">
        <f t="shared" si="119"/>
        <v>2.0002</v>
      </c>
      <c r="I141" s="49">
        <f t="shared" si="120"/>
        <v>84.008399999999995</v>
      </c>
      <c r="J141" s="11">
        <v>201.82</v>
      </c>
      <c r="K141" s="49">
        <f t="shared" si="121"/>
        <v>2.0181999999999998</v>
      </c>
      <c r="L141" s="49">
        <f t="shared" si="122"/>
        <v>84.764399999999995</v>
      </c>
      <c r="M141" s="11">
        <v>203.82</v>
      </c>
      <c r="N141" s="49">
        <f t="shared" si="123"/>
        <v>2.0381999999999998</v>
      </c>
      <c r="O141" s="49">
        <f t="shared" si="124"/>
        <v>85.604399999999998</v>
      </c>
      <c r="P141" s="11">
        <v>207.52</v>
      </c>
      <c r="Q141" s="49">
        <f t="shared" si="125"/>
        <v>2.0752000000000002</v>
      </c>
      <c r="R141" s="49">
        <f t="shared" si="126"/>
        <v>87.1584</v>
      </c>
      <c r="S141" s="11">
        <v>209.52</v>
      </c>
      <c r="T141" s="49">
        <f t="shared" si="127"/>
        <v>2.0952000000000002</v>
      </c>
      <c r="U141" s="49">
        <f t="shared" si="128"/>
        <v>87.998400000000004</v>
      </c>
      <c r="V141" s="120">
        <v>5.77</v>
      </c>
      <c r="W141" s="49">
        <f t="shared" si="129"/>
        <v>88.938400000000001</v>
      </c>
      <c r="X141" s="49">
        <f t="shared" si="130"/>
        <v>2.1175809523809526</v>
      </c>
      <c r="Y141" s="49">
        <f t="shared" si="131"/>
        <v>89.778399999999991</v>
      </c>
      <c r="Z141" s="49">
        <f t="shared" si="132"/>
        <v>2.1375809523809521</v>
      </c>
      <c r="AA141" s="49">
        <f t="shared" si="90"/>
        <v>92.928399999999996</v>
      </c>
      <c r="AB141" s="49">
        <f t="shared" si="91"/>
        <v>2.2125809523809523</v>
      </c>
      <c r="AC141" s="120">
        <v>0.66</v>
      </c>
      <c r="AD141" s="49">
        <f t="shared" si="135"/>
        <v>83.828400000000002</v>
      </c>
      <c r="AE141" s="49">
        <f t="shared" si="136"/>
        <v>1.9959142857142858</v>
      </c>
      <c r="AF141" s="164">
        <v>2.8683519999999998</v>
      </c>
      <c r="AG141" s="164">
        <v>2.8683519999999998</v>
      </c>
      <c r="AH141" s="164">
        <v>2.6957019999999998</v>
      </c>
      <c r="AI141" s="164">
        <v>2.7084250000000001</v>
      </c>
      <c r="AJ141" s="164">
        <v>2.3704499999999999</v>
      </c>
      <c r="AK141" s="164">
        <v>2.3704499999999999</v>
      </c>
      <c r="AL141" s="164">
        <v>0.79912000000000005</v>
      </c>
      <c r="AM141" s="165">
        <v>2.956</v>
      </c>
      <c r="AN141" s="165">
        <v>3.3769999999999998</v>
      </c>
      <c r="AO141" s="165">
        <v>3.605</v>
      </c>
      <c r="AP141" s="165">
        <v>4.5199999999999996</v>
      </c>
      <c r="AQ141" s="165">
        <v>4.7919999999999998</v>
      </c>
      <c r="AR141" s="165">
        <v>4.8620000000000001</v>
      </c>
      <c r="AS141" s="49">
        <f t="shared" si="110"/>
        <v>2.561028571428571</v>
      </c>
      <c r="AT141" s="49">
        <f t="shared" si="110"/>
        <v>2.561028571428571</v>
      </c>
      <c r="AU141" s="151">
        <v>66.260000000000005</v>
      </c>
      <c r="AV141" s="49">
        <f t="shared" si="111"/>
        <v>503.57600000000002</v>
      </c>
      <c r="AW141" s="49">
        <f t="shared" si="112"/>
        <v>617.65199999999993</v>
      </c>
      <c r="AX141" s="19"/>
    </row>
    <row r="142" spans="1:50">
      <c r="A142" s="59"/>
      <c r="B142" s="20">
        <v>202112</v>
      </c>
      <c r="C142" s="3">
        <v>44531</v>
      </c>
      <c r="D142">
        <v>196.11</v>
      </c>
      <c r="E142" s="49">
        <f t="shared" si="117"/>
        <v>1.9611000000000001</v>
      </c>
      <c r="F142" s="49">
        <f t="shared" si="118"/>
        <v>82.366200000000006</v>
      </c>
      <c r="G142" s="11">
        <v>198.11</v>
      </c>
      <c r="H142" s="49">
        <f t="shared" si="119"/>
        <v>1.9811000000000001</v>
      </c>
      <c r="I142" s="49">
        <f t="shared" si="120"/>
        <v>83.20620000000001</v>
      </c>
      <c r="J142" s="11">
        <v>199.91</v>
      </c>
      <c r="K142" s="49">
        <f t="shared" si="121"/>
        <v>1.9990999999999999</v>
      </c>
      <c r="L142" s="49">
        <f t="shared" si="122"/>
        <v>83.962199999999996</v>
      </c>
      <c r="M142" s="11">
        <v>201.91</v>
      </c>
      <c r="N142" s="49">
        <f t="shared" si="123"/>
        <v>2.0190999999999999</v>
      </c>
      <c r="O142" s="49">
        <f t="shared" si="124"/>
        <v>84.802199999999999</v>
      </c>
      <c r="P142" s="11">
        <v>205.61</v>
      </c>
      <c r="Q142" s="49">
        <f t="shared" si="125"/>
        <v>2.0561000000000003</v>
      </c>
      <c r="R142" s="49">
        <f t="shared" si="126"/>
        <v>86.356200000000015</v>
      </c>
      <c r="S142" s="11">
        <v>207.61</v>
      </c>
      <c r="T142" s="49">
        <f t="shared" si="127"/>
        <v>2.0761000000000003</v>
      </c>
      <c r="U142" s="49">
        <f t="shared" si="128"/>
        <v>87.196200000000005</v>
      </c>
      <c r="V142" s="120">
        <v>5.77</v>
      </c>
      <c r="W142" s="49">
        <f t="shared" si="129"/>
        <v>88.136200000000002</v>
      </c>
      <c r="X142" s="49">
        <f t="shared" si="130"/>
        <v>2.0984809523809522</v>
      </c>
      <c r="Y142" s="49">
        <f t="shared" si="131"/>
        <v>88.976200000000006</v>
      </c>
      <c r="Z142" s="49">
        <f t="shared" si="132"/>
        <v>2.1184809523809527</v>
      </c>
      <c r="AA142" s="49">
        <f t="shared" si="90"/>
        <v>92.126200000000011</v>
      </c>
      <c r="AB142" s="49">
        <f t="shared" si="91"/>
        <v>2.1934809523809529</v>
      </c>
      <c r="AC142" s="120">
        <v>0.66</v>
      </c>
      <c r="AD142" s="49">
        <f t="shared" si="135"/>
        <v>83.026200000000003</v>
      </c>
      <c r="AE142" s="49">
        <f t="shared" si="136"/>
        <v>1.9768142857142859</v>
      </c>
      <c r="AF142" s="164">
        <v>2.8683519999999998</v>
      </c>
      <c r="AG142" s="164">
        <v>2.8683519999999998</v>
      </c>
      <c r="AH142" s="164">
        <v>2.6957019999999998</v>
      </c>
      <c r="AI142" s="164">
        <v>2.7084250000000001</v>
      </c>
      <c r="AJ142" s="164">
        <v>2.3704499999999999</v>
      </c>
      <c r="AK142" s="164">
        <v>2.3704499999999999</v>
      </c>
      <c r="AL142" s="164">
        <v>0.79912000000000005</v>
      </c>
      <c r="AM142" s="165">
        <v>2.956</v>
      </c>
      <c r="AN142" s="165">
        <v>3.3769999999999998</v>
      </c>
      <c r="AO142" s="165">
        <v>3.605</v>
      </c>
      <c r="AP142" s="165">
        <v>4.5199999999999996</v>
      </c>
      <c r="AQ142" s="165">
        <v>4.7919999999999998</v>
      </c>
      <c r="AR142" s="165">
        <v>4.8620000000000001</v>
      </c>
      <c r="AS142" s="49">
        <f t="shared" si="110"/>
        <v>2.561028571428571</v>
      </c>
      <c r="AT142" s="49">
        <f t="shared" si="110"/>
        <v>2.561028571428571</v>
      </c>
      <c r="AU142" s="151">
        <v>66.5</v>
      </c>
      <c r="AV142" s="49">
        <f t="shared" si="111"/>
        <v>505.4</v>
      </c>
      <c r="AW142" s="49">
        <f t="shared" si="112"/>
        <v>598.95600000000002</v>
      </c>
      <c r="AX142" s="19"/>
    </row>
    <row r="143" spans="1:50">
      <c r="A143" s="59"/>
      <c r="B143" s="20">
        <v>202111</v>
      </c>
      <c r="C143" s="3">
        <v>44530</v>
      </c>
      <c r="D143">
        <v>196.01</v>
      </c>
      <c r="E143" s="49">
        <f t="shared" si="117"/>
        <v>1.9601</v>
      </c>
      <c r="F143" s="49">
        <f t="shared" si="118"/>
        <v>82.324200000000005</v>
      </c>
      <c r="G143" s="11">
        <v>198.01</v>
      </c>
      <c r="H143" s="49">
        <f t="shared" si="119"/>
        <v>1.9801</v>
      </c>
      <c r="I143" s="49">
        <f t="shared" si="120"/>
        <v>83.164199999999994</v>
      </c>
      <c r="J143" s="11">
        <v>200.41</v>
      </c>
      <c r="K143" s="49">
        <f t="shared" si="121"/>
        <v>2.0040999999999998</v>
      </c>
      <c r="L143" s="49">
        <f t="shared" si="122"/>
        <v>84.172199999999989</v>
      </c>
      <c r="M143" s="11">
        <v>202.41</v>
      </c>
      <c r="N143" s="49">
        <f t="shared" si="123"/>
        <v>2.0240999999999998</v>
      </c>
      <c r="O143" s="49">
        <f t="shared" si="124"/>
        <v>85.012199999999993</v>
      </c>
      <c r="P143" s="11">
        <v>207.01</v>
      </c>
      <c r="Q143" s="49">
        <f t="shared" si="125"/>
        <v>2.0701000000000001</v>
      </c>
      <c r="R143" s="49">
        <f t="shared" si="126"/>
        <v>86.944199999999995</v>
      </c>
      <c r="S143" s="11">
        <v>209.01</v>
      </c>
      <c r="T143" s="49">
        <f t="shared" si="127"/>
        <v>2.0901000000000001</v>
      </c>
      <c r="U143" s="49">
        <f t="shared" si="128"/>
        <v>87.784199999999998</v>
      </c>
      <c r="V143" s="120">
        <v>5.77</v>
      </c>
      <c r="W143" s="49">
        <f t="shared" si="129"/>
        <v>88.094200000000001</v>
      </c>
      <c r="X143" s="49">
        <f t="shared" si="130"/>
        <v>2.0974809523809523</v>
      </c>
      <c r="Y143" s="49">
        <f t="shared" si="131"/>
        <v>88.93419999999999</v>
      </c>
      <c r="Z143" s="49">
        <f t="shared" si="132"/>
        <v>2.1174809523809524</v>
      </c>
      <c r="AA143" s="49">
        <f t="shared" si="90"/>
        <v>92.714199999999991</v>
      </c>
      <c r="AB143" s="49">
        <f t="shared" si="91"/>
        <v>2.2074809523809522</v>
      </c>
      <c r="AC143" s="120">
        <v>0.66</v>
      </c>
      <c r="AD143" s="49">
        <f t="shared" si="135"/>
        <v>82.984200000000001</v>
      </c>
      <c r="AE143" s="49">
        <f t="shared" si="136"/>
        <v>1.9758142857142857</v>
      </c>
      <c r="AF143" s="164">
        <v>2.8683519999999998</v>
      </c>
      <c r="AG143" s="164">
        <v>2.8683519999999998</v>
      </c>
      <c r="AH143" s="164">
        <v>2.6957019999999998</v>
      </c>
      <c r="AI143" s="164">
        <v>2.7084250000000001</v>
      </c>
      <c r="AJ143" s="164">
        <v>2.3704499999999999</v>
      </c>
      <c r="AK143" s="164">
        <v>2.3704499999999999</v>
      </c>
      <c r="AL143" s="164">
        <v>0.79912000000000005</v>
      </c>
      <c r="AM143" s="165">
        <v>2.956</v>
      </c>
      <c r="AN143" s="165">
        <v>3.3769999999999998</v>
      </c>
      <c r="AO143" s="165">
        <v>3.605</v>
      </c>
      <c r="AP143" s="165">
        <v>4.5199999999999996</v>
      </c>
      <c r="AQ143" s="165">
        <v>4.7919999999999998</v>
      </c>
      <c r="AR143" s="165">
        <v>4.8620000000000001</v>
      </c>
      <c r="AS143" s="49">
        <f t="shared" si="110"/>
        <v>2.561028571428571</v>
      </c>
      <c r="AT143" s="49">
        <f t="shared" si="110"/>
        <v>2.561028571428571</v>
      </c>
      <c r="AU143" s="151">
        <v>65.569999999999993</v>
      </c>
      <c r="AV143" s="49">
        <f t="shared" si="111"/>
        <v>498.33199999999994</v>
      </c>
      <c r="AW143" s="49">
        <f t="shared" si="112"/>
        <v>614.53599999999994</v>
      </c>
      <c r="AX143" s="19"/>
    </row>
    <row r="144" spans="1:50">
      <c r="A144" s="59"/>
      <c r="B144" s="20">
        <v>202111</v>
      </c>
      <c r="C144" s="3">
        <v>44529</v>
      </c>
      <c r="D144">
        <v>205.55</v>
      </c>
      <c r="E144" s="49">
        <f t="shared" si="117"/>
        <v>2.0555000000000003</v>
      </c>
      <c r="F144" s="49">
        <f t="shared" si="118"/>
        <v>86.331000000000017</v>
      </c>
      <c r="G144" s="11">
        <v>207.55</v>
      </c>
      <c r="H144" s="49">
        <f t="shared" si="119"/>
        <v>2.0754999999999999</v>
      </c>
      <c r="I144" s="49">
        <f t="shared" si="120"/>
        <v>87.170999999999992</v>
      </c>
      <c r="J144" s="11">
        <v>209.55</v>
      </c>
      <c r="K144" s="49">
        <f t="shared" si="121"/>
        <v>2.0954999999999999</v>
      </c>
      <c r="L144" s="49">
        <f t="shared" si="122"/>
        <v>88.010999999999996</v>
      </c>
      <c r="M144" s="11">
        <v>211.55</v>
      </c>
      <c r="N144" s="49">
        <f t="shared" si="123"/>
        <v>2.1154999999999999</v>
      </c>
      <c r="O144" s="49">
        <f t="shared" si="124"/>
        <v>88.850999999999999</v>
      </c>
      <c r="P144" s="11">
        <v>215.55</v>
      </c>
      <c r="Q144" s="49">
        <f t="shared" si="125"/>
        <v>2.1555</v>
      </c>
      <c r="R144" s="49">
        <f t="shared" si="126"/>
        <v>90.531000000000006</v>
      </c>
      <c r="S144" s="11">
        <v>217.55</v>
      </c>
      <c r="T144" s="49">
        <f t="shared" si="127"/>
        <v>2.1755</v>
      </c>
      <c r="U144" s="49">
        <f t="shared" si="128"/>
        <v>91.370999999999995</v>
      </c>
      <c r="V144" s="120">
        <v>5.77</v>
      </c>
      <c r="W144" s="49">
        <f t="shared" si="129"/>
        <v>92.101000000000013</v>
      </c>
      <c r="X144" s="49">
        <f t="shared" si="130"/>
        <v>2.1928809523809525</v>
      </c>
      <c r="Y144" s="49">
        <f t="shared" si="131"/>
        <v>92.940999999999988</v>
      </c>
      <c r="Z144" s="49">
        <f t="shared" si="132"/>
        <v>2.2128809523809521</v>
      </c>
      <c r="AA144" s="49">
        <f t="shared" si="90"/>
        <v>96.301000000000002</v>
      </c>
      <c r="AB144" s="49">
        <f t="shared" si="91"/>
        <v>2.2928809523809526</v>
      </c>
      <c r="AC144" s="120">
        <v>0.66</v>
      </c>
      <c r="AD144" s="49">
        <f t="shared" si="135"/>
        <v>86.991000000000014</v>
      </c>
      <c r="AE144" s="49">
        <f t="shared" si="136"/>
        <v>2.0712142857142859</v>
      </c>
      <c r="AF144" s="164">
        <v>2.8683519999999998</v>
      </c>
      <c r="AG144" s="164">
        <v>2.8683519999999998</v>
      </c>
      <c r="AH144" s="164">
        <v>2.6957019999999998</v>
      </c>
      <c r="AI144" s="164">
        <v>2.7084250000000001</v>
      </c>
      <c r="AJ144" s="164">
        <v>2.3704499999999999</v>
      </c>
      <c r="AK144" s="164">
        <v>2.3704499999999999</v>
      </c>
      <c r="AL144" s="164">
        <v>0.79912000000000005</v>
      </c>
      <c r="AM144" s="165">
        <v>2.956</v>
      </c>
      <c r="AN144" s="165">
        <v>3.3769999999999998</v>
      </c>
      <c r="AO144" s="165">
        <v>3.605</v>
      </c>
      <c r="AP144" s="165">
        <v>4.5199999999999996</v>
      </c>
      <c r="AQ144" s="165">
        <v>4.7919999999999998</v>
      </c>
      <c r="AR144" s="165">
        <v>4.8620000000000001</v>
      </c>
      <c r="AS144" s="49">
        <f t="shared" si="110"/>
        <v>2.561028571428571</v>
      </c>
      <c r="AT144" s="49">
        <f t="shared" si="110"/>
        <v>2.561028571428571</v>
      </c>
      <c r="AU144" s="151">
        <v>66.180000000000007</v>
      </c>
      <c r="AV144" s="49">
        <f t="shared" si="111"/>
        <v>502.96800000000002</v>
      </c>
      <c r="AW144" s="49">
        <f t="shared" si="112"/>
        <v>637.71599999999989</v>
      </c>
      <c r="AX144" s="19"/>
    </row>
    <row r="145" spans="1:62">
      <c r="A145" s="59"/>
      <c r="B145" s="20">
        <v>202111</v>
      </c>
      <c r="C145" s="3">
        <v>44524</v>
      </c>
      <c r="D145">
        <v>229.59</v>
      </c>
      <c r="E145" s="49">
        <f t="shared" si="117"/>
        <v>2.2959000000000001</v>
      </c>
      <c r="F145" s="49">
        <f t="shared" si="118"/>
        <v>96.427800000000005</v>
      </c>
      <c r="G145" s="11">
        <v>231.59</v>
      </c>
      <c r="H145" s="49">
        <f t="shared" si="119"/>
        <v>2.3159000000000001</v>
      </c>
      <c r="I145" s="49">
        <f t="shared" si="120"/>
        <v>97.267800000000008</v>
      </c>
      <c r="J145" s="11">
        <v>234.09</v>
      </c>
      <c r="K145" s="49">
        <f t="shared" si="121"/>
        <v>2.3409</v>
      </c>
      <c r="L145" s="49">
        <f t="shared" si="122"/>
        <v>98.317800000000005</v>
      </c>
      <c r="M145" s="11">
        <v>236.09</v>
      </c>
      <c r="N145" s="49">
        <f t="shared" si="123"/>
        <v>2.3609</v>
      </c>
      <c r="O145" s="49">
        <f t="shared" si="124"/>
        <v>99.157799999999995</v>
      </c>
      <c r="P145" s="11">
        <v>240.84</v>
      </c>
      <c r="Q145" s="49">
        <f t="shared" si="125"/>
        <v>2.4083999999999999</v>
      </c>
      <c r="R145" s="49">
        <f t="shared" si="126"/>
        <v>101.1528</v>
      </c>
      <c r="S145" s="11">
        <v>242.84</v>
      </c>
      <c r="T145" s="49">
        <f t="shared" si="127"/>
        <v>2.4283999999999999</v>
      </c>
      <c r="U145" s="49">
        <f t="shared" si="128"/>
        <v>101.99279999999999</v>
      </c>
      <c r="V145" s="120">
        <v>5.77</v>
      </c>
      <c r="W145" s="49">
        <f t="shared" si="129"/>
        <v>102.1978</v>
      </c>
      <c r="X145" s="49">
        <f t="shared" si="130"/>
        <v>2.4332809523809522</v>
      </c>
      <c r="Y145" s="49">
        <f t="shared" si="131"/>
        <v>103.0378</v>
      </c>
      <c r="Z145" s="49">
        <f t="shared" si="132"/>
        <v>2.4532809523809527</v>
      </c>
      <c r="AA145" s="49">
        <f t="shared" si="90"/>
        <v>106.9228</v>
      </c>
      <c r="AB145" s="49">
        <f t="shared" si="91"/>
        <v>2.5457809523809525</v>
      </c>
      <c r="AC145" s="120">
        <v>0.66</v>
      </c>
      <c r="AD145" s="49">
        <f t="shared" si="135"/>
        <v>97.087800000000001</v>
      </c>
      <c r="AE145" s="49">
        <f t="shared" si="136"/>
        <v>2.3116142857142856</v>
      </c>
      <c r="AF145" s="164">
        <v>2.8683519999999998</v>
      </c>
      <c r="AG145" s="164">
        <v>2.8683519999999998</v>
      </c>
      <c r="AH145" s="164">
        <v>2.6957019999999998</v>
      </c>
      <c r="AI145" s="164">
        <v>2.7084250000000001</v>
      </c>
      <c r="AJ145" s="164">
        <v>2.3704499999999999</v>
      </c>
      <c r="AK145" s="164">
        <v>2.3704499999999999</v>
      </c>
      <c r="AL145" s="164">
        <v>0.79912000000000005</v>
      </c>
      <c r="AM145" s="165">
        <v>2.9689999999999999</v>
      </c>
      <c r="AN145" s="165">
        <v>3.395</v>
      </c>
      <c r="AO145" s="165">
        <v>3.64</v>
      </c>
      <c r="AP145" s="165">
        <v>4.5149999999999997</v>
      </c>
      <c r="AQ145" s="165">
        <v>4.7859999999999996</v>
      </c>
      <c r="AR145" s="165">
        <v>4.8570000000000002</v>
      </c>
      <c r="AS145" s="49">
        <f t="shared" si="110"/>
        <v>2.561028571428571</v>
      </c>
      <c r="AT145" s="49">
        <f t="shared" si="110"/>
        <v>2.561028571428571</v>
      </c>
      <c r="AU145" s="151">
        <v>69.95</v>
      </c>
      <c r="AV145" s="49">
        <f t="shared" si="111"/>
        <v>531.62</v>
      </c>
      <c r="AW145" s="49">
        <f t="shared" si="112"/>
        <v>638.78</v>
      </c>
      <c r="AX145" s="19"/>
    </row>
    <row r="146" spans="1:62">
      <c r="A146" s="59"/>
      <c r="B146" s="20">
        <v>202111</v>
      </c>
      <c r="C146" s="3">
        <v>44523</v>
      </c>
      <c r="D146">
        <v>231.72</v>
      </c>
      <c r="E146" s="49">
        <f t="shared" si="117"/>
        <v>2.3172000000000001</v>
      </c>
      <c r="F146" s="49">
        <f t="shared" si="118"/>
        <v>97.322400000000002</v>
      </c>
      <c r="G146" s="11">
        <v>233.72</v>
      </c>
      <c r="H146" s="49">
        <f t="shared" si="119"/>
        <v>2.3372000000000002</v>
      </c>
      <c r="I146" s="49">
        <f t="shared" si="120"/>
        <v>98.162400000000005</v>
      </c>
      <c r="J146" s="11">
        <v>235.86</v>
      </c>
      <c r="K146" s="49">
        <f t="shared" si="121"/>
        <v>2.3586</v>
      </c>
      <c r="L146" s="49">
        <f t="shared" si="122"/>
        <v>99.061199999999999</v>
      </c>
      <c r="M146" s="11">
        <v>237.864</v>
      </c>
      <c r="N146" s="49">
        <f t="shared" si="123"/>
        <v>2.3786399999999999</v>
      </c>
      <c r="O146" s="49">
        <f t="shared" si="124"/>
        <v>99.902879999999996</v>
      </c>
      <c r="P146" s="11">
        <v>242.08</v>
      </c>
      <c r="Q146" s="49">
        <f t="shared" si="125"/>
        <v>2.4208000000000003</v>
      </c>
      <c r="R146" s="49">
        <f t="shared" si="126"/>
        <v>101.67360000000001</v>
      </c>
      <c r="S146" s="11">
        <v>244.08</v>
      </c>
      <c r="T146" s="49">
        <f t="shared" si="127"/>
        <v>2.4408000000000003</v>
      </c>
      <c r="U146" s="49">
        <f t="shared" si="128"/>
        <v>102.51360000000001</v>
      </c>
      <c r="V146" s="120">
        <v>5.77</v>
      </c>
      <c r="W146" s="49">
        <f t="shared" si="129"/>
        <v>103.0924</v>
      </c>
      <c r="X146" s="49">
        <f t="shared" si="130"/>
        <v>2.4545809523809523</v>
      </c>
      <c r="Y146" s="49">
        <f t="shared" si="131"/>
        <v>103.9324</v>
      </c>
      <c r="Z146" s="49">
        <f t="shared" si="132"/>
        <v>2.4745809523809523</v>
      </c>
      <c r="AA146" s="49">
        <f t="shared" si="90"/>
        <v>107.4436</v>
      </c>
      <c r="AB146" s="49">
        <f t="shared" si="91"/>
        <v>2.5581809523809524</v>
      </c>
      <c r="AC146" s="120">
        <v>0.66</v>
      </c>
      <c r="AD146" s="49">
        <f t="shared" si="135"/>
        <v>97.982399999999998</v>
      </c>
      <c r="AE146" s="49">
        <f t="shared" si="136"/>
        <v>2.3329142857142857</v>
      </c>
      <c r="AF146" s="164">
        <v>2.8683519999999998</v>
      </c>
      <c r="AG146" s="164">
        <v>2.8683519999999998</v>
      </c>
      <c r="AH146" s="164">
        <v>2.6957019999999998</v>
      </c>
      <c r="AI146" s="164">
        <v>2.7084250000000001</v>
      </c>
      <c r="AJ146" s="164">
        <v>2.3704499999999999</v>
      </c>
      <c r="AK146" s="164">
        <v>2.3704499999999999</v>
      </c>
      <c r="AL146" s="164">
        <v>0.79912000000000005</v>
      </c>
      <c r="AM146" s="165">
        <v>2.9689999999999999</v>
      </c>
      <c r="AN146" s="165">
        <v>3.395</v>
      </c>
      <c r="AO146" s="165">
        <v>3.64</v>
      </c>
      <c r="AP146" s="165">
        <v>4.5149999999999997</v>
      </c>
      <c r="AQ146" s="165">
        <v>4.7859999999999996</v>
      </c>
      <c r="AR146" s="165">
        <v>4.8570000000000002</v>
      </c>
      <c r="AS146" s="49">
        <f t="shared" si="110"/>
        <v>2.561028571428571</v>
      </c>
      <c r="AT146" s="49">
        <f t="shared" si="110"/>
        <v>2.561028571428571</v>
      </c>
      <c r="AU146" s="151">
        <v>78.2</v>
      </c>
      <c r="AV146" s="49">
        <f t="shared" si="111"/>
        <v>594.32000000000005</v>
      </c>
      <c r="AW146" s="49">
        <f t="shared" si="112"/>
        <v>635.13199999999995</v>
      </c>
      <c r="AX146" s="19"/>
    </row>
    <row r="147" spans="1:62">
      <c r="A147" s="59"/>
      <c r="B147" s="20">
        <v>202111</v>
      </c>
      <c r="C147" s="3">
        <v>44522</v>
      </c>
      <c r="D147" s="19">
        <v>223.02</v>
      </c>
      <c r="E147" s="49">
        <f t="shared" si="117"/>
        <v>2.2302</v>
      </c>
      <c r="F147" s="49">
        <f t="shared" si="118"/>
        <v>93.668399999999991</v>
      </c>
      <c r="G147" s="49">
        <v>225.02</v>
      </c>
      <c r="H147" s="49">
        <f t="shared" si="119"/>
        <v>2.2502</v>
      </c>
      <c r="I147" s="49">
        <f t="shared" si="120"/>
        <v>94.508399999999995</v>
      </c>
      <c r="J147" s="49">
        <v>227.66</v>
      </c>
      <c r="K147" s="49">
        <f t="shared" si="121"/>
        <v>2.2766000000000002</v>
      </c>
      <c r="L147" s="49">
        <f t="shared" si="122"/>
        <v>95.617200000000011</v>
      </c>
      <c r="M147" s="11">
        <v>229.66399999999999</v>
      </c>
      <c r="N147" s="49">
        <f t="shared" si="123"/>
        <v>2.29664</v>
      </c>
      <c r="O147" s="49">
        <f t="shared" si="124"/>
        <v>96.458879999999994</v>
      </c>
      <c r="P147" s="49">
        <v>234.63</v>
      </c>
      <c r="Q147" s="49">
        <f t="shared" si="125"/>
        <v>2.3462999999999998</v>
      </c>
      <c r="R147" s="49">
        <f t="shared" si="126"/>
        <v>98.544599999999988</v>
      </c>
      <c r="S147" s="49">
        <v>236.63</v>
      </c>
      <c r="T147" s="49">
        <f t="shared" si="127"/>
        <v>2.3662999999999998</v>
      </c>
      <c r="U147" s="49">
        <f t="shared" si="128"/>
        <v>99.384599999999992</v>
      </c>
      <c r="V147" s="120">
        <v>5.77</v>
      </c>
      <c r="W147" s="49">
        <f t="shared" si="129"/>
        <v>99.438399999999987</v>
      </c>
      <c r="X147" s="49">
        <f t="shared" si="130"/>
        <v>2.3675809523809521</v>
      </c>
      <c r="Y147" s="49">
        <f t="shared" si="131"/>
        <v>100.27839999999999</v>
      </c>
      <c r="Z147" s="49">
        <f t="shared" si="132"/>
        <v>2.3875809523809521</v>
      </c>
      <c r="AA147" s="49">
        <f t="shared" si="90"/>
        <v>104.31459999999998</v>
      </c>
      <c r="AB147" s="49">
        <f t="shared" si="91"/>
        <v>2.483680952380952</v>
      </c>
      <c r="AC147" s="120">
        <v>0.66</v>
      </c>
      <c r="AD147" s="49">
        <f t="shared" si="135"/>
        <v>94.328399999999988</v>
      </c>
      <c r="AE147" s="49">
        <f t="shared" si="136"/>
        <v>2.2459142857142855</v>
      </c>
      <c r="AF147" s="164">
        <v>2.8683519999999998</v>
      </c>
      <c r="AG147" s="164">
        <v>2.8683519999999998</v>
      </c>
      <c r="AH147" s="164">
        <v>2.6957019999999998</v>
      </c>
      <c r="AI147" s="164">
        <v>2.7084250000000001</v>
      </c>
      <c r="AJ147" s="164">
        <v>2.3704499999999999</v>
      </c>
      <c r="AK147" s="164">
        <v>2.3704499999999999</v>
      </c>
      <c r="AL147" s="164">
        <v>0.79912000000000005</v>
      </c>
      <c r="AM147" s="165">
        <v>2.9689999999999999</v>
      </c>
      <c r="AN147" s="165">
        <v>3.395</v>
      </c>
      <c r="AO147" s="165">
        <v>3.64</v>
      </c>
      <c r="AP147" s="165">
        <v>4.5149999999999997</v>
      </c>
      <c r="AQ147" s="165">
        <v>4.7859999999999996</v>
      </c>
      <c r="AR147" s="165">
        <v>4.8570000000000002</v>
      </c>
      <c r="AS147" s="49">
        <f t="shared" si="110"/>
        <v>2.561028571428571</v>
      </c>
      <c r="AT147" s="49">
        <f t="shared" si="110"/>
        <v>2.561028571428571</v>
      </c>
      <c r="AU147" s="151">
        <v>78.5</v>
      </c>
      <c r="AV147" s="49">
        <f t="shared" si="111"/>
        <v>596.6</v>
      </c>
      <c r="AW147" s="49">
        <f t="shared" si="112"/>
        <v>629.35599999999999</v>
      </c>
    </row>
    <row r="148" spans="1:62">
      <c r="A148" s="20"/>
      <c r="B148" s="20">
        <v>202111</v>
      </c>
      <c r="C148" s="3">
        <v>44519</v>
      </c>
      <c r="D148" s="19">
        <v>217.84</v>
      </c>
      <c r="E148" s="49">
        <f t="shared" ref="E148:E171" si="137">D148/100</f>
        <v>2.1783999999999999</v>
      </c>
      <c r="F148" s="49">
        <f t="shared" ref="F148:F171" si="138">(D148/100)*42</f>
        <v>91.492799999999988</v>
      </c>
      <c r="G148" s="49">
        <v>219.84</v>
      </c>
      <c r="H148" s="49">
        <f t="shared" ref="H148:H171" si="139">G148/100</f>
        <v>2.1983999999999999</v>
      </c>
      <c r="I148" s="49">
        <f t="shared" ref="I148:I171" si="140">(G148/100)*42</f>
        <v>92.332799999999992</v>
      </c>
      <c r="J148" s="49">
        <v>222.88</v>
      </c>
      <c r="K148" s="49">
        <f t="shared" ref="K148:K171" si="141">J148/100</f>
        <v>2.2288000000000001</v>
      </c>
      <c r="L148" s="49">
        <f t="shared" ref="L148:L171" si="142">(J148/100)*42</f>
        <v>93.6096</v>
      </c>
      <c r="M148" s="49">
        <v>224.88</v>
      </c>
      <c r="N148" s="49">
        <f t="shared" ref="N148:N171" si="143">M148/100</f>
        <v>2.2488000000000001</v>
      </c>
      <c r="O148" s="49">
        <f t="shared" ref="O148:O171" si="144">(M148/100)*42</f>
        <v>94.449600000000004</v>
      </c>
      <c r="P148" s="49">
        <v>230.44</v>
      </c>
      <c r="Q148" s="49">
        <f t="shared" ref="Q148:Q171" si="145">P148/100</f>
        <v>2.3043999999999998</v>
      </c>
      <c r="R148" s="49">
        <f t="shared" ref="R148:R171" si="146">(P148/100)*42</f>
        <v>96.78479999999999</v>
      </c>
      <c r="S148" s="49">
        <v>232.44</v>
      </c>
      <c r="T148" s="49">
        <f t="shared" ref="T148:T171" si="147">S148/100</f>
        <v>2.3243999999999998</v>
      </c>
      <c r="U148" s="49">
        <f t="shared" ref="U148:U171" si="148">(S148/100)*42</f>
        <v>97.624799999999993</v>
      </c>
      <c r="V148" s="120">
        <v>5.77</v>
      </c>
      <c r="W148" s="49">
        <f>+F148+V148</f>
        <v>97.262799999999984</v>
      </c>
      <c r="X148" s="49">
        <f>W148/42</f>
        <v>2.3157809523809521</v>
      </c>
      <c r="Y148" s="49">
        <f>+I148+V148</f>
        <v>98.102799999999988</v>
      </c>
      <c r="Z148" s="49">
        <f>Y148/42</f>
        <v>2.3357809523809521</v>
      </c>
      <c r="AA148" s="49">
        <f t="shared" ref="AA148:AA179" si="149">+R148+V148</f>
        <v>102.55479999999999</v>
      </c>
      <c r="AB148" s="49">
        <f>AA148/42</f>
        <v>2.4417809523809519</v>
      </c>
      <c r="AC148" s="120">
        <v>0.66</v>
      </c>
      <c r="AD148" s="49">
        <f t="shared" ref="AD148:AD179" si="150">+F148+AC148</f>
        <v>92.152799999999985</v>
      </c>
      <c r="AE148" s="49">
        <f>AD148/42</f>
        <v>2.1941142857142855</v>
      </c>
      <c r="AF148" s="164">
        <v>2.8683519999999998</v>
      </c>
      <c r="AG148" s="164">
        <v>2.8683519999999998</v>
      </c>
      <c r="AH148" s="164">
        <v>2.6957019999999998</v>
      </c>
      <c r="AI148" s="164">
        <v>2.7084250000000001</v>
      </c>
      <c r="AJ148" s="164">
        <v>2.3704499999999999</v>
      </c>
      <c r="AK148" s="164">
        <v>2.3704499999999999</v>
      </c>
      <c r="AL148" s="164">
        <v>0.79912000000000005</v>
      </c>
      <c r="AM148" s="165">
        <v>2.988</v>
      </c>
      <c r="AN148" s="165">
        <v>3.415</v>
      </c>
      <c r="AO148" s="165">
        <v>3.6539999999999999</v>
      </c>
      <c r="AP148" s="165">
        <v>4.492</v>
      </c>
      <c r="AQ148" s="165">
        <v>4.7569999999999997</v>
      </c>
      <c r="AR148" s="165">
        <v>4.8390000000000004</v>
      </c>
      <c r="AS148" s="49">
        <f t="shared" si="110"/>
        <v>2.561028571428571</v>
      </c>
      <c r="AT148" s="49">
        <f t="shared" si="110"/>
        <v>2.561028571428571</v>
      </c>
      <c r="AU148" s="151">
        <v>76.75</v>
      </c>
      <c r="AV148" s="49">
        <f t="shared" si="111"/>
        <v>583.29999999999995</v>
      </c>
      <c r="AW148" s="49">
        <f t="shared" si="112"/>
        <v>628.21599999999989</v>
      </c>
      <c r="AY148" s="19">
        <f t="shared" ref="AY148:AY171" si="151">AF148*42</f>
        <v>120.47078399999999</v>
      </c>
      <c r="AZ148" s="19">
        <f t="shared" ref="AZ148:AZ171" si="152">AH148*42</f>
        <v>113.21948399999999</v>
      </c>
      <c r="BA148" s="19">
        <f t="shared" ref="BA148:BA171" si="153">AI148*42</f>
        <v>113.75385</v>
      </c>
      <c r="BB148" s="19">
        <f t="shared" ref="BB148:BB171" si="154">AJ148*42</f>
        <v>99.558899999999994</v>
      </c>
      <c r="BC148" s="19">
        <f t="shared" ref="BC148:BC171" si="155">AK148*42</f>
        <v>99.558899999999994</v>
      </c>
      <c r="BD148" s="19">
        <f t="shared" ref="BD148:BD171" si="156">AL148*42</f>
        <v>33.563040000000001</v>
      </c>
      <c r="BE148" s="19">
        <f t="shared" ref="BE148:BE171" si="157">AM148*42</f>
        <v>125.496</v>
      </c>
      <c r="BF148" s="19">
        <f t="shared" ref="BF148:BF171" si="158">AN148*42</f>
        <v>143.43</v>
      </c>
      <c r="BG148" s="19">
        <f t="shared" ref="BG148:BG171" si="159">AO148*42</f>
        <v>153.46799999999999</v>
      </c>
      <c r="BH148" s="19">
        <f t="shared" ref="BH148:BH171" si="160">AP148*42</f>
        <v>188.66399999999999</v>
      </c>
      <c r="BI148" s="19">
        <f t="shared" ref="BI148:BI171" si="161">AQ148*42</f>
        <v>199.79399999999998</v>
      </c>
      <c r="BJ148" s="19">
        <f t="shared" ref="BJ148:BJ171" si="162">AR148*42</f>
        <v>203.23800000000003</v>
      </c>
    </row>
    <row r="149" spans="1:62">
      <c r="A149" s="20"/>
      <c r="B149" s="20">
        <v>202111</v>
      </c>
      <c r="C149" s="3">
        <v>44518</v>
      </c>
      <c r="D149" s="19">
        <v>225.18</v>
      </c>
      <c r="E149" s="49">
        <f t="shared" si="137"/>
        <v>2.2518000000000002</v>
      </c>
      <c r="F149" s="49">
        <f t="shared" si="138"/>
        <v>94.575600000000009</v>
      </c>
      <c r="G149" s="49">
        <v>227.43</v>
      </c>
      <c r="H149" s="49">
        <f t="shared" si="139"/>
        <v>2.2743000000000002</v>
      </c>
      <c r="I149" s="49">
        <f t="shared" si="140"/>
        <v>95.520600000000002</v>
      </c>
      <c r="J149" s="49">
        <v>230.22</v>
      </c>
      <c r="K149" s="49">
        <f t="shared" si="141"/>
        <v>2.3022</v>
      </c>
      <c r="L149" s="49">
        <f t="shared" si="142"/>
        <v>96.692400000000006</v>
      </c>
      <c r="M149" s="49">
        <v>232.47</v>
      </c>
      <c r="N149" s="49">
        <f t="shared" si="143"/>
        <v>2.3247</v>
      </c>
      <c r="O149" s="49">
        <f t="shared" si="144"/>
        <v>97.6374</v>
      </c>
      <c r="P149" s="49">
        <v>237.78</v>
      </c>
      <c r="Q149" s="49">
        <f t="shared" si="145"/>
        <v>2.3778000000000001</v>
      </c>
      <c r="R149" s="49">
        <f t="shared" si="146"/>
        <v>99.86760000000001</v>
      </c>
      <c r="S149" s="49">
        <v>240.03</v>
      </c>
      <c r="T149" s="49">
        <f t="shared" si="147"/>
        <v>2.4003000000000001</v>
      </c>
      <c r="U149" s="49">
        <f t="shared" si="148"/>
        <v>100.8126</v>
      </c>
      <c r="V149" s="120">
        <v>5.77</v>
      </c>
      <c r="W149" s="49">
        <f t="shared" ref="W149:W179" si="163">+F149+V149</f>
        <v>100.3456</v>
      </c>
      <c r="X149" s="49">
        <f t="shared" ref="X149:X212" si="164">W149/42</f>
        <v>2.3891809523809524</v>
      </c>
      <c r="Y149" s="49">
        <f t="shared" ref="Y149:Y212" si="165">+I149+V149</f>
        <v>101.2906</v>
      </c>
      <c r="Z149" s="49">
        <f t="shared" ref="Z149:Z212" si="166">Y149/42</f>
        <v>2.4116809523809524</v>
      </c>
      <c r="AA149" s="49">
        <f t="shared" si="149"/>
        <v>105.63760000000001</v>
      </c>
      <c r="AB149" s="49">
        <f t="shared" ref="AB149:AB212" si="167">AA149/42</f>
        <v>2.5151809523809527</v>
      </c>
      <c r="AC149" s="120">
        <v>0.66</v>
      </c>
      <c r="AD149" s="49">
        <f t="shared" si="150"/>
        <v>95.235600000000005</v>
      </c>
      <c r="AE149" s="49">
        <f t="shared" ref="AE149:AE212" si="168">AD149/42</f>
        <v>2.2675142857142858</v>
      </c>
      <c r="AF149" s="164">
        <v>2.8683519999999998</v>
      </c>
      <c r="AG149" s="164">
        <v>2.8683519999999998</v>
      </c>
      <c r="AH149" s="164">
        <v>2.6957019999999998</v>
      </c>
      <c r="AI149" s="164">
        <v>2.7084250000000001</v>
      </c>
      <c r="AJ149" s="164">
        <v>2.3704499999999999</v>
      </c>
      <c r="AK149" s="164">
        <v>2.3704499999999999</v>
      </c>
      <c r="AL149" s="164">
        <v>0.79912000000000005</v>
      </c>
      <c r="AM149" s="165">
        <v>2.988</v>
      </c>
      <c r="AN149" s="165">
        <v>3.415</v>
      </c>
      <c r="AO149" s="165">
        <v>3.6539999999999999</v>
      </c>
      <c r="AP149" s="165">
        <v>4.492</v>
      </c>
      <c r="AQ149" s="165">
        <v>4.7569999999999997</v>
      </c>
      <c r="AR149" s="165">
        <v>4.8390000000000004</v>
      </c>
      <c r="AS149" s="49">
        <f t="shared" si="110"/>
        <v>2.561028571428571</v>
      </c>
      <c r="AT149" s="49">
        <f t="shared" si="110"/>
        <v>2.561028571428571</v>
      </c>
      <c r="AU149" s="151">
        <v>75.94</v>
      </c>
      <c r="AV149" s="49">
        <f t="shared" si="111"/>
        <v>577.14400000000001</v>
      </c>
      <c r="AW149" s="49">
        <f t="shared" si="112"/>
        <v>643.34</v>
      </c>
      <c r="AY149" s="19">
        <f t="shared" si="151"/>
        <v>120.47078399999999</v>
      </c>
      <c r="AZ149" s="19">
        <f t="shared" si="152"/>
        <v>113.21948399999999</v>
      </c>
      <c r="BA149" s="19">
        <f t="shared" si="153"/>
        <v>113.75385</v>
      </c>
      <c r="BB149" s="19">
        <f t="shared" si="154"/>
        <v>99.558899999999994</v>
      </c>
      <c r="BC149" s="19">
        <f t="shared" si="155"/>
        <v>99.558899999999994</v>
      </c>
      <c r="BD149" s="19">
        <f t="shared" si="156"/>
        <v>33.563040000000001</v>
      </c>
      <c r="BE149" s="19">
        <f t="shared" si="157"/>
        <v>125.496</v>
      </c>
      <c r="BF149" s="19">
        <f t="shared" si="158"/>
        <v>143.43</v>
      </c>
      <c r="BG149" s="19">
        <f t="shared" si="159"/>
        <v>153.46799999999999</v>
      </c>
      <c r="BH149" s="19">
        <f t="shared" si="160"/>
        <v>188.66399999999999</v>
      </c>
      <c r="BI149" s="19">
        <f t="shared" si="161"/>
        <v>199.79399999999998</v>
      </c>
      <c r="BJ149" s="19">
        <f t="shared" si="162"/>
        <v>203.23800000000003</v>
      </c>
    </row>
    <row r="150" spans="1:62">
      <c r="A150" s="20"/>
      <c r="B150" s="20">
        <v>202111</v>
      </c>
      <c r="C150" s="3">
        <v>44517</v>
      </c>
      <c r="D150" s="19">
        <v>223.78</v>
      </c>
      <c r="E150" s="49">
        <f t="shared" si="137"/>
        <v>2.2378</v>
      </c>
      <c r="F150" s="49">
        <f t="shared" si="138"/>
        <v>93.9876</v>
      </c>
      <c r="G150" s="49">
        <v>226.03</v>
      </c>
      <c r="H150" s="49">
        <f t="shared" si="139"/>
        <v>2.2603</v>
      </c>
      <c r="I150" s="49">
        <f t="shared" si="140"/>
        <v>94.932599999999994</v>
      </c>
      <c r="J150" s="49">
        <v>228.98</v>
      </c>
      <c r="K150" s="49">
        <f t="shared" si="141"/>
        <v>2.2898000000000001</v>
      </c>
      <c r="L150" s="49">
        <f t="shared" si="142"/>
        <v>96.171599999999998</v>
      </c>
      <c r="M150" s="49">
        <v>231.23</v>
      </c>
      <c r="N150" s="49">
        <f t="shared" si="143"/>
        <v>2.3123</v>
      </c>
      <c r="O150" s="49">
        <f t="shared" si="144"/>
        <v>97.116600000000005</v>
      </c>
      <c r="P150" s="49">
        <v>236.78</v>
      </c>
      <c r="Q150" s="49">
        <f t="shared" si="145"/>
        <v>2.3677999999999999</v>
      </c>
      <c r="R150" s="49">
        <f t="shared" si="146"/>
        <v>99.447599999999994</v>
      </c>
      <c r="S150" s="49">
        <v>239.03</v>
      </c>
      <c r="T150" s="49">
        <f t="shared" si="147"/>
        <v>2.3902999999999999</v>
      </c>
      <c r="U150" s="49">
        <f t="shared" si="148"/>
        <v>100.39259999999999</v>
      </c>
      <c r="V150" s="120">
        <v>5.77</v>
      </c>
      <c r="W150" s="49">
        <f t="shared" si="163"/>
        <v>99.757599999999996</v>
      </c>
      <c r="X150" s="49">
        <f t="shared" si="164"/>
        <v>2.3751809523809522</v>
      </c>
      <c r="Y150" s="49">
        <f t="shared" si="165"/>
        <v>100.70259999999999</v>
      </c>
      <c r="Z150" s="49">
        <f t="shared" si="166"/>
        <v>2.3976809523809521</v>
      </c>
      <c r="AA150" s="49">
        <f t="shared" si="149"/>
        <v>105.21759999999999</v>
      </c>
      <c r="AB150" s="49">
        <f t="shared" si="167"/>
        <v>2.5051809523809521</v>
      </c>
      <c r="AC150" s="120">
        <v>0.66</v>
      </c>
      <c r="AD150" s="49">
        <f t="shared" si="150"/>
        <v>94.647599999999997</v>
      </c>
      <c r="AE150" s="49">
        <f t="shared" si="168"/>
        <v>2.2535142857142856</v>
      </c>
      <c r="AF150" s="164">
        <v>2.8683519999999998</v>
      </c>
      <c r="AG150" s="164">
        <v>2.8683519999999998</v>
      </c>
      <c r="AH150" s="164">
        <v>2.6957019999999998</v>
      </c>
      <c r="AI150" s="164">
        <v>2.7084250000000001</v>
      </c>
      <c r="AJ150" s="164">
        <v>2.3704499999999999</v>
      </c>
      <c r="AK150" s="164">
        <v>2.3704499999999999</v>
      </c>
      <c r="AL150" s="164">
        <v>0.79912000000000005</v>
      </c>
      <c r="AM150" s="165">
        <v>2.988</v>
      </c>
      <c r="AN150" s="165">
        <v>3.415</v>
      </c>
      <c r="AO150" s="165">
        <v>3.6539999999999999</v>
      </c>
      <c r="AP150" s="165">
        <v>4.492</v>
      </c>
      <c r="AQ150" s="165">
        <v>4.7569999999999997</v>
      </c>
      <c r="AR150" s="165">
        <v>4.8390000000000004</v>
      </c>
      <c r="AS150" s="49">
        <f t="shared" si="110"/>
        <v>2.561028571428571</v>
      </c>
      <c r="AT150" s="49">
        <f t="shared" si="110"/>
        <v>2.561028571428571</v>
      </c>
      <c r="AU150" s="151">
        <v>78.41</v>
      </c>
      <c r="AV150" s="49">
        <f t="shared" si="111"/>
        <v>595.91599999999994</v>
      </c>
      <c r="AW150" s="49">
        <f t="shared" si="112"/>
        <v>636.57600000000002</v>
      </c>
      <c r="AY150" s="19">
        <f t="shared" si="151"/>
        <v>120.47078399999999</v>
      </c>
      <c r="AZ150" s="19">
        <f t="shared" si="152"/>
        <v>113.21948399999999</v>
      </c>
      <c r="BA150" s="19">
        <f t="shared" si="153"/>
        <v>113.75385</v>
      </c>
      <c r="BB150" s="19">
        <f t="shared" si="154"/>
        <v>99.558899999999994</v>
      </c>
      <c r="BC150" s="19">
        <f t="shared" si="155"/>
        <v>99.558899999999994</v>
      </c>
      <c r="BD150" s="19">
        <f t="shared" si="156"/>
        <v>33.563040000000001</v>
      </c>
      <c r="BE150" s="19">
        <f t="shared" si="157"/>
        <v>125.496</v>
      </c>
      <c r="BF150" s="19">
        <f t="shared" si="158"/>
        <v>143.43</v>
      </c>
      <c r="BG150" s="19">
        <f t="shared" si="159"/>
        <v>153.46799999999999</v>
      </c>
      <c r="BH150" s="19">
        <f t="shared" si="160"/>
        <v>188.66399999999999</v>
      </c>
      <c r="BI150" s="19">
        <f t="shared" si="161"/>
        <v>199.79399999999998</v>
      </c>
      <c r="BJ150" s="19">
        <f t="shared" si="162"/>
        <v>203.23800000000003</v>
      </c>
    </row>
    <row r="151" spans="1:62">
      <c r="A151" s="20"/>
      <c r="B151" s="20">
        <v>202111</v>
      </c>
      <c r="C151" s="3">
        <v>44516</v>
      </c>
      <c r="D151" s="19">
        <v>230.72</v>
      </c>
      <c r="E151" s="49">
        <f t="shared" si="137"/>
        <v>2.3071999999999999</v>
      </c>
      <c r="F151" s="49">
        <f t="shared" si="138"/>
        <v>96.9024</v>
      </c>
      <c r="G151" s="49">
        <v>232.72</v>
      </c>
      <c r="H151" s="49">
        <f t="shared" si="139"/>
        <v>2.3271999999999999</v>
      </c>
      <c r="I151" s="49">
        <f t="shared" si="140"/>
        <v>97.742400000000004</v>
      </c>
      <c r="J151" s="49">
        <v>235.92</v>
      </c>
      <c r="K151" s="49">
        <f t="shared" si="141"/>
        <v>2.3592</v>
      </c>
      <c r="L151" s="49">
        <f t="shared" si="142"/>
        <v>99.086399999999998</v>
      </c>
      <c r="M151" s="49">
        <v>237.92</v>
      </c>
      <c r="N151" s="49">
        <f t="shared" si="143"/>
        <v>2.3792</v>
      </c>
      <c r="O151" s="49">
        <f t="shared" si="144"/>
        <v>99.926400000000001</v>
      </c>
      <c r="P151" s="49">
        <v>243.72</v>
      </c>
      <c r="Q151" s="49">
        <f t="shared" si="145"/>
        <v>2.4371999999999998</v>
      </c>
      <c r="R151" s="49">
        <f t="shared" si="146"/>
        <v>102.36239999999999</v>
      </c>
      <c r="S151" s="49">
        <v>245.72</v>
      </c>
      <c r="T151" s="49">
        <f t="shared" si="147"/>
        <v>2.4571999999999998</v>
      </c>
      <c r="U151" s="49">
        <f t="shared" si="148"/>
        <v>103.2024</v>
      </c>
      <c r="V151" s="120">
        <v>5.77</v>
      </c>
      <c r="W151" s="49">
        <f t="shared" si="163"/>
        <v>102.6724</v>
      </c>
      <c r="X151" s="49">
        <f t="shared" si="164"/>
        <v>2.4445809523809521</v>
      </c>
      <c r="Y151" s="49">
        <f t="shared" si="165"/>
        <v>103.5124</v>
      </c>
      <c r="Z151" s="49">
        <f t="shared" si="166"/>
        <v>2.4645809523809525</v>
      </c>
      <c r="AA151" s="49">
        <f t="shared" si="149"/>
        <v>108.13239999999999</v>
      </c>
      <c r="AB151" s="49">
        <f t="shared" si="167"/>
        <v>2.574580952380952</v>
      </c>
      <c r="AC151" s="120">
        <v>0.66</v>
      </c>
      <c r="AD151" s="49">
        <f t="shared" si="150"/>
        <v>97.562399999999997</v>
      </c>
      <c r="AE151" s="49">
        <f t="shared" si="168"/>
        <v>2.3229142857142855</v>
      </c>
      <c r="AF151" s="164">
        <v>2.8683519999999998</v>
      </c>
      <c r="AG151" s="164">
        <v>2.8683519999999998</v>
      </c>
      <c r="AH151" s="164">
        <v>2.6957019999999998</v>
      </c>
      <c r="AI151" s="164">
        <v>2.7084250000000001</v>
      </c>
      <c r="AJ151" s="164">
        <v>2.3704499999999999</v>
      </c>
      <c r="AK151" s="164">
        <v>2.3704499999999999</v>
      </c>
      <c r="AL151" s="164">
        <v>0.79912000000000005</v>
      </c>
      <c r="AM151" s="165">
        <v>2.988</v>
      </c>
      <c r="AN151" s="165">
        <v>3.415</v>
      </c>
      <c r="AO151" s="165">
        <v>3.6539999999999999</v>
      </c>
      <c r="AP151" s="165">
        <v>4.492</v>
      </c>
      <c r="AQ151" s="165">
        <v>4.7569999999999997</v>
      </c>
      <c r="AR151" s="165">
        <v>4.8390000000000004</v>
      </c>
      <c r="AS151" s="49">
        <f t="shared" si="110"/>
        <v>2.561028571428571</v>
      </c>
      <c r="AT151" s="49">
        <f t="shared" si="110"/>
        <v>2.561028571428571</v>
      </c>
      <c r="AU151" s="151">
        <v>78.36</v>
      </c>
      <c r="AV151" s="49">
        <f t="shared" si="111"/>
        <v>595.53599999999994</v>
      </c>
      <c r="AW151" s="49">
        <f t="shared" si="112"/>
        <v>636.57600000000002</v>
      </c>
      <c r="AY151" s="19">
        <f t="shared" si="151"/>
        <v>120.47078399999999</v>
      </c>
      <c r="AZ151" s="19">
        <f t="shared" si="152"/>
        <v>113.21948399999999</v>
      </c>
      <c r="BA151" s="19">
        <f t="shared" si="153"/>
        <v>113.75385</v>
      </c>
      <c r="BB151" s="19">
        <f t="shared" si="154"/>
        <v>99.558899999999994</v>
      </c>
      <c r="BC151" s="19">
        <f t="shared" si="155"/>
        <v>99.558899999999994</v>
      </c>
      <c r="BD151" s="19">
        <f t="shared" si="156"/>
        <v>33.563040000000001</v>
      </c>
      <c r="BE151" s="19">
        <f t="shared" si="157"/>
        <v>125.496</v>
      </c>
      <c r="BF151" s="19">
        <f t="shared" si="158"/>
        <v>143.43</v>
      </c>
      <c r="BG151" s="19">
        <f t="shared" si="159"/>
        <v>153.46799999999999</v>
      </c>
      <c r="BH151" s="19">
        <f t="shared" si="160"/>
        <v>188.66399999999999</v>
      </c>
      <c r="BI151" s="19">
        <f t="shared" si="161"/>
        <v>199.79399999999998</v>
      </c>
      <c r="BJ151" s="19">
        <f t="shared" si="162"/>
        <v>203.23800000000003</v>
      </c>
    </row>
    <row r="152" spans="1:62">
      <c r="A152" s="20"/>
      <c r="B152" s="20">
        <v>202111</v>
      </c>
      <c r="C152" s="3">
        <v>44515</v>
      </c>
      <c r="D152" s="19">
        <v>229.38</v>
      </c>
      <c r="E152" s="49">
        <f t="shared" si="137"/>
        <v>2.2938000000000001</v>
      </c>
      <c r="F152" s="49">
        <f t="shared" si="138"/>
        <v>96.339600000000004</v>
      </c>
      <c r="G152" s="49">
        <v>231.38</v>
      </c>
      <c r="H152" s="49">
        <f t="shared" si="139"/>
        <v>2.3138000000000001</v>
      </c>
      <c r="I152" s="49">
        <f t="shared" si="140"/>
        <v>97.179600000000008</v>
      </c>
      <c r="J152" s="49">
        <v>234.58</v>
      </c>
      <c r="K152" s="49">
        <f t="shared" si="141"/>
        <v>2.3458000000000001</v>
      </c>
      <c r="L152" s="49">
        <f t="shared" si="142"/>
        <v>98.523600000000002</v>
      </c>
      <c r="M152" s="49">
        <v>236.58</v>
      </c>
      <c r="N152" s="49">
        <f t="shared" si="143"/>
        <v>2.3658000000000001</v>
      </c>
      <c r="O152" s="49">
        <f t="shared" si="144"/>
        <v>99.363600000000005</v>
      </c>
      <c r="P152" s="49">
        <v>242.38</v>
      </c>
      <c r="Q152" s="49">
        <f t="shared" si="145"/>
        <v>2.4238</v>
      </c>
      <c r="R152" s="49">
        <f t="shared" si="146"/>
        <v>101.7996</v>
      </c>
      <c r="S152" s="49">
        <v>244.38</v>
      </c>
      <c r="T152" s="49">
        <f t="shared" si="147"/>
        <v>2.4438</v>
      </c>
      <c r="U152" s="49">
        <f t="shared" si="148"/>
        <v>102.6396</v>
      </c>
      <c r="V152" s="120">
        <v>5.77</v>
      </c>
      <c r="W152" s="49">
        <f t="shared" si="163"/>
        <v>102.1096</v>
      </c>
      <c r="X152" s="49">
        <f t="shared" si="164"/>
        <v>2.4311809523809522</v>
      </c>
      <c r="Y152" s="49">
        <f t="shared" si="165"/>
        <v>102.9496</v>
      </c>
      <c r="Z152" s="49">
        <f t="shared" si="166"/>
        <v>2.4511809523809527</v>
      </c>
      <c r="AA152" s="49">
        <f t="shared" si="149"/>
        <v>107.56959999999999</v>
      </c>
      <c r="AB152" s="49">
        <f t="shared" si="167"/>
        <v>2.5611809523809521</v>
      </c>
      <c r="AC152" s="120">
        <v>0.66</v>
      </c>
      <c r="AD152" s="49">
        <f t="shared" si="150"/>
        <v>96.999600000000001</v>
      </c>
      <c r="AE152" s="49">
        <f t="shared" si="168"/>
        <v>2.3095142857142856</v>
      </c>
      <c r="AF152" s="164">
        <v>2.8683519999999998</v>
      </c>
      <c r="AG152" s="164">
        <v>2.8683519999999998</v>
      </c>
      <c r="AH152" s="164">
        <v>2.6957019999999998</v>
      </c>
      <c r="AI152" s="164">
        <v>2.7084250000000001</v>
      </c>
      <c r="AJ152" s="164">
        <v>2.3704499999999999</v>
      </c>
      <c r="AK152" s="164">
        <v>2.3704499999999999</v>
      </c>
      <c r="AL152" s="164">
        <v>0.79912000000000005</v>
      </c>
      <c r="AM152" s="165">
        <v>2.988</v>
      </c>
      <c r="AN152" s="165">
        <v>3.415</v>
      </c>
      <c r="AO152" s="165">
        <v>3.6539999999999999</v>
      </c>
      <c r="AP152" s="165">
        <v>4.492</v>
      </c>
      <c r="AQ152" s="165">
        <v>4.7569999999999997</v>
      </c>
      <c r="AR152" s="165">
        <v>4.8390000000000004</v>
      </c>
      <c r="AS152" s="49">
        <f t="shared" si="110"/>
        <v>2.561028571428571</v>
      </c>
      <c r="AT152" s="49">
        <f t="shared" si="110"/>
        <v>2.561028571428571</v>
      </c>
      <c r="AU152" s="151">
        <v>80.760000000000005</v>
      </c>
      <c r="AV152" s="49">
        <f t="shared" si="111"/>
        <v>613.77599999999995</v>
      </c>
      <c r="AW152" s="49">
        <f t="shared" si="112"/>
        <v>627</v>
      </c>
      <c r="AY152" s="19">
        <f t="shared" si="151"/>
        <v>120.47078399999999</v>
      </c>
      <c r="AZ152" s="19">
        <f t="shared" si="152"/>
        <v>113.21948399999999</v>
      </c>
      <c r="BA152" s="19">
        <f t="shared" si="153"/>
        <v>113.75385</v>
      </c>
      <c r="BB152" s="19">
        <f t="shared" si="154"/>
        <v>99.558899999999994</v>
      </c>
      <c r="BC152" s="19">
        <f t="shared" si="155"/>
        <v>99.558899999999994</v>
      </c>
      <c r="BD152" s="19">
        <f t="shared" si="156"/>
        <v>33.563040000000001</v>
      </c>
      <c r="BE152" s="19">
        <f t="shared" si="157"/>
        <v>125.496</v>
      </c>
      <c r="BF152" s="19">
        <f t="shared" si="158"/>
        <v>143.43</v>
      </c>
      <c r="BG152" s="19">
        <f t="shared" si="159"/>
        <v>153.46799999999999</v>
      </c>
      <c r="BH152" s="19">
        <f t="shared" si="160"/>
        <v>188.66399999999999</v>
      </c>
      <c r="BI152" s="19">
        <f t="shared" si="161"/>
        <v>199.79399999999998</v>
      </c>
      <c r="BJ152" s="19">
        <f t="shared" si="162"/>
        <v>203.23800000000003</v>
      </c>
    </row>
    <row r="153" spans="1:62">
      <c r="A153" s="20"/>
      <c r="B153" s="20">
        <v>202111</v>
      </c>
      <c r="C153" s="3">
        <v>44512</v>
      </c>
      <c r="D153" s="19">
        <v>229.14</v>
      </c>
      <c r="E153" s="49">
        <f t="shared" si="137"/>
        <v>2.2913999999999999</v>
      </c>
      <c r="F153" s="49">
        <f t="shared" si="138"/>
        <v>96.238799999999998</v>
      </c>
      <c r="G153" s="49">
        <v>231.14</v>
      </c>
      <c r="H153" s="49">
        <f t="shared" si="139"/>
        <v>2.3113999999999999</v>
      </c>
      <c r="I153" s="49">
        <f t="shared" si="140"/>
        <v>97.078800000000001</v>
      </c>
      <c r="J153" s="49">
        <v>234.04</v>
      </c>
      <c r="K153" s="49">
        <f t="shared" si="141"/>
        <v>2.3403999999999998</v>
      </c>
      <c r="L153" s="49">
        <f t="shared" si="142"/>
        <v>98.29679999999999</v>
      </c>
      <c r="M153" s="49">
        <v>236.04</v>
      </c>
      <c r="N153" s="49">
        <f t="shared" si="143"/>
        <v>2.3603999999999998</v>
      </c>
      <c r="O153" s="49">
        <f t="shared" si="144"/>
        <v>99.136799999999994</v>
      </c>
      <c r="P153" s="49">
        <v>241.39</v>
      </c>
      <c r="Q153" s="49">
        <f t="shared" si="145"/>
        <v>2.4138999999999999</v>
      </c>
      <c r="R153" s="49">
        <f t="shared" si="146"/>
        <v>101.38379999999999</v>
      </c>
      <c r="S153" s="49">
        <v>243.39</v>
      </c>
      <c r="T153" s="49">
        <f t="shared" si="147"/>
        <v>2.4339</v>
      </c>
      <c r="U153" s="49">
        <f t="shared" si="148"/>
        <v>102.2238</v>
      </c>
      <c r="V153" s="120">
        <v>5.77</v>
      </c>
      <c r="W153" s="49">
        <f t="shared" si="163"/>
        <v>102.00879999999999</v>
      </c>
      <c r="X153" s="49">
        <f t="shared" si="164"/>
        <v>2.428780952380952</v>
      </c>
      <c r="Y153" s="49">
        <f t="shared" si="165"/>
        <v>102.8488</v>
      </c>
      <c r="Z153" s="49">
        <f t="shared" si="166"/>
        <v>2.4487809523809525</v>
      </c>
      <c r="AA153" s="49">
        <f t="shared" si="149"/>
        <v>107.15379999999999</v>
      </c>
      <c r="AB153" s="49">
        <f t="shared" si="167"/>
        <v>2.5512809523809521</v>
      </c>
      <c r="AC153" s="120">
        <v>0.66</v>
      </c>
      <c r="AD153" s="49">
        <f t="shared" si="150"/>
        <v>96.898799999999994</v>
      </c>
      <c r="AE153" s="49">
        <f t="shared" si="168"/>
        <v>2.3071142857142855</v>
      </c>
      <c r="AF153" s="166">
        <v>2.8683519999999998</v>
      </c>
      <c r="AG153" s="166">
        <v>2.8683519999999998</v>
      </c>
      <c r="AH153" s="166">
        <v>2.6957019999999998</v>
      </c>
      <c r="AI153" s="166">
        <v>2.7084250000000001</v>
      </c>
      <c r="AJ153" s="166">
        <v>2.3704499999999999</v>
      </c>
      <c r="AK153" s="166">
        <v>2.3704499999999999</v>
      </c>
      <c r="AL153" s="164">
        <v>0.79912000000000005</v>
      </c>
      <c r="AM153" s="165">
        <v>3.0030000000000001</v>
      </c>
      <c r="AN153" s="165">
        <v>3.4129999999999998</v>
      </c>
      <c r="AO153" s="165">
        <v>3.6520000000000001</v>
      </c>
      <c r="AP153" s="165">
        <v>4.4059999999999997</v>
      </c>
      <c r="AQ153" s="165">
        <v>4.6760000000000002</v>
      </c>
      <c r="AR153" s="165">
        <v>4.7469999999999999</v>
      </c>
      <c r="AS153" s="49">
        <f t="shared" si="110"/>
        <v>2.561028571428571</v>
      </c>
      <c r="AT153" s="49">
        <f t="shared" si="110"/>
        <v>2.561028571428571</v>
      </c>
      <c r="AU153" s="151">
        <v>80.88</v>
      </c>
      <c r="AV153" s="49">
        <f t="shared" si="111"/>
        <v>614.68799999999999</v>
      </c>
      <c r="AW153" s="49">
        <f t="shared" si="112"/>
        <v>633.99199999999996</v>
      </c>
      <c r="AY153" s="19">
        <f t="shared" si="151"/>
        <v>120.47078399999999</v>
      </c>
      <c r="AZ153" s="19">
        <f t="shared" si="152"/>
        <v>113.21948399999999</v>
      </c>
      <c r="BA153" s="19">
        <f t="shared" si="153"/>
        <v>113.75385</v>
      </c>
      <c r="BB153" s="19">
        <f t="shared" si="154"/>
        <v>99.558899999999994</v>
      </c>
      <c r="BC153" s="19">
        <f t="shared" si="155"/>
        <v>99.558899999999994</v>
      </c>
      <c r="BD153" s="19">
        <f t="shared" si="156"/>
        <v>33.563040000000001</v>
      </c>
      <c r="BE153" s="19">
        <f t="shared" si="157"/>
        <v>126.126</v>
      </c>
      <c r="BF153" s="19">
        <f t="shared" si="158"/>
        <v>143.346</v>
      </c>
      <c r="BG153" s="19">
        <f t="shared" si="159"/>
        <v>153.38400000000001</v>
      </c>
      <c r="BH153" s="19">
        <f t="shared" si="160"/>
        <v>185.05199999999999</v>
      </c>
      <c r="BI153" s="19">
        <f t="shared" si="161"/>
        <v>196.392</v>
      </c>
      <c r="BJ153" s="19">
        <f t="shared" si="162"/>
        <v>199.374</v>
      </c>
    </row>
    <row r="154" spans="1:62">
      <c r="A154" s="20"/>
      <c r="B154" s="20">
        <v>202111</v>
      </c>
      <c r="C154" s="3">
        <v>44511</v>
      </c>
      <c r="D154" s="19">
        <v>229.28</v>
      </c>
      <c r="E154" s="49">
        <f t="shared" si="137"/>
        <v>2.2928000000000002</v>
      </c>
      <c r="F154" s="49">
        <f t="shared" si="138"/>
        <v>96.297600000000003</v>
      </c>
      <c r="G154" s="49">
        <v>231.28</v>
      </c>
      <c r="H154" s="49">
        <f t="shared" si="139"/>
        <v>2.3128000000000002</v>
      </c>
      <c r="I154" s="49">
        <f t="shared" si="140"/>
        <v>97.137600000000006</v>
      </c>
      <c r="J154" s="49">
        <v>234.48</v>
      </c>
      <c r="K154" s="49">
        <f t="shared" si="141"/>
        <v>2.3447999999999998</v>
      </c>
      <c r="L154" s="49">
        <f t="shared" si="142"/>
        <v>98.481599999999986</v>
      </c>
      <c r="M154" s="49">
        <v>236.48</v>
      </c>
      <c r="N154" s="49">
        <f t="shared" si="143"/>
        <v>2.3647999999999998</v>
      </c>
      <c r="O154" s="49">
        <f t="shared" si="144"/>
        <v>99.321599999999989</v>
      </c>
      <c r="P154" s="49">
        <v>242.28</v>
      </c>
      <c r="Q154" s="49">
        <f t="shared" si="145"/>
        <v>2.4228000000000001</v>
      </c>
      <c r="R154" s="49">
        <f t="shared" si="146"/>
        <v>101.7576</v>
      </c>
      <c r="S154" s="49">
        <v>244.28</v>
      </c>
      <c r="T154" s="49">
        <f t="shared" si="147"/>
        <v>2.4428000000000001</v>
      </c>
      <c r="U154" s="49">
        <f t="shared" si="148"/>
        <v>102.5976</v>
      </c>
      <c r="V154" s="120">
        <v>5.77</v>
      </c>
      <c r="W154" s="49">
        <f t="shared" si="163"/>
        <v>102.0676</v>
      </c>
      <c r="X154" s="49">
        <f t="shared" si="164"/>
        <v>2.4301809523809523</v>
      </c>
      <c r="Y154" s="49">
        <f t="shared" si="165"/>
        <v>102.9076</v>
      </c>
      <c r="Z154" s="49">
        <f t="shared" si="166"/>
        <v>2.4501809523809523</v>
      </c>
      <c r="AA154" s="49">
        <f t="shared" si="149"/>
        <v>107.52759999999999</v>
      </c>
      <c r="AB154" s="49">
        <f t="shared" si="167"/>
        <v>2.5601809523809522</v>
      </c>
      <c r="AC154" s="120">
        <v>0.66</v>
      </c>
      <c r="AD154" s="49">
        <f t="shared" si="150"/>
        <v>96.957599999999999</v>
      </c>
      <c r="AE154" s="49">
        <f t="shared" si="168"/>
        <v>2.3085142857142857</v>
      </c>
      <c r="AF154" s="164">
        <v>2.6168499999999999</v>
      </c>
      <c r="AG154" s="164">
        <v>2.6168499999999999</v>
      </c>
      <c r="AH154" s="164">
        <v>2.5054810000000001</v>
      </c>
      <c r="AI154" s="164">
        <v>2.5054810000000001</v>
      </c>
      <c r="AJ154" s="164">
        <v>2.322908</v>
      </c>
      <c r="AK154" s="164">
        <v>2.322908</v>
      </c>
      <c r="AL154" s="164">
        <v>0.79912000000000005</v>
      </c>
      <c r="AM154" s="165">
        <v>3.0030000000000001</v>
      </c>
      <c r="AN154" s="165">
        <v>3.4129999999999998</v>
      </c>
      <c r="AO154" s="165">
        <v>3.6520000000000001</v>
      </c>
      <c r="AP154" s="165">
        <v>4.4059999999999997</v>
      </c>
      <c r="AQ154" s="165">
        <v>4.6760000000000002</v>
      </c>
      <c r="AR154" s="165">
        <v>4.7469999999999999</v>
      </c>
      <c r="AS154" s="49">
        <f t="shared" si="110"/>
        <v>2.3364732142857139</v>
      </c>
      <c r="AT154" s="49">
        <f t="shared" si="110"/>
        <v>2.3364732142857139</v>
      </c>
      <c r="AU154" s="151">
        <v>80.790000000000006</v>
      </c>
      <c r="AV154" s="49">
        <f t="shared" si="111"/>
        <v>614.00400000000002</v>
      </c>
      <c r="AW154" s="49">
        <f t="shared" si="112"/>
        <v>626.54399999999998</v>
      </c>
      <c r="AY154" s="19">
        <f t="shared" si="151"/>
        <v>109.90769999999999</v>
      </c>
      <c r="AZ154" s="19">
        <f t="shared" si="152"/>
        <v>105.23020200000001</v>
      </c>
      <c r="BA154" s="19">
        <f t="shared" si="153"/>
        <v>105.23020200000001</v>
      </c>
      <c r="BB154" s="19">
        <f t="shared" si="154"/>
        <v>97.562135999999995</v>
      </c>
      <c r="BC154" s="19">
        <f t="shared" si="155"/>
        <v>97.562135999999995</v>
      </c>
      <c r="BD154" s="19">
        <f t="shared" si="156"/>
        <v>33.563040000000001</v>
      </c>
      <c r="BE154" s="19">
        <f t="shared" si="157"/>
        <v>126.126</v>
      </c>
      <c r="BF154" s="19">
        <f t="shared" si="158"/>
        <v>143.346</v>
      </c>
      <c r="BG154" s="19">
        <f t="shared" si="159"/>
        <v>153.38400000000001</v>
      </c>
      <c r="BH154" s="19">
        <f t="shared" si="160"/>
        <v>185.05199999999999</v>
      </c>
      <c r="BI154" s="19">
        <f t="shared" si="161"/>
        <v>196.392</v>
      </c>
      <c r="BJ154" s="19">
        <f t="shared" si="162"/>
        <v>199.374</v>
      </c>
    </row>
    <row r="155" spans="1:62">
      <c r="A155" s="20"/>
      <c r="B155" s="20">
        <v>202111</v>
      </c>
      <c r="C155" s="3">
        <v>44510</v>
      </c>
      <c r="D155" s="19">
        <v>227.72</v>
      </c>
      <c r="E155" s="49">
        <f t="shared" si="137"/>
        <v>2.2772000000000001</v>
      </c>
      <c r="F155" s="49">
        <f t="shared" si="138"/>
        <v>95.642400000000009</v>
      </c>
      <c r="G155" s="49">
        <v>229.72</v>
      </c>
      <c r="H155" s="49">
        <f t="shared" si="139"/>
        <v>2.2972000000000001</v>
      </c>
      <c r="I155" s="49">
        <f t="shared" si="140"/>
        <v>96.482400000000013</v>
      </c>
      <c r="J155" s="49">
        <v>232.68</v>
      </c>
      <c r="K155" s="49">
        <f t="shared" si="141"/>
        <v>2.3268</v>
      </c>
      <c r="L155" s="49">
        <f t="shared" si="142"/>
        <v>97.7256</v>
      </c>
      <c r="M155" s="49">
        <v>234.68</v>
      </c>
      <c r="N155" s="49">
        <f t="shared" si="143"/>
        <v>2.3468</v>
      </c>
      <c r="O155" s="49">
        <f t="shared" si="144"/>
        <v>98.565600000000003</v>
      </c>
      <c r="P155" s="49">
        <v>240.12</v>
      </c>
      <c r="Q155" s="49">
        <f t="shared" si="145"/>
        <v>2.4012000000000002</v>
      </c>
      <c r="R155" s="49">
        <f t="shared" si="146"/>
        <v>100.85040000000001</v>
      </c>
      <c r="S155" s="49">
        <v>242.12</v>
      </c>
      <c r="T155" s="49">
        <f t="shared" si="147"/>
        <v>2.4212000000000002</v>
      </c>
      <c r="U155" s="49">
        <f t="shared" si="148"/>
        <v>101.69040000000001</v>
      </c>
      <c r="V155" s="120">
        <v>5.77</v>
      </c>
      <c r="W155" s="49">
        <f t="shared" si="163"/>
        <v>101.41240000000001</v>
      </c>
      <c r="X155" s="49">
        <f t="shared" si="164"/>
        <v>2.4145809523809527</v>
      </c>
      <c r="Y155" s="49">
        <f t="shared" si="165"/>
        <v>102.25240000000001</v>
      </c>
      <c r="Z155" s="49">
        <f t="shared" si="166"/>
        <v>2.4345809523809527</v>
      </c>
      <c r="AA155" s="49">
        <f t="shared" si="149"/>
        <v>106.6204</v>
      </c>
      <c r="AB155" s="49">
        <f t="shared" si="167"/>
        <v>2.5385809523809524</v>
      </c>
      <c r="AC155" s="120">
        <v>0.66</v>
      </c>
      <c r="AD155" s="49">
        <f t="shared" si="150"/>
        <v>96.302400000000006</v>
      </c>
      <c r="AE155" s="49">
        <f t="shared" si="168"/>
        <v>2.2929142857142857</v>
      </c>
      <c r="AF155" s="164">
        <v>2.6168499999999999</v>
      </c>
      <c r="AG155" s="164">
        <v>2.6168499999999999</v>
      </c>
      <c r="AH155" s="164">
        <v>2.5054810000000001</v>
      </c>
      <c r="AI155" s="164">
        <v>2.5054810000000001</v>
      </c>
      <c r="AJ155" s="164">
        <v>2.322908</v>
      </c>
      <c r="AK155" s="164">
        <v>2.322908</v>
      </c>
      <c r="AL155" s="164">
        <v>0.79912000000000005</v>
      </c>
      <c r="AM155" s="165">
        <v>3.0030000000000001</v>
      </c>
      <c r="AN155" s="165">
        <v>3.4129999999999998</v>
      </c>
      <c r="AO155" s="165">
        <v>3.6520000000000001</v>
      </c>
      <c r="AP155" s="165">
        <v>4.4059999999999997</v>
      </c>
      <c r="AQ155" s="165">
        <v>4.6760000000000002</v>
      </c>
      <c r="AR155" s="165">
        <v>4.7469999999999999</v>
      </c>
      <c r="AS155" s="49">
        <f t="shared" si="110"/>
        <v>2.3364732142857139</v>
      </c>
      <c r="AT155" s="49">
        <f t="shared" si="110"/>
        <v>2.3364732142857139</v>
      </c>
      <c r="AU155" s="151">
        <v>80.97</v>
      </c>
      <c r="AV155" s="49">
        <f t="shared" si="111"/>
        <v>615.37199999999996</v>
      </c>
      <c r="AW155" s="49">
        <f t="shared" si="112"/>
        <v>620.84399999999994</v>
      </c>
      <c r="AY155" s="19">
        <f t="shared" si="151"/>
        <v>109.90769999999999</v>
      </c>
      <c r="AZ155" s="19">
        <f t="shared" si="152"/>
        <v>105.23020200000001</v>
      </c>
      <c r="BA155" s="19">
        <f t="shared" si="153"/>
        <v>105.23020200000001</v>
      </c>
      <c r="BB155" s="19">
        <f t="shared" si="154"/>
        <v>97.562135999999995</v>
      </c>
      <c r="BC155" s="19">
        <f t="shared" si="155"/>
        <v>97.562135999999995</v>
      </c>
      <c r="BD155" s="19">
        <f t="shared" si="156"/>
        <v>33.563040000000001</v>
      </c>
      <c r="BE155" s="19">
        <f t="shared" si="157"/>
        <v>126.126</v>
      </c>
      <c r="BF155" s="19">
        <f t="shared" si="158"/>
        <v>143.346</v>
      </c>
      <c r="BG155" s="19">
        <f t="shared" si="159"/>
        <v>153.38400000000001</v>
      </c>
      <c r="BH155" s="19">
        <f t="shared" si="160"/>
        <v>185.05199999999999</v>
      </c>
      <c r="BI155" s="19">
        <f t="shared" si="161"/>
        <v>196.392</v>
      </c>
      <c r="BJ155" s="19">
        <f t="shared" si="162"/>
        <v>199.374</v>
      </c>
    </row>
    <row r="156" spans="1:62">
      <c r="A156" s="20"/>
      <c r="B156" s="20">
        <v>202111</v>
      </c>
      <c r="C156" s="3">
        <v>44509</v>
      </c>
      <c r="D156" s="19">
        <v>236.02</v>
      </c>
      <c r="E156" s="49">
        <f t="shared" si="137"/>
        <v>2.3602000000000003</v>
      </c>
      <c r="F156" s="49">
        <f t="shared" si="138"/>
        <v>99.128400000000013</v>
      </c>
      <c r="G156" s="49">
        <v>238.02</v>
      </c>
      <c r="H156" s="49">
        <f t="shared" si="139"/>
        <v>2.3802000000000003</v>
      </c>
      <c r="I156" s="49">
        <f t="shared" si="140"/>
        <v>99.968400000000017</v>
      </c>
      <c r="J156" s="49">
        <v>240.98</v>
      </c>
      <c r="K156" s="49">
        <f t="shared" si="141"/>
        <v>2.4097999999999997</v>
      </c>
      <c r="L156" s="49">
        <f t="shared" si="142"/>
        <v>101.21159999999999</v>
      </c>
      <c r="M156" s="49">
        <v>242.98</v>
      </c>
      <c r="N156" s="49">
        <f t="shared" si="143"/>
        <v>2.4297999999999997</v>
      </c>
      <c r="O156" s="49">
        <f t="shared" si="144"/>
        <v>102.05159999999999</v>
      </c>
      <c r="P156" s="49">
        <v>248.42</v>
      </c>
      <c r="Q156" s="49">
        <f t="shared" si="145"/>
        <v>2.4842</v>
      </c>
      <c r="R156" s="49">
        <f t="shared" si="146"/>
        <v>104.3364</v>
      </c>
      <c r="S156" s="49">
        <v>250.42</v>
      </c>
      <c r="T156" s="49">
        <f t="shared" si="147"/>
        <v>2.5042</v>
      </c>
      <c r="U156" s="49">
        <f t="shared" si="148"/>
        <v>105.1764</v>
      </c>
      <c r="V156" s="120">
        <v>5.77</v>
      </c>
      <c r="W156" s="49">
        <f t="shared" si="163"/>
        <v>104.89840000000001</v>
      </c>
      <c r="X156" s="49">
        <f t="shared" si="164"/>
        <v>2.4975809523809525</v>
      </c>
      <c r="Y156" s="49">
        <f t="shared" si="165"/>
        <v>105.73840000000001</v>
      </c>
      <c r="Z156" s="49">
        <f t="shared" si="166"/>
        <v>2.5175809523809525</v>
      </c>
      <c r="AA156" s="49">
        <f t="shared" si="149"/>
        <v>110.10639999999999</v>
      </c>
      <c r="AB156" s="49">
        <f t="shared" si="167"/>
        <v>2.6215809523809521</v>
      </c>
      <c r="AC156" s="120">
        <v>0.66</v>
      </c>
      <c r="AD156" s="49">
        <f t="shared" si="150"/>
        <v>99.78840000000001</v>
      </c>
      <c r="AE156" s="49">
        <f t="shared" si="168"/>
        <v>2.3759142857142859</v>
      </c>
      <c r="AF156" s="164">
        <v>2.6168499999999999</v>
      </c>
      <c r="AG156" s="164">
        <v>2.6168499999999999</v>
      </c>
      <c r="AH156" s="164">
        <v>2.5054810000000001</v>
      </c>
      <c r="AI156" s="164">
        <v>2.5054810000000001</v>
      </c>
      <c r="AJ156" s="164">
        <v>2.322908</v>
      </c>
      <c r="AK156" s="164">
        <v>2.322908</v>
      </c>
      <c r="AL156" s="164">
        <v>0.79912000000000005</v>
      </c>
      <c r="AM156" s="165">
        <v>3.0030000000000001</v>
      </c>
      <c r="AN156" s="165">
        <v>3.4129999999999998</v>
      </c>
      <c r="AO156" s="165">
        <v>3.6520000000000001</v>
      </c>
      <c r="AP156" s="165">
        <v>4.4059999999999997</v>
      </c>
      <c r="AQ156" s="165">
        <v>4.6760000000000002</v>
      </c>
      <c r="AR156" s="165">
        <v>4.7469999999999999</v>
      </c>
      <c r="AS156" s="49">
        <f t="shared" si="110"/>
        <v>2.3364732142857139</v>
      </c>
      <c r="AT156" s="49">
        <f t="shared" si="110"/>
        <v>2.3364732142857139</v>
      </c>
      <c r="AU156" s="151">
        <v>81.34</v>
      </c>
      <c r="AV156" s="49">
        <f t="shared" si="111"/>
        <v>618.18399999999997</v>
      </c>
      <c r="AW156" s="49">
        <f t="shared" si="112"/>
        <v>621.14800000000002</v>
      </c>
      <c r="AY156" s="19">
        <f t="shared" si="151"/>
        <v>109.90769999999999</v>
      </c>
      <c r="AZ156" s="19">
        <f t="shared" si="152"/>
        <v>105.23020200000001</v>
      </c>
      <c r="BA156" s="19">
        <f t="shared" si="153"/>
        <v>105.23020200000001</v>
      </c>
      <c r="BB156" s="19">
        <f t="shared" si="154"/>
        <v>97.562135999999995</v>
      </c>
      <c r="BC156" s="19">
        <f t="shared" si="155"/>
        <v>97.562135999999995</v>
      </c>
      <c r="BD156" s="19">
        <f t="shared" si="156"/>
        <v>33.563040000000001</v>
      </c>
      <c r="BE156" s="19">
        <f t="shared" si="157"/>
        <v>126.126</v>
      </c>
      <c r="BF156" s="19">
        <f t="shared" si="158"/>
        <v>143.346</v>
      </c>
      <c r="BG156" s="19">
        <f t="shared" si="159"/>
        <v>153.38400000000001</v>
      </c>
      <c r="BH156" s="19">
        <f t="shared" si="160"/>
        <v>185.05199999999999</v>
      </c>
      <c r="BI156" s="19">
        <f t="shared" si="161"/>
        <v>196.392</v>
      </c>
      <c r="BJ156" s="19">
        <f t="shared" si="162"/>
        <v>199.374</v>
      </c>
    </row>
    <row r="157" spans="1:62">
      <c r="A157" s="20"/>
      <c r="B157" s="20">
        <v>202111</v>
      </c>
      <c r="C157" s="3">
        <v>44508</v>
      </c>
      <c r="D157" s="19">
        <v>230.72</v>
      </c>
      <c r="E157" s="49">
        <f t="shared" si="137"/>
        <v>2.3071999999999999</v>
      </c>
      <c r="F157" s="49">
        <f t="shared" si="138"/>
        <v>96.9024</v>
      </c>
      <c r="G157" s="49">
        <v>232.72</v>
      </c>
      <c r="H157" s="49">
        <f t="shared" si="139"/>
        <v>2.3271999999999999</v>
      </c>
      <c r="I157" s="49">
        <f t="shared" si="140"/>
        <v>97.742400000000004</v>
      </c>
      <c r="J157" s="49">
        <v>235.42</v>
      </c>
      <c r="K157" s="49">
        <f t="shared" si="141"/>
        <v>2.3542000000000001</v>
      </c>
      <c r="L157" s="49">
        <f t="shared" si="142"/>
        <v>98.876400000000004</v>
      </c>
      <c r="M157" s="49">
        <v>237.42</v>
      </c>
      <c r="N157" s="49">
        <f t="shared" si="143"/>
        <v>2.3742000000000001</v>
      </c>
      <c r="O157" s="49">
        <f t="shared" si="144"/>
        <v>99.716400000000007</v>
      </c>
      <c r="P157" s="49">
        <v>242.47</v>
      </c>
      <c r="Q157" s="49">
        <f t="shared" si="145"/>
        <v>2.4247000000000001</v>
      </c>
      <c r="R157" s="49">
        <f t="shared" si="146"/>
        <v>101.8374</v>
      </c>
      <c r="S157" s="49">
        <v>244.47</v>
      </c>
      <c r="T157" s="49">
        <f t="shared" si="147"/>
        <v>2.4447000000000001</v>
      </c>
      <c r="U157" s="49">
        <f t="shared" si="148"/>
        <v>102.67740000000001</v>
      </c>
      <c r="V157" s="120">
        <v>5.77</v>
      </c>
      <c r="W157" s="49">
        <f t="shared" si="163"/>
        <v>102.6724</v>
      </c>
      <c r="X157" s="49">
        <f t="shared" si="164"/>
        <v>2.4445809523809521</v>
      </c>
      <c r="Y157" s="49">
        <f t="shared" si="165"/>
        <v>103.5124</v>
      </c>
      <c r="Z157" s="49">
        <f t="shared" si="166"/>
        <v>2.4645809523809525</v>
      </c>
      <c r="AA157" s="49">
        <f t="shared" si="149"/>
        <v>107.6074</v>
      </c>
      <c r="AB157" s="49">
        <f t="shared" si="167"/>
        <v>2.5620809523809522</v>
      </c>
      <c r="AC157" s="120">
        <v>0.66</v>
      </c>
      <c r="AD157" s="49">
        <f t="shared" si="150"/>
        <v>97.562399999999997</v>
      </c>
      <c r="AE157" s="49">
        <f t="shared" si="168"/>
        <v>2.3229142857142855</v>
      </c>
      <c r="AF157" s="164">
        <v>2.6168499999999999</v>
      </c>
      <c r="AG157" s="164">
        <v>2.6168499999999999</v>
      </c>
      <c r="AH157" s="164">
        <v>2.5054810000000001</v>
      </c>
      <c r="AI157" s="164">
        <v>2.5054810000000001</v>
      </c>
      <c r="AJ157" s="164">
        <v>2.322908</v>
      </c>
      <c r="AK157" s="164">
        <v>2.322908</v>
      </c>
      <c r="AL157" s="164">
        <v>0.79912000000000005</v>
      </c>
      <c r="AM157" s="165">
        <v>3.0030000000000001</v>
      </c>
      <c r="AN157" s="165">
        <v>3.4129999999999998</v>
      </c>
      <c r="AO157" s="165">
        <v>3.6520000000000001</v>
      </c>
      <c r="AP157" s="165">
        <v>4.4059999999999997</v>
      </c>
      <c r="AQ157" s="165">
        <v>4.6760000000000002</v>
      </c>
      <c r="AR157" s="165">
        <v>4.7469999999999999</v>
      </c>
      <c r="AS157" s="49">
        <f t="shared" si="110"/>
        <v>2.3364732142857139</v>
      </c>
      <c r="AT157" s="49">
        <f t="shared" si="110"/>
        <v>2.3364732142857139</v>
      </c>
      <c r="AU157" s="151">
        <v>84.15</v>
      </c>
      <c r="AV157" s="49">
        <f t="shared" si="111"/>
        <v>639.54</v>
      </c>
      <c r="AW157" s="49">
        <f t="shared" si="112"/>
        <v>617.95600000000002</v>
      </c>
      <c r="AY157" s="19">
        <f t="shared" si="151"/>
        <v>109.90769999999999</v>
      </c>
      <c r="AZ157" s="19">
        <f t="shared" si="152"/>
        <v>105.23020200000001</v>
      </c>
      <c r="BA157" s="19">
        <f t="shared" si="153"/>
        <v>105.23020200000001</v>
      </c>
      <c r="BB157" s="19">
        <f t="shared" si="154"/>
        <v>97.562135999999995</v>
      </c>
      <c r="BC157" s="19">
        <f t="shared" si="155"/>
        <v>97.562135999999995</v>
      </c>
      <c r="BD157" s="19">
        <f t="shared" si="156"/>
        <v>33.563040000000001</v>
      </c>
      <c r="BE157" s="19">
        <f t="shared" si="157"/>
        <v>126.126</v>
      </c>
      <c r="BF157" s="19">
        <f t="shared" si="158"/>
        <v>143.346</v>
      </c>
      <c r="BG157" s="19">
        <f t="shared" si="159"/>
        <v>153.38400000000001</v>
      </c>
      <c r="BH157" s="19">
        <f t="shared" si="160"/>
        <v>185.05199999999999</v>
      </c>
      <c r="BI157" s="19">
        <f t="shared" si="161"/>
        <v>196.392</v>
      </c>
      <c r="BJ157" s="19">
        <f t="shared" si="162"/>
        <v>199.374</v>
      </c>
    </row>
    <row r="158" spans="1:62">
      <c r="A158" s="20"/>
      <c r="B158" s="20">
        <v>202111</v>
      </c>
      <c r="C158" s="3">
        <v>44505</v>
      </c>
      <c r="D158" s="19">
        <v>230.84</v>
      </c>
      <c r="E158" s="49">
        <f t="shared" si="137"/>
        <v>2.3084000000000002</v>
      </c>
      <c r="F158" s="49">
        <f t="shared" si="138"/>
        <v>96.952800000000011</v>
      </c>
      <c r="G158" s="49">
        <v>232.84</v>
      </c>
      <c r="H158" s="49">
        <f t="shared" si="139"/>
        <v>2.3284000000000002</v>
      </c>
      <c r="I158" s="49">
        <f t="shared" si="140"/>
        <v>97.792800000000014</v>
      </c>
      <c r="J158" s="49">
        <v>235.34</v>
      </c>
      <c r="K158" s="49">
        <f t="shared" si="141"/>
        <v>2.3534000000000002</v>
      </c>
      <c r="L158" s="49">
        <f t="shared" si="142"/>
        <v>98.842800000000011</v>
      </c>
      <c r="M158" s="49">
        <v>237.34</v>
      </c>
      <c r="N158" s="49">
        <f t="shared" si="143"/>
        <v>2.3734000000000002</v>
      </c>
      <c r="O158" s="49">
        <f t="shared" si="144"/>
        <v>99.682800000000015</v>
      </c>
      <c r="P158" s="49">
        <v>242.09</v>
      </c>
      <c r="Q158" s="49">
        <f t="shared" si="145"/>
        <v>2.4209000000000001</v>
      </c>
      <c r="R158" s="49">
        <f t="shared" si="146"/>
        <v>101.6778</v>
      </c>
      <c r="S158" s="49">
        <v>244.09</v>
      </c>
      <c r="T158" s="49">
        <f t="shared" si="147"/>
        <v>2.4409000000000001</v>
      </c>
      <c r="U158" s="49">
        <f t="shared" si="148"/>
        <v>102.51780000000001</v>
      </c>
      <c r="V158" s="120">
        <v>5.77</v>
      </c>
      <c r="W158" s="49">
        <f t="shared" si="163"/>
        <v>102.72280000000001</v>
      </c>
      <c r="X158" s="49">
        <f t="shared" si="164"/>
        <v>2.4457809523809524</v>
      </c>
      <c r="Y158" s="49">
        <f t="shared" si="165"/>
        <v>103.56280000000001</v>
      </c>
      <c r="Z158" s="49">
        <f t="shared" si="166"/>
        <v>2.4657809523809524</v>
      </c>
      <c r="AA158" s="49">
        <f t="shared" si="149"/>
        <v>107.4478</v>
      </c>
      <c r="AB158" s="49">
        <f t="shared" si="167"/>
        <v>2.5582809523809522</v>
      </c>
      <c r="AC158" s="120">
        <v>0.66</v>
      </c>
      <c r="AD158" s="49">
        <f t="shared" si="150"/>
        <v>97.612800000000007</v>
      </c>
      <c r="AE158" s="49">
        <f t="shared" si="168"/>
        <v>2.3241142857142858</v>
      </c>
      <c r="AF158" s="164">
        <v>2.6168499999999999</v>
      </c>
      <c r="AG158" s="164">
        <v>2.6168499999999999</v>
      </c>
      <c r="AH158" s="164">
        <v>2.5054810000000001</v>
      </c>
      <c r="AI158" s="164">
        <v>2.5054810000000001</v>
      </c>
      <c r="AJ158" s="164">
        <v>2.322908</v>
      </c>
      <c r="AK158" s="164">
        <v>2.322908</v>
      </c>
      <c r="AL158" s="164">
        <v>0.79912000000000005</v>
      </c>
      <c r="AM158" s="165">
        <v>2.9860000000000002</v>
      </c>
      <c r="AN158" s="165">
        <v>3.387</v>
      </c>
      <c r="AO158" s="165">
        <v>3.6240000000000001</v>
      </c>
      <c r="AP158" s="165">
        <v>4.3849999999999998</v>
      </c>
      <c r="AQ158" s="165">
        <v>4.6539999999999999</v>
      </c>
      <c r="AR158" s="165">
        <v>4.726</v>
      </c>
      <c r="AS158" s="49">
        <f t="shared" si="110"/>
        <v>2.3364732142857139</v>
      </c>
      <c r="AT158" s="49">
        <f t="shared" si="110"/>
        <v>2.3364732142857139</v>
      </c>
      <c r="AU158" s="151">
        <v>81.93</v>
      </c>
      <c r="AV158" s="49">
        <f t="shared" si="111"/>
        <v>622.66800000000001</v>
      </c>
      <c r="AW158" s="49">
        <f t="shared" si="112"/>
        <v>611.34399999999994</v>
      </c>
      <c r="AY158" s="19">
        <f t="shared" si="151"/>
        <v>109.90769999999999</v>
      </c>
      <c r="AZ158" s="19">
        <f t="shared" si="152"/>
        <v>105.23020200000001</v>
      </c>
      <c r="BA158" s="19">
        <f t="shared" si="153"/>
        <v>105.23020200000001</v>
      </c>
      <c r="BB158" s="19">
        <f t="shared" si="154"/>
        <v>97.562135999999995</v>
      </c>
      <c r="BC158" s="19">
        <f t="shared" si="155"/>
        <v>97.562135999999995</v>
      </c>
      <c r="BD158" s="19">
        <f t="shared" si="156"/>
        <v>33.563040000000001</v>
      </c>
      <c r="BE158" s="19">
        <f t="shared" si="157"/>
        <v>125.41200000000001</v>
      </c>
      <c r="BF158" s="19">
        <f t="shared" si="158"/>
        <v>142.25399999999999</v>
      </c>
      <c r="BG158" s="19">
        <f t="shared" si="159"/>
        <v>152.208</v>
      </c>
      <c r="BH158" s="19">
        <f t="shared" si="160"/>
        <v>184.17</v>
      </c>
      <c r="BI158" s="19">
        <f t="shared" si="161"/>
        <v>195.46799999999999</v>
      </c>
      <c r="BJ158" s="19">
        <f t="shared" si="162"/>
        <v>198.49199999999999</v>
      </c>
    </row>
    <row r="159" spans="1:62">
      <c r="A159" s="20"/>
      <c r="B159" s="20">
        <v>202111</v>
      </c>
      <c r="C159" s="3">
        <v>44504</v>
      </c>
      <c r="D159" s="19">
        <v>227.76</v>
      </c>
      <c r="E159" s="49">
        <f t="shared" si="137"/>
        <v>2.2776000000000001</v>
      </c>
      <c r="F159" s="49">
        <f t="shared" si="138"/>
        <v>95.659199999999998</v>
      </c>
      <c r="G159" s="49">
        <v>229.76</v>
      </c>
      <c r="H159" s="49">
        <f t="shared" si="139"/>
        <v>2.2976000000000001</v>
      </c>
      <c r="I159" s="49">
        <f t="shared" si="140"/>
        <v>96.499200000000002</v>
      </c>
      <c r="J159" s="49">
        <v>233.42</v>
      </c>
      <c r="K159" s="49">
        <f t="shared" si="141"/>
        <v>2.3342000000000001</v>
      </c>
      <c r="L159" s="49">
        <f t="shared" si="142"/>
        <v>98.0364</v>
      </c>
      <c r="M159" s="49">
        <v>235.42</v>
      </c>
      <c r="N159" s="49">
        <f t="shared" si="143"/>
        <v>2.3542000000000001</v>
      </c>
      <c r="O159" s="49">
        <f t="shared" si="144"/>
        <v>98.876400000000004</v>
      </c>
      <c r="P159" s="49">
        <v>241.91</v>
      </c>
      <c r="Q159" s="49">
        <f t="shared" si="145"/>
        <v>2.4190999999999998</v>
      </c>
      <c r="R159" s="49">
        <f t="shared" si="146"/>
        <v>101.6022</v>
      </c>
      <c r="S159" s="49">
        <v>243.91</v>
      </c>
      <c r="T159" s="49">
        <f t="shared" si="147"/>
        <v>2.4390999999999998</v>
      </c>
      <c r="U159" s="49">
        <f t="shared" si="148"/>
        <v>102.44219999999999</v>
      </c>
      <c r="V159" s="120">
        <v>5.77</v>
      </c>
      <c r="W159" s="49">
        <f t="shared" si="163"/>
        <v>101.42919999999999</v>
      </c>
      <c r="X159" s="49">
        <f t="shared" si="164"/>
        <v>2.4149809523809522</v>
      </c>
      <c r="Y159" s="49">
        <f t="shared" si="165"/>
        <v>102.2692</v>
      </c>
      <c r="Z159" s="49">
        <f t="shared" si="166"/>
        <v>2.4349809523809522</v>
      </c>
      <c r="AA159" s="49">
        <f t="shared" si="149"/>
        <v>107.37219999999999</v>
      </c>
      <c r="AB159" s="49">
        <f t="shared" si="167"/>
        <v>2.5564809523809524</v>
      </c>
      <c r="AC159" s="120">
        <v>0.66</v>
      </c>
      <c r="AD159" s="49">
        <f t="shared" si="150"/>
        <v>96.319199999999995</v>
      </c>
      <c r="AE159" s="49">
        <f t="shared" si="168"/>
        <v>2.2933142857142856</v>
      </c>
      <c r="AF159" s="164">
        <v>2.6168499999999999</v>
      </c>
      <c r="AG159" s="164">
        <v>2.6168499999999999</v>
      </c>
      <c r="AH159" s="164">
        <v>2.5054810000000001</v>
      </c>
      <c r="AI159" s="164">
        <v>2.5054810000000001</v>
      </c>
      <c r="AJ159" s="164">
        <v>2.322908</v>
      </c>
      <c r="AK159" s="164">
        <v>2.322908</v>
      </c>
      <c r="AL159" s="164">
        <v>0.79912000000000005</v>
      </c>
      <c r="AM159" s="165">
        <v>2.9860000000000002</v>
      </c>
      <c r="AN159" s="165">
        <v>3.387</v>
      </c>
      <c r="AO159" s="165">
        <v>3.6240000000000001</v>
      </c>
      <c r="AP159" s="165">
        <v>4.3849999999999998</v>
      </c>
      <c r="AQ159" s="165">
        <v>4.6539999999999999</v>
      </c>
      <c r="AR159" s="165">
        <v>4.726</v>
      </c>
      <c r="AS159" s="49">
        <f t="shared" si="110"/>
        <v>2.3364732142857139</v>
      </c>
      <c r="AT159" s="49">
        <f t="shared" si="110"/>
        <v>2.3364732142857139</v>
      </c>
      <c r="AU159" s="151">
        <v>81.27</v>
      </c>
      <c r="AV159" s="49">
        <f t="shared" si="111"/>
        <v>617.65199999999993</v>
      </c>
      <c r="AW159" s="49">
        <f t="shared" si="112"/>
        <v>612.86399999999992</v>
      </c>
      <c r="AY159" s="19">
        <f t="shared" si="151"/>
        <v>109.90769999999999</v>
      </c>
      <c r="AZ159" s="19">
        <f t="shared" si="152"/>
        <v>105.23020200000001</v>
      </c>
      <c r="BA159" s="19">
        <f t="shared" si="153"/>
        <v>105.23020200000001</v>
      </c>
      <c r="BB159" s="19">
        <f t="shared" si="154"/>
        <v>97.562135999999995</v>
      </c>
      <c r="BC159" s="19">
        <f t="shared" si="155"/>
        <v>97.562135999999995</v>
      </c>
      <c r="BD159" s="19">
        <f t="shared" si="156"/>
        <v>33.563040000000001</v>
      </c>
      <c r="BE159" s="19">
        <f t="shared" si="157"/>
        <v>125.41200000000001</v>
      </c>
      <c r="BF159" s="19">
        <f t="shared" si="158"/>
        <v>142.25399999999999</v>
      </c>
      <c r="BG159" s="19">
        <f t="shared" si="159"/>
        <v>152.208</v>
      </c>
      <c r="BH159" s="19">
        <f t="shared" si="160"/>
        <v>184.17</v>
      </c>
      <c r="BI159" s="19">
        <f t="shared" si="161"/>
        <v>195.46799999999999</v>
      </c>
      <c r="BJ159" s="19">
        <f t="shared" si="162"/>
        <v>198.49199999999999</v>
      </c>
    </row>
    <row r="160" spans="1:62">
      <c r="A160" s="20"/>
      <c r="B160" s="20">
        <v>202111</v>
      </c>
      <c r="C160" s="3">
        <v>44503</v>
      </c>
      <c r="D160" s="19">
        <v>233.1</v>
      </c>
      <c r="E160" s="49">
        <f t="shared" si="137"/>
        <v>2.331</v>
      </c>
      <c r="F160" s="49">
        <f t="shared" si="138"/>
        <v>97.902000000000001</v>
      </c>
      <c r="G160" s="49">
        <v>235.01</v>
      </c>
      <c r="H160" s="49">
        <f t="shared" si="139"/>
        <v>2.3500999999999999</v>
      </c>
      <c r="I160" s="49">
        <f t="shared" si="140"/>
        <v>98.7042</v>
      </c>
      <c r="J160" s="49">
        <v>238.6</v>
      </c>
      <c r="K160" s="49">
        <f t="shared" si="141"/>
        <v>2.3860000000000001</v>
      </c>
      <c r="L160" s="49">
        <f t="shared" si="142"/>
        <v>100.212</v>
      </c>
      <c r="M160" s="49">
        <v>240.6</v>
      </c>
      <c r="N160" s="49">
        <f t="shared" si="143"/>
        <v>2.4060000000000001</v>
      </c>
      <c r="O160" s="49">
        <f t="shared" si="144"/>
        <v>101.05200000000001</v>
      </c>
      <c r="P160" s="49">
        <v>246.85</v>
      </c>
      <c r="Q160" s="49">
        <f t="shared" si="145"/>
        <v>2.4685000000000001</v>
      </c>
      <c r="R160" s="49">
        <f t="shared" si="146"/>
        <v>103.67700000000001</v>
      </c>
      <c r="S160" s="49">
        <v>248.85</v>
      </c>
      <c r="T160" s="49">
        <f t="shared" si="147"/>
        <v>2.4885000000000002</v>
      </c>
      <c r="U160" s="49">
        <f t="shared" si="148"/>
        <v>104.51700000000001</v>
      </c>
      <c r="V160" s="120">
        <v>5.77</v>
      </c>
      <c r="W160" s="49">
        <f t="shared" si="163"/>
        <v>103.672</v>
      </c>
      <c r="X160" s="49">
        <f t="shared" si="164"/>
        <v>2.4683809523809521</v>
      </c>
      <c r="Y160" s="49">
        <f t="shared" si="165"/>
        <v>104.4742</v>
      </c>
      <c r="Z160" s="49">
        <f t="shared" si="166"/>
        <v>2.4874809523809525</v>
      </c>
      <c r="AA160" s="49">
        <f t="shared" si="149"/>
        <v>109.447</v>
      </c>
      <c r="AB160" s="49">
        <f t="shared" si="167"/>
        <v>2.6058809523809523</v>
      </c>
      <c r="AC160" s="120">
        <v>0.66</v>
      </c>
      <c r="AD160" s="49">
        <f t="shared" si="150"/>
        <v>98.561999999999998</v>
      </c>
      <c r="AE160" s="49">
        <f t="shared" si="168"/>
        <v>2.3467142857142855</v>
      </c>
      <c r="AF160" s="164">
        <v>2.6168499999999999</v>
      </c>
      <c r="AG160" s="164">
        <v>2.6168499999999999</v>
      </c>
      <c r="AH160" s="164">
        <v>2.5054810000000001</v>
      </c>
      <c r="AI160" s="164">
        <v>2.5054810000000001</v>
      </c>
      <c r="AJ160" s="164">
        <v>2.322908</v>
      </c>
      <c r="AK160" s="164">
        <v>2.322908</v>
      </c>
      <c r="AL160" s="164">
        <v>0.79912000000000005</v>
      </c>
      <c r="AM160" s="165">
        <v>2.9860000000000002</v>
      </c>
      <c r="AN160" s="165">
        <v>3.387</v>
      </c>
      <c r="AO160" s="165">
        <v>3.6240000000000001</v>
      </c>
      <c r="AP160" s="165">
        <v>4.3849999999999998</v>
      </c>
      <c r="AQ160" s="165">
        <v>4.6539999999999999</v>
      </c>
      <c r="AR160" s="165">
        <v>4.726</v>
      </c>
      <c r="AS160" s="49">
        <f t="shared" si="110"/>
        <v>2.3364732142857139</v>
      </c>
      <c r="AT160" s="49">
        <f t="shared" si="110"/>
        <v>2.3364732142857139</v>
      </c>
      <c r="AU160" s="151">
        <v>78.81</v>
      </c>
      <c r="AV160" s="49">
        <f t="shared" si="111"/>
        <v>598.95600000000002</v>
      </c>
      <c r="AW160" s="49">
        <f t="shared" si="112"/>
        <v>611.95199999999988</v>
      </c>
      <c r="AY160" s="19">
        <f t="shared" si="151"/>
        <v>109.90769999999999</v>
      </c>
      <c r="AZ160" s="19">
        <f t="shared" si="152"/>
        <v>105.23020200000001</v>
      </c>
      <c r="BA160" s="19">
        <f t="shared" si="153"/>
        <v>105.23020200000001</v>
      </c>
      <c r="BB160" s="19">
        <f t="shared" si="154"/>
        <v>97.562135999999995</v>
      </c>
      <c r="BC160" s="19">
        <f t="shared" si="155"/>
        <v>97.562135999999995</v>
      </c>
      <c r="BD160" s="19">
        <f t="shared" si="156"/>
        <v>33.563040000000001</v>
      </c>
      <c r="BE160" s="19">
        <f t="shared" si="157"/>
        <v>125.41200000000001</v>
      </c>
      <c r="BF160" s="19">
        <f t="shared" si="158"/>
        <v>142.25399999999999</v>
      </c>
      <c r="BG160" s="19">
        <f t="shared" si="159"/>
        <v>152.208</v>
      </c>
      <c r="BH160" s="19">
        <f t="shared" si="160"/>
        <v>184.17</v>
      </c>
      <c r="BI160" s="19">
        <f t="shared" si="161"/>
        <v>195.46799999999999</v>
      </c>
      <c r="BJ160" s="19">
        <f t="shared" si="162"/>
        <v>198.49199999999999</v>
      </c>
    </row>
    <row r="161" spans="1:62">
      <c r="A161" s="20"/>
      <c r="B161" s="20">
        <v>202111</v>
      </c>
      <c r="C161" s="3">
        <v>44502</v>
      </c>
      <c r="D161" s="19">
        <v>248.01</v>
      </c>
      <c r="E161" s="49">
        <f t="shared" si="137"/>
        <v>2.4800999999999997</v>
      </c>
      <c r="F161" s="49">
        <f t="shared" si="138"/>
        <v>104.16419999999999</v>
      </c>
      <c r="G161" s="49">
        <v>250.01</v>
      </c>
      <c r="H161" s="49">
        <f t="shared" si="139"/>
        <v>2.5000999999999998</v>
      </c>
      <c r="I161" s="49">
        <f t="shared" si="140"/>
        <v>105.0042</v>
      </c>
      <c r="J161" s="49">
        <v>253.01</v>
      </c>
      <c r="K161" s="49">
        <f t="shared" si="141"/>
        <v>2.5301</v>
      </c>
      <c r="L161" s="49">
        <f t="shared" si="142"/>
        <v>106.2642</v>
      </c>
      <c r="M161" s="49">
        <v>255.01</v>
      </c>
      <c r="N161" s="49">
        <f t="shared" si="143"/>
        <v>2.5501</v>
      </c>
      <c r="O161" s="49">
        <f t="shared" si="144"/>
        <v>107.10420000000001</v>
      </c>
      <c r="P161" s="49">
        <v>260.51</v>
      </c>
      <c r="Q161" s="49">
        <f t="shared" si="145"/>
        <v>2.6050999999999997</v>
      </c>
      <c r="R161" s="49">
        <f t="shared" si="146"/>
        <v>109.41419999999999</v>
      </c>
      <c r="S161" s="49">
        <v>262.51</v>
      </c>
      <c r="T161" s="49">
        <f t="shared" si="147"/>
        <v>2.6250999999999998</v>
      </c>
      <c r="U161" s="49">
        <f t="shared" si="148"/>
        <v>110.2542</v>
      </c>
      <c r="V161" s="120">
        <v>5.77</v>
      </c>
      <c r="W161" s="49">
        <f t="shared" si="163"/>
        <v>109.93419999999999</v>
      </c>
      <c r="X161" s="49">
        <f t="shared" si="164"/>
        <v>2.6174809523809524</v>
      </c>
      <c r="Y161" s="49">
        <f t="shared" si="165"/>
        <v>110.77419999999999</v>
      </c>
      <c r="Z161" s="49">
        <f t="shared" si="166"/>
        <v>2.6374809523809524</v>
      </c>
      <c r="AA161" s="49">
        <f t="shared" si="149"/>
        <v>115.18419999999999</v>
      </c>
      <c r="AB161" s="49">
        <f t="shared" si="167"/>
        <v>2.7424809523809524</v>
      </c>
      <c r="AC161" s="120">
        <v>0.66</v>
      </c>
      <c r="AD161" s="49">
        <f t="shared" si="150"/>
        <v>104.82419999999999</v>
      </c>
      <c r="AE161" s="49">
        <f t="shared" si="168"/>
        <v>2.4958142857142853</v>
      </c>
      <c r="AF161" s="164">
        <v>2.6168499999999999</v>
      </c>
      <c r="AG161" s="164">
        <v>2.6168499999999999</v>
      </c>
      <c r="AH161" s="164">
        <v>2.5054810000000001</v>
      </c>
      <c r="AI161" s="164">
        <v>2.5054810000000001</v>
      </c>
      <c r="AJ161" s="164">
        <v>2.322908</v>
      </c>
      <c r="AK161" s="164">
        <v>2.322908</v>
      </c>
      <c r="AL161" s="164">
        <v>0.79912000000000005</v>
      </c>
      <c r="AM161" s="165">
        <v>2.9860000000000002</v>
      </c>
      <c r="AN161" s="165">
        <v>3.387</v>
      </c>
      <c r="AO161" s="165">
        <v>3.6240000000000001</v>
      </c>
      <c r="AP161" s="165">
        <v>4.3849999999999998</v>
      </c>
      <c r="AQ161" s="165">
        <v>4.6539999999999999</v>
      </c>
      <c r="AR161" s="165">
        <v>4.726</v>
      </c>
      <c r="AS161" s="49">
        <f t="shared" si="110"/>
        <v>2.3364732142857139</v>
      </c>
      <c r="AT161" s="49">
        <f t="shared" si="110"/>
        <v>2.3364732142857139</v>
      </c>
      <c r="AU161" s="151">
        <v>80.86</v>
      </c>
      <c r="AV161" s="49">
        <f t="shared" si="111"/>
        <v>614.53599999999994</v>
      </c>
      <c r="AW161" s="49">
        <f t="shared" si="112"/>
        <v>603.05999999999995</v>
      </c>
      <c r="AY161" s="19">
        <f t="shared" si="151"/>
        <v>109.90769999999999</v>
      </c>
      <c r="AZ161" s="19">
        <f t="shared" si="152"/>
        <v>105.23020200000001</v>
      </c>
      <c r="BA161" s="19">
        <f t="shared" si="153"/>
        <v>105.23020200000001</v>
      </c>
      <c r="BB161" s="19">
        <f t="shared" si="154"/>
        <v>97.562135999999995</v>
      </c>
      <c r="BC161" s="19">
        <f t="shared" si="155"/>
        <v>97.562135999999995</v>
      </c>
      <c r="BD161" s="19">
        <f t="shared" si="156"/>
        <v>33.563040000000001</v>
      </c>
      <c r="BE161" s="19">
        <f t="shared" si="157"/>
        <v>125.41200000000001</v>
      </c>
      <c r="BF161" s="19">
        <f t="shared" si="158"/>
        <v>142.25399999999999</v>
      </c>
      <c r="BG161" s="19">
        <f t="shared" si="159"/>
        <v>152.208</v>
      </c>
      <c r="BH161" s="19">
        <f t="shared" si="160"/>
        <v>184.17</v>
      </c>
      <c r="BI161" s="19">
        <f t="shared" si="161"/>
        <v>195.46799999999999</v>
      </c>
      <c r="BJ161" s="19">
        <f t="shared" si="162"/>
        <v>198.49199999999999</v>
      </c>
    </row>
    <row r="162" spans="1:62">
      <c r="A162" s="20"/>
      <c r="B162" s="20">
        <v>202111</v>
      </c>
      <c r="C162" s="3">
        <v>44501</v>
      </c>
      <c r="D162" s="19">
        <v>243.43</v>
      </c>
      <c r="E162" s="49">
        <f t="shared" si="137"/>
        <v>2.4342999999999999</v>
      </c>
      <c r="F162" s="49">
        <f t="shared" si="138"/>
        <v>102.2406</v>
      </c>
      <c r="G162" s="49">
        <v>245.43</v>
      </c>
      <c r="H162" s="49">
        <f t="shared" si="139"/>
        <v>2.4542999999999999</v>
      </c>
      <c r="I162" s="49">
        <f t="shared" si="140"/>
        <v>103.0806</v>
      </c>
      <c r="J162" s="49">
        <v>248.49</v>
      </c>
      <c r="K162" s="49">
        <f t="shared" si="141"/>
        <v>2.4849000000000001</v>
      </c>
      <c r="L162" s="49">
        <f t="shared" si="142"/>
        <v>104.36580000000001</v>
      </c>
      <c r="M162" s="49">
        <v>250.49</v>
      </c>
      <c r="N162" s="49">
        <f t="shared" si="143"/>
        <v>2.5049000000000001</v>
      </c>
      <c r="O162" s="49">
        <f t="shared" si="144"/>
        <v>105.20580000000001</v>
      </c>
      <c r="P162" s="49">
        <v>256.08</v>
      </c>
      <c r="Q162" s="49">
        <f t="shared" si="145"/>
        <v>2.5608</v>
      </c>
      <c r="R162" s="49">
        <f t="shared" si="146"/>
        <v>107.5536</v>
      </c>
      <c r="S162" s="49">
        <v>258.08</v>
      </c>
      <c r="T162" s="49">
        <f t="shared" si="147"/>
        <v>2.5808</v>
      </c>
      <c r="U162" s="49">
        <f t="shared" si="148"/>
        <v>108.39359999999999</v>
      </c>
      <c r="V162" s="120">
        <v>5.77</v>
      </c>
      <c r="W162" s="49">
        <f t="shared" si="163"/>
        <v>108.0106</v>
      </c>
      <c r="X162" s="49">
        <f t="shared" si="164"/>
        <v>2.5716809523809525</v>
      </c>
      <c r="Y162" s="49">
        <f t="shared" si="165"/>
        <v>108.8506</v>
      </c>
      <c r="Z162" s="49">
        <f t="shared" si="166"/>
        <v>2.5916809523809525</v>
      </c>
      <c r="AA162" s="49">
        <f t="shared" si="149"/>
        <v>113.3236</v>
      </c>
      <c r="AB162" s="49">
        <f t="shared" si="167"/>
        <v>2.6981809523809526</v>
      </c>
      <c r="AC162" s="120">
        <v>0.66</v>
      </c>
      <c r="AD162" s="49">
        <f t="shared" si="150"/>
        <v>102.9006</v>
      </c>
      <c r="AE162" s="49">
        <f t="shared" si="168"/>
        <v>2.4500142857142855</v>
      </c>
      <c r="AF162" s="164">
        <v>2.6168499999999999</v>
      </c>
      <c r="AG162" s="164">
        <v>2.6168499999999999</v>
      </c>
      <c r="AH162" s="164">
        <v>2.5054810000000001</v>
      </c>
      <c r="AI162" s="164">
        <v>2.5054810000000001</v>
      </c>
      <c r="AJ162" s="164">
        <v>2.322908</v>
      </c>
      <c r="AK162" s="164">
        <v>2.322908</v>
      </c>
      <c r="AL162" s="164">
        <v>0.79912000000000005</v>
      </c>
      <c r="AM162" s="165">
        <v>2.9860000000000002</v>
      </c>
      <c r="AN162" s="165">
        <v>3.387</v>
      </c>
      <c r="AO162" s="165">
        <v>3.6240000000000001</v>
      </c>
      <c r="AP162" s="165">
        <v>4.3849999999999998</v>
      </c>
      <c r="AQ162" s="165">
        <v>4.6539999999999999</v>
      </c>
      <c r="AR162" s="165">
        <v>4.726</v>
      </c>
      <c r="AS162" s="49">
        <f t="shared" si="110"/>
        <v>2.3364732142857139</v>
      </c>
      <c r="AT162" s="49">
        <f t="shared" si="110"/>
        <v>2.3364732142857139</v>
      </c>
      <c r="AU162" s="151">
        <v>83.91</v>
      </c>
      <c r="AV162" s="49">
        <f t="shared" si="111"/>
        <v>637.71599999999989</v>
      </c>
      <c r="AW162" s="49">
        <f t="shared" si="112"/>
        <v>595.07999999999993</v>
      </c>
      <c r="AY162" s="19">
        <f t="shared" si="151"/>
        <v>109.90769999999999</v>
      </c>
      <c r="AZ162" s="19">
        <f t="shared" si="152"/>
        <v>105.23020200000001</v>
      </c>
      <c r="BA162" s="19">
        <f t="shared" si="153"/>
        <v>105.23020200000001</v>
      </c>
      <c r="BB162" s="19">
        <f t="shared" si="154"/>
        <v>97.562135999999995</v>
      </c>
      <c r="BC162" s="19">
        <f t="shared" si="155"/>
        <v>97.562135999999995</v>
      </c>
      <c r="BD162" s="19">
        <f t="shared" si="156"/>
        <v>33.563040000000001</v>
      </c>
      <c r="BE162" s="19">
        <f t="shared" si="157"/>
        <v>125.41200000000001</v>
      </c>
      <c r="BF162" s="19">
        <f t="shared" si="158"/>
        <v>142.25399999999999</v>
      </c>
      <c r="BG162" s="19">
        <f t="shared" si="159"/>
        <v>152.208</v>
      </c>
      <c r="BH162" s="19">
        <f t="shared" si="160"/>
        <v>184.17</v>
      </c>
      <c r="BI162" s="19">
        <f t="shared" si="161"/>
        <v>195.46799999999999</v>
      </c>
      <c r="BJ162" s="19">
        <f t="shared" si="162"/>
        <v>198.49199999999999</v>
      </c>
    </row>
    <row r="163" spans="1:62">
      <c r="A163" s="20"/>
      <c r="B163" s="20">
        <v>202110</v>
      </c>
      <c r="C163" s="3">
        <v>44498</v>
      </c>
      <c r="D163" s="19">
        <v>241.47</v>
      </c>
      <c r="E163" s="49">
        <f t="shared" si="137"/>
        <v>2.4146999999999998</v>
      </c>
      <c r="F163" s="49">
        <f t="shared" si="138"/>
        <v>101.41739999999999</v>
      </c>
      <c r="G163" s="49">
        <v>243.47</v>
      </c>
      <c r="H163" s="49">
        <f t="shared" si="139"/>
        <v>2.4346999999999999</v>
      </c>
      <c r="I163" s="49">
        <f t="shared" si="140"/>
        <v>102.25739999999999</v>
      </c>
      <c r="J163" s="49">
        <v>246.21</v>
      </c>
      <c r="K163" s="49">
        <f t="shared" si="141"/>
        <v>2.4621</v>
      </c>
      <c r="L163" s="49">
        <f t="shared" si="142"/>
        <v>103.40819999999999</v>
      </c>
      <c r="M163" s="49">
        <v>248.21</v>
      </c>
      <c r="N163" s="49">
        <f t="shared" si="143"/>
        <v>2.4821</v>
      </c>
      <c r="O163" s="49">
        <f t="shared" si="144"/>
        <v>104.2482</v>
      </c>
      <c r="P163" s="49">
        <v>253.32</v>
      </c>
      <c r="Q163" s="49">
        <f t="shared" si="145"/>
        <v>2.5331999999999999</v>
      </c>
      <c r="R163" s="49">
        <f t="shared" si="146"/>
        <v>106.39439999999999</v>
      </c>
      <c r="S163" s="49">
        <v>255.32</v>
      </c>
      <c r="T163" s="49">
        <f t="shared" si="147"/>
        <v>2.5531999999999999</v>
      </c>
      <c r="U163" s="49">
        <f t="shared" si="148"/>
        <v>107.23439999999999</v>
      </c>
      <c r="V163" s="120">
        <v>5.77</v>
      </c>
      <c r="W163" s="49">
        <f t="shared" si="163"/>
        <v>107.18739999999998</v>
      </c>
      <c r="X163" s="49">
        <f t="shared" si="164"/>
        <v>2.552080952380952</v>
      </c>
      <c r="Y163" s="49">
        <f t="shared" si="165"/>
        <v>108.02739999999999</v>
      </c>
      <c r="Z163" s="49">
        <f t="shared" si="166"/>
        <v>2.572080952380952</v>
      </c>
      <c r="AA163" s="49">
        <f t="shared" si="149"/>
        <v>112.16439999999999</v>
      </c>
      <c r="AB163" s="49">
        <f t="shared" si="167"/>
        <v>2.6705809523809521</v>
      </c>
      <c r="AC163" s="120">
        <v>0.66</v>
      </c>
      <c r="AD163" s="49">
        <f t="shared" si="150"/>
        <v>102.07739999999998</v>
      </c>
      <c r="AE163" s="49">
        <f t="shared" si="168"/>
        <v>2.4304142857142854</v>
      </c>
      <c r="AF163" s="164">
        <v>2.6168499999999999</v>
      </c>
      <c r="AG163" s="164">
        <v>2.6168499999999999</v>
      </c>
      <c r="AH163" s="164">
        <v>2.5054810000000001</v>
      </c>
      <c r="AI163" s="164">
        <v>2.5054810000000001</v>
      </c>
      <c r="AJ163" s="164">
        <v>2.322908</v>
      </c>
      <c r="AK163" s="164">
        <v>2.322908</v>
      </c>
      <c r="AL163" s="164">
        <v>0.79912000000000005</v>
      </c>
      <c r="AM163" s="165">
        <v>2.9449999999999998</v>
      </c>
      <c r="AN163" s="165">
        <v>3.3460000000000001</v>
      </c>
      <c r="AO163" s="165">
        <v>3.5950000000000002</v>
      </c>
      <c r="AP163" s="165">
        <v>4.3689999999999998</v>
      </c>
      <c r="AQ163" s="165">
        <v>4.6440000000000001</v>
      </c>
      <c r="AR163" s="165">
        <v>4.7160000000000002</v>
      </c>
      <c r="AS163" s="49">
        <f t="shared" si="110"/>
        <v>2.3364732142857139</v>
      </c>
      <c r="AT163" s="49">
        <f t="shared" si="110"/>
        <v>2.3364732142857139</v>
      </c>
      <c r="AU163" s="151">
        <v>84.05</v>
      </c>
      <c r="AV163" s="49">
        <f t="shared" si="111"/>
        <v>638.78</v>
      </c>
      <c r="AW163" s="49">
        <f t="shared" si="112"/>
        <v>588.46800000000007</v>
      </c>
      <c r="AY163" s="19">
        <f t="shared" si="151"/>
        <v>109.90769999999999</v>
      </c>
      <c r="AZ163" s="19">
        <f t="shared" si="152"/>
        <v>105.23020200000001</v>
      </c>
      <c r="BA163" s="19">
        <f t="shared" si="153"/>
        <v>105.23020200000001</v>
      </c>
      <c r="BB163" s="19">
        <f t="shared" si="154"/>
        <v>97.562135999999995</v>
      </c>
      <c r="BC163" s="19">
        <f t="shared" si="155"/>
        <v>97.562135999999995</v>
      </c>
      <c r="BD163" s="19">
        <f t="shared" si="156"/>
        <v>33.563040000000001</v>
      </c>
      <c r="BE163" s="19">
        <f t="shared" si="157"/>
        <v>123.69</v>
      </c>
      <c r="BF163" s="19">
        <f t="shared" si="158"/>
        <v>140.53200000000001</v>
      </c>
      <c r="BG163" s="19">
        <f t="shared" si="159"/>
        <v>150.99</v>
      </c>
      <c r="BH163" s="19">
        <f t="shared" si="160"/>
        <v>183.49799999999999</v>
      </c>
      <c r="BI163" s="19">
        <f t="shared" si="161"/>
        <v>195.048</v>
      </c>
      <c r="BJ163" s="19">
        <f t="shared" si="162"/>
        <v>198.072</v>
      </c>
    </row>
    <row r="164" spans="1:62">
      <c r="A164" s="20"/>
      <c r="B164" s="20">
        <v>202110</v>
      </c>
      <c r="C164" s="3">
        <v>44497</v>
      </c>
      <c r="D164" s="19">
        <v>237.64</v>
      </c>
      <c r="E164" s="49">
        <f t="shared" si="137"/>
        <v>2.3763999999999998</v>
      </c>
      <c r="F164" s="49">
        <f t="shared" si="138"/>
        <v>99.808799999999991</v>
      </c>
      <c r="G164" s="49">
        <v>239.64</v>
      </c>
      <c r="H164" s="49">
        <f t="shared" si="139"/>
        <v>2.3963999999999999</v>
      </c>
      <c r="I164" s="49">
        <f t="shared" si="140"/>
        <v>100.64879999999999</v>
      </c>
      <c r="J164" s="49">
        <v>243.3</v>
      </c>
      <c r="K164" s="49">
        <f t="shared" si="141"/>
        <v>2.4330000000000003</v>
      </c>
      <c r="L164" s="49">
        <f t="shared" si="142"/>
        <v>102.18600000000001</v>
      </c>
      <c r="M164" s="49">
        <v>245.3</v>
      </c>
      <c r="N164" s="49">
        <f t="shared" si="143"/>
        <v>2.4530000000000003</v>
      </c>
      <c r="O164" s="49">
        <f t="shared" si="144"/>
        <v>103.02600000000001</v>
      </c>
      <c r="P164" s="49">
        <v>251.79</v>
      </c>
      <c r="Q164" s="49">
        <f t="shared" si="145"/>
        <v>2.5179</v>
      </c>
      <c r="R164" s="49">
        <f t="shared" si="146"/>
        <v>105.7518</v>
      </c>
      <c r="S164" s="49">
        <v>253.79</v>
      </c>
      <c r="T164" s="49">
        <f t="shared" si="147"/>
        <v>2.5379</v>
      </c>
      <c r="U164" s="49">
        <f t="shared" si="148"/>
        <v>106.59180000000001</v>
      </c>
      <c r="V164" s="120">
        <v>5.77</v>
      </c>
      <c r="W164" s="49">
        <f t="shared" si="163"/>
        <v>105.57879999999999</v>
      </c>
      <c r="X164" s="49">
        <f t="shared" si="164"/>
        <v>2.513780952380952</v>
      </c>
      <c r="Y164" s="49">
        <f t="shared" si="165"/>
        <v>106.41879999999999</v>
      </c>
      <c r="Z164" s="49">
        <f t="shared" si="166"/>
        <v>2.533780952380952</v>
      </c>
      <c r="AA164" s="49">
        <f t="shared" si="149"/>
        <v>111.5218</v>
      </c>
      <c r="AB164" s="49">
        <f t="shared" si="167"/>
        <v>2.6552809523809522</v>
      </c>
      <c r="AC164" s="120">
        <v>0.66</v>
      </c>
      <c r="AD164" s="49">
        <f t="shared" si="150"/>
        <v>100.46879999999999</v>
      </c>
      <c r="AE164" s="49">
        <f t="shared" si="168"/>
        <v>2.3921142857142854</v>
      </c>
      <c r="AF164" s="164">
        <v>2.6168499999999999</v>
      </c>
      <c r="AG164" s="164">
        <v>2.6168499999999999</v>
      </c>
      <c r="AH164" s="164">
        <v>2.5054810000000001</v>
      </c>
      <c r="AI164" s="164">
        <v>2.5054810000000001</v>
      </c>
      <c r="AJ164" s="164">
        <v>2.322908</v>
      </c>
      <c r="AK164" s="164">
        <v>2.322908</v>
      </c>
      <c r="AL164" s="164">
        <v>0.79912000000000005</v>
      </c>
      <c r="AM164" s="165">
        <v>2.9449999999999998</v>
      </c>
      <c r="AN164" s="165">
        <v>3.3460000000000001</v>
      </c>
      <c r="AO164" s="165">
        <v>3.5950000000000002</v>
      </c>
      <c r="AP164" s="165">
        <v>4.3689999999999998</v>
      </c>
      <c r="AQ164" s="165">
        <v>4.6440000000000001</v>
      </c>
      <c r="AR164" s="165">
        <v>4.7160000000000002</v>
      </c>
      <c r="AS164" s="49">
        <f t="shared" si="110"/>
        <v>2.3364732142857139</v>
      </c>
      <c r="AT164" s="49">
        <f t="shared" si="110"/>
        <v>2.3364732142857139</v>
      </c>
      <c r="AU164" s="151">
        <v>83.57</v>
      </c>
      <c r="AV164" s="49">
        <f t="shared" si="111"/>
        <v>635.13199999999995</v>
      </c>
      <c r="AW164" s="49">
        <f t="shared" si="112"/>
        <v>599.86800000000005</v>
      </c>
      <c r="AY164" s="19">
        <f t="shared" si="151"/>
        <v>109.90769999999999</v>
      </c>
      <c r="AZ164" s="19">
        <f t="shared" si="152"/>
        <v>105.23020200000001</v>
      </c>
      <c r="BA164" s="19">
        <f t="shared" si="153"/>
        <v>105.23020200000001</v>
      </c>
      <c r="BB164" s="19">
        <f t="shared" si="154"/>
        <v>97.562135999999995</v>
      </c>
      <c r="BC164" s="19">
        <f t="shared" si="155"/>
        <v>97.562135999999995</v>
      </c>
      <c r="BD164" s="19">
        <f t="shared" si="156"/>
        <v>33.563040000000001</v>
      </c>
      <c r="BE164" s="19">
        <f t="shared" si="157"/>
        <v>123.69</v>
      </c>
      <c r="BF164" s="19">
        <f t="shared" si="158"/>
        <v>140.53200000000001</v>
      </c>
      <c r="BG164" s="19">
        <f t="shared" si="159"/>
        <v>150.99</v>
      </c>
      <c r="BH164" s="19">
        <f t="shared" si="160"/>
        <v>183.49799999999999</v>
      </c>
      <c r="BI164" s="19">
        <f t="shared" si="161"/>
        <v>195.048</v>
      </c>
      <c r="BJ164" s="19">
        <f t="shared" si="162"/>
        <v>198.072</v>
      </c>
    </row>
    <row r="165" spans="1:62">
      <c r="A165" s="20"/>
      <c r="B165" s="20">
        <v>202110</v>
      </c>
      <c r="C165" s="3">
        <v>44496</v>
      </c>
      <c r="D165" s="19">
        <v>239.42</v>
      </c>
      <c r="E165" s="49">
        <f t="shared" si="137"/>
        <v>2.3941999999999997</v>
      </c>
      <c r="F165" s="49">
        <f t="shared" si="138"/>
        <v>100.55639999999998</v>
      </c>
      <c r="G165" s="49">
        <v>241.42</v>
      </c>
      <c r="H165" s="49">
        <f t="shared" si="139"/>
        <v>2.4141999999999997</v>
      </c>
      <c r="I165" s="49">
        <f t="shared" si="140"/>
        <v>101.39639999999999</v>
      </c>
      <c r="J165" s="49">
        <v>245.08</v>
      </c>
      <c r="K165" s="49">
        <f t="shared" si="141"/>
        <v>2.4508000000000001</v>
      </c>
      <c r="L165" s="49">
        <f t="shared" si="142"/>
        <v>102.9336</v>
      </c>
      <c r="M165" s="49">
        <v>247.08</v>
      </c>
      <c r="N165" s="49">
        <f t="shared" si="143"/>
        <v>2.4708000000000001</v>
      </c>
      <c r="O165" s="49">
        <f t="shared" si="144"/>
        <v>103.7736</v>
      </c>
      <c r="P165" s="49">
        <v>253.57</v>
      </c>
      <c r="Q165" s="49">
        <f t="shared" si="145"/>
        <v>2.5356999999999998</v>
      </c>
      <c r="R165" s="49">
        <f t="shared" si="146"/>
        <v>106.49939999999999</v>
      </c>
      <c r="S165" s="49">
        <v>255.57</v>
      </c>
      <c r="T165" s="49">
        <f t="shared" si="147"/>
        <v>2.5556999999999999</v>
      </c>
      <c r="U165" s="49">
        <f t="shared" si="148"/>
        <v>107.3394</v>
      </c>
      <c r="V165" s="120">
        <v>5.77</v>
      </c>
      <c r="W165" s="49">
        <f t="shared" si="163"/>
        <v>106.32639999999998</v>
      </c>
      <c r="X165" s="49">
        <f t="shared" si="164"/>
        <v>2.5315809523809518</v>
      </c>
      <c r="Y165" s="49">
        <f t="shared" si="165"/>
        <v>107.16639999999998</v>
      </c>
      <c r="Z165" s="49">
        <f t="shared" si="166"/>
        <v>2.5515809523809518</v>
      </c>
      <c r="AA165" s="49">
        <f t="shared" si="149"/>
        <v>112.26939999999999</v>
      </c>
      <c r="AB165" s="49">
        <f t="shared" si="167"/>
        <v>2.673080952380952</v>
      </c>
      <c r="AC165" s="120">
        <v>-5.75</v>
      </c>
      <c r="AD165" s="49">
        <f t="shared" si="150"/>
        <v>94.806399999999982</v>
      </c>
      <c r="AE165" s="49">
        <f t="shared" si="168"/>
        <v>2.2572952380952378</v>
      </c>
      <c r="AF165" s="164">
        <v>2.6168499999999999</v>
      </c>
      <c r="AG165" s="164">
        <v>2.6168499999999999</v>
      </c>
      <c r="AH165" s="164">
        <v>2.5054810000000001</v>
      </c>
      <c r="AI165" s="164">
        <v>2.5054810000000001</v>
      </c>
      <c r="AJ165" s="164">
        <v>2.322908</v>
      </c>
      <c r="AK165" s="164">
        <v>2.322908</v>
      </c>
      <c r="AL165" s="164">
        <v>0.79912000000000005</v>
      </c>
      <c r="AM165" s="165">
        <v>2.9449999999999998</v>
      </c>
      <c r="AN165" s="165">
        <v>3.3460000000000001</v>
      </c>
      <c r="AO165" s="165">
        <v>3.5950000000000002</v>
      </c>
      <c r="AP165" s="165">
        <v>4.3689999999999998</v>
      </c>
      <c r="AQ165" s="165">
        <v>4.6440000000000001</v>
      </c>
      <c r="AR165" s="165">
        <v>4.7160000000000002</v>
      </c>
      <c r="AS165" s="49">
        <f t="shared" si="110"/>
        <v>2.3364732142857139</v>
      </c>
      <c r="AT165" s="49">
        <f t="shared" si="110"/>
        <v>2.3364732142857139</v>
      </c>
      <c r="AU165" s="151">
        <v>82.81</v>
      </c>
      <c r="AV165" s="49">
        <f t="shared" si="111"/>
        <v>629.35599999999999</v>
      </c>
      <c r="AW165" s="49">
        <f t="shared" si="112"/>
        <v>589.91200000000003</v>
      </c>
      <c r="AY165" s="19">
        <f t="shared" si="151"/>
        <v>109.90769999999999</v>
      </c>
      <c r="AZ165" s="19">
        <f t="shared" si="152"/>
        <v>105.23020200000001</v>
      </c>
      <c r="BA165" s="19">
        <f t="shared" si="153"/>
        <v>105.23020200000001</v>
      </c>
      <c r="BB165" s="19">
        <f t="shared" si="154"/>
        <v>97.562135999999995</v>
      </c>
      <c r="BC165" s="19">
        <f t="shared" si="155"/>
        <v>97.562135999999995</v>
      </c>
      <c r="BD165" s="19">
        <f t="shared" si="156"/>
        <v>33.563040000000001</v>
      </c>
      <c r="BE165" s="19">
        <f t="shared" si="157"/>
        <v>123.69</v>
      </c>
      <c r="BF165" s="19">
        <f t="shared" si="158"/>
        <v>140.53200000000001</v>
      </c>
      <c r="BG165" s="19">
        <f t="shared" si="159"/>
        <v>150.99</v>
      </c>
      <c r="BH165" s="19">
        <f t="shared" si="160"/>
        <v>183.49799999999999</v>
      </c>
      <c r="BI165" s="19">
        <f t="shared" si="161"/>
        <v>195.048</v>
      </c>
      <c r="BJ165" s="19">
        <f t="shared" si="162"/>
        <v>198.072</v>
      </c>
    </row>
    <row r="166" spans="1:62">
      <c r="A166" s="20"/>
      <c r="B166" s="20">
        <v>202110</v>
      </c>
      <c r="C166" s="3">
        <v>44495</v>
      </c>
      <c r="D166" s="19">
        <v>247.57</v>
      </c>
      <c r="E166" s="49">
        <f t="shared" si="137"/>
        <v>2.4756999999999998</v>
      </c>
      <c r="F166" s="49">
        <f t="shared" si="138"/>
        <v>103.9794</v>
      </c>
      <c r="G166" s="49">
        <v>249.57</v>
      </c>
      <c r="H166" s="49">
        <f t="shared" si="139"/>
        <v>2.4956999999999998</v>
      </c>
      <c r="I166" s="49">
        <f t="shared" si="140"/>
        <v>104.81939999999999</v>
      </c>
      <c r="J166" s="49">
        <v>253.23</v>
      </c>
      <c r="K166" s="49">
        <f t="shared" si="141"/>
        <v>2.5322999999999998</v>
      </c>
      <c r="L166" s="49">
        <f t="shared" si="142"/>
        <v>106.35659999999999</v>
      </c>
      <c r="M166" s="49">
        <v>255.23</v>
      </c>
      <c r="N166" s="49">
        <f t="shared" si="143"/>
        <v>2.5522999999999998</v>
      </c>
      <c r="O166" s="49">
        <f t="shared" si="144"/>
        <v>107.19659999999999</v>
      </c>
      <c r="P166" s="49">
        <v>261.72000000000003</v>
      </c>
      <c r="Q166" s="49">
        <f t="shared" si="145"/>
        <v>2.6172000000000004</v>
      </c>
      <c r="R166" s="49">
        <f t="shared" si="146"/>
        <v>109.92240000000001</v>
      </c>
      <c r="S166" s="49">
        <v>263.72000000000003</v>
      </c>
      <c r="T166" s="49">
        <f t="shared" si="147"/>
        <v>2.6372000000000004</v>
      </c>
      <c r="U166" s="49">
        <f t="shared" si="148"/>
        <v>110.76240000000001</v>
      </c>
      <c r="V166" s="120">
        <v>5.77</v>
      </c>
      <c r="W166" s="49">
        <f t="shared" si="163"/>
        <v>109.74939999999999</v>
      </c>
      <c r="X166" s="49">
        <f t="shared" si="164"/>
        <v>2.6130809523809524</v>
      </c>
      <c r="Y166" s="49">
        <f t="shared" si="165"/>
        <v>110.58939999999998</v>
      </c>
      <c r="Z166" s="49">
        <f t="shared" si="166"/>
        <v>2.633080952380952</v>
      </c>
      <c r="AA166" s="49">
        <f t="shared" si="149"/>
        <v>115.69240000000001</v>
      </c>
      <c r="AB166" s="49">
        <f t="shared" si="167"/>
        <v>2.7545809523809526</v>
      </c>
      <c r="AC166" s="120">
        <v>-5.75</v>
      </c>
      <c r="AD166" s="49">
        <f t="shared" si="150"/>
        <v>98.229399999999998</v>
      </c>
      <c r="AE166" s="49">
        <f t="shared" si="168"/>
        <v>2.3387952380952379</v>
      </c>
      <c r="AF166" s="164">
        <v>2.6168499999999999</v>
      </c>
      <c r="AG166" s="164">
        <v>2.6168499999999999</v>
      </c>
      <c r="AH166" s="164">
        <v>2.5054810000000001</v>
      </c>
      <c r="AI166" s="164">
        <v>2.5054810000000001</v>
      </c>
      <c r="AJ166" s="164">
        <v>2.322908</v>
      </c>
      <c r="AK166" s="164">
        <v>2.322908</v>
      </c>
      <c r="AL166" s="164">
        <v>0.79912000000000005</v>
      </c>
      <c r="AM166" s="165">
        <v>2.9449999999999998</v>
      </c>
      <c r="AN166" s="165">
        <v>3.3460000000000001</v>
      </c>
      <c r="AO166" s="165">
        <v>3.5950000000000002</v>
      </c>
      <c r="AP166" s="165">
        <v>4.3689999999999998</v>
      </c>
      <c r="AQ166" s="165">
        <v>4.6440000000000001</v>
      </c>
      <c r="AR166" s="165">
        <v>4.7160000000000002</v>
      </c>
      <c r="AS166" s="49">
        <f t="shared" si="110"/>
        <v>2.3364732142857139</v>
      </c>
      <c r="AT166" s="49">
        <f t="shared" si="110"/>
        <v>2.3364732142857139</v>
      </c>
      <c r="AU166" s="151">
        <v>82.66</v>
      </c>
      <c r="AV166" s="49">
        <f t="shared" si="111"/>
        <v>628.21599999999989</v>
      </c>
      <c r="AW166" s="49">
        <f t="shared" si="112"/>
        <v>576.68799999999999</v>
      </c>
      <c r="AY166" s="19">
        <f t="shared" si="151"/>
        <v>109.90769999999999</v>
      </c>
      <c r="AZ166" s="19">
        <f t="shared" si="152"/>
        <v>105.23020200000001</v>
      </c>
      <c r="BA166" s="19">
        <f t="shared" si="153"/>
        <v>105.23020200000001</v>
      </c>
      <c r="BB166" s="19">
        <f t="shared" si="154"/>
        <v>97.562135999999995</v>
      </c>
      <c r="BC166" s="19">
        <f t="shared" si="155"/>
        <v>97.562135999999995</v>
      </c>
      <c r="BD166" s="19">
        <f t="shared" si="156"/>
        <v>33.563040000000001</v>
      </c>
      <c r="BE166" s="19">
        <f t="shared" si="157"/>
        <v>123.69</v>
      </c>
      <c r="BF166" s="19">
        <f t="shared" si="158"/>
        <v>140.53200000000001</v>
      </c>
      <c r="BG166" s="19">
        <f t="shared" si="159"/>
        <v>150.99</v>
      </c>
      <c r="BH166" s="19">
        <f t="shared" si="160"/>
        <v>183.49799999999999</v>
      </c>
      <c r="BI166" s="19">
        <f t="shared" si="161"/>
        <v>195.048</v>
      </c>
      <c r="BJ166" s="19">
        <f t="shared" si="162"/>
        <v>198.072</v>
      </c>
    </row>
    <row r="167" spans="1:62">
      <c r="A167" s="20"/>
      <c r="B167" s="20">
        <v>202110</v>
      </c>
      <c r="C167" s="3">
        <v>44494</v>
      </c>
      <c r="D167" s="19">
        <v>252.87</v>
      </c>
      <c r="E167" s="49">
        <f t="shared" si="137"/>
        <v>2.5287000000000002</v>
      </c>
      <c r="F167" s="49">
        <f t="shared" si="138"/>
        <v>106.20540000000001</v>
      </c>
      <c r="G167" s="49">
        <v>254.87</v>
      </c>
      <c r="H167" s="49">
        <f t="shared" si="139"/>
        <v>2.5487000000000002</v>
      </c>
      <c r="I167" s="49">
        <f t="shared" si="140"/>
        <v>107.0454</v>
      </c>
      <c r="J167" s="49">
        <v>255.43</v>
      </c>
      <c r="K167" s="49">
        <f t="shared" si="141"/>
        <v>2.5543</v>
      </c>
      <c r="L167" s="49">
        <f t="shared" si="142"/>
        <v>107.28060000000001</v>
      </c>
      <c r="M167" s="49">
        <v>257.43</v>
      </c>
      <c r="N167" s="49">
        <f t="shared" si="143"/>
        <v>2.5743</v>
      </c>
      <c r="O167" s="49">
        <f t="shared" si="144"/>
        <v>108.1206</v>
      </c>
      <c r="P167" s="49">
        <v>259.27</v>
      </c>
      <c r="Q167" s="49">
        <f t="shared" si="145"/>
        <v>2.5926999999999998</v>
      </c>
      <c r="R167" s="49">
        <f t="shared" si="146"/>
        <v>108.89339999999999</v>
      </c>
      <c r="S167" s="49">
        <v>261.27</v>
      </c>
      <c r="T167" s="49">
        <f t="shared" si="147"/>
        <v>2.6126999999999998</v>
      </c>
      <c r="U167" s="49">
        <f t="shared" si="148"/>
        <v>109.73339999999999</v>
      </c>
      <c r="V167" s="120">
        <v>5.77</v>
      </c>
      <c r="W167" s="49">
        <f t="shared" si="163"/>
        <v>111.97540000000001</v>
      </c>
      <c r="X167" s="49">
        <f t="shared" si="164"/>
        <v>2.6660809523809528</v>
      </c>
      <c r="Y167" s="49">
        <f t="shared" si="165"/>
        <v>112.8154</v>
      </c>
      <c r="Z167" s="49">
        <f t="shared" si="166"/>
        <v>2.6860809523809523</v>
      </c>
      <c r="AA167" s="49">
        <f t="shared" si="149"/>
        <v>114.66339999999998</v>
      </c>
      <c r="AB167" s="49">
        <f t="shared" si="167"/>
        <v>2.7300809523809519</v>
      </c>
      <c r="AC167" s="120">
        <v>-5.75</v>
      </c>
      <c r="AD167" s="49">
        <f t="shared" si="150"/>
        <v>100.45540000000001</v>
      </c>
      <c r="AE167" s="49">
        <f t="shared" si="168"/>
        <v>2.3917952380952383</v>
      </c>
      <c r="AF167" s="164">
        <v>2.6168499999999999</v>
      </c>
      <c r="AG167" s="164">
        <v>2.6168499999999999</v>
      </c>
      <c r="AH167" s="164">
        <v>2.5054810000000001</v>
      </c>
      <c r="AI167" s="164">
        <v>2.5054810000000001</v>
      </c>
      <c r="AJ167" s="164">
        <v>2.322908</v>
      </c>
      <c r="AK167" s="164">
        <v>2.322908</v>
      </c>
      <c r="AL167" s="164">
        <v>0.79912000000000005</v>
      </c>
      <c r="AM167" s="165">
        <v>2.9449999999999998</v>
      </c>
      <c r="AN167" s="165">
        <v>3.3460000000000001</v>
      </c>
      <c r="AO167" s="165">
        <v>3.5950000000000002</v>
      </c>
      <c r="AP167" s="165">
        <v>4.3689999999999998</v>
      </c>
      <c r="AQ167" s="165">
        <v>4.6440000000000001</v>
      </c>
      <c r="AR167" s="165">
        <v>4.7160000000000002</v>
      </c>
      <c r="AS167" s="49">
        <f t="shared" si="110"/>
        <v>2.3364732142857139</v>
      </c>
      <c r="AT167" s="49">
        <f t="shared" si="110"/>
        <v>2.3364732142857139</v>
      </c>
      <c r="AU167" s="151">
        <v>84.65</v>
      </c>
      <c r="AV167" s="49">
        <f t="shared" si="111"/>
        <v>643.34</v>
      </c>
      <c r="AW167" s="49">
        <f t="shared" si="112"/>
        <v>570.22799999999995</v>
      </c>
      <c r="AY167" s="19">
        <f t="shared" si="151"/>
        <v>109.90769999999999</v>
      </c>
      <c r="AZ167" s="19">
        <f t="shared" si="152"/>
        <v>105.23020200000001</v>
      </c>
      <c r="BA167" s="19">
        <f t="shared" si="153"/>
        <v>105.23020200000001</v>
      </c>
      <c r="BB167" s="19">
        <f t="shared" si="154"/>
        <v>97.562135999999995</v>
      </c>
      <c r="BC167" s="19">
        <f t="shared" si="155"/>
        <v>97.562135999999995</v>
      </c>
      <c r="BD167" s="19">
        <f t="shared" si="156"/>
        <v>33.563040000000001</v>
      </c>
      <c r="BE167" s="19">
        <f t="shared" si="157"/>
        <v>123.69</v>
      </c>
      <c r="BF167" s="19">
        <f t="shared" si="158"/>
        <v>140.53200000000001</v>
      </c>
      <c r="BG167" s="19">
        <f t="shared" si="159"/>
        <v>150.99</v>
      </c>
      <c r="BH167" s="19">
        <f t="shared" si="160"/>
        <v>183.49799999999999</v>
      </c>
      <c r="BI167" s="19">
        <f t="shared" si="161"/>
        <v>195.048</v>
      </c>
      <c r="BJ167" s="19">
        <f t="shared" si="162"/>
        <v>198.072</v>
      </c>
    </row>
    <row r="168" spans="1:62">
      <c r="A168" s="20"/>
      <c r="B168" s="20">
        <v>202110</v>
      </c>
      <c r="C168" s="3">
        <v>44491</v>
      </c>
      <c r="D168" s="19">
        <v>247.96</v>
      </c>
      <c r="E168" s="49">
        <f t="shared" si="137"/>
        <v>2.4796</v>
      </c>
      <c r="F168" s="49">
        <f t="shared" si="138"/>
        <v>104.14320000000001</v>
      </c>
      <c r="G168" s="49">
        <v>249.96</v>
      </c>
      <c r="H168" s="49">
        <f t="shared" si="139"/>
        <v>2.4996</v>
      </c>
      <c r="I168" s="49">
        <f t="shared" si="140"/>
        <v>104.9832</v>
      </c>
      <c r="J168" s="49">
        <v>251.52</v>
      </c>
      <c r="K168" s="49">
        <f t="shared" si="141"/>
        <v>2.5152000000000001</v>
      </c>
      <c r="L168" s="49">
        <f t="shared" si="142"/>
        <v>105.6384</v>
      </c>
      <c r="M168" s="49">
        <v>253.52</v>
      </c>
      <c r="N168" s="49">
        <f t="shared" si="143"/>
        <v>2.5352000000000001</v>
      </c>
      <c r="O168" s="49">
        <f t="shared" si="144"/>
        <v>106.47840000000001</v>
      </c>
      <c r="P168" s="49">
        <v>256.86</v>
      </c>
      <c r="Q168" s="49">
        <f t="shared" si="145"/>
        <v>2.5686</v>
      </c>
      <c r="R168" s="49">
        <f t="shared" si="146"/>
        <v>107.88120000000001</v>
      </c>
      <c r="S168" s="49">
        <v>258.86</v>
      </c>
      <c r="T168" s="49">
        <f t="shared" si="147"/>
        <v>2.5886</v>
      </c>
      <c r="U168" s="49">
        <f t="shared" si="148"/>
        <v>108.7212</v>
      </c>
      <c r="V168" s="120">
        <v>-0.01</v>
      </c>
      <c r="W168" s="49">
        <f t="shared" si="163"/>
        <v>104.1332</v>
      </c>
      <c r="X168" s="49">
        <f t="shared" si="164"/>
        <v>2.4793619047619049</v>
      </c>
      <c r="Y168" s="49">
        <f t="shared" si="165"/>
        <v>104.97319999999999</v>
      </c>
      <c r="Z168" s="49">
        <f t="shared" si="166"/>
        <v>2.4993619047619045</v>
      </c>
      <c r="AA168" s="49">
        <f t="shared" si="149"/>
        <v>107.8712</v>
      </c>
      <c r="AB168" s="49">
        <f t="shared" si="167"/>
        <v>2.5683619047619048</v>
      </c>
      <c r="AC168" s="120">
        <v>-5.75</v>
      </c>
      <c r="AD168" s="49">
        <f t="shared" si="150"/>
        <v>98.393200000000007</v>
      </c>
      <c r="AE168" s="49">
        <f t="shared" si="168"/>
        <v>2.3426952380952382</v>
      </c>
      <c r="AF168" s="164">
        <v>2.6168499999999999</v>
      </c>
      <c r="AG168" s="164">
        <v>2.6168499999999999</v>
      </c>
      <c r="AH168" s="164">
        <v>2.5054810000000001</v>
      </c>
      <c r="AI168" s="164">
        <v>2.5054810000000001</v>
      </c>
      <c r="AJ168" s="164">
        <v>2.322908</v>
      </c>
      <c r="AK168" s="164">
        <v>2.322908</v>
      </c>
      <c r="AL168" s="164">
        <v>0.79912000000000005</v>
      </c>
      <c r="AM168" s="165">
        <v>2.871</v>
      </c>
      <c r="AN168" s="165">
        <v>3.274</v>
      </c>
      <c r="AO168" s="165">
        <v>3.5110000000000001</v>
      </c>
      <c r="AP168" s="165">
        <v>4.3079999999999998</v>
      </c>
      <c r="AQ168" s="165">
        <v>4.601</v>
      </c>
      <c r="AR168" s="165">
        <v>4.657</v>
      </c>
      <c r="AS168" s="49">
        <f t="shared" si="110"/>
        <v>2.3364732142857139</v>
      </c>
      <c r="AT168" s="49">
        <f t="shared" si="110"/>
        <v>2.3364732142857139</v>
      </c>
      <c r="AU168" s="151">
        <v>83.76</v>
      </c>
      <c r="AV168" s="49">
        <f t="shared" si="111"/>
        <v>636.57600000000002</v>
      </c>
      <c r="AW168" s="49">
        <f t="shared" si="112"/>
        <v>568.70799999999997</v>
      </c>
      <c r="AY168" s="19">
        <f t="shared" si="151"/>
        <v>109.90769999999999</v>
      </c>
      <c r="AZ168" s="19">
        <f t="shared" si="152"/>
        <v>105.23020200000001</v>
      </c>
      <c r="BA168" s="19">
        <f t="shared" si="153"/>
        <v>105.23020200000001</v>
      </c>
      <c r="BB168" s="19">
        <f t="shared" si="154"/>
        <v>97.562135999999995</v>
      </c>
      <c r="BC168" s="19">
        <f t="shared" si="155"/>
        <v>97.562135999999995</v>
      </c>
      <c r="BD168" s="19">
        <f t="shared" si="156"/>
        <v>33.563040000000001</v>
      </c>
      <c r="BE168" s="19">
        <f t="shared" si="157"/>
        <v>120.58199999999999</v>
      </c>
      <c r="BF168" s="19">
        <f t="shared" si="158"/>
        <v>137.50800000000001</v>
      </c>
      <c r="BG168" s="19">
        <f t="shared" si="159"/>
        <v>147.46200000000002</v>
      </c>
      <c r="BH168" s="19">
        <f t="shared" si="160"/>
        <v>180.93599999999998</v>
      </c>
      <c r="BI168" s="19">
        <f t="shared" si="161"/>
        <v>193.24199999999999</v>
      </c>
      <c r="BJ168" s="19">
        <f t="shared" si="162"/>
        <v>195.59399999999999</v>
      </c>
    </row>
    <row r="169" spans="1:62">
      <c r="A169" s="20"/>
      <c r="B169" s="20">
        <v>202110</v>
      </c>
      <c r="C169" s="3">
        <v>44490</v>
      </c>
      <c r="D169" s="19">
        <v>247.01</v>
      </c>
      <c r="E169" s="49">
        <f t="shared" si="137"/>
        <v>2.4701</v>
      </c>
      <c r="F169" s="49">
        <f t="shared" si="138"/>
        <v>103.74419999999999</v>
      </c>
      <c r="G169" s="49">
        <v>249.01</v>
      </c>
      <c r="H169" s="49">
        <f t="shared" si="139"/>
        <v>2.4901</v>
      </c>
      <c r="I169" s="49">
        <f t="shared" si="140"/>
        <v>104.5842</v>
      </c>
      <c r="J169" s="49">
        <v>250.81</v>
      </c>
      <c r="K169" s="49">
        <f t="shared" si="141"/>
        <v>2.5081000000000002</v>
      </c>
      <c r="L169" s="49">
        <f t="shared" si="142"/>
        <v>105.34020000000001</v>
      </c>
      <c r="M169" s="49">
        <v>252.80600000000001</v>
      </c>
      <c r="N169" s="49">
        <f t="shared" si="143"/>
        <v>2.52806</v>
      </c>
      <c r="O169" s="49">
        <f t="shared" si="144"/>
        <v>106.17851999999999</v>
      </c>
      <c r="P169" s="49">
        <v>256.5</v>
      </c>
      <c r="Q169" s="49">
        <f t="shared" si="145"/>
        <v>2.5649999999999999</v>
      </c>
      <c r="R169" s="49">
        <f t="shared" si="146"/>
        <v>107.73</v>
      </c>
      <c r="S169" s="49">
        <v>258.5</v>
      </c>
      <c r="T169" s="49">
        <f t="shared" si="147"/>
        <v>2.585</v>
      </c>
      <c r="U169" s="49">
        <f t="shared" si="148"/>
        <v>108.57</v>
      </c>
      <c r="V169" s="120">
        <v>-0.01</v>
      </c>
      <c r="W169" s="49">
        <f t="shared" si="163"/>
        <v>103.73419999999999</v>
      </c>
      <c r="X169" s="49">
        <f t="shared" si="164"/>
        <v>2.4698619047619044</v>
      </c>
      <c r="Y169" s="49">
        <f t="shared" si="165"/>
        <v>104.57419999999999</v>
      </c>
      <c r="Z169" s="49">
        <f t="shared" si="166"/>
        <v>2.4898619047619044</v>
      </c>
      <c r="AA169" s="49">
        <f t="shared" si="149"/>
        <v>107.72</v>
      </c>
      <c r="AB169" s="49">
        <f t="shared" si="167"/>
        <v>2.5647619047619048</v>
      </c>
      <c r="AC169" s="120">
        <v>-5.75</v>
      </c>
      <c r="AD169" s="49">
        <f t="shared" si="150"/>
        <v>97.994199999999992</v>
      </c>
      <c r="AE169" s="49">
        <f t="shared" si="168"/>
        <v>2.3331952380952381</v>
      </c>
      <c r="AF169" s="164">
        <v>2.6168499999999999</v>
      </c>
      <c r="AG169" s="164">
        <v>2.6168499999999999</v>
      </c>
      <c r="AH169" s="164">
        <v>2.5054810000000001</v>
      </c>
      <c r="AI169" s="164">
        <v>2.5054810000000001</v>
      </c>
      <c r="AJ169" s="164">
        <v>2.322908</v>
      </c>
      <c r="AK169" s="164">
        <v>2.322908</v>
      </c>
      <c r="AL169" s="164">
        <v>0.79912000000000005</v>
      </c>
      <c r="AM169" s="165">
        <v>2.871</v>
      </c>
      <c r="AN169" s="165">
        <v>3.274</v>
      </c>
      <c r="AO169" s="165">
        <v>3.5110000000000001</v>
      </c>
      <c r="AP169" s="165">
        <v>4.3079999999999998</v>
      </c>
      <c r="AQ169" s="165">
        <v>4.601</v>
      </c>
      <c r="AR169" s="165">
        <v>4.657</v>
      </c>
      <c r="AS169" s="49">
        <f t="shared" si="110"/>
        <v>2.3364732142857139</v>
      </c>
      <c r="AT169" s="49">
        <f t="shared" si="110"/>
        <v>2.3364732142857139</v>
      </c>
      <c r="AU169" s="151">
        <v>83.76</v>
      </c>
      <c r="AV169" s="49">
        <f t="shared" si="111"/>
        <v>636.57600000000002</v>
      </c>
      <c r="AW169" s="49">
        <f t="shared" si="112"/>
        <v>572.20400000000006</v>
      </c>
      <c r="AY169" s="19">
        <f t="shared" si="151"/>
        <v>109.90769999999999</v>
      </c>
      <c r="AZ169" s="19">
        <f t="shared" si="152"/>
        <v>105.23020200000001</v>
      </c>
      <c r="BA169" s="19">
        <f t="shared" si="153"/>
        <v>105.23020200000001</v>
      </c>
      <c r="BB169" s="19">
        <f t="shared" si="154"/>
        <v>97.562135999999995</v>
      </c>
      <c r="BC169" s="19">
        <f t="shared" si="155"/>
        <v>97.562135999999995</v>
      </c>
      <c r="BD169" s="19">
        <f t="shared" si="156"/>
        <v>33.563040000000001</v>
      </c>
      <c r="BE169" s="19">
        <f t="shared" si="157"/>
        <v>120.58199999999999</v>
      </c>
      <c r="BF169" s="19">
        <f t="shared" si="158"/>
        <v>137.50800000000001</v>
      </c>
      <c r="BG169" s="19">
        <f t="shared" si="159"/>
        <v>147.46200000000002</v>
      </c>
      <c r="BH169" s="19">
        <f t="shared" si="160"/>
        <v>180.93599999999998</v>
      </c>
      <c r="BI169" s="19">
        <f t="shared" si="161"/>
        <v>193.24199999999999</v>
      </c>
      <c r="BJ169" s="19">
        <f t="shared" si="162"/>
        <v>195.59399999999999</v>
      </c>
    </row>
    <row r="170" spans="1:62">
      <c r="A170" s="20"/>
      <c r="B170" s="20">
        <v>202110</v>
      </c>
      <c r="C170" s="3">
        <v>44489</v>
      </c>
      <c r="D170" s="19">
        <v>249.89</v>
      </c>
      <c r="E170" s="49">
        <f t="shared" si="137"/>
        <v>2.4988999999999999</v>
      </c>
      <c r="F170" s="49">
        <f t="shared" si="138"/>
        <v>104.9538</v>
      </c>
      <c r="G170" s="49">
        <v>251.89</v>
      </c>
      <c r="H170" s="49">
        <f t="shared" si="139"/>
        <v>2.5188999999999999</v>
      </c>
      <c r="I170" s="49">
        <f t="shared" si="140"/>
        <v>105.79379999999999</v>
      </c>
      <c r="J170" s="49">
        <v>254.39</v>
      </c>
      <c r="K170" s="49">
        <f t="shared" si="141"/>
        <v>2.5438999999999998</v>
      </c>
      <c r="L170" s="49">
        <f t="shared" si="142"/>
        <v>106.84379999999999</v>
      </c>
      <c r="M170" s="49">
        <v>256.39</v>
      </c>
      <c r="N170" s="49">
        <f t="shared" si="143"/>
        <v>2.5638999999999998</v>
      </c>
      <c r="O170" s="49">
        <f t="shared" si="144"/>
        <v>107.68379999999999</v>
      </c>
      <c r="P170" s="49">
        <v>261.14</v>
      </c>
      <c r="Q170" s="49">
        <f t="shared" si="145"/>
        <v>2.6113999999999997</v>
      </c>
      <c r="R170" s="49">
        <f t="shared" si="146"/>
        <v>109.6788</v>
      </c>
      <c r="S170" s="49">
        <v>263.14</v>
      </c>
      <c r="T170" s="49">
        <f t="shared" si="147"/>
        <v>2.6313999999999997</v>
      </c>
      <c r="U170" s="49">
        <f t="shared" si="148"/>
        <v>110.51879999999998</v>
      </c>
      <c r="V170" s="120">
        <v>-0.01</v>
      </c>
      <c r="W170" s="49">
        <f t="shared" si="163"/>
        <v>104.9438</v>
      </c>
      <c r="X170" s="49">
        <f t="shared" si="164"/>
        <v>2.4986619047619048</v>
      </c>
      <c r="Y170" s="49">
        <f t="shared" si="165"/>
        <v>105.78379999999999</v>
      </c>
      <c r="Z170" s="49">
        <f t="shared" si="166"/>
        <v>2.5186619047619043</v>
      </c>
      <c r="AA170" s="49">
        <f t="shared" si="149"/>
        <v>109.66879999999999</v>
      </c>
      <c r="AB170" s="49">
        <f t="shared" si="167"/>
        <v>2.6111619047619046</v>
      </c>
      <c r="AC170" s="120">
        <v>-5.75</v>
      </c>
      <c r="AD170" s="49">
        <f t="shared" si="150"/>
        <v>99.203800000000001</v>
      </c>
      <c r="AE170" s="49">
        <f t="shared" si="168"/>
        <v>2.361995238095238</v>
      </c>
      <c r="AF170" s="164">
        <v>2.6168499999999999</v>
      </c>
      <c r="AG170" s="164">
        <v>2.6168499999999999</v>
      </c>
      <c r="AH170" s="164">
        <v>2.5054810000000001</v>
      </c>
      <c r="AI170" s="164">
        <v>2.5054810000000001</v>
      </c>
      <c r="AJ170" s="164">
        <v>2.322908</v>
      </c>
      <c r="AK170" s="164">
        <v>2.322908</v>
      </c>
      <c r="AL170" s="164">
        <v>0.79912000000000005</v>
      </c>
      <c r="AM170" s="165">
        <v>2.871</v>
      </c>
      <c r="AN170" s="165">
        <v>3.274</v>
      </c>
      <c r="AO170" s="165">
        <v>3.5110000000000001</v>
      </c>
      <c r="AP170" s="165">
        <v>4.3079999999999998</v>
      </c>
      <c r="AQ170" s="165">
        <v>4.601</v>
      </c>
      <c r="AR170" s="165">
        <v>4.657</v>
      </c>
      <c r="AS170" s="49">
        <f t="shared" si="110"/>
        <v>2.3364732142857139</v>
      </c>
      <c r="AT170" s="49">
        <f t="shared" si="110"/>
        <v>2.3364732142857139</v>
      </c>
      <c r="AU170" s="151">
        <v>82.5</v>
      </c>
      <c r="AV170" s="49">
        <f t="shared" si="111"/>
        <v>627</v>
      </c>
      <c r="AW170" s="49">
        <f t="shared" si="112"/>
        <v>573.41999999999996</v>
      </c>
      <c r="AY170" s="19">
        <f t="shared" si="151"/>
        <v>109.90769999999999</v>
      </c>
      <c r="AZ170" s="19">
        <f t="shared" si="152"/>
        <v>105.23020200000001</v>
      </c>
      <c r="BA170" s="19">
        <f t="shared" si="153"/>
        <v>105.23020200000001</v>
      </c>
      <c r="BB170" s="19">
        <f t="shared" si="154"/>
        <v>97.562135999999995</v>
      </c>
      <c r="BC170" s="19">
        <f t="shared" si="155"/>
        <v>97.562135999999995</v>
      </c>
      <c r="BD170" s="19">
        <f t="shared" si="156"/>
        <v>33.563040000000001</v>
      </c>
      <c r="BE170" s="19">
        <f t="shared" si="157"/>
        <v>120.58199999999999</v>
      </c>
      <c r="BF170" s="19">
        <f t="shared" si="158"/>
        <v>137.50800000000001</v>
      </c>
      <c r="BG170" s="19">
        <f t="shared" si="159"/>
        <v>147.46200000000002</v>
      </c>
      <c r="BH170" s="19">
        <f t="shared" si="160"/>
        <v>180.93599999999998</v>
      </c>
      <c r="BI170" s="19">
        <f t="shared" si="161"/>
        <v>193.24199999999999</v>
      </c>
      <c r="BJ170" s="19">
        <f t="shared" si="162"/>
        <v>195.59399999999999</v>
      </c>
    </row>
    <row r="171" spans="1:62">
      <c r="A171" s="20"/>
      <c r="B171" s="20">
        <v>202110</v>
      </c>
      <c r="C171" s="3">
        <v>44488</v>
      </c>
      <c r="D171" s="19">
        <v>245.8</v>
      </c>
      <c r="E171" s="49">
        <f t="shared" si="137"/>
        <v>2.4580000000000002</v>
      </c>
      <c r="F171" s="49">
        <f t="shared" si="138"/>
        <v>103.236</v>
      </c>
      <c r="G171" s="49">
        <v>247.8</v>
      </c>
      <c r="H171" s="49">
        <f t="shared" si="139"/>
        <v>2.4780000000000002</v>
      </c>
      <c r="I171" s="49">
        <f t="shared" si="140"/>
        <v>104.07600000000001</v>
      </c>
      <c r="J171" s="49">
        <v>250.3</v>
      </c>
      <c r="K171" s="49">
        <f t="shared" si="141"/>
        <v>2.5030000000000001</v>
      </c>
      <c r="L171" s="49">
        <f t="shared" si="142"/>
        <v>105.126</v>
      </c>
      <c r="M171" s="49">
        <v>252.3</v>
      </c>
      <c r="N171" s="49">
        <f t="shared" si="143"/>
        <v>2.5230000000000001</v>
      </c>
      <c r="O171" s="49">
        <f t="shared" si="144"/>
        <v>105.96600000000001</v>
      </c>
      <c r="P171" s="49">
        <v>257.05</v>
      </c>
      <c r="Q171" s="49">
        <f t="shared" si="145"/>
        <v>2.5705</v>
      </c>
      <c r="R171" s="49">
        <f t="shared" si="146"/>
        <v>107.961</v>
      </c>
      <c r="S171" s="49">
        <v>259.05</v>
      </c>
      <c r="T171" s="49">
        <f t="shared" si="147"/>
        <v>2.5905</v>
      </c>
      <c r="U171" s="49">
        <f t="shared" si="148"/>
        <v>108.801</v>
      </c>
      <c r="V171" s="120">
        <v>-0.01</v>
      </c>
      <c r="W171" s="49">
        <f t="shared" si="163"/>
        <v>103.226</v>
      </c>
      <c r="X171" s="49">
        <f t="shared" si="164"/>
        <v>2.4577619047619046</v>
      </c>
      <c r="Y171" s="49">
        <f t="shared" si="165"/>
        <v>104.066</v>
      </c>
      <c r="Z171" s="49">
        <f t="shared" si="166"/>
        <v>2.4777619047619046</v>
      </c>
      <c r="AA171" s="49">
        <f t="shared" si="149"/>
        <v>107.95099999999999</v>
      </c>
      <c r="AB171" s="49">
        <f t="shared" si="167"/>
        <v>2.5702619047619044</v>
      </c>
      <c r="AC171" s="120">
        <v>-5.75</v>
      </c>
      <c r="AD171" s="49">
        <f t="shared" si="150"/>
        <v>97.486000000000004</v>
      </c>
      <c r="AE171" s="49">
        <f t="shared" si="168"/>
        <v>2.3210952380952383</v>
      </c>
      <c r="AF171" s="164">
        <v>2.6168499999999999</v>
      </c>
      <c r="AG171" s="164">
        <v>2.6168499999999999</v>
      </c>
      <c r="AH171" s="164">
        <v>2.5054810000000001</v>
      </c>
      <c r="AI171" s="164">
        <v>2.5054810000000001</v>
      </c>
      <c r="AJ171" s="164">
        <v>2.322908</v>
      </c>
      <c r="AK171" s="164">
        <v>2.322908</v>
      </c>
      <c r="AL171" s="164">
        <v>0.79912000000000005</v>
      </c>
      <c r="AM171" s="165">
        <v>2.871</v>
      </c>
      <c r="AN171" s="165">
        <v>3.274</v>
      </c>
      <c r="AO171" s="165">
        <v>3.5110000000000001</v>
      </c>
      <c r="AP171" s="165">
        <v>4.3079999999999998</v>
      </c>
      <c r="AQ171" s="165">
        <v>4.601</v>
      </c>
      <c r="AR171" s="165">
        <v>4.657</v>
      </c>
      <c r="AS171" s="49">
        <f t="shared" si="110"/>
        <v>2.3364732142857139</v>
      </c>
      <c r="AT171" s="49">
        <f t="shared" si="110"/>
        <v>2.3364732142857139</v>
      </c>
      <c r="AU171" s="151">
        <v>83.42</v>
      </c>
      <c r="AV171" s="49">
        <f t="shared" si="111"/>
        <v>633.99199999999996</v>
      </c>
      <c r="AW171" s="49">
        <f t="shared" si="112"/>
        <v>562.24800000000005</v>
      </c>
      <c r="AY171" s="19">
        <f t="shared" si="151"/>
        <v>109.90769999999999</v>
      </c>
      <c r="AZ171" s="19">
        <f t="shared" si="152"/>
        <v>105.23020200000001</v>
      </c>
      <c r="BA171" s="19">
        <f t="shared" si="153"/>
        <v>105.23020200000001</v>
      </c>
      <c r="BB171" s="19">
        <f t="shared" si="154"/>
        <v>97.562135999999995</v>
      </c>
      <c r="BC171" s="19">
        <f t="shared" si="155"/>
        <v>97.562135999999995</v>
      </c>
      <c r="BD171" s="19">
        <f t="shared" si="156"/>
        <v>33.563040000000001</v>
      </c>
      <c r="BE171" s="19">
        <f t="shared" si="157"/>
        <v>120.58199999999999</v>
      </c>
      <c r="BF171" s="19">
        <f t="shared" si="158"/>
        <v>137.50800000000001</v>
      </c>
      <c r="BG171" s="19">
        <f t="shared" si="159"/>
        <v>147.46200000000002</v>
      </c>
      <c r="BH171" s="19">
        <f t="shared" si="160"/>
        <v>180.93599999999998</v>
      </c>
      <c r="BI171" s="19">
        <f t="shared" si="161"/>
        <v>193.24199999999999</v>
      </c>
      <c r="BJ171" s="19">
        <f t="shared" si="162"/>
        <v>195.59399999999999</v>
      </c>
    </row>
    <row r="172" spans="1:62">
      <c r="A172" s="20"/>
      <c r="B172" s="20">
        <v>202110</v>
      </c>
      <c r="C172" s="3">
        <v>44487</v>
      </c>
      <c r="D172" s="19">
        <v>245.66</v>
      </c>
      <c r="E172" s="49">
        <f>D172/100</f>
        <v>2.4565999999999999</v>
      </c>
      <c r="F172" s="49">
        <f>(D172/100)*42</f>
        <v>103.1772</v>
      </c>
      <c r="G172" s="11">
        <v>247.66</v>
      </c>
      <c r="H172" s="49">
        <f>G172/100</f>
        <v>2.4765999999999999</v>
      </c>
      <c r="I172" s="49">
        <f>(G172/100)*42</f>
        <v>104.0172</v>
      </c>
      <c r="J172" s="11">
        <v>250.16</v>
      </c>
      <c r="K172" s="49">
        <f>J172/100</f>
        <v>2.5015999999999998</v>
      </c>
      <c r="L172" s="49">
        <f>(J172/100)*42</f>
        <v>105.06719999999999</v>
      </c>
      <c r="M172" s="11">
        <v>252.16</v>
      </c>
      <c r="N172" s="49">
        <f>M172/100</f>
        <v>2.5215999999999998</v>
      </c>
      <c r="O172" s="49">
        <f>(M172/100)*42</f>
        <v>105.90719999999999</v>
      </c>
      <c r="P172" s="11">
        <v>256.91000000000003</v>
      </c>
      <c r="Q172" s="49">
        <f>P172/100</f>
        <v>2.5691000000000002</v>
      </c>
      <c r="R172" s="49">
        <f>(P172/100)*42</f>
        <v>107.90220000000001</v>
      </c>
      <c r="S172" s="11">
        <v>258.91000000000003</v>
      </c>
      <c r="T172" s="49">
        <f>S172/100</f>
        <v>2.5891000000000002</v>
      </c>
      <c r="U172" s="49">
        <f>(S172/100)*42</f>
        <v>108.74220000000001</v>
      </c>
      <c r="V172" s="120">
        <v>-0.01</v>
      </c>
      <c r="W172" s="49">
        <f t="shared" si="163"/>
        <v>103.16719999999999</v>
      </c>
      <c r="X172" s="49">
        <f t="shared" si="164"/>
        <v>2.4563619047619047</v>
      </c>
      <c r="Y172" s="49">
        <f t="shared" si="165"/>
        <v>104.0072</v>
      </c>
      <c r="Z172" s="49">
        <f t="shared" si="166"/>
        <v>2.4763619047619048</v>
      </c>
      <c r="AA172" s="49">
        <f t="shared" si="149"/>
        <v>107.8922</v>
      </c>
      <c r="AB172" s="49">
        <f t="shared" si="167"/>
        <v>2.568861904761905</v>
      </c>
      <c r="AC172" s="120">
        <v>-5.75</v>
      </c>
      <c r="AD172" s="49">
        <f t="shared" si="150"/>
        <v>97.427199999999999</v>
      </c>
      <c r="AE172" s="49">
        <f t="shared" si="168"/>
        <v>2.319695238095238</v>
      </c>
      <c r="AF172" s="164">
        <v>2.6168499999999999</v>
      </c>
      <c r="AG172" s="164">
        <v>2.6168499999999999</v>
      </c>
      <c r="AH172" s="164">
        <v>2.5054810000000001</v>
      </c>
      <c r="AI172" s="164">
        <v>2.5054810000000001</v>
      </c>
      <c r="AJ172" s="164">
        <v>2.322908</v>
      </c>
      <c r="AK172" s="164">
        <v>2.322908</v>
      </c>
      <c r="AL172" s="164">
        <v>0.79912000000000005</v>
      </c>
      <c r="AM172" s="165">
        <v>2.871</v>
      </c>
      <c r="AN172" s="165">
        <v>3.274</v>
      </c>
      <c r="AO172" s="165">
        <v>3.5110000000000001</v>
      </c>
      <c r="AP172" s="165">
        <v>4.3079999999999998</v>
      </c>
      <c r="AQ172" s="165">
        <v>4.601</v>
      </c>
      <c r="AR172" s="165">
        <v>4.657</v>
      </c>
      <c r="AS172" s="49">
        <f t="shared" si="110"/>
        <v>2.3364732142857139</v>
      </c>
      <c r="AT172" s="49">
        <f t="shared" si="110"/>
        <v>2.3364732142857139</v>
      </c>
      <c r="AU172" s="151">
        <v>82.44</v>
      </c>
      <c r="AV172" s="49">
        <f t="shared" si="111"/>
        <v>626.54399999999998</v>
      </c>
      <c r="AW172" s="49">
        <f t="shared" si="112"/>
        <v>557.07999999999993</v>
      </c>
      <c r="AX172" s="19"/>
      <c r="AY172" s="19">
        <f>AF172*42</f>
        <v>109.90769999999999</v>
      </c>
      <c r="AZ172" s="19">
        <f t="shared" ref="AZ172:BJ172" si="169">AH172*42</f>
        <v>105.23020200000001</v>
      </c>
      <c r="BA172" s="19">
        <f t="shared" si="169"/>
        <v>105.23020200000001</v>
      </c>
      <c r="BB172" s="19">
        <f t="shared" si="169"/>
        <v>97.562135999999995</v>
      </c>
      <c r="BC172" s="19">
        <f t="shared" si="169"/>
        <v>97.562135999999995</v>
      </c>
      <c r="BD172" s="19">
        <f t="shared" si="169"/>
        <v>33.563040000000001</v>
      </c>
      <c r="BE172" s="19">
        <f t="shared" si="169"/>
        <v>120.58199999999999</v>
      </c>
      <c r="BF172" s="19">
        <f t="shared" si="169"/>
        <v>137.50800000000001</v>
      </c>
      <c r="BG172" s="19">
        <f t="shared" si="169"/>
        <v>147.46200000000002</v>
      </c>
      <c r="BH172" s="19">
        <f t="shared" si="169"/>
        <v>180.93599999999998</v>
      </c>
      <c r="BI172" s="19">
        <f t="shared" si="169"/>
        <v>193.24199999999999</v>
      </c>
      <c r="BJ172" s="19">
        <f t="shared" si="169"/>
        <v>195.59399999999999</v>
      </c>
    </row>
    <row r="173" spans="1:62">
      <c r="A173" s="20"/>
      <c r="B173" s="20">
        <v>202110</v>
      </c>
      <c r="C173" s="3">
        <v>44484</v>
      </c>
      <c r="D173" s="19">
        <v>247.39</v>
      </c>
      <c r="E173" s="49">
        <f t="shared" ref="E173:E236" si="170">D173/100</f>
        <v>2.4739</v>
      </c>
      <c r="F173" s="49">
        <f t="shared" ref="F173:F236" si="171">(D173/100)*42</f>
        <v>103.9038</v>
      </c>
      <c r="G173" s="11">
        <v>249.39</v>
      </c>
      <c r="H173" s="49">
        <f t="shared" ref="H173:H236" si="172">G173/100</f>
        <v>2.4939</v>
      </c>
      <c r="I173" s="49">
        <f t="shared" ref="I173:I236" si="173">(G173/100)*42</f>
        <v>104.74379999999999</v>
      </c>
      <c r="J173" s="11">
        <v>251.89</v>
      </c>
      <c r="K173" s="49">
        <f t="shared" ref="K173:K236" si="174">J173/100</f>
        <v>2.5188999999999999</v>
      </c>
      <c r="L173" s="49">
        <f t="shared" ref="L173:L236" si="175">(J173/100)*42</f>
        <v>105.79379999999999</v>
      </c>
      <c r="M173" s="11">
        <v>253.89</v>
      </c>
      <c r="N173" s="49">
        <f t="shared" ref="N173:N236" si="176">M173/100</f>
        <v>2.5388999999999999</v>
      </c>
      <c r="O173" s="49">
        <f t="shared" ref="O173:O236" si="177">(M173/100)*42</f>
        <v>106.63379999999999</v>
      </c>
      <c r="P173" s="11">
        <v>258.64</v>
      </c>
      <c r="Q173" s="49">
        <f t="shared" ref="Q173:Q236" si="178">P173/100</f>
        <v>2.5863999999999998</v>
      </c>
      <c r="R173" s="49">
        <f t="shared" ref="R173:R236" si="179">(P173/100)*42</f>
        <v>108.6288</v>
      </c>
      <c r="S173" s="11">
        <v>260.64</v>
      </c>
      <c r="T173" s="49">
        <f t="shared" ref="T173:T236" si="180">S173/100</f>
        <v>2.6063999999999998</v>
      </c>
      <c r="U173" s="49">
        <f t="shared" ref="U173:U236" si="181">(S173/100)*42</f>
        <v>109.46879999999999</v>
      </c>
      <c r="V173" s="120">
        <v>-0.01</v>
      </c>
      <c r="W173" s="49">
        <f t="shared" si="163"/>
        <v>103.8938</v>
      </c>
      <c r="X173" s="49">
        <f t="shared" si="164"/>
        <v>2.4736619047619048</v>
      </c>
      <c r="Y173" s="49">
        <f t="shared" si="165"/>
        <v>104.73379999999999</v>
      </c>
      <c r="Z173" s="49">
        <f t="shared" si="166"/>
        <v>2.4936619047619044</v>
      </c>
      <c r="AA173" s="49">
        <f t="shared" si="149"/>
        <v>108.61879999999999</v>
      </c>
      <c r="AB173" s="49">
        <f t="shared" si="167"/>
        <v>2.5861619047619047</v>
      </c>
      <c r="AC173" s="120">
        <v>-5.75</v>
      </c>
      <c r="AD173" s="49">
        <f t="shared" si="150"/>
        <v>98.153800000000004</v>
      </c>
      <c r="AE173" s="49">
        <f t="shared" si="168"/>
        <v>2.3369952380952381</v>
      </c>
      <c r="AF173" s="164">
        <v>2.6168499999999999</v>
      </c>
      <c r="AG173" s="164">
        <v>2.6168499999999999</v>
      </c>
      <c r="AH173" s="164">
        <v>2.5054810000000001</v>
      </c>
      <c r="AI173" s="164">
        <v>2.5054810000000001</v>
      </c>
      <c r="AJ173" s="164">
        <v>2.322908</v>
      </c>
      <c r="AK173" s="164">
        <v>2.322908</v>
      </c>
      <c r="AL173" s="164">
        <v>0.79912000000000005</v>
      </c>
      <c r="AM173" s="165">
        <v>2.8149999999999999</v>
      </c>
      <c r="AN173" s="165">
        <v>3.2210000000000001</v>
      </c>
      <c r="AO173" s="165">
        <v>3.46</v>
      </c>
      <c r="AP173" s="165">
        <v>4.2320000000000002</v>
      </c>
      <c r="AQ173" s="165">
        <v>4.5330000000000004</v>
      </c>
      <c r="AR173" s="165">
        <v>4.5880000000000001</v>
      </c>
      <c r="AS173" s="49">
        <f t="shared" si="110"/>
        <v>2.3364732142857139</v>
      </c>
      <c r="AT173" s="49">
        <f t="shared" si="110"/>
        <v>2.3364732142857139</v>
      </c>
      <c r="AU173" s="151">
        <v>81.69</v>
      </c>
      <c r="AV173" s="49">
        <f t="shared" si="111"/>
        <v>620.84399999999994</v>
      </c>
      <c r="AW173" s="49">
        <f t="shared" si="112"/>
        <v>548.94799999999998</v>
      </c>
      <c r="AX173" s="19"/>
      <c r="AY173" s="19">
        <f t="shared" ref="AY173:AY236" si="182">AF173*42</f>
        <v>109.90769999999999</v>
      </c>
      <c r="AZ173" s="19">
        <f t="shared" ref="AZ173:AZ236" si="183">AH173*42</f>
        <v>105.23020200000001</v>
      </c>
      <c r="BA173" s="19">
        <f t="shared" ref="BA173:BA236" si="184">AI173*42</f>
        <v>105.23020200000001</v>
      </c>
      <c r="BB173" s="19">
        <f t="shared" ref="BB173:BB236" si="185">AJ173*42</f>
        <v>97.562135999999995</v>
      </c>
      <c r="BC173" s="19">
        <f t="shared" ref="BC173:BC236" si="186">AK173*42</f>
        <v>97.562135999999995</v>
      </c>
      <c r="BD173" s="19">
        <f t="shared" ref="BD173:BD236" si="187">AL173*42</f>
        <v>33.563040000000001</v>
      </c>
      <c r="BE173" s="19">
        <f t="shared" ref="BE173:BE236" si="188">AM173*42</f>
        <v>118.23</v>
      </c>
      <c r="BF173" s="19">
        <f t="shared" ref="BF173:BF236" si="189">AN173*42</f>
        <v>135.28200000000001</v>
      </c>
      <c r="BG173" s="19">
        <f t="shared" ref="BG173:BG236" si="190">AO173*42</f>
        <v>145.32</v>
      </c>
      <c r="BH173" s="19">
        <f t="shared" ref="BH173:BH236" si="191">AP173*42</f>
        <v>177.744</v>
      </c>
      <c r="BI173" s="19">
        <f t="shared" ref="BI173:BI236" si="192">AQ173*42</f>
        <v>190.38600000000002</v>
      </c>
      <c r="BJ173" s="19">
        <f t="shared" ref="BJ173:BJ236" si="193">AR173*42</f>
        <v>192.696</v>
      </c>
    </row>
    <row r="174" spans="1:62">
      <c r="A174" s="20"/>
      <c r="B174" s="20">
        <v>202110</v>
      </c>
      <c r="C174" s="3">
        <v>44483</v>
      </c>
      <c r="D174" s="19">
        <v>243.5</v>
      </c>
      <c r="E174" s="49">
        <f t="shared" si="170"/>
        <v>2.4350000000000001</v>
      </c>
      <c r="F174" s="49">
        <f t="shared" si="171"/>
        <v>102.27</v>
      </c>
      <c r="G174" s="11">
        <v>245.5</v>
      </c>
      <c r="H174" s="49">
        <f t="shared" si="172"/>
        <v>2.4550000000000001</v>
      </c>
      <c r="I174" s="49">
        <f t="shared" si="173"/>
        <v>103.11</v>
      </c>
      <c r="J174" s="11">
        <v>247.66</v>
      </c>
      <c r="K174" s="49">
        <f t="shared" si="174"/>
        <v>2.4765999999999999</v>
      </c>
      <c r="L174" s="49">
        <f t="shared" si="175"/>
        <v>104.0172</v>
      </c>
      <c r="M174" s="11">
        <v>249.66</v>
      </c>
      <c r="N174" s="49">
        <f t="shared" si="176"/>
        <v>2.4965999999999999</v>
      </c>
      <c r="O174" s="49">
        <f t="shared" si="177"/>
        <v>104.85719999999999</v>
      </c>
      <c r="P174" s="11">
        <v>253.9</v>
      </c>
      <c r="Q174" s="49">
        <f t="shared" si="178"/>
        <v>2.5390000000000001</v>
      </c>
      <c r="R174" s="49">
        <f t="shared" si="179"/>
        <v>106.63800000000001</v>
      </c>
      <c r="S174" s="11">
        <v>255.9</v>
      </c>
      <c r="T174" s="49">
        <f t="shared" si="180"/>
        <v>2.5590000000000002</v>
      </c>
      <c r="U174" s="49">
        <f t="shared" si="181"/>
        <v>107.47800000000001</v>
      </c>
      <c r="V174" s="120">
        <v>-0.01</v>
      </c>
      <c r="W174" s="49">
        <f t="shared" si="163"/>
        <v>102.25999999999999</v>
      </c>
      <c r="X174" s="49">
        <f t="shared" si="164"/>
        <v>2.4347619047619045</v>
      </c>
      <c r="Y174" s="49">
        <f t="shared" si="165"/>
        <v>103.1</v>
      </c>
      <c r="Z174" s="49">
        <f t="shared" si="166"/>
        <v>2.4547619047619045</v>
      </c>
      <c r="AA174" s="49">
        <f t="shared" si="149"/>
        <v>106.628</v>
      </c>
      <c r="AB174" s="49">
        <f t="shared" si="167"/>
        <v>2.5387619047619046</v>
      </c>
      <c r="AC174" s="120">
        <v>-5.75</v>
      </c>
      <c r="AD174" s="49">
        <f t="shared" si="150"/>
        <v>96.52</v>
      </c>
      <c r="AE174" s="49">
        <f t="shared" si="168"/>
        <v>2.2980952380952382</v>
      </c>
      <c r="AF174" s="164">
        <v>2.6168499999999999</v>
      </c>
      <c r="AG174" s="164">
        <v>2.6168499999999999</v>
      </c>
      <c r="AH174" s="164">
        <v>2.5054810000000001</v>
      </c>
      <c r="AI174" s="164">
        <v>2.5054810000000001</v>
      </c>
      <c r="AJ174" s="164">
        <v>2.322908</v>
      </c>
      <c r="AK174" s="164">
        <v>2.322908</v>
      </c>
      <c r="AL174" s="164">
        <v>0.79912000000000005</v>
      </c>
      <c r="AM174" s="165">
        <v>2.8149999999999999</v>
      </c>
      <c r="AN174" s="165">
        <v>3.2210000000000001</v>
      </c>
      <c r="AO174" s="165">
        <v>3.46</v>
      </c>
      <c r="AP174" s="165">
        <v>4.2320000000000002</v>
      </c>
      <c r="AQ174" s="165">
        <v>4.5330000000000004</v>
      </c>
      <c r="AR174" s="165">
        <v>4.5880000000000001</v>
      </c>
      <c r="AS174" s="49">
        <f t="shared" si="110"/>
        <v>2.3364732142857139</v>
      </c>
      <c r="AT174" s="49">
        <f t="shared" si="110"/>
        <v>2.3364732142857139</v>
      </c>
      <c r="AU174" s="151">
        <v>81.73</v>
      </c>
      <c r="AV174" s="49">
        <f t="shared" si="111"/>
        <v>621.14800000000002</v>
      </c>
      <c r="AW174" s="49">
        <f t="shared" si="112"/>
        <v>535.72399999999993</v>
      </c>
      <c r="AX174" s="19"/>
      <c r="AY174" s="19">
        <f t="shared" si="182"/>
        <v>109.90769999999999</v>
      </c>
      <c r="AZ174" s="19">
        <f t="shared" si="183"/>
        <v>105.23020200000001</v>
      </c>
      <c r="BA174" s="19">
        <f t="shared" si="184"/>
        <v>105.23020200000001</v>
      </c>
      <c r="BB174" s="19">
        <f t="shared" si="185"/>
        <v>97.562135999999995</v>
      </c>
      <c r="BC174" s="19">
        <f t="shared" si="186"/>
        <v>97.562135999999995</v>
      </c>
      <c r="BD174" s="19">
        <f t="shared" si="187"/>
        <v>33.563040000000001</v>
      </c>
      <c r="BE174" s="19">
        <f t="shared" si="188"/>
        <v>118.23</v>
      </c>
      <c r="BF174" s="19">
        <f t="shared" si="189"/>
        <v>135.28200000000001</v>
      </c>
      <c r="BG174" s="19">
        <f t="shared" si="190"/>
        <v>145.32</v>
      </c>
      <c r="BH174" s="19">
        <f t="shared" si="191"/>
        <v>177.744</v>
      </c>
      <c r="BI174" s="19">
        <f t="shared" si="192"/>
        <v>190.38600000000002</v>
      </c>
      <c r="BJ174" s="19">
        <f t="shared" si="193"/>
        <v>192.696</v>
      </c>
    </row>
    <row r="175" spans="1:62">
      <c r="A175" s="20"/>
      <c r="B175" s="20">
        <v>202110</v>
      </c>
      <c r="C175" s="3">
        <v>44482</v>
      </c>
      <c r="D175" s="19">
        <v>241.1</v>
      </c>
      <c r="E175" s="49">
        <f t="shared" si="170"/>
        <v>2.411</v>
      </c>
      <c r="F175" s="49">
        <f t="shared" si="171"/>
        <v>101.262</v>
      </c>
      <c r="G175" s="11">
        <v>243.1</v>
      </c>
      <c r="H175" s="49">
        <f t="shared" si="172"/>
        <v>2.431</v>
      </c>
      <c r="I175" s="49">
        <f t="shared" si="173"/>
        <v>102.102</v>
      </c>
      <c r="J175" s="11">
        <v>245.24</v>
      </c>
      <c r="K175" s="49">
        <f t="shared" si="174"/>
        <v>2.4523999999999999</v>
      </c>
      <c r="L175" s="49">
        <f t="shared" si="175"/>
        <v>103.0008</v>
      </c>
      <c r="M175" s="11">
        <v>247.24</v>
      </c>
      <c r="N175" s="49">
        <f t="shared" si="176"/>
        <v>2.4723999999999999</v>
      </c>
      <c r="O175" s="49">
        <f t="shared" si="177"/>
        <v>103.8408</v>
      </c>
      <c r="P175" s="11">
        <v>251.45</v>
      </c>
      <c r="Q175" s="49">
        <f t="shared" si="178"/>
        <v>2.5145</v>
      </c>
      <c r="R175" s="49">
        <f t="shared" si="179"/>
        <v>105.60899999999999</v>
      </c>
      <c r="S175" s="11">
        <v>253.45</v>
      </c>
      <c r="T175" s="49">
        <f t="shared" si="180"/>
        <v>2.5345</v>
      </c>
      <c r="U175" s="49">
        <f t="shared" si="181"/>
        <v>106.449</v>
      </c>
      <c r="V175" s="120">
        <v>-0.01</v>
      </c>
      <c r="W175" s="49">
        <f t="shared" si="163"/>
        <v>101.252</v>
      </c>
      <c r="X175" s="49">
        <f t="shared" si="164"/>
        <v>2.4107619047619044</v>
      </c>
      <c r="Y175" s="49">
        <f t="shared" si="165"/>
        <v>102.092</v>
      </c>
      <c r="Z175" s="49">
        <f t="shared" si="166"/>
        <v>2.4307619047619049</v>
      </c>
      <c r="AA175" s="49">
        <f t="shared" si="149"/>
        <v>105.59899999999999</v>
      </c>
      <c r="AB175" s="49">
        <f t="shared" si="167"/>
        <v>2.5142619047619044</v>
      </c>
      <c r="AC175" s="120">
        <v>-5.75</v>
      </c>
      <c r="AD175" s="49">
        <f t="shared" si="150"/>
        <v>95.512</v>
      </c>
      <c r="AE175" s="49">
        <f t="shared" si="168"/>
        <v>2.2740952380952382</v>
      </c>
      <c r="AF175" s="164">
        <v>2.6168499999999999</v>
      </c>
      <c r="AG175" s="164">
        <v>2.6168499999999999</v>
      </c>
      <c r="AH175" s="164">
        <v>2.5054810000000001</v>
      </c>
      <c r="AI175" s="164">
        <v>2.5054810000000001</v>
      </c>
      <c r="AJ175" s="164">
        <v>2.322908</v>
      </c>
      <c r="AK175" s="164">
        <v>2.322908</v>
      </c>
      <c r="AL175" s="164">
        <v>0.79912000000000005</v>
      </c>
      <c r="AM175" s="165">
        <v>2.8149999999999999</v>
      </c>
      <c r="AN175" s="165">
        <v>3.2210000000000001</v>
      </c>
      <c r="AO175" s="165">
        <v>3.46</v>
      </c>
      <c r="AP175" s="165">
        <v>4.2320000000000002</v>
      </c>
      <c r="AQ175" s="165">
        <v>4.5330000000000004</v>
      </c>
      <c r="AR175" s="165">
        <v>4.5880000000000001</v>
      </c>
      <c r="AS175" s="49">
        <f t="shared" si="110"/>
        <v>2.3364732142857139</v>
      </c>
      <c r="AT175" s="49">
        <f t="shared" si="110"/>
        <v>2.3364732142857139</v>
      </c>
      <c r="AU175" s="151">
        <v>81.31</v>
      </c>
      <c r="AV175" s="49">
        <f t="shared" si="111"/>
        <v>617.95600000000002</v>
      </c>
      <c r="AW175" s="49">
        <f t="shared" si="112"/>
        <v>533.06399999999996</v>
      </c>
      <c r="AX175" s="19"/>
      <c r="AY175" s="19">
        <f t="shared" si="182"/>
        <v>109.90769999999999</v>
      </c>
      <c r="AZ175" s="19">
        <f t="shared" si="183"/>
        <v>105.23020200000001</v>
      </c>
      <c r="BA175" s="19">
        <f t="shared" si="184"/>
        <v>105.23020200000001</v>
      </c>
      <c r="BB175" s="19">
        <f t="shared" si="185"/>
        <v>97.562135999999995</v>
      </c>
      <c r="BC175" s="19">
        <f t="shared" si="186"/>
        <v>97.562135999999995</v>
      </c>
      <c r="BD175" s="19">
        <f t="shared" si="187"/>
        <v>33.563040000000001</v>
      </c>
      <c r="BE175" s="19">
        <f t="shared" si="188"/>
        <v>118.23</v>
      </c>
      <c r="BF175" s="19">
        <f t="shared" si="189"/>
        <v>135.28200000000001</v>
      </c>
      <c r="BG175" s="19">
        <f t="shared" si="190"/>
        <v>145.32</v>
      </c>
      <c r="BH175" s="19">
        <f t="shared" si="191"/>
        <v>177.744</v>
      </c>
      <c r="BI175" s="19">
        <f t="shared" si="192"/>
        <v>190.38600000000002</v>
      </c>
      <c r="BJ175" s="19">
        <f t="shared" si="193"/>
        <v>192.696</v>
      </c>
    </row>
    <row r="176" spans="1:62">
      <c r="A176" s="20"/>
      <c r="B176" s="20">
        <v>202110</v>
      </c>
      <c r="C176" s="3">
        <v>44481</v>
      </c>
      <c r="D176" s="19">
        <v>238.29</v>
      </c>
      <c r="E176" s="49">
        <f t="shared" si="170"/>
        <v>2.3828999999999998</v>
      </c>
      <c r="F176" s="49">
        <f t="shared" si="171"/>
        <v>100.08179999999999</v>
      </c>
      <c r="G176" s="11">
        <v>240.29</v>
      </c>
      <c r="H176" s="49">
        <f t="shared" si="172"/>
        <v>2.4028999999999998</v>
      </c>
      <c r="I176" s="49">
        <f t="shared" si="173"/>
        <v>100.92179999999999</v>
      </c>
      <c r="J176" s="11">
        <v>242.43</v>
      </c>
      <c r="K176" s="49">
        <f t="shared" si="174"/>
        <v>2.4243000000000001</v>
      </c>
      <c r="L176" s="49">
        <f t="shared" si="175"/>
        <v>101.8206</v>
      </c>
      <c r="M176" s="11">
        <v>244.43</v>
      </c>
      <c r="N176" s="49">
        <f t="shared" si="176"/>
        <v>2.4443000000000001</v>
      </c>
      <c r="O176" s="49">
        <f t="shared" si="177"/>
        <v>102.6606</v>
      </c>
      <c r="P176" s="11">
        <v>248.64</v>
      </c>
      <c r="Q176" s="49">
        <f t="shared" si="178"/>
        <v>2.4863999999999997</v>
      </c>
      <c r="R176" s="49">
        <f t="shared" si="179"/>
        <v>104.4288</v>
      </c>
      <c r="S176" s="11">
        <v>250.64</v>
      </c>
      <c r="T176" s="49">
        <f t="shared" si="180"/>
        <v>2.5063999999999997</v>
      </c>
      <c r="U176" s="49">
        <f t="shared" si="181"/>
        <v>105.26879999999998</v>
      </c>
      <c r="V176" s="120">
        <v>-0.01</v>
      </c>
      <c r="W176" s="49">
        <f t="shared" si="163"/>
        <v>100.07179999999998</v>
      </c>
      <c r="X176" s="49">
        <f t="shared" si="164"/>
        <v>2.3826619047619042</v>
      </c>
      <c r="Y176" s="49">
        <f t="shared" si="165"/>
        <v>100.91179999999999</v>
      </c>
      <c r="Z176" s="49">
        <f t="shared" si="166"/>
        <v>2.4026619047619042</v>
      </c>
      <c r="AA176" s="49">
        <f t="shared" si="149"/>
        <v>104.41879999999999</v>
      </c>
      <c r="AB176" s="49">
        <f t="shared" si="167"/>
        <v>2.4861619047619046</v>
      </c>
      <c r="AC176" s="120">
        <v>-5.75</v>
      </c>
      <c r="AD176" s="49">
        <f t="shared" si="150"/>
        <v>94.331799999999987</v>
      </c>
      <c r="AE176" s="49">
        <f t="shared" si="168"/>
        <v>2.2459952380952379</v>
      </c>
      <c r="AF176" s="166">
        <v>2.6168499999999999</v>
      </c>
      <c r="AG176" s="166">
        <v>2.6168499999999999</v>
      </c>
      <c r="AH176" s="166">
        <v>2.5054810000000001</v>
      </c>
      <c r="AI176" s="166">
        <v>2.5054810000000001</v>
      </c>
      <c r="AJ176" s="166">
        <v>2.322908</v>
      </c>
      <c r="AK176" s="166">
        <v>2.322908</v>
      </c>
      <c r="AL176" s="166">
        <v>0.79912000000000005</v>
      </c>
      <c r="AM176" s="165">
        <v>2.8149999999999999</v>
      </c>
      <c r="AN176" s="165">
        <v>3.2210000000000001</v>
      </c>
      <c r="AO176" s="165">
        <v>3.46</v>
      </c>
      <c r="AP176" s="165">
        <v>4.2320000000000002</v>
      </c>
      <c r="AQ176" s="165">
        <v>4.5330000000000004</v>
      </c>
      <c r="AR176" s="165">
        <v>4.5880000000000001</v>
      </c>
      <c r="AS176" s="49">
        <f t="shared" si="110"/>
        <v>2.3364732142857139</v>
      </c>
      <c r="AT176" s="49">
        <f t="shared" si="110"/>
        <v>2.3364732142857139</v>
      </c>
      <c r="AU176" s="151">
        <v>80.44</v>
      </c>
      <c r="AV176" s="49">
        <f t="shared" si="111"/>
        <v>611.34399999999994</v>
      </c>
      <c r="AW176" s="49">
        <f t="shared" si="112"/>
        <v>545.83199999999988</v>
      </c>
      <c r="AX176" s="19"/>
      <c r="AY176" s="19">
        <f t="shared" si="182"/>
        <v>109.90769999999999</v>
      </c>
      <c r="AZ176" s="19">
        <f t="shared" si="183"/>
        <v>105.23020200000001</v>
      </c>
      <c r="BA176" s="19">
        <f t="shared" si="184"/>
        <v>105.23020200000001</v>
      </c>
      <c r="BB176" s="19">
        <f t="shared" si="185"/>
        <v>97.562135999999995</v>
      </c>
      <c r="BC176" s="19">
        <f t="shared" si="186"/>
        <v>97.562135999999995</v>
      </c>
      <c r="BD176" s="19">
        <f t="shared" si="187"/>
        <v>33.563040000000001</v>
      </c>
      <c r="BE176" s="19">
        <f t="shared" si="188"/>
        <v>118.23</v>
      </c>
      <c r="BF176" s="19">
        <f t="shared" si="189"/>
        <v>135.28200000000001</v>
      </c>
      <c r="BG176" s="19">
        <f t="shared" si="190"/>
        <v>145.32</v>
      </c>
      <c r="BH176" s="19">
        <f t="shared" si="191"/>
        <v>177.744</v>
      </c>
      <c r="BI176" s="19">
        <f t="shared" si="192"/>
        <v>190.38600000000002</v>
      </c>
      <c r="BJ176" s="19">
        <f t="shared" si="193"/>
        <v>192.696</v>
      </c>
    </row>
    <row r="177" spans="1:62">
      <c r="A177" s="20"/>
      <c r="B177" s="20">
        <v>202110</v>
      </c>
      <c r="C177" s="3">
        <v>44480</v>
      </c>
      <c r="D177" s="19">
        <v>238.04</v>
      </c>
      <c r="E177" s="49">
        <f t="shared" si="170"/>
        <v>2.3803999999999998</v>
      </c>
      <c r="F177" s="49">
        <f t="shared" si="171"/>
        <v>99.976799999999997</v>
      </c>
      <c r="G177" s="11">
        <v>240.04</v>
      </c>
      <c r="H177" s="49">
        <f t="shared" si="172"/>
        <v>2.4003999999999999</v>
      </c>
      <c r="I177" s="49">
        <f t="shared" si="173"/>
        <v>100.8168</v>
      </c>
      <c r="J177" s="11">
        <v>242.18</v>
      </c>
      <c r="K177" s="49">
        <f t="shared" si="174"/>
        <v>2.4218000000000002</v>
      </c>
      <c r="L177" s="49">
        <f t="shared" si="175"/>
        <v>101.71560000000001</v>
      </c>
      <c r="M177" s="11">
        <v>244.18</v>
      </c>
      <c r="N177" s="49">
        <f t="shared" si="176"/>
        <v>2.4418000000000002</v>
      </c>
      <c r="O177" s="49">
        <f t="shared" si="177"/>
        <v>102.55560000000001</v>
      </c>
      <c r="P177" s="11">
        <v>248.39</v>
      </c>
      <c r="Q177" s="49">
        <f t="shared" si="178"/>
        <v>2.4838999999999998</v>
      </c>
      <c r="R177" s="49">
        <f t="shared" si="179"/>
        <v>104.32379999999999</v>
      </c>
      <c r="S177" s="11">
        <v>250.39</v>
      </c>
      <c r="T177" s="49">
        <f t="shared" si="180"/>
        <v>2.5038999999999998</v>
      </c>
      <c r="U177" s="49">
        <f t="shared" si="181"/>
        <v>105.16379999999999</v>
      </c>
      <c r="V177" s="120">
        <v>-0.01</v>
      </c>
      <c r="W177" s="49">
        <f t="shared" si="163"/>
        <v>99.966799999999992</v>
      </c>
      <c r="X177" s="49">
        <f t="shared" si="164"/>
        <v>2.3801619047619047</v>
      </c>
      <c r="Y177" s="49">
        <f t="shared" si="165"/>
        <v>100.8068</v>
      </c>
      <c r="Z177" s="49">
        <f t="shared" si="166"/>
        <v>2.4001619047619047</v>
      </c>
      <c r="AA177" s="49">
        <f t="shared" si="149"/>
        <v>104.31379999999999</v>
      </c>
      <c r="AB177" s="49">
        <f t="shared" si="167"/>
        <v>2.4836619047619046</v>
      </c>
      <c r="AC177" s="120">
        <v>-5.75</v>
      </c>
      <c r="AD177" s="49">
        <f t="shared" si="150"/>
        <v>94.226799999999997</v>
      </c>
      <c r="AE177" s="49">
        <f t="shared" si="168"/>
        <v>2.243495238095238</v>
      </c>
      <c r="AF177" s="164">
        <v>2.6121530000000002</v>
      </c>
      <c r="AG177" s="164">
        <v>2.6121530000000002</v>
      </c>
      <c r="AH177" s="164">
        <v>2.4705149999999998</v>
      </c>
      <c r="AI177" s="164">
        <v>2.4705149999999998</v>
      </c>
      <c r="AJ177" s="164">
        <v>2.2122929999999998</v>
      </c>
      <c r="AK177" s="164">
        <v>2.2122929999999998</v>
      </c>
      <c r="AL177" s="164">
        <v>0.79912000000000005</v>
      </c>
      <c r="AM177" s="165">
        <v>2.8149999999999999</v>
      </c>
      <c r="AN177" s="165">
        <v>3.2210000000000001</v>
      </c>
      <c r="AO177" s="165">
        <v>3.46</v>
      </c>
      <c r="AP177" s="165">
        <v>4.2320000000000002</v>
      </c>
      <c r="AQ177" s="165">
        <v>4.5330000000000004</v>
      </c>
      <c r="AR177" s="165">
        <v>4.5880000000000001</v>
      </c>
      <c r="AS177" s="49">
        <f t="shared" si="110"/>
        <v>2.3322794642857141</v>
      </c>
      <c r="AT177" s="49">
        <f t="shared" si="110"/>
        <v>2.3322794642857141</v>
      </c>
      <c r="AU177" s="151">
        <v>80.64</v>
      </c>
      <c r="AV177" s="49">
        <f t="shared" si="111"/>
        <v>612.86399999999992</v>
      </c>
      <c r="AW177" s="49">
        <f t="shared" si="112"/>
        <v>550.01200000000006</v>
      </c>
      <c r="AX177" s="19"/>
      <c r="AY177" s="19">
        <f t="shared" si="182"/>
        <v>109.71042600000001</v>
      </c>
      <c r="AZ177" s="19">
        <f t="shared" si="183"/>
        <v>103.76163</v>
      </c>
      <c r="BA177" s="19">
        <f t="shared" si="184"/>
        <v>103.76163</v>
      </c>
      <c r="BB177" s="19">
        <f t="shared" si="185"/>
        <v>92.916305999999992</v>
      </c>
      <c r="BC177" s="19">
        <f t="shared" si="186"/>
        <v>92.916305999999992</v>
      </c>
      <c r="BD177" s="19">
        <f t="shared" si="187"/>
        <v>33.563040000000001</v>
      </c>
      <c r="BE177" s="19">
        <f t="shared" si="188"/>
        <v>118.23</v>
      </c>
      <c r="BF177" s="19">
        <f t="shared" si="189"/>
        <v>135.28200000000001</v>
      </c>
      <c r="BG177" s="19">
        <f t="shared" si="190"/>
        <v>145.32</v>
      </c>
      <c r="BH177" s="19">
        <f t="shared" si="191"/>
        <v>177.744</v>
      </c>
      <c r="BI177" s="19">
        <f t="shared" si="192"/>
        <v>190.38600000000002</v>
      </c>
      <c r="BJ177" s="19">
        <f t="shared" si="193"/>
        <v>192.696</v>
      </c>
    </row>
    <row r="178" spans="1:62">
      <c r="A178" s="20"/>
      <c r="B178" s="20">
        <v>202110</v>
      </c>
      <c r="C178" s="3">
        <v>44477</v>
      </c>
      <c r="D178" s="19">
        <v>238.87</v>
      </c>
      <c r="E178" s="49">
        <f t="shared" si="170"/>
        <v>2.3887</v>
      </c>
      <c r="F178" s="49">
        <f t="shared" si="171"/>
        <v>100.3254</v>
      </c>
      <c r="G178" s="11">
        <v>240.87</v>
      </c>
      <c r="H178" s="49">
        <f t="shared" si="172"/>
        <v>2.4087000000000001</v>
      </c>
      <c r="I178" s="49">
        <f t="shared" si="173"/>
        <v>101.16540000000001</v>
      </c>
      <c r="J178" s="11">
        <v>243.37</v>
      </c>
      <c r="K178" s="49">
        <f t="shared" si="174"/>
        <v>2.4337</v>
      </c>
      <c r="L178" s="49">
        <f t="shared" si="175"/>
        <v>102.2154</v>
      </c>
      <c r="M178" s="11">
        <v>245.37</v>
      </c>
      <c r="N178" s="49">
        <f t="shared" si="176"/>
        <v>2.4537</v>
      </c>
      <c r="O178" s="49">
        <f t="shared" si="177"/>
        <v>103.05540000000001</v>
      </c>
      <c r="P178" s="11">
        <v>250.12</v>
      </c>
      <c r="Q178" s="49">
        <f t="shared" si="178"/>
        <v>2.5011999999999999</v>
      </c>
      <c r="R178" s="49">
        <f t="shared" si="179"/>
        <v>105.0504</v>
      </c>
      <c r="S178" s="11">
        <v>252.12</v>
      </c>
      <c r="T178" s="49">
        <f t="shared" si="180"/>
        <v>2.5211999999999999</v>
      </c>
      <c r="U178" s="49">
        <f t="shared" si="181"/>
        <v>105.8904</v>
      </c>
      <c r="V178" s="120">
        <v>-0.01</v>
      </c>
      <c r="W178" s="49">
        <f t="shared" si="163"/>
        <v>100.3154</v>
      </c>
      <c r="X178" s="49">
        <f t="shared" si="164"/>
        <v>2.3884619047619049</v>
      </c>
      <c r="Y178" s="49">
        <f t="shared" si="165"/>
        <v>101.1554</v>
      </c>
      <c r="Z178" s="49">
        <f t="shared" si="166"/>
        <v>2.4084619047619049</v>
      </c>
      <c r="AA178" s="49">
        <f t="shared" si="149"/>
        <v>105.04039999999999</v>
      </c>
      <c r="AB178" s="49">
        <f t="shared" si="167"/>
        <v>2.5009619047619047</v>
      </c>
      <c r="AC178" s="120">
        <v>-5.75</v>
      </c>
      <c r="AD178" s="49">
        <f t="shared" si="150"/>
        <v>94.575400000000002</v>
      </c>
      <c r="AE178" s="49">
        <f t="shared" si="168"/>
        <v>2.2517952380952382</v>
      </c>
      <c r="AF178" s="164">
        <v>2.6121530000000002</v>
      </c>
      <c r="AG178" s="164">
        <v>2.6121530000000002</v>
      </c>
      <c r="AH178" s="164">
        <v>2.4705149999999998</v>
      </c>
      <c r="AI178" s="164">
        <v>2.4705149999999998</v>
      </c>
      <c r="AJ178" s="164">
        <v>2.2122929999999998</v>
      </c>
      <c r="AK178" s="164">
        <v>2.2122929999999998</v>
      </c>
      <c r="AL178" s="164">
        <v>0.79912000000000005</v>
      </c>
      <c r="AM178" s="165">
        <v>2.7360000000000002</v>
      </c>
      <c r="AN178" s="165">
        <v>3.157</v>
      </c>
      <c r="AO178" s="165">
        <v>3.391</v>
      </c>
      <c r="AP178" s="165">
        <v>4.2060000000000004</v>
      </c>
      <c r="AQ178" s="165">
        <v>4.4870000000000001</v>
      </c>
      <c r="AR178" s="165">
        <v>4.5460000000000003</v>
      </c>
      <c r="AS178" s="49">
        <f t="shared" si="110"/>
        <v>2.3322794642857141</v>
      </c>
      <c r="AT178" s="49">
        <f t="shared" si="110"/>
        <v>2.3322794642857141</v>
      </c>
      <c r="AU178" s="151">
        <v>80.52</v>
      </c>
      <c r="AV178" s="49">
        <f t="shared" si="111"/>
        <v>611.95199999999988</v>
      </c>
      <c r="AW178" s="49">
        <f t="shared" si="112"/>
        <v>551.83600000000001</v>
      </c>
      <c r="AX178" s="19"/>
      <c r="AY178" s="19">
        <f t="shared" si="182"/>
        <v>109.71042600000001</v>
      </c>
      <c r="AZ178" s="19">
        <f t="shared" si="183"/>
        <v>103.76163</v>
      </c>
      <c r="BA178" s="19">
        <f t="shared" si="184"/>
        <v>103.76163</v>
      </c>
      <c r="BB178" s="19">
        <f t="shared" si="185"/>
        <v>92.916305999999992</v>
      </c>
      <c r="BC178" s="19">
        <f t="shared" si="186"/>
        <v>92.916305999999992</v>
      </c>
      <c r="BD178" s="19">
        <f t="shared" si="187"/>
        <v>33.563040000000001</v>
      </c>
      <c r="BE178" s="19">
        <f t="shared" si="188"/>
        <v>114.91200000000001</v>
      </c>
      <c r="BF178" s="19">
        <f t="shared" si="189"/>
        <v>132.59399999999999</v>
      </c>
      <c r="BG178" s="19">
        <f t="shared" si="190"/>
        <v>142.422</v>
      </c>
      <c r="BH178" s="19">
        <f t="shared" si="191"/>
        <v>176.65200000000002</v>
      </c>
      <c r="BI178" s="19">
        <f t="shared" si="192"/>
        <v>188.45400000000001</v>
      </c>
      <c r="BJ178" s="19">
        <f t="shared" si="193"/>
        <v>190.93200000000002</v>
      </c>
    </row>
    <row r="179" spans="1:62">
      <c r="A179" s="20"/>
      <c r="B179" s="20">
        <v>202110</v>
      </c>
      <c r="C179" s="3">
        <v>44476</v>
      </c>
      <c r="D179" s="19">
        <v>234.19</v>
      </c>
      <c r="E179" s="49">
        <f t="shared" si="170"/>
        <v>2.3418999999999999</v>
      </c>
      <c r="F179" s="49">
        <f t="shared" si="171"/>
        <v>98.359799999999993</v>
      </c>
      <c r="G179" s="11">
        <v>236.19</v>
      </c>
      <c r="H179" s="49">
        <f t="shared" si="172"/>
        <v>2.3618999999999999</v>
      </c>
      <c r="I179" s="49">
        <f t="shared" si="173"/>
        <v>99.199799999999996</v>
      </c>
      <c r="J179" s="11">
        <v>238.69</v>
      </c>
      <c r="K179" s="49">
        <f t="shared" si="174"/>
        <v>2.3868999999999998</v>
      </c>
      <c r="L179" s="49">
        <f t="shared" si="175"/>
        <v>100.24979999999999</v>
      </c>
      <c r="M179" s="11">
        <v>240.69</v>
      </c>
      <c r="N179" s="49">
        <f t="shared" si="176"/>
        <v>2.4068999999999998</v>
      </c>
      <c r="O179" s="49">
        <f t="shared" si="177"/>
        <v>101.0898</v>
      </c>
      <c r="P179" s="11">
        <v>245.44</v>
      </c>
      <c r="Q179" s="49">
        <f t="shared" si="178"/>
        <v>2.4544000000000001</v>
      </c>
      <c r="R179" s="49">
        <f t="shared" si="179"/>
        <v>103.0848</v>
      </c>
      <c r="S179" s="11">
        <v>247.44</v>
      </c>
      <c r="T179" s="49">
        <f t="shared" si="180"/>
        <v>2.4744000000000002</v>
      </c>
      <c r="U179" s="49">
        <f t="shared" si="181"/>
        <v>103.9248</v>
      </c>
      <c r="V179" s="120">
        <v>-0.01</v>
      </c>
      <c r="W179" s="49">
        <f t="shared" si="163"/>
        <v>98.349799999999988</v>
      </c>
      <c r="X179" s="49">
        <f t="shared" si="164"/>
        <v>2.3416619047619043</v>
      </c>
      <c r="Y179" s="49">
        <f t="shared" si="165"/>
        <v>99.189799999999991</v>
      </c>
      <c r="Z179" s="49">
        <f t="shared" si="166"/>
        <v>2.3616619047619047</v>
      </c>
      <c r="AA179" s="49">
        <f t="shared" si="149"/>
        <v>103.0748</v>
      </c>
      <c r="AB179" s="49">
        <f t="shared" si="167"/>
        <v>2.4541619047619045</v>
      </c>
      <c r="AC179" s="120">
        <v>-5.75</v>
      </c>
      <c r="AD179" s="49">
        <f t="shared" si="150"/>
        <v>92.609799999999993</v>
      </c>
      <c r="AE179" s="49">
        <f t="shared" si="168"/>
        <v>2.204995238095238</v>
      </c>
      <c r="AF179" s="164">
        <v>2.6121530000000002</v>
      </c>
      <c r="AG179" s="164">
        <v>2.6121530000000002</v>
      </c>
      <c r="AH179" s="164">
        <v>2.4705149999999998</v>
      </c>
      <c r="AI179" s="164">
        <v>2.4705149999999998</v>
      </c>
      <c r="AJ179" s="164">
        <v>2.2122929999999998</v>
      </c>
      <c r="AK179" s="164">
        <v>2.2122929999999998</v>
      </c>
      <c r="AL179" s="164">
        <v>0.79912000000000005</v>
      </c>
      <c r="AM179" s="165">
        <v>2.7360000000000002</v>
      </c>
      <c r="AN179" s="165">
        <v>3.157</v>
      </c>
      <c r="AO179" s="165">
        <v>3.391</v>
      </c>
      <c r="AP179" s="165">
        <v>4.2060000000000004</v>
      </c>
      <c r="AQ179" s="165">
        <v>4.4870000000000001</v>
      </c>
      <c r="AR179" s="165">
        <v>4.5460000000000003</v>
      </c>
      <c r="AS179" s="49">
        <f t="shared" ref="AS179:AT242" si="194">AF179/1.12</f>
        <v>2.3322794642857141</v>
      </c>
      <c r="AT179" s="49">
        <f t="shared" si="194"/>
        <v>2.3322794642857141</v>
      </c>
      <c r="AU179" s="151">
        <v>79.349999999999994</v>
      </c>
      <c r="AV179" s="49">
        <f t="shared" ref="AV179:AV242" si="195">AU179*$AU$27</f>
        <v>603.05999999999995</v>
      </c>
      <c r="AW179" s="49">
        <f t="shared" ref="AW179:AW242" si="196">AV197</f>
        <v>535.49599999999998</v>
      </c>
      <c r="AX179" s="19"/>
      <c r="AY179" s="19">
        <f t="shared" si="182"/>
        <v>109.71042600000001</v>
      </c>
      <c r="AZ179" s="19">
        <f t="shared" si="183"/>
        <v>103.76163</v>
      </c>
      <c r="BA179" s="19">
        <f t="shared" si="184"/>
        <v>103.76163</v>
      </c>
      <c r="BB179" s="19">
        <f t="shared" si="185"/>
        <v>92.916305999999992</v>
      </c>
      <c r="BC179" s="19">
        <f t="shared" si="186"/>
        <v>92.916305999999992</v>
      </c>
      <c r="BD179" s="19">
        <f t="shared" si="187"/>
        <v>33.563040000000001</v>
      </c>
      <c r="BE179" s="19">
        <f t="shared" si="188"/>
        <v>114.91200000000001</v>
      </c>
      <c r="BF179" s="19">
        <f t="shared" si="189"/>
        <v>132.59399999999999</v>
      </c>
      <c r="BG179" s="19">
        <f t="shared" si="190"/>
        <v>142.422</v>
      </c>
      <c r="BH179" s="19">
        <f t="shared" si="191"/>
        <v>176.65200000000002</v>
      </c>
      <c r="BI179" s="19">
        <f t="shared" si="192"/>
        <v>188.45400000000001</v>
      </c>
      <c r="BJ179" s="19">
        <f t="shared" si="193"/>
        <v>190.93200000000002</v>
      </c>
    </row>
    <row r="180" spans="1:62">
      <c r="A180" s="20"/>
      <c r="B180" s="20">
        <v>202110</v>
      </c>
      <c r="C180" s="3">
        <v>44475</v>
      </c>
      <c r="D180" s="19">
        <v>231.32</v>
      </c>
      <c r="E180" s="49">
        <f t="shared" si="170"/>
        <v>2.3132000000000001</v>
      </c>
      <c r="F180" s="49">
        <f t="shared" si="171"/>
        <v>97.15440000000001</v>
      </c>
      <c r="G180" s="11">
        <v>233.32</v>
      </c>
      <c r="H180" s="49">
        <f t="shared" si="172"/>
        <v>2.3331999999999997</v>
      </c>
      <c r="I180" s="49">
        <f t="shared" si="173"/>
        <v>97.994399999999985</v>
      </c>
      <c r="J180" s="11">
        <v>235.82</v>
      </c>
      <c r="K180" s="49">
        <f t="shared" si="174"/>
        <v>2.3582000000000001</v>
      </c>
      <c r="L180" s="49">
        <f t="shared" si="175"/>
        <v>99.044399999999996</v>
      </c>
      <c r="M180" s="11">
        <v>237.82</v>
      </c>
      <c r="N180" s="49">
        <f t="shared" si="176"/>
        <v>2.3782000000000001</v>
      </c>
      <c r="O180" s="49">
        <f t="shared" si="177"/>
        <v>99.884399999999999</v>
      </c>
      <c r="P180" s="11">
        <v>242.57</v>
      </c>
      <c r="Q180" s="49">
        <f t="shared" si="178"/>
        <v>2.4257</v>
      </c>
      <c r="R180" s="49">
        <f t="shared" si="179"/>
        <v>101.8794</v>
      </c>
      <c r="S180" s="11">
        <v>244.57</v>
      </c>
      <c r="T180" s="49">
        <f t="shared" si="180"/>
        <v>2.4457</v>
      </c>
      <c r="U180" s="49">
        <f t="shared" si="181"/>
        <v>102.71939999999999</v>
      </c>
      <c r="V180" s="120">
        <v>-0.01</v>
      </c>
      <c r="W180" s="49">
        <f t="shared" ref="W180:W211" si="197">+F180+V180</f>
        <v>97.144400000000005</v>
      </c>
      <c r="X180" s="49">
        <f t="shared" si="164"/>
        <v>2.312961904761905</v>
      </c>
      <c r="Y180" s="49">
        <f t="shared" si="165"/>
        <v>97.98439999999998</v>
      </c>
      <c r="Z180" s="49">
        <f t="shared" si="166"/>
        <v>2.3329619047619041</v>
      </c>
      <c r="AA180" s="49">
        <f t="shared" ref="AA180:AA211" si="198">+R180+V180</f>
        <v>101.8694</v>
      </c>
      <c r="AB180" s="49">
        <f t="shared" si="167"/>
        <v>2.4254619047619048</v>
      </c>
      <c r="AC180" s="120">
        <v>-5.75</v>
      </c>
      <c r="AD180" s="49">
        <f t="shared" ref="AD180:AD211" si="199">+F180+AC180</f>
        <v>91.40440000000001</v>
      </c>
      <c r="AE180" s="49">
        <f t="shared" si="168"/>
        <v>2.1762952380952383</v>
      </c>
      <c r="AF180" s="164">
        <v>2.6121530000000002</v>
      </c>
      <c r="AG180" s="164">
        <v>2.6121530000000002</v>
      </c>
      <c r="AH180" s="164">
        <v>2.4705149999999998</v>
      </c>
      <c r="AI180" s="164">
        <v>2.4705149999999998</v>
      </c>
      <c r="AJ180" s="164">
        <v>2.2122929999999998</v>
      </c>
      <c r="AK180" s="164">
        <v>2.2122929999999998</v>
      </c>
      <c r="AL180" s="164">
        <v>0.79912000000000005</v>
      </c>
      <c r="AM180" s="165">
        <v>2.7360000000000002</v>
      </c>
      <c r="AN180" s="165">
        <v>3.157</v>
      </c>
      <c r="AO180" s="165">
        <v>3.391</v>
      </c>
      <c r="AP180" s="165">
        <v>4.2060000000000004</v>
      </c>
      <c r="AQ180" s="165">
        <v>4.4870000000000001</v>
      </c>
      <c r="AR180" s="165">
        <v>4.5460000000000003</v>
      </c>
      <c r="AS180" s="49">
        <f t="shared" si="194"/>
        <v>2.3322794642857141</v>
      </c>
      <c r="AT180" s="49">
        <f t="shared" si="194"/>
        <v>2.3322794642857141</v>
      </c>
      <c r="AU180" s="151">
        <v>78.3</v>
      </c>
      <c r="AV180" s="49">
        <f t="shared" si="195"/>
        <v>595.07999999999993</v>
      </c>
      <c r="AW180" s="49">
        <f t="shared" si="196"/>
        <v>535.41999999999996</v>
      </c>
      <c r="AX180" s="19"/>
      <c r="AY180" s="19">
        <f t="shared" si="182"/>
        <v>109.71042600000001</v>
      </c>
      <c r="AZ180" s="19">
        <f t="shared" si="183"/>
        <v>103.76163</v>
      </c>
      <c r="BA180" s="19">
        <f t="shared" si="184"/>
        <v>103.76163</v>
      </c>
      <c r="BB180" s="19">
        <f t="shared" si="185"/>
        <v>92.916305999999992</v>
      </c>
      <c r="BC180" s="19">
        <f t="shared" si="186"/>
        <v>92.916305999999992</v>
      </c>
      <c r="BD180" s="19">
        <f t="shared" si="187"/>
        <v>33.563040000000001</v>
      </c>
      <c r="BE180" s="19">
        <f t="shared" si="188"/>
        <v>114.91200000000001</v>
      </c>
      <c r="BF180" s="19">
        <f t="shared" si="189"/>
        <v>132.59399999999999</v>
      </c>
      <c r="BG180" s="19">
        <f t="shared" si="190"/>
        <v>142.422</v>
      </c>
      <c r="BH180" s="19">
        <f t="shared" si="191"/>
        <v>176.65200000000002</v>
      </c>
      <c r="BI180" s="19">
        <f t="shared" si="192"/>
        <v>188.45400000000001</v>
      </c>
      <c r="BJ180" s="19">
        <f t="shared" si="193"/>
        <v>190.93200000000002</v>
      </c>
    </row>
    <row r="181" spans="1:62">
      <c r="A181" s="20"/>
      <c r="B181" s="20">
        <v>202110</v>
      </c>
      <c r="C181" s="3">
        <v>44474</v>
      </c>
      <c r="D181" s="19">
        <v>236.89</v>
      </c>
      <c r="E181" s="49">
        <f t="shared" si="170"/>
        <v>2.3689</v>
      </c>
      <c r="F181" s="49">
        <f t="shared" si="171"/>
        <v>99.493799999999993</v>
      </c>
      <c r="G181" s="11">
        <v>238.89</v>
      </c>
      <c r="H181" s="49">
        <f t="shared" si="172"/>
        <v>2.3889</v>
      </c>
      <c r="I181" s="49">
        <f t="shared" si="173"/>
        <v>100.3338</v>
      </c>
      <c r="J181" s="11">
        <v>241.39</v>
      </c>
      <c r="K181" s="49">
        <f t="shared" si="174"/>
        <v>2.4138999999999999</v>
      </c>
      <c r="L181" s="49">
        <f t="shared" si="175"/>
        <v>101.38379999999999</v>
      </c>
      <c r="M181" s="11">
        <v>243.39</v>
      </c>
      <c r="N181" s="49">
        <f t="shared" si="176"/>
        <v>2.4339</v>
      </c>
      <c r="O181" s="49">
        <f t="shared" si="177"/>
        <v>102.2238</v>
      </c>
      <c r="P181" s="11">
        <v>248.14</v>
      </c>
      <c r="Q181" s="49">
        <f t="shared" si="178"/>
        <v>2.4813999999999998</v>
      </c>
      <c r="R181" s="49">
        <f t="shared" si="179"/>
        <v>104.21879999999999</v>
      </c>
      <c r="S181" s="11">
        <v>250.14</v>
      </c>
      <c r="T181" s="49">
        <f t="shared" si="180"/>
        <v>2.5013999999999998</v>
      </c>
      <c r="U181" s="49">
        <f t="shared" si="181"/>
        <v>105.05879999999999</v>
      </c>
      <c r="V181" s="120">
        <v>-0.01</v>
      </c>
      <c r="W181" s="49">
        <f t="shared" si="197"/>
        <v>99.483799999999988</v>
      </c>
      <c r="X181" s="49">
        <f t="shared" si="164"/>
        <v>2.3686619047619044</v>
      </c>
      <c r="Y181" s="49">
        <f t="shared" si="165"/>
        <v>100.32379999999999</v>
      </c>
      <c r="Z181" s="49">
        <f t="shared" si="166"/>
        <v>2.3886619047619044</v>
      </c>
      <c r="AA181" s="49">
        <f t="shared" si="198"/>
        <v>104.20879999999998</v>
      </c>
      <c r="AB181" s="49">
        <f t="shared" si="167"/>
        <v>2.4811619047619042</v>
      </c>
      <c r="AC181" s="120">
        <v>-5.75</v>
      </c>
      <c r="AD181" s="49">
        <f t="shared" si="199"/>
        <v>93.743799999999993</v>
      </c>
      <c r="AE181" s="49">
        <f t="shared" si="168"/>
        <v>2.2319952380952381</v>
      </c>
      <c r="AF181" s="164">
        <v>2.6121530000000002</v>
      </c>
      <c r="AG181" s="164">
        <v>2.6121530000000002</v>
      </c>
      <c r="AH181" s="164">
        <v>2.4705149999999998</v>
      </c>
      <c r="AI181" s="164">
        <v>2.4705149999999998</v>
      </c>
      <c r="AJ181" s="164">
        <v>2.2122929999999998</v>
      </c>
      <c r="AK181" s="164">
        <v>2.2122929999999998</v>
      </c>
      <c r="AL181" s="164">
        <v>0.79912000000000005</v>
      </c>
      <c r="AM181" s="165">
        <v>2.7360000000000002</v>
      </c>
      <c r="AN181" s="165">
        <v>3.157</v>
      </c>
      <c r="AO181" s="165">
        <v>3.391</v>
      </c>
      <c r="AP181" s="165">
        <v>4.2060000000000004</v>
      </c>
      <c r="AQ181" s="165">
        <v>4.4870000000000001</v>
      </c>
      <c r="AR181" s="165">
        <v>4.5460000000000003</v>
      </c>
      <c r="AS181" s="49">
        <f t="shared" si="194"/>
        <v>2.3322794642857141</v>
      </c>
      <c r="AT181" s="49">
        <f t="shared" si="194"/>
        <v>2.3322794642857141</v>
      </c>
      <c r="AU181" s="151">
        <v>77.430000000000007</v>
      </c>
      <c r="AV181" s="49">
        <f t="shared" si="195"/>
        <v>588.46800000000007</v>
      </c>
      <c r="AW181" s="49">
        <f t="shared" si="196"/>
        <v>534.35599999999999</v>
      </c>
      <c r="AX181" s="19"/>
      <c r="AY181" s="19">
        <f t="shared" si="182"/>
        <v>109.71042600000001</v>
      </c>
      <c r="AZ181" s="19">
        <f t="shared" si="183"/>
        <v>103.76163</v>
      </c>
      <c r="BA181" s="19">
        <f t="shared" si="184"/>
        <v>103.76163</v>
      </c>
      <c r="BB181" s="19">
        <f t="shared" si="185"/>
        <v>92.916305999999992</v>
      </c>
      <c r="BC181" s="19">
        <f t="shared" si="186"/>
        <v>92.916305999999992</v>
      </c>
      <c r="BD181" s="19">
        <f t="shared" si="187"/>
        <v>33.563040000000001</v>
      </c>
      <c r="BE181" s="19">
        <f t="shared" si="188"/>
        <v>114.91200000000001</v>
      </c>
      <c r="BF181" s="19">
        <f t="shared" si="189"/>
        <v>132.59399999999999</v>
      </c>
      <c r="BG181" s="19">
        <f t="shared" si="190"/>
        <v>142.422</v>
      </c>
      <c r="BH181" s="19">
        <f t="shared" si="191"/>
        <v>176.65200000000002</v>
      </c>
      <c r="BI181" s="19">
        <f t="shared" si="192"/>
        <v>188.45400000000001</v>
      </c>
      <c r="BJ181" s="19">
        <f t="shared" si="193"/>
        <v>190.93200000000002</v>
      </c>
    </row>
    <row r="182" spans="1:62">
      <c r="A182" s="20"/>
      <c r="B182" s="20">
        <v>202110</v>
      </c>
      <c r="C182" s="3">
        <v>44473</v>
      </c>
      <c r="D182" s="19">
        <v>232.05</v>
      </c>
      <c r="E182" s="49">
        <f t="shared" si="170"/>
        <v>2.3205</v>
      </c>
      <c r="F182" s="49">
        <f t="shared" si="171"/>
        <v>97.460999999999999</v>
      </c>
      <c r="G182" s="11">
        <v>234.05</v>
      </c>
      <c r="H182" s="49">
        <f t="shared" si="172"/>
        <v>2.3405</v>
      </c>
      <c r="I182" s="49">
        <f t="shared" si="173"/>
        <v>98.301000000000002</v>
      </c>
      <c r="J182" s="11">
        <v>236.55</v>
      </c>
      <c r="K182" s="49">
        <f t="shared" si="174"/>
        <v>2.3654999999999999</v>
      </c>
      <c r="L182" s="49">
        <f t="shared" si="175"/>
        <v>99.350999999999999</v>
      </c>
      <c r="M182" s="11">
        <v>238.55</v>
      </c>
      <c r="N182" s="49">
        <f t="shared" si="176"/>
        <v>2.3855</v>
      </c>
      <c r="O182" s="49">
        <f t="shared" si="177"/>
        <v>100.191</v>
      </c>
      <c r="P182" s="11">
        <v>243.3</v>
      </c>
      <c r="Q182" s="49">
        <f t="shared" si="178"/>
        <v>2.4330000000000003</v>
      </c>
      <c r="R182" s="49">
        <f t="shared" si="179"/>
        <v>102.18600000000001</v>
      </c>
      <c r="S182" s="11">
        <v>245.3</v>
      </c>
      <c r="T182" s="49">
        <f t="shared" si="180"/>
        <v>2.4530000000000003</v>
      </c>
      <c r="U182" s="49">
        <f t="shared" si="181"/>
        <v>103.02600000000001</v>
      </c>
      <c r="V182" s="120">
        <v>-0.01</v>
      </c>
      <c r="W182" s="49">
        <f t="shared" si="197"/>
        <v>97.450999999999993</v>
      </c>
      <c r="X182" s="49">
        <f t="shared" si="164"/>
        <v>2.3202619047619044</v>
      </c>
      <c r="Y182" s="49">
        <f t="shared" si="165"/>
        <v>98.290999999999997</v>
      </c>
      <c r="Z182" s="49">
        <f t="shared" si="166"/>
        <v>2.3402619047619049</v>
      </c>
      <c r="AA182" s="49">
        <f t="shared" si="198"/>
        <v>102.176</v>
      </c>
      <c r="AB182" s="49">
        <f t="shared" si="167"/>
        <v>2.4327619047619047</v>
      </c>
      <c r="AC182" s="120">
        <v>-5.75</v>
      </c>
      <c r="AD182" s="49">
        <f t="shared" si="199"/>
        <v>91.710999999999999</v>
      </c>
      <c r="AE182" s="49">
        <f t="shared" si="168"/>
        <v>2.1835952380952381</v>
      </c>
      <c r="AF182" s="164">
        <v>2.6121530000000002</v>
      </c>
      <c r="AG182" s="164">
        <v>2.6121530000000002</v>
      </c>
      <c r="AH182" s="164">
        <v>2.4705149999999998</v>
      </c>
      <c r="AI182" s="164">
        <v>2.4705149999999998</v>
      </c>
      <c r="AJ182" s="164">
        <v>2.2122929999999998</v>
      </c>
      <c r="AK182" s="164">
        <v>2.2122929999999998</v>
      </c>
      <c r="AL182" s="164">
        <v>0.79912000000000005</v>
      </c>
      <c r="AM182" s="165">
        <v>2.7360000000000002</v>
      </c>
      <c r="AN182" s="165">
        <v>3.157</v>
      </c>
      <c r="AO182" s="165">
        <v>3.391</v>
      </c>
      <c r="AP182" s="165">
        <v>4.2060000000000004</v>
      </c>
      <c r="AQ182" s="165">
        <v>4.4870000000000001</v>
      </c>
      <c r="AR182" s="165">
        <v>4.5460000000000003</v>
      </c>
      <c r="AS182" s="49">
        <f t="shared" si="194"/>
        <v>2.3322794642857141</v>
      </c>
      <c r="AT182" s="49">
        <f t="shared" si="194"/>
        <v>2.3322794642857141</v>
      </c>
      <c r="AU182" s="151">
        <v>78.930000000000007</v>
      </c>
      <c r="AV182" s="49">
        <f t="shared" si="195"/>
        <v>599.86800000000005</v>
      </c>
      <c r="AW182" s="49">
        <f t="shared" si="196"/>
        <v>517.86400000000003</v>
      </c>
      <c r="AX182" s="19"/>
      <c r="AY182" s="19">
        <f t="shared" si="182"/>
        <v>109.71042600000001</v>
      </c>
      <c r="AZ182" s="19">
        <f t="shared" si="183"/>
        <v>103.76163</v>
      </c>
      <c r="BA182" s="19">
        <f t="shared" si="184"/>
        <v>103.76163</v>
      </c>
      <c r="BB182" s="19">
        <f t="shared" si="185"/>
        <v>92.916305999999992</v>
      </c>
      <c r="BC182" s="19">
        <f t="shared" si="186"/>
        <v>92.916305999999992</v>
      </c>
      <c r="BD182" s="19">
        <f t="shared" si="187"/>
        <v>33.563040000000001</v>
      </c>
      <c r="BE182" s="19">
        <f t="shared" si="188"/>
        <v>114.91200000000001</v>
      </c>
      <c r="BF182" s="19">
        <f t="shared" si="189"/>
        <v>132.59399999999999</v>
      </c>
      <c r="BG182" s="19">
        <f t="shared" si="190"/>
        <v>142.422</v>
      </c>
      <c r="BH182" s="19">
        <f t="shared" si="191"/>
        <v>176.65200000000002</v>
      </c>
      <c r="BI182" s="19">
        <f t="shared" si="192"/>
        <v>188.45400000000001</v>
      </c>
      <c r="BJ182" s="19">
        <f t="shared" si="193"/>
        <v>190.93200000000002</v>
      </c>
    </row>
    <row r="183" spans="1:62">
      <c r="A183" s="20"/>
      <c r="B183" s="20">
        <v>202110</v>
      </c>
      <c r="C183" s="3">
        <v>44470</v>
      </c>
      <c r="D183" s="19">
        <v>226</v>
      </c>
      <c r="E183" s="49">
        <f t="shared" si="170"/>
        <v>2.2599999999999998</v>
      </c>
      <c r="F183" s="49">
        <f t="shared" si="171"/>
        <v>94.919999999999987</v>
      </c>
      <c r="G183" s="11">
        <v>228</v>
      </c>
      <c r="H183" s="49">
        <f t="shared" si="172"/>
        <v>2.2799999999999998</v>
      </c>
      <c r="I183" s="49">
        <f t="shared" si="173"/>
        <v>95.759999999999991</v>
      </c>
      <c r="J183" s="11">
        <v>230.5</v>
      </c>
      <c r="K183" s="49">
        <f t="shared" si="174"/>
        <v>2.3050000000000002</v>
      </c>
      <c r="L183" s="49">
        <f t="shared" si="175"/>
        <v>96.81</v>
      </c>
      <c r="M183" s="11">
        <v>232.5</v>
      </c>
      <c r="N183" s="49">
        <f t="shared" si="176"/>
        <v>2.3250000000000002</v>
      </c>
      <c r="O183" s="49">
        <f t="shared" si="177"/>
        <v>97.65</v>
      </c>
      <c r="P183" s="11">
        <v>237.25</v>
      </c>
      <c r="Q183" s="49">
        <f t="shared" si="178"/>
        <v>2.3725000000000001</v>
      </c>
      <c r="R183" s="49">
        <f t="shared" si="179"/>
        <v>99.644999999999996</v>
      </c>
      <c r="S183" s="11">
        <v>239.25</v>
      </c>
      <c r="T183" s="49">
        <f t="shared" si="180"/>
        <v>2.3925000000000001</v>
      </c>
      <c r="U183" s="49">
        <f t="shared" si="181"/>
        <v>100.485</v>
      </c>
      <c r="V183" s="120">
        <v>-0.01</v>
      </c>
      <c r="W183" s="49">
        <f t="shared" si="197"/>
        <v>94.909999999999982</v>
      </c>
      <c r="X183" s="49">
        <f t="shared" si="164"/>
        <v>2.2597619047619042</v>
      </c>
      <c r="Y183" s="49">
        <f t="shared" si="165"/>
        <v>95.749999999999986</v>
      </c>
      <c r="Z183" s="49">
        <f t="shared" si="166"/>
        <v>2.2797619047619042</v>
      </c>
      <c r="AA183" s="49">
        <f t="shared" si="198"/>
        <v>99.634999999999991</v>
      </c>
      <c r="AB183" s="49">
        <f t="shared" si="167"/>
        <v>2.3722619047619045</v>
      </c>
      <c r="AC183" s="120">
        <v>-5.75</v>
      </c>
      <c r="AD183" s="49">
        <f t="shared" si="199"/>
        <v>89.169999999999987</v>
      </c>
      <c r="AE183" s="49">
        <f t="shared" si="168"/>
        <v>2.1230952380952379</v>
      </c>
      <c r="AF183" s="164">
        <v>2.6121530000000002</v>
      </c>
      <c r="AG183" s="164">
        <v>2.6121530000000002</v>
      </c>
      <c r="AH183" s="164">
        <v>2.4705149999999998</v>
      </c>
      <c r="AI183" s="164">
        <v>2.4705149999999998</v>
      </c>
      <c r="AJ183" s="164">
        <v>2.2122929999999998</v>
      </c>
      <c r="AK183" s="164">
        <v>2.2122929999999998</v>
      </c>
      <c r="AL183" s="164">
        <v>0.79912000000000005</v>
      </c>
      <c r="AM183" s="165">
        <v>2.7320000000000002</v>
      </c>
      <c r="AN183" s="165">
        <v>3.149</v>
      </c>
      <c r="AO183" s="165">
        <v>3.39</v>
      </c>
      <c r="AP183" s="165">
        <v>4.1989999999999998</v>
      </c>
      <c r="AQ183" s="165">
        <v>4.4779999999999998</v>
      </c>
      <c r="AR183" s="165">
        <v>4.5270000000000001</v>
      </c>
      <c r="AS183" s="49">
        <f t="shared" si="194"/>
        <v>2.3322794642857141</v>
      </c>
      <c r="AT183" s="49">
        <f t="shared" si="194"/>
        <v>2.3322794642857141</v>
      </c>
      <c r="AU183" s="151">
        <v>77.62</v>
      </c>
      <c r="AV183" s="49">
        <f t="shared" si="195"/>
        <v>589.91200000000003</v>
      </c>
      <c r="AW183" s="49">
        <f t="shared" si="196"/>
        <v>526.67999999999995</v>
      </c>
      <c r="AX183" s="19"/>
      <c r="AY183" s="19">
        <f t="shared" si="182"/>
        <v>109.71042600000001</v>
      </c>
      <c r="AZ183" s="19">
        <f t="shared" si="183"/>
        <v>103.76163</v>
      </c>
      <c r="BA183" s="19">
        <f t="shared" si="184"/>
        <v>103.76163</v>
      </c>
      <c r="BB183" s="19">
        <f t="shared" si="185"/>
        <v>92.916305999999992</v>
      </c>
      <c r="BC183" s="19">
        <f t="shared" si="186"/>
        <v>92.916305999999992</v>
      </c>
      <c r="BD183" s="19">
        <f t="shared" si="187"/>
        <v>33.563040000000001</v>
      </c>
      <c r="BE183" s="19">
        <f t="shared" si="188"/>
        <v>114.74400000000001</v>
      </c>
      <c r="BF183" s="19">
        <f t="shared" si="189"/>
        <v>132.25800000000001</v>
      </c>
      <c r="BG183" s="19">
        <f t="shared" si="190"/>
        <v>142.38</v>
      </c>
      <c r="BH183" s="19">
        <f t="shared" si="191"/>
        <v>176.358</v>
      </c>
      <c r="BI183" s="19">
        <f t="shared" si="192"/>
        <v>188.07599999999999</v>
      </c>
      <c r="BJ183" s="19">
        <f t="shared" si="193"/>
        <v>190.13400000000001</v>
      </c>
    </row>
    <row r="184" spans="1:62">
      <c r="A184" s="20"/>
      <c r="B184" s="20">
        <v>202109</v>
      </c>
      <c r="C184" s="3">
        <v>44469</v>
      </c>
      <c r="D184" s="19">
        <v>220.1</v>
      </c>
      <c r="E184" s="49">
        <f t="shared" si="170"/>
        <v>2.2010000000000001</v>
      </c>
      <c r="F184" s="49">
        <f t="shared" si="171"/>
        <v>92.442000000000007</v>
      </c>
      <c r="G184" s="11">
        <v>222.1</v>
      </c>
      <c r="H184" s="49">
        <f t="shared" si="172"/>
        <v>2.2210000000000001</v>
      </c>
      <c r="I184" s="49">
        <f t="shared" si="173"/>
        <v>93.282000000000011</v>
      </c>
      <c r="J184" s="11">
        <v>224.3</v>
      </c>
      <c r="K184" s="49">
        <f t="shared" si="174"/>
        <v>2.2430000000000003</v>
      </c>
      <c r="L184" s="49">
        <f t="shared" si="175"/>
        <v>94.206000000000017</v>
      </c>
      <c r="M184" s="11">
        <v>226.3</v>
      </c>
      <c r="N184" s="49">
        <f t="shared" si="176"/>
        <v>2.2629999999999999</v>
      </c>
      <c r="O184" s="49">
        <f t="shared" si="177"/>
        <v>95.045999999999992</v>
      </c>
      <c r="P184" s="11">
        <v>230.6</v>
      </c>
      <c r="Q184" s="49">
        <f t="shared" si="178"/>
        <v>2.306</v>
      </c>
      <c r="R184" s="49">
        <f t="shared" si="179"/>
        <v>96.852000000000004</v>
      </c>
      <c r="S184" s="11">
        <v>232.6</v>
      </c>
      <c r="T184" s="49">
        <f t="shared" si="180"/>
        <v>2.3260000000000001</v>
      </c>
      <c r="U184" s="49">
        <f t="shared" si="181"/>
        <v>97.692000000000007</v>
      </c>
      <c r="V184" s="120">
        <v>-0.01</v>
      </c>
      <c r="W184" s="49">
        <f t="shared" si="197"/>
        <v>92.432000000000002</v>
      </c>
      <c r="X184" s="49">
        <f t="shared" si="164"/>
        <v>2.2007619047619049</v>
      </c>
      <c r="Y184" s="49">
        <f t="shared" si="165"/>
        <v>93.272000000000006</v>
      </c>
      <c r="Z184" s="49">
        <f t="shared" si="166"/>
        <v>2.2207619047619049</v>
      </c>
      <c r="AA184" s="49">
        <f t="shared" si="198"/>
        <v>96.841999999999999</v>
      </c>
      <c r="AB184" s="49">
        <f t="shared" si="167"/>
        <v>2.3057619047619049</v>
      </c>
      <c r="AC184" s="120">
        <v>-5.75</v>
      </c>
      <c r="AD184" s="49">
        <f t="shared" si="199"/>
        <v>86.692000000000007</v>
      </c>
      <c r="AE184" s="49">
        <f t="shared" si="168"/>
        <v>2.0640952380952382</v>
      </c>
      <c r="AF184" s="164">
        <v>2.6121530000000002</v>
      </c>
      <c r="AG184" s="164">
        <v>2.6121530000000002</v>
      </c>
      <c r="AH184" s="164">
        <v>2.4705149999999998</v>
      </c>
      <c r="AI184" s="164">
        <v>2.4705149999999998</v>
      </c>
      <c r="AJ184" s="164">
        <v>2.2122929999999998</v>
      </c>
      <c r="AK184" s="164">
        <v>2.2122929999999998</v>
      </c>
      <c r="AL184" s="164">
        <v>0.79912000000000005</v>
      </c>
      <c r="AM184" s="165">
        <v>2.7320000000000002</v>
      </c>
      <c r="AN184" s="165">
        <v>3.149</v>
      </c>
      <c r="AO184" s="165">
        <v>3.39</v>
      </c>
      <c r="AP184" s="165">
        <v>4.1989999999999998</v>
      </c>
      <c r="AQ184" s="165">
        <v>4.4779999999999998</v>
      </c>
      <c r="AR184" s="165">
        <v>4.5270000000000001</v>
      </c>
      <c r="AS184" s="49">
        <f t="shared" si="194"/>
        <v>2.3322794642857141</v>
      </c>
      <c r="AT184" s="49">
        <f t="shared" si="194"/>
        <v>2.3322794642857141</v>
      </c>
      <c r="AU184" s="151">
        <v>75.88</v>
      </c>
      <c r="AV184" s="49">
        <f t="shared" si="195"/>
        <v>576.68799999999999</v>
      </c>
      <c r="AW184" s="49">
        <f t="shared" si="196"/>
        <v>519.45999999999992</v>
      </c>
      <c r="AX184" s="19"/>
      <c r="AY184" s="19">
        <f t="shared" si="182"/>
        <v>109.71042600000001</v>
      </c>
      <c r="AZ184" s="19">
        <f t="shared" si="183"/>
        <v>103.76163</v>
      </c>
      <c r="BA184" s="19">
        <f t="shared" si="184"/>
        <v>103.76163</v>
      </c>
      <c r="BB184" s="19">
        <f t="shared" si="185"/>
        <v>92.916305999999992</v>
      </c>
      <c r="BC184" s="19">
        <f t="shared" si="186"/>
        <v>92.916305999999992</v>
      </c>
      <c r="BD184" s="19">
        <f t="shared" si="187"/>
        <v>33.563040000000001</v>
      </c>
      <c r="BE184" s="19">
        <f t="shared" si="188"/>
        <v>114.74400000000001</v>
      </c>
      <c r="BF184" s="19">
        <f t="shared" si="189"/>
        <v>132.25800000000001</v>
      </c>
      <c r="BG184" s="19">
        <f t="shared" si="190"/>
        <v>142.38</v>
      </c>
      <c r="BH184" s="19">
        <f t="shared" si="191"/>
        <v>176.358</v>
      </c>
      <c r="BI184" s="19">
        <f t="shared" si="192"/>
        <v>188.07599999999999</v>
      </c>
      <c r="BJ184" s="19">
        <f t="shared" si="193"/>
        <v>190.13400000000001</v>
      </c>
    </row>
    <row r="185" spans="1:62">
      <c r="A185" s="20"/>
      <c r="B185" s="20">
        <v>202109</v>
      </c>
      <c r="C185" s="3">
        <v>44468</v>
      </c>
      <c r="D185" s="19">
        <v>218.5</v>
      </c>
      <c r="E185" s="49">
        <f t="shared" si="170"/>
        <v>2.1850000000000001</v>
      </c>
      <c r="F185" s="49">
        <f t="shared" si="171"/>
        <v>91.77</v>
      </c>
      <c r="G185" s="11">
        <v>220.5</v>
      </c>
      <c r="H185" s="49">
        <f t="shared" si="172"/>
        <v>2.2050000000000001</v>
      </c>
      <c r="I185" s="49">
        <f t="shared" si="173"/>
        <v>92.61</v>
      </c>
      <c r="J185" s="11">
        <v>222.7</v>
      </c>
      <c r="K185" s="49">
        <f t="shared" si="174"/>
        <v>2.2269999999999999</v>
      </c>
      <c r="L185" s="49">
        <f t="shared" si="175"/>
        <v>93.533999999999992</v>
      </c>
      <c r="M185" s="11">
        <v>224.7</v>
      </c>
      <c r="N185" s="49">
        <f t="shared" si="176"/>
        <v>2.2469999999999999</v>
      </c>
      <c r="O185" s="49">
        <f t="shared" si="177"/>
        <v>94.373999999999995</v>
      </c>
      <c r="P185" s="11">
        <v>229</v>
      </c>
      <c r="Q185" s="49">
        <f t="shared" si="178"/>
        <v>2.29</v>
      </c>
      <c r="R185" s="49">
        <f t="shared" si="179"/>
        <v>96.18</v>
      </c>
      <c r="S185" s="11">
        <v>231</v>
      </c>
      <c r="T185" s="49">
        <f t="shared" si="180"/>
        <v>2.31</v>
      </c>
      <c r="U185" s="49">
        <f t="shared" si="181"/>
        <v>97.02</v>
      </c>
      <c r="V185" s="120">
        <v>-0.01</v>
      </c>
      <c r="W185" s="49">
        <f t="shared" si="197"/>
        <v>91.759999999999991</v>
      </c>
      <c r="X185" s="49">
        <f t="shared" si="164"/>
        <v>2.1847619047619045</v>
      </c>
      <c r="Y185" s="49">
        <f t="shared" si="165"/>
        <v>92.6</v>
      </c>
      <c r="Z185" s="49">
        <f t="shared" si="166"/>
        <v>2.2047619047619045</v>
      </c>
      <c r="AA185" s="49">
        <f t="shared" si="198"/>
        <v>96.17</v>
      </c>
      <c r="AB185" s="49">
        <f t="shared" si="167"/>
        <v>2.2897619047619049</v>
      </c>
      <c r="AC185" s="120">
        <v>-5.75</v>
      </c>
      <c r="AD185" s="49">
        <f t="shared" si="199"/>
        <v>86.02</v>
      </c>
      <c r="AE185" s="49">
        <f t="shared" si="168"/>
        <v>2.0480952380952382</v>
      </c>
      <c r="AF185" s="164">
        <v>2.6121530000000002</v>
      </c>
      <c r="AG185" s="164">
        <v>2.6121530000000002</v>
      </c>
      <c r="AH185" s="164">
        <v>2.4705149999999998</v>
      </c>
      <c r="AI185" s="164">
        <v>2.4705149999999998</v>
      </c>
      <c r="AJ185" s="164">
        <v>2.2122929999999998</v>
      </c>
      <c r="AK185" s="164">
        <v>2.2122929999999998</v>
      </c>
      <c r="AL185" s="164">
        <v>0.79912000000000005</v>
      </c>
      <c r="AM185" s="165">
        <v>2.7320000000000002</v>
      </c>
      <c r="AN185" s="165">
        <v>3.149</v>
      </c>
      <c r="AO185" s="165">
        <v>3.39</v>
      </c>
      <c r="AP185" s="165">
        <v>4.1989999999999998</v>
      </c>
      <c r="AQ185" s="165">
        <v>4.4779999999999998</v>
      </c>
      <c r="AR185" s="165">
        <v>4.5270000000000001</v>
      </c>
      <c r="AS185" s="49">
        <f t="shared" si="194"/>
        <v>2.3322794642857141</v>
      </c>
      <c r="AT185" s="49">
        <f t="shared" si="194"/>
        <v>2.3322794642857141</v>
      </c>
      <c r="AU185" s="151">
        <v>75.03</v>
      </c>
      <c r="AV185" s="49">
        <f t="shared" si="195"/>
        <v>570.22799999999995</v>
      </c>
      <c r="AW185" s="49">
        <f t="shared" si="196"/>
        <v>526.60400000000004</v>
      </c>
      <c r="AX185" s="19"/>
      <c r="AY185" s="19">
        <f t="shared" si="182"/>
        <v>109.71042600000001</v>
      </c>
      <c r="AZ185" s="19">
        <f t="shared" si="183"/>
        <v>103.76163</v>
      </c>
      <c r="BA185" s="19">
        <f t="shared" si="184"/>
        <v>103.76163</v>
      </c>
      <c r="BB185" s="19">
        <f t="shared" si="185"/>
        <v>92.916305999999992</v>
      </c>
      <c r="BC185" s="19">
        <f t="shared" si="186"/>
        <v>92.916305999999992</v>
      </c>
      <c r="BD185" s="19">
        <f t="shared" si="187"/>
        <v>33.563040000000001</v>
      </c>
      <c r="BE185" s="19">
        <f t="shared" si="188"/>
        <v>114.74400000000001</v>
      </c>
      <c r="BF185" s="19">
        <f t="shared" si="189"/>
        <v>132.25800000000001</v>
      </c>
      <c r="BG185" s="19">
        <f t="shared" si="190"/>
        <v>142.38</v>
      </c>
      <c r="BH185" s="19">
        <f t="shared" si="191"/>
        <v>176.358</v>
      </c>
      <c r="BI185" s="19">
        <f t="shared" si="192"/>
        <v>188.07599999999999</v>
      </c>
      <c r="BJ185" s="19">
        <f t="shared" si="193"/>
        <v>190.13400000000001</v>
      </c>
    </row>
    <row r="186" spans="1:62">
      <c r="A186" s="20"/>
      <c r="B186" s="20">
        <v>202109</v>
      </c>
      <c r="C186" s="3">
        <v>44467</v>
      </c>
      <c r="D186" s="19">
        <v>215.75</v>
      </c>
      <c r="E186" s="49">
        <f t="shared" si="170"/>
        <v>2.1575000000000002</v>
      </c>
      <c r="F186" s="49">
        <f t="shared" si="171"/>
        <v>90.615000000000009</v>
      </c>
      <c r="G186" s="11">
        <v>217.75</v>
      </c>
      <c r="H186" s="49">
        <f t="shared" si="172"/>
        <v>2.1775000000000002</v>
      </c>
      <c r="I186" s="49">
        <f t="shared" si="173"/>
        <v>91.455000000000013</v>
      </c>
      <c r="J186" s="11">
        <v>219.95</v>
      </c>
      <c r="K186" s="49">
        <f t="shared" si="174"/>
        <v>2.1995</v>
      </c>
      <c r="L186" s="49">
        <f t="shared" si="175"/>
        <v>92.379000000000005</v>
      </c>
      <c r="M186" s="11">
        <v>221.95</v>
      </c>
      <c r="N186" s="49">
        <f t="shared" si="176"/>
        <v>2.2195</v>
      </c>
      <c r="O186" s="49">
        <f t="shared" si="177"/>
        <v>93.218999999999994</v>
      </c>
      <c r="P186" s="11">
        <v>226.25</v>
      </c>
      <c r="Q186" s="49">
        <f t="shared" si="178"/>
        <v>2.2625000000000002</v>
      </c>
      <c r="R186" s="49">
        <f t="shared" si="179"/>
        <v>95.025000000000006</v>
      </c>
      <c r="S186" s="11">
        <v>228.25</v>
      </c>
      <c r="T186" s="49">
        <f t="shared" si="180"/>
        <v>2.2825000000000002</v>
      </c>
      <c r="U186" s="49">
        <f t="shared" si="181"/>
        <v>95.865000000000009</v>
      </c>
      <c r="V186" s="120">
        <v>-0.01</v>
      </c>
      <c r="W186" s="49">
        <f t="shared" si="197"/>
        <v>90.605000000000004</v>
      </c>
      <c r="X186" s="49">
        <f t="shared" si="164"/>
        <v>2.157261904761905</v>
      </c>
      <c r="Y186" s="49">
        <f t="shared" si="165"/>
        <v>91.445000000000007</v>
      </c>
      <c r="Z186" s="49">
        <f t="shared" si="166"/>
        <v>2.1772619047619051</v>
      </c>
      <c r="AA186" s="49">
        <f t="shared" si="198"/>
        <v>95.015000000000001</v>
      </c>
      <c r="AB186" s="49">
        <f t="shared" si="167"/>
        <v>2.2622619047619046</v>
      </c>
      <c r="AC186" s="120">
        <v>-5.75</v>
      </c>
      <c r="AD186" s="49">
        <f t="shared" si="199"/>
        <v>84.865000000000009</v>
      </c>
      <c r="AE186" s="49">
        <f t="shared" si="168"/>
        <v>2.0205952380952383</v>
      </c>
      <c r="AF186" s="164">
        <v>2.6121530000000002</v>
      </c>
      <c r="AG186" s="164">
        <v>2.6121530000000002</v>
      </c>
      <c r="AH186" s="164">
        <v>2.4705149999999998</v>
      </c>
      <c r="AI186" s="164">
        <v>2.4705149999999998</v>
      </c>
      <c r="AJ186" s="164">
        <v>2.2122929999999998</v>
      </c>
      <c r="AK186" s="164">
        <v>2.2122929999999998</v>
      </c>
      <c r="AL186" s="164">
        <v>0.79912000000000005</v>
      </c>
      <c r="AM186" s="165">
        <v>2.7320000000000002</v>
      </c>
      <c r="AN186" s="165">
        <v>3.149</v>
      </c>
      <c r="AO186" s="165">
        <v>3.39</v>
      </c>
      <c r="AP186" s="165">
        <v>4.1989999999999998</v>
      </c>
      <c r="AQ186" s="165">
        <v>4.4779999999999998</v>
      </c>
      <c r="AR186" s="165">
        <v>4.5270000000000001</v>
      </c>
      <c r="AS186" s="49">
        <f t="shared" si="194"/>
        <v>2.3322794642857141</v>
      </c>
      <c r="AT186" s="49">
        <f t="shared" si="194"/>
        <v>2.3322794642857141</v>
      </c>
      <c r="AU186" s="151">
        <v>74.83</v>
      </c>
      <c r="AV186" s="49">
        <f t="shared" si="195"/>
        <v>568.70799999999997</v>
      </c>
      <c r="AW186" s="49">
        <f t="shared" si="196"/>
        <v>526.60400000000004</v>
      </c>
      <c r="AX186" s="19"/>
      <c r="AY186" s="19">
        <f t="shared" si="182"/>
        <v>109.71042600000001</v>
      </c>
      <c r="AZ186" s="19">
        <f t="shared" si="183"/>
        <v>103.76163</v>
      </c>
      <c r="BA186" s="19">
        <f t="shared" si="184"/>
        <v>103.76163</v>
      </c>
      <c r="BB186" s="19">
        <f t="shared" si="185"/>
        <v>92.916305999999992</v>
      </c>
      <c r="BC186" s="19">
        <f t="shared" si="186"/>
        <v>92.916305999999992</v>
      </c>
      <c r="BD186" s="19">
        <f t="shared" si="187"/>
        <v>33.563040000000001</v>
      </c>
      <c r="BE186" s="19">
        <f t="shared" si="188"/>
        <v>114.74400000000001</v>
      </c>
      <c r="BF186" s="19">
        <f t="shared" si="189"/>
        <v>132.25800000000001</v>
      </c>
      <c r="BG186" s="19">
        <f t="shared" si="190"/>
        <v>142.38</v>
      </c>
      <c r="BH186" s="19">
        <f t="shared" si="191"/>
        <v>176.358</v>
      </c>
      <c r="BI186" s="19">
        <f t="shared" si="192"/>
        <v>188.07599999999999</v>
      </c>
      <c r="BJ186" s="19">
        <f t="shared" si="193"/>
        <v>190.13400000000001</v>
      </c>
    </row>
    <row r="187" spans="1:62">
      <c r="A187" s="20"/>
      <c r="B187" s="20">
        <v>202109</v>
      </c>
      <c r="C187" s="3">
        <v>44466</v>
      </c>
      <c r="D187" s="19">
        <v>217.25</v>
      </c>
      <c r="E187" s="49">
        <f t="shared" si="170"/>
        <v>2.1724999999999999</v>
      </c>
      <c r="F187" s="49">
        <f t="shared" si="171"/>
        <v>91.24499999999999</v>
      </c>
      <c r="G187" s="11">
        <v>219.25</v>
      </c>
      <c r="H187" s="49">
        <f t="shared" si="172"/>
        <v>2.1924999999999999</v>
      </c>
      <c r="I187" s="49">
        <f t="shared" si="173"/>
        <v>92.084999999999994</v>
      </c>
      <c r="J187" s="11">
        <v>221.45</v>
      </c>
      <c r="K187" s="49">
        <f t="shared" si="174"/>
        <v>2.2144999999999997</v>
      </c>
      <c r="L187" s="49">
        <f t="shared" si="175"/>
        <v>93.008999999999986</v>
      </c>
      <c r="M187" s="11">
        <v>223.45</v>
      </c>
      <c r="N187" s="49">
        <f t="shared" si="176"/>
        <v>2.2344999999999997</v>
      </c>
      <c r="O187" s="49">
        <f t="shared" si="177"/>
        <v>93.84899999999999</v>
      </c>
      <c r="P187" s="11">
        <v>227.75</v>
      </c>
      <c r="Q187" s="49">
        <f t="shared" si="178"/>
        <v>2.2774999999999999</v>
      </c>
      <c r="R187" s="49">
        <f t="shared" si="179"/>
        <v>95.655000000000001</v>
      </c>
      <c r="S187" s="11">
        <v>229.75</v>
      </c>
      <c r="T187" s="49">
        <f t="shared" si="180"/>
        <v>2.2974999999999999</v>
      </c>
      <c r="U187" s="49">
        <f t="shared" si="181"/>
        <v>96.49499999999999</v>
      </c>
      <c r="V187" s="120">
        <v>-0.01</v>
      </c>
      <c r="W187" s="49">
        <f t="shared" si="197"/>
        <v>91.234999999999985</v>
      </c>
      <c r="X187" s="49">
        <f t="shared" si="164"/>
        <v>2.1722619047619043</v>
      </c>
      <c r="Y187" s="49">
        <f t="shared" si="165"/>
        <v>92.074999999999989</v>
      </c>
      <c r="Z187" s="49">
        <f t="shared" si="166"/>
        <v>2.1922619047619043</v>
      </c>
      <c r="AA187" s="49">
        <f t="shared" si="198"/>
        <v>95.644999999999996</v>
      </c>
      <c r="AB187" s="49">
        <f t="shared" si="167"/>
        <v>2.2772619047619047</v>
      </c>
      <c r="AC187" s="120">
        <v>-5.75</v>
      </c>
      <c r="AD187" s="49">
        <f t="shared" si="199"/>
        <v>85.49499999999999</v>
      </c>
      <c r="AE187" s="49">
        <f t="shared" si="168"/>
        <v>2.035595238095238</v>
      </c>
      <c r="AF187" s="164">
        <v>2.6121530000000002</v>
      </c>
      <c r="AG187" s="164">
        <v>2.6121530000000002</v>
      </c>
      <c r="AH187" s="164">
        <v>2.4705149999999998</v>
      </c>
      <c r="AI187" s="164">
        <v>2.4705149999999998</v>
      </c>
      <c r="AJ187" s="164">
        <v>2.2122929999999998</v>
      </c>
      <c r="AK187" s="164">
        <v>2.2122929999999998</v>
      </c>
      <c r="AL187" s="164">
        <v>0.79912000000000005</v>
      </c>
      <c r="AM187" s="165">
        <v>2.7320000000000002</v>
      </c>
      <c r="AN187" s="165">
        <v>3.149</v>
      </c>
      <c r="AO187" s="165">
        <v>3.39</v>
      </c>
      <c r="AP187" s="165">
        <v>4.1989999999999998</v>
      </c>
      <c r="AQ187" s="165">
        <v>4.4779999999999998</v>
      </c>
      <c r="AR187" s="165">
        <v>4.5270000000000001</v>
      </c>
      <c r="AS187" s="49">
        <f t="shared" si="194"/>
        <v>2.3322794642857141</v>
      </c>
      <c r="AT187" s="49">
        <f t="shared" si="194"/>
        <v>2.3322794642857141</v>
      </c>
      <c r="AU187" s="151">
        <v>75.290000000000006</v>
      </c>
      <c r="AV187" s="49">
        <f t="shared" si="195"/>
        <v>572.20400000000006</v>
      </c>
      <c r="AW187" s="49">
        <f t="shared" si="196"/>
        <v>531.92399999999998</v>
      </c>
      <c r="AX187" s="19"/>
      <c r="AY187" s="19">
        <f t="shared" si="182"/>
        <v>109.71042600000001</v>
      </c>
      <c r="AZ187" s="19">
        <f t="shared" si="183"/>
        <v>103.76163</v>
      </c>
      <c r="BA187" s="19">
        <f t="shared" si="184"/>
        <v>103.76163</v>
      </c>
      <c r="BB187" s="19">
        <f t="shared" si="185"/>
        <v>92.916305999999992</v>
      </c>
      <c r="BC187" s="19">
        <f t="shared" si="186"/>
        <v>92.916305999999992</v>
      </c>
      <c r="BD187" s="19">
        <f t="shared" si="187"/>
        <v>33.563040000000001</v>
      </c>
      <c r="BE187" s="19">
        <f t="shared" si="188"/>
        <v>114.74400000000001</v>
      </c>
      <c r="BF187" s="19">
        <f t="shared" si="189"/>
        <v>132.25800000000001</v>
      </c>
      <c r="BG187" s="19">
        <f t="shared" si="190"/>
        <v>142.38</v>
      </c>
      <c r="BH187" s="19">
        <f t="shared" si="191"/>
        <v>176.358</v>
      </c>
      <c r="BI187" s="19">
        <f t="shared" si="192"/>
        <v>188.07599999999999</v>
      </c>
      <c r="BJ187" s="19">
        <f t="shared" si="193"/>
        <v>190.13400000000001</v>
      </c>
    </row>
    <row r="188" spans="1:62">
      <c r="A188" s="20"/>
      <c r="B188" s="20">
        <v>202109</v>
      </c>
      <c r="C188" s="3">
        <v>44463</v>
      </c>
      <c r="D188" s="19">
        <v>216.77</v>
      </c>
      <c r="E188" s="49">
        <f t="shared" si="170"/>
        <v>2.1677</v>
      </c>
      <c r="F188" s="49">
        <f t="shared" si="171"/>
        <v>91.043399999999991</v>
      </c>
      <c r="G188" s="11">
        <v>218.77</v>
      </c>
      <c r="H188" s="49">
        <f t="shared" si="172"/>
        <v>2.1877</v>
      </c>
      <c r="I188" s="49">
        <f t="shared" si="173"/>
        <v>91.883399999999995</v>
      </c>
      <c r="J188" s="11">
        <v>220.97</v>
      </c>
      <c r="K188" s="49">
        <f t="shared" si="174"/>
        <v>2.2096999999999998</v>
      </c>
      <c r="L188" s="49">
        <f t="shared" si="175"/>
        <v>92.807399999999987</v>
      </c>
      <c r="M188" s="11">
        <v>222.97</v>
      </c>
      <c r="N188" s="49">
        <f t="shared" si="176"/>
        <v>2.2296999999999998</v>
      </c>
      <c r="O188" s="49">
        <f t="shared" si="177"/>
        <v>93.64739999999999</v>
      </c>
      <c r="P188" s="11">
        <v>227.27</v>
      </c>
      <c r="Q188" s="49">
        <f t="shared" si="178"/>
        <v>2.2726999999999999</v>
      </c>
      <c r="R188" s="49">
        <f t="shared" si="179"/>
        <v>95.453400000000002</v>
      </c>
      <c r="S188" s="11">
        <v>229.27</v>
      </c>
      <c r="T188" s="49">
        <f t="shared" si="180"/>
        <v>2.2927</v>
      </c>
      <c r="U188" s="49">
        <f t="shared" si="181"/>
        <v>96.293399999999991</v>
      </c>
      <c r="V188" s="120">
        <v>-0.01</v>
      </c>
      <c r="W188" s="49">
        <f t="shared" si="197"/>
        <v>91.033399999999986</v>
      </c>
      <c r="X188" s="49">
        <f t="shared" si="164"/>
        <v>2.1674619047619044</v>
      </c>
      <c r="Y188" s="49">
        <f t="shared" si="165"/>
        <v>91.87339999999999</v>
      </c>
      <c r="Z188" s="49">
        <f t="shared" si="166"/>
        <v>2.1874619047619044</v>
      </c>
      <c r="AA188" s="49">
        <f t="shared" si="198"/>
        <v>95.443399999999997</v>
      </c>
      <c r="AB188" s="49">
        <f t="shared" si="167"/>
        <v>2.2724619047619048</v>
      </c>
      <c r="AC188" s="120">
        <v>-5.75</v>
      </c>
      <c r="AD188" s="49">
        <f t="shared" si="199"/>
        <v>85.293399999999991</v>
      </c>
      <c r="AE188" s="49">
        <f t="shared" si="168"/>
        <v>2.0307952380952381</v>
      </c>
      <c r="AF188" s="164">
        <v>2.6121530000000002</v>
      </c>
      <c r="AG188" s="164">
        <v>2.6121530000000002</v>
      </c>
      <c r="AH188" s="164">
        <v>2.4705149999999998</v>
      </c>
      <c r="AI188" s="164">
        <v>2.4705149999999998</v>
      </c>
      <c r="AJ188" s="164">
        <v>2.2122929999999998</v>
      </c>
      <c r="AK188" s="164">
        <v>2.2122929999999998</v>
      </c>
      <c r="AL188" s="164">
        <v>0.79912000000000005</v>
      </c>
      <c r="AM188" s="165">
        <v>2.7360000000000002</v>
      </c>
      <c r="AN188" s="165">
        <v>3.1619999999999999</v>
      </c>
      <c r="AO188" s="165">
        <v>3.399</v>
      </c>
      <c r="AP188" s="165">
        <v>4.1840000000000002</v>
      </c>
      <c r="AQ188" s="165">
        <v>4.4640000000000004</v>
      </c>
      <c r="AR188" s="165">
        <v>4.5039999999999996</v>
      </c>
      <c r="AS188" s="49">
        <f t="shared" si="194"/>
        <v>2.3322794642857141</v>
      </c>
      <c r="AT188" s="49">
        <f t="shared" si="194"/>
        <v>2.3322794642857141</v>
      </c>
      <c r="AU188" s="151">
        <v>75.45</v>
      </c>
      <c r="AV188" s="49">
        <f t="shared" si="195"/>
        <v>573.41999999999996</v>
      </c>
      <c r="AW188" s="49">
        <f t="shared" si="196"/>
        <v>521.28399999999999</v>
      </c>
      <c r="AX188" s="19"/>
      <c r="AY188" s="19">
        <f t="shared" si="182"/>
        <v>109.71042600000001</v>
      </c>
      <c r="AZ188" s="19">
        <f t="shared" si="183"/>
        <v>103.76163</v>
      </c>
      <c r="BA188" s="19">
        <f t="shared" si="184"/>
        <v>103.76163</v>
      </c>
      <c r="BB188" s="19">
        <f t="shared" si="185"/>
        <v>92.916305999999992</v>
      </c>
      <c r="BC188" s="19">
        <f t="shared" si="186"/>
        <v>92.916305999999992</v>
      </c>
      <c r="BD188" s="19">
        <f t="shared" si="187"/>
        <v>33.563040000000001</v>
      </c>
      <c r="BE188" s="19">
        <f t="shared" si="188"/>
        <v>114.91200000000001</v>
      </c>
      <c r="BF188" s="19">
        <f t="shared" si="189"/>
        <v>132.804</v>
      </c>
      <c r="BG188" s="19">
        <f t="shared" si="190"/>
        <v>142.75800000000001</v>
      </c>
      <c r="BH188" s="19">
        <f t="shared" si="191"/>
        <v>175.72800000000001</v>
      </c>
      <c r="BI188" s="19">
        <f t="shared" si="192"/>
        <v>187.48800000000003</v>
      </c>
      <c r="BJ188" s="19">
        <f t="shared" si="193"/>
        <v>189.16799999999998</v>
      </c>
    </row>
    <row r="189" spans="1:62">
      <c r="A189" s="20"/>
      <c r="B189" s="20">
        <v>202109</v>
      </c>
      <c r="C189" s="3">
        <v>44462</v>
      </c>
      <c r="D189" s="19">
        <v>217.4</v>
      </c>
      <c r="E189" s="49">
        <f t="shared" si="170"/>
        <v>2.1739999999999999</v>
      </c>
      <c r="F189" s="49">
        <f t="shared" si="171"/>
        <v>91.307999999999993</v>
      </c>
      <c r="G189" s="11">
        <v>219.4</v>
      </c>
      <c r="H189" s="49">
        <f t="shared" si="172"/>
        <v>2.194</v>
      </c>
      <c r="I189" s="49">
        <f t="shared" si="173"/>
        <v>92.147999999999996</v>
      </c>
      <c r="J189" s="11">
        <v>221</v>
      </c>
      <c r="K189" s="49">
        <f t="shared" si="174"/>
        <v>2.21</v>
      </c>
      <c r="L189" s="49">
        <f t="shared" si="175"/>
        <v>92.82</v>
      </c>
      <c r="M189" s="11">
        <v>223.00399999999999</v>
      </c>
      <c r="N189" s="49">
        <f t="shared" si="176"/>
        <v>2.2300399999999998</v>
      </c>
      <c r="O189" s="49">
        <f t="shared" si="177"/>
        <v>93.66167999999999</v>
      </c>
      <c r="P189" s="11">
        <v>226.41</v>
      </c>
      <c r="Q189" s="49">
        <f t="shared" si="178"/>
        <v>2.2641</v>
      </c>
      <c r="R189" s="49">
        <f t="shared" si="179"/>
        <v>95.092200000000005</v>
      </c>
      <c r="S189" s="11">
        <v>228.41</v>
      </c>
      <c r="T189" s="49">
        <f t="shared" si="180"/>
        <v>2.2841</v>
      </c>
      <c r="U189" s="49">
        <f t="shared" si="181"/>
        <v>95.932199999999995</v>
      </c>
      <c r="V189" s="120">
        <v>-0.01</v>
      </c>
      <c r="W189" s="49">
        <f t="shared" si="197"/>
        <v>91.297999999999988</v>
      </c>
      <c r="X189" s="49">
        <f t="shared" si="164"/>
        <v>2.1737619047619043</v>
      </c>
      <c r="Y189" s="49">
        <f t="shared" si="165"/>
        <v>92.137999999999991</v>
      </c>
      <c r="Z189" s="49">
        <f t="shared" si="166"/>
        <v>2.1937619047619044</v>
      </c>
      <c r="AA189" s="49">
        <f t="shared" si="198"/>
        <v>95.0822</v>
      </c>
      <c r="AB189" s="49">
        <f t="shared" si="167"/>
        <v>2.2638619047619049</v>
      </c>
      <c r="AC189" s="120">
        <v>-5.75</v>
      </c>
      <c r="AD189" s="49">
        <f t="shared" si="199"/>
        <v>85.557999999999993</v>
      </c>
      <c r="AE189" s="49">
        <f t="shared" si="168"/>
        <v>2.0370952380952381</v>
      </c>
      <c r="AF189" s="164">
        <v>2.6121530000000002</v>
      </c>
      <c r="AG189" s="164">
        <v>2.6121530000000002</v>
      </c>
      <c r="AH189" s="164">
        <v>2.4705149999999998</v>
      </c>
      <c r="AI189" s="164">
        <v>2.4705149999999998</v>
      </c>
      <c r="AJ189" s="164">
        <v>2.2122929999999998</v>
      </c>
      <c r="AK189" s="164">
        <v>2.2122929999999998</v>
      </c>
      <c r="AL189" s="164">
        <v>0.79912000000000005</v>
      </c>
      <c r="AM189" s="165">
        <v>2.7360000000000002</v>
      </c>
      <c r="AN189" s="165">
        <v>3.1619999999999999</v>
      </c>
      <c r="AO189" s="165">
        <v>3.399</v>
      </c>
      <c r="AP189" s="165">
        <v>4.1840000000000002</v>
      </c>
      <c r="AQ189" s="165">
        <v>4.4640000000000004</v>
      </c>
      <c r="AR189" s="165">
        <v>4.5039999999999996</v>
      </c>
      <c r="AS189" s="49">
        <f t="shared" si="194"/>
        <v>2.3322794642857141</v>
      </c>
      <c r="AT189" s="49">
        <f t="shared" si="194"/>
        <v>2.3322794642857141</v>
      </c>
      <c r="AU189" s="151">
        <v>73.98</v>
      </c>
      <c r="AV189" s="49">
        <f t="shared" si="195"/>
        <v>562.24800000000005</v>
      </c>
      <c r="AW189" s="49">
        <f t="shared" si="196"/>
        <v>520.6</v>
      </c>
      <c r="AX189" s="19"/>
      <c r="AY189" s="19">
        <f t="shared" si="182"/>
        <v>109.71042600000001</v>
      </c>
      <c r="AZ189" s="19">
        <f t="shared" si="183"/>
        <v>103.76163</v>
      </c>
      <c r="BA189" s="19">
        <f t="shared" si="184"/>
        <v>103.76163</v>
      </c>
      <c r="BB189" s="19">
        <f t="shared" si="185"/>
        <v>92.916305999999992</v>
      </c>
      <c r="BC189" s="19">
        <f t="shared" si="186"/>
        <v>92.916305999999992</v>
      </c>
      <c r="BD189" s="19">
        <f t="shared" si="187"/>
        <v>33.563040000000001</v>
      </c>
      <c r="BE189" s="19">
        <f t="shared" si="188"/>
        <v>114.91200000000001</v>
      </c>
      <c r="BF189" s="19">
        <f t="shared" si="189"/>
        <v>132.804</v>
      </c>
      <c r="BG189" s="19">
        <f t="shared" si="190"/>
        <v>142.75800000000001</v>
      </c>
      <c r="BH189" s="19">
        <f t="shared" si="191"/>
        <v>175.72800000000001</v>
      </c>
      <c r="BI189" s="19">
        <f t="shared" si="192"/>
        <v>187.48800000000003</v>
      </c>
      <c r="BJ189" s="19">
        <f t="shared" si="193"/>
        <v>189.16799999999998</v>
      </c>
    </row>
    <row r="190" spans="1:62">
      <c r="A190" s="20"/>
      <c r="B190" s="20">
        <v>202109</v>
      </c>
      <c r="C190" s="3">
        <v>44461</v>
      </c>
      <c r="D190" s="19">
        <v>212.64</v>
      </c>
      <c r="E190" s="49">
        <f t="shared" si="170"/>
        <v>2.1263999999999998</v>
      </c>
      <c r="F190" s="49">
        <f t="shared" si="171"/>
        <v>89.308799999999991</v>
      </c>
      <c r="G190" s="11">
        <v>214.64</v>
      </c>
      <c r="H190" s="49">
        <f t="shared" si="172"/>
        <v>2.1463999999999999</v>
      </c>
      <c r="I190" s="49">
        <f t="shared" si="173"/>
        <v>90.148799999999994</v>
      </c>
      <c r="J190" s="11">
        <v>216.57</v>
      </c>
      <c r="K190" s="49">
        <f t="shared" si="174"/>
        <v>2.1656999999999997</v>
      </c>
      <c r="L190" s="49">
        <f t="shared" si="175"/>
        <v>90.959399999999988</v>
      </c>
      <c r="M190" s="11">
        <v>218.572</v>
      </c>
      <c r="N190" s="49">
        <f t="shared" si="176"/>
        <v>2.1857199999999999</v>
      </c>
      <c r="O190" s="49">
        <f t="shared" si="177"/>
        <v>91.800240000000002</v>
      </c>
      <c r="P190" s="11">
        <v>222.47</v>
      </c>
      <c r="Q190" s="49">
        <f t="shared" si="178"/>
        <v>2.2246999999999999</v>
      </c>
      <c r="R190" s="49">
        <f t="shared" si="179"/>
        <v>93.437399999999997</v>
      </c>
      <c r="S190" s="11">
        <v>224.47</v>
      </c>
      <c r="T190" s="49">
        <f t="shared" si="180"/>
        <v>2.2446999999999999</v>
      </c>
      <c r="U190" s="49">
        <f t="shared" si="181"/>
        <v>94.2774</v>
      </c>
      <c r="V190" s="120">
        <v>-0.01</v>
      </c>
      <c r="W190" s="49">
        <f t="shared" si="197"/>
        <v>89.298799999999986</v>
      </c>
      <c r="X190" s="49">
        <f t="shared" si="164"/>
        <v>2.1261619047619043</v>
      </c>
      <c r="Y190" s="49">
        <f t="shared" si="165"/>
        <v>90.138799999999989</v>
      </c>
      <c r="Z190" s="49">
        <f t="shared" si="166"/>
        <v>2.1461619047619047</v>
      </c>
      <c r="AA190" s="49">
        <f t="shared" si="198"/>
        <v>93.427399999999992</v>
      </c>
      <c r="AB190" s="49">
        <f t="shared" si="167"/>
        <v>2.2244619047619048</v>
      </c>
      <c r="AC190" s="120">
        <v>-5.75</v>
      </c>
      <c r="AD190" s="49">
        <f t="shared" si="199"/>
        <v>83.558799999999991</v>
      </c>
      <c r="AE190" s="49">
        <f t="shared" si="168"/>
        <v>1.989495238095238</v>
      </c>
      <c r="AF190" s="164">
        <v>2.6121530000000002</v>
      </c>
      <c r="AG190" s="164">
        <v>2.6121530000000002</v>
      </c>
      <c r="AH190" s="164">
        <v>2.4705149999999998</v>
      </c>
      <c r="AI190" s="164">
        <v>2.4705149999999998</v>
      </c>
      <c r="AJ190" s="164">
        <v>2.2122929999999998</v>
      </c>
      <c r="AK190" s="164">
        <v>2.2122929999999998</v>
      </c>
      <c r="AL190" s="164">
        <v>0.79912000000000005</v>
      </c>
      <c r="AM190" s="165">
        <v>2.7360000000000002</v>
      </c>
      <c r="AN190" s="165">
        <v>3.1619999999999999</v>
      </c>
      <c r="AO190" s="165">
        <v>3.399</v>
      </c>
      <c r="AP190" s="165">
        <v>4.1840000000000002</v>
      </c>
      <c r="AQ190" s="165">
        <v>4.4640000000000004</v>
      </c>
      <c r="AR190" s="165">
        <v>4.5039999999999996</v>
      </c>
      <c r="AS190" s="49">
        <f t="shared" si="194"/>
        <v>2.3322794642857141</v>
      </c>
      <c r="AT190" s="49">
        <f t="shared" si="194"/>
        <v>2.3322794642857141</v>
      </c>
      <c r="AU190" s="151">
        <v>73.3</v>
      </c>
      <c r="AV190" s="49">
        <f t="shared" si="195"/>
        <v>557.07999999999993</v>
      </c>
      <c r="AW190" s="49">
        <f t="shared" si="196"/>
        <v>487.99599999999992</v>
      </c>
      <c r="AX190" s="19"/>
      <c r="AY190" s="19">
        <f t="shared" si="182"/>
        <v>109.71042600000001</v>
      </c>
      <c r="AZ190" s="19">
        <f t="shared" si="183"/>
        <v>103.76163</v>
      </c>
      <c r="BA190" s="19">
        <f t="shared" si="184"/>
        <v>103.76163</v>
      </c>
      <c r="BB190" s="19">
        <f t="shared" si="185"/>
        <v>92.916305999999992</v>
      </c>
      <c r="BC190" s="19">
        <f t="shared" si="186"/>
        <v>92.916305999999992</v>
      </c>
      <c r="BD190" s="19">
        <f t="shared" si="187"/>
        <v>33.563040000000001</v>
      </c>
      <c r="BE190" s="19">
        <f t="shared" si="188"/>
        <v>114.91200000000001</v>
      </c>
      <c r="BF190" s="19">
        <f t="shared" si="189"/>
        <v>132.804</v>
      </c>
      <c r="BG190" s="19">
        <f t="shared" si="190"/>
        <v>142.75800000000001</v>
      </c>
      <c r="BH190" s="19">
        <f t="shared" si="191"/>
        <v>175.72800000000001</v>
      </c>
      <c r="BI190" s="19">
        <f t="shared" si="192"/>
        <v>187.48800000000003</v>
      </c>
      <c r="BJ190" s="19">
        <f t="shared" si="193"/>
        <v>189.16799999999998</v>
      </c>
    </row>
    <row r="191" spans="1:62">
      <c r="A191" s="20"/>
      <c r="B191" s="20">
        <v>202109</v>
      </c>
      <c r="C191" s="3">
        <v>44460</v>
      </c>
      <c r="D191" s="19">
        <v>210.77</v>
      </c>
      <c r="E191" s="49">
        <f t="shared" si="170"/>
        <v>2.1076999999999999</v>
      </c>
      <c r="F191" s="49">
        <f t="shared" si="171"/>
        <v>88.523399999999995</v>
      </c>
      <c r="G191" s="11">
        <v>212.77</v>
      </c>
      <c r="H191" s="49">
        <f t="shared" si="172"/>
        <v>2.1276999999999999</v>
      </c>
      <c r="I191" s="49">
        <f t="shared" si="173"/>
        <v>89.363399999999999</v>
      </c>
      <c r="J191" s="11">
        <v>214.71</v>
      </c>
      <c r="K191" s="49">
        <f t="shared" si="174"/>
        <v>2.1471</v>
      </c>
      <c r="L191" s="49">
        <f t="shared" si="175"/>
        <v>90.178200000000004</v>
      </c>
      <c r="M191" s="11">
        <v>216.714</v>
      </c>
      <c r="N191" s="49">
        <f t="shared" si="176"/>
        <v>2.1671399999999998</v>
      </c>
      <c r="O191" s="49">
        <f t="shared" si="177"/>
        <v>91.019880000000001</v>
      </c>
      <c r="P191" s="11">
        <v>220.63</v>
      </c>
      <c r="Q191" s="49">
        <f t="shared" si="178"/>
        <v>2.2063000000000001</v>
      </c>
      <c r="R191" s="49">
        <f t="shared" si="179"/>
        <v>92.664600000000007</v>
      </c>
      <c r="S191" s="11">
        <v>222.63</v>
      </c>
      <c r="T191" s="49">
        <f t="shared" si="180"/>
        <v>2.2263000000000002</v>
      </c>
      <c r="U191" s="49">
        <f t="shared" si="181"/>
        <v>93.504600000000011</v>
      </c>
      <c r="V191" s="120">
        <v>-0.01</v>
      </c>
      <c r="W191" s="49">
        <f t="shared" si="197"/>
        <v>88.51339999999999</v>
      </c>
      <c r="X191" s="49">
        <f t="shared" si="164"/>
        <v>2.1074619047619043</v>
      </c>
      <c r="Y191" s="49">
        <f t="shared" si="165"/>
        <v>89.353399999999993</v>
      </c>
      <c r="Z191" s="49">
        <f t="shared" si="166"/>
        <v>2.1274619047619048</v>
      </c>
      <c r="AA191" s="49">
        <f t="shared" si="198"/>
        <v>92.654600000000002</v>
      </c>
      <c r="AB191" s="49">
        <f t="shared" si="167"/>
        <v>2.206061904761905</v>
      </c>
      <c r="AC191" s="120">
        <v>-5.75</v>
      </c>
      <c r="AD191" s="49">
        <f t="shared" si="199"/>
        <v>82.773399999999995</v>
      </c>
      <c r="AE191" s="49">
        <f t="shared" si="168"/>
        <v>1.970795238095238</v>
      </c>
      <c r="AF191" s="164">
        <v>2.6121530000000002</v>
      </c>
      <c r="AG191" s="164">
        <v>2.6121530000000002</v>
      </c>
      <c r="AH191" s="164">
        <v>2.4705149999999998</v>
      </c>
      <c r="AI191" s="164">
        <v>2.4705149999999998</v>
      </c>
      <c r="AJ191" s="164">
        <v>2.2122929999999998</v>
      </c>
      <c r="AK191" s="164">
        <v>2.2122929999999998</v>
      </c>
      <c r="AL191" s="164">
        <v>0.79912000000000005</v>
      </c>
      <c r="AM191" s="165">
        <v>2.7360000000000002</v>
      </c>
      <c r="AN191" s="165">
        <v>3.1619999999999999</v>
      </c>
      <c r="AO191" s="165">
        <v>3.399</v>
      </c>
      <c r="AP191" s="165">
        <v>4.1840000000000002</v>
      </c>
      <c r="AQ191" s="165">
        <v>4.4640000000000004</v>
      </c>
      <c r="AR191" s="165">
        <v>4.5039999999999996</v>
      </c>
      <c r="AS191" s="49">
        <f t="shared" si="194"/>
        <v>2.3322794642857141</v>
      </c>
      <c r="AT191" s="49">
        <f t="shared" si="194"/>
        <v>2.3322794642857141</v>
      </c>
      <c r="AU191" s="151">
        <v>72.23</v>
      </c>
      <c r="AV191" s="49">
        <f t="shared" si="195"/>
        <v>548.94799999999998</v>
      </c>
      <c r="AW191" s="49">
        <f t="shared" si="196"/>
        <v>522.80399999999997</v>
      </c>
      <c r="AX191" s="19"/>
      <c r="AY191" s="19">
        <f t="shared" si="182"/>
        <v>109.71042600000001</v>
      </c>
      <c r="AZ191" s="19">
        <f t="shared" si="183"/>
        <v>103.76163</v>
      </c>
      <c r="BA191" s="19">
        <f t="shared" si="184"/>
        <v>103.76163</v>
      </c>
      <c r="BB191" s="19">
        <f t="shared" si="185"/>
        <v>92.916305999999992</v>
      </c>
      <c r="BC191" s="19">
        <f t="shared" si="186"/>
        <v>92.916305999999992</v>
      </c>
      <c r="BD191" s="19">
        <f t="shared" si="187"/>
        <v>33.563040000000001</v>
      </c>
      <c r="BE191" s="19">
        <f t="shared" si="188"/>
        <v>114.91200000000001</v>
      </c>
      <c r="BF191" s="19">
        <f t="shared" si="189"/>
        <v>132.804</v>
      </c>
      <c r="BG191" s="19">
        <f t="shared" si="190"/>
        <v>142.75800000000001</v>
      </c>
      <c r="BH191" s="19">
        <f t="shared" si="191"/>
        <v>175.72800000000001</v>
      </c>
      <c r="BI191" s="19">
        <f t="shared" si="192"/>
        <v>187.48800000000003</v>
      </c>
      <c r="BJ191" s="19">
        <f t="shared" si="193"/>
        <v>189.16799999999998</v>
      </c>
    </row>
    <row r="192" spans="1:62">
      <c r="A192" s="20"/>
      <c r="B192" s="20">
        <v>202109</v>
      </c>
      <c r="C192" s="3">
        <v>44459</v>
      </c>
      <c r="D192" s="19">
        <v>212.37</v>
      </c>
      <c r="E192" s="49">
        <f t="shared" si="170"/>
        <v>2.1236999999999999</v>
      </c>
      <c r="F192" s="49">
        <f t="shared" si="171"/>
        <v>89.195399999999992</v>
      </c>
      <c r="G192" s="11">
        <v>214.37</v>
      </c>
      <c r="H192" s="49">
        <f t="shared" si="172"/>
        <v>2.1436999999999999</v>
      </c>
      <c r="I192" s="49">
        <f t="shared" si="173"/>
        <v>90.035399999999996</v>
      </c>
      <c r="J192" s="11">
        <v>215.97</v>
      </c>
      <c r="K192" s="49">
        <f t="shared" si="174"/>
        <v>2.1597</v>
      </c>
      <c r="L192" s="49">
        <f t="shared" si="175"/>
        <v>90.707399999999993</v>
      </c>
      <c r="M192" s="11">
        <v>217.97399999999999</v>
      </c>
      <c r="N192" s="49">
        <f t="shared" si="176"/>
        <v>2.1797399999999998</v>
      </c>
      <c r="O192" s="49">
        <f t="shared" si="177"/>
        <v>91.549079999999989</v>
      </c>
      <c r="P192" s="11">
        <v>221.38</v>
      </c>
      <c r="Q192" s="49">
        <f t="shared" si="178"/>
        <v>2.2138</v>
      </c>
      <c r="R192" s="49">
        <f t="shared" si="179"/>
        <v>92.979600000000005</v>
      </c>
      <c r="S192" s="11">
        <v>223.38</v>
      </c>
      <c r="T192" s="49">
        <f t="shared" si="180"/>
        <v>2.2338</v>
      </c>
      <c r="U192" s="49">
        <f t="shared" si="181"/>
        <v>93.819599999999994</v>
      </c>
      <c r="V192" s="120">
        <v>-0.01</v>
      </c>
      <c r="W192" s="49">
        <f t="shared" si="197"/>
        <v>89.185399999999987</v>
      </c>
      <c r="X192" s="49">
        <f t="shared" si="164"/>
        <v>2.1234619047619043</v>
      </c>
      <c r="Y192" s="49">
        <f t="shared" si="165"/>
        <v>90.025399999999991</v>
      </c>
      <c r="Z192" s="49">
        <f t="shared" si="166"/>
        <v>2.1434619047619043</v>
      </c>
      <c r="AA192" s="49">
        <f t="shared" si="198"/>
        <v>92.9696</v>
      </c>
      <c r="AB192" s="49">
        <f t="shared" si="167"/>
        <v>2.2135619047619048</v>
      </c>
      <c r="AC192" s="120">
        <v>-5.75</v>
      </c>
      <c r="AD192" s="49">
        <f t="shared" si="199"/>
        <v>83.445399999999992</v>
      </c>
      <c r="AE192" s="49">
        <f t="shared" si="168"/>
        <v>1.9867952380952378</v>
      </c>
      <c r="AF192" s="164">
        <v>2.6121530000000002</v>
      </c>
      <c r="AG192" s="164">
        <v>2.6121530000000002</v>
      </c>
      <c r="AH192" s="164">
        <v>2.4705149999999998</v>
      </c>
      <c r="AI192" s="164">
        <v>2.4705149999999998</v>
      </c>
      <c r="AJ192" s="164">
        <v>2.2122929999999998</v>
      </c>
      <c r="AK192" s="164">
        <v>2.2122929999999998</v>
      </c>
      <c r="AL192" s="164">
        <v>0.79912000000000005</v>
      </c>
      <c r="AM192" s="165">
        <v>2.7360000000000002</v>
      </c>
      <c r="AN192" s="165">
        <v>3.1619999999999999</v>
      </c>
      <c r="AO192" s="165">
        <v>3.399</v>
      </c>
      <c r="AP192" s="165">
        <v>4.1840000000000002</v>
      </c>
      <c r="AQ192" s="165">
        <v>4.4640000000000004</v>
      </c>
      <c r="AR192" s="165">
        <v>4.5039999999999996</v>
      </c>
      <c r="AS192" s="49">
        <f t="shared" si="194"/>
        <v>2.3322794642857141</v>
      </c>
      <c r="AT192" s="49">
        <f t="shared" si="194"/>
        <v>2.3322794642857141</v>
      </c>
      <c r="AU192" s="151">
        <v>70.489999999999995</v>
      </c>
      <c r="AV192" s="49">
        <f t="shared" si="195"/>
        <v>535.72399999999993</v>
      </c>
      <c r="AW192" s="49">
        <f t="shared" si="196"/>
        <v>512.39199999999994</v>
      </c>
      <c r="AX192" s="19"/>
      <c r="AY192" s="19">
        <f t="shared" si="182"/>
        <v>109.71042600000001</v>
      </c>
      <c r="AZ192" s="19">
        <f t="shared" si="183"/>
        <v>103.76163</v>
      </c>
      <c r="BA192" s="19">
        <f t="shared" si="184"/>
        <v>103.76163</v>
      </c>
      <c r="BB192" s="19">
        <f t="shared" si="185"/>
        <v>92.916305999999992</v>
      </c>
      <c r="BC192" s="19">
        <f t="shared" si="186"/>
        <v>92.916305999999992</v>
      </c>
      <c r="BD192" s="19">
        <f t="shared" si="187"/>
        <v>33.563040000000001</v>
      </c>
      <c r="BE192" s="19">
        <f t="shared" si="188"/>
        <v>114.91200000000001</v>
      </c>
      <c r="BF192" s="19">
        <f t="shared" si="189"/>
        <v>132.804</v>
      </c>
      <c r="BG192" s="19">
        <f t="shared" si="190"/>
        <v>142.75800000000001</v>
      </c>
      <c r="BH192" s="19">
        <f t="shared" si="191"/>
        <v>175.72800000000001</v>
      </c>
      <c r="BI192" s="19">
        <f t="shared" si="192"/>
        <v>187.48800000000003</v>
      </c>
      <c r="BJ192" s="19">
        <f t="shared" si="193"/>
        <v>189.16799999999998</v>
      </c>
    </row>
    <row r="193" spans="1:62">
      <c r="A193" s="20"/>
      <c r="B193" s="20">
        <v>202109</v>
      </c>
      <c r="C193" s="3">
        <v>44456</v>
      </c>
      <c r="D193" s="19">
        <v>219.13</v>
      </c>
      <c r="E193" s="49">
        <f t="shared" si="170"/>
        <v>2.1913</v>
      </c>
      <c r="F193" s="49">
        <f t="shared" si="171"/>
        <v>92.034599999999998</v>
      </c>
      <c r="G193" s="11">
        <v>221.13</v>
      </c>
      <c r="H193" s="49">
        <f t="shared" si="172"/>
        <v>2.2113</v>
      </c>
      <c r="I193" s="49">
        <f t="shared" si="173"/>
        <v>92.874600000000001</v>
      </c>
      <c r="J193" s="11">
        <v>223.33</v>
      </c>
      <c r="K193" s="49">
        <f t="shared" si="174"/>
        <v>2.2333000000000003</v>
      </c>
      <c r="L193" s="49">
        <f t="shared" si="175"/>
        <v>93.798600000000008</v>
      </c>
      <c r="M193" s="11">
        <v>225.33</v>
      </c>
      <c r="N193" s="49">
        <f t="shared" si="176"/>
        <v>2.2533000000000003</v>
      </c>
      <c r="O193" s="49">
        <f t="shared" si="177"/>
        <v>94.638600000000011</v>
      </c>
      <c r="P193" s="11">
        <v>229.63</v>
      </c>
      <c r="Q193" s="49">
        <f t="shared" si="178"/>
        <v>2.2963</v>
      </c>
      <c r="R193" s="49">
        <f t="shared" si="179"/>
        <v>96.444599999999994</v>
      </c>
      <c r="S193" s="11">
        <v>231.63</v>
      </c>
      <c r="T193" s="49">
        <f t="shared" si="180"/>
        <v>2.3163</v>
      </c>
      <c r="U193" s="49">
        <f t="shared" si="181"/>
        <v>97.284599999999998</v>
      </c>
      <c r="V193" s="120">
        <v>-0.01</v>
      </c>
      <c r="W193" s="49">
        <f t="shared" si="197"/>
        <v>92.024599999999992</v>
      </c>
      <c r="X193" s="49">
        <f t="shared" si="164"/>
        <v>2.1910619047619044</v>
      </c>
      <c r="Y193" s="49">
        <f t="shared" si="165"/>
        <v>92.864599999999996</v>
      </c>
      <c r="Z193" s="49">
        <f t="shared" si="166"/>
        <v>2.2110619047619045</v>
      </c>
      <c r="AA193" s="49">
        <f t="shared" si="198"/>
        <v>96.434599999999989</v>
      </c>
      <c r="AB193" s="49">
        <f t="shared" si="167"/>
        <v>2.2960619047619044</v>
      </c>
      <c r="AC193" s="120">
        <v>-5.75</v>
      </c>
      <c r="AD193" s="49">
        <f t="shared" si="199"/>
        <v>86.284599999999998</v>
      </c>
      <c r="AE193" s="49">
        <f t="shared" si="168"/>
        <v>2.0543952380952382</v>
      </c>
      <c r="AF193" s="164">
        <v>2.6121530000000002</v>
      </c>
      <c r="AG193" s="164">
        <v>2.6121530000000002</v>
      </c>
      <c r="AH193" s="164">
        <v>2.4705149999999998</v>
      </c>
      <c r="AI193" s="164">
        <v>2.4705149999999998</v>
      </c>
      <c r="AJ193" s="164">
        <v>2.2122929999999998</v>
      </c>
      <c r="AK193" s="164">
        <v>2.2122929999999998</v>
      </c>
      <c r="AL193" s="164">
        <v>0.79912000000000005</v>
      </c>
      <c r="AM193" s="165">
        <v>2.738</v>
      </c>
      <c r="AN193" s="165">
        <v>3.1619999999999999</v>
      </c>
      <c r="AO193" s="165">
        <v>3.3929999999999998</v>
      </c>
      <c r="AP193" s="165">
        <v>4.1849999999999996</v>
      </c>
      <c r="AQ193" s="165">
        <v>4.4660000000000002</v>
      </c>
      <c r="AR193" s="165">
        <v>4.5119999999999996</v>
      </c>
      <c r="AS193" s="49">
        <f t="shared" si="194"/>
        <v>2.3322794642857141</v>
      </c>
      <c r="AT193" s="49">
        <f t="shared" si="194"/>
        <v>2.3322794642857141</v>
      </c>
      <c r="AU193" s="151">
        <v>70.14</v>
      </c>
      <c r="AV193" s="49">
        <f t="shared" si="195"/>
        <v>533.06399999999996</v>
      </c>
      <c r="AW193" s="49">
        <f t="shared" si="196"/>
        <v>519.53599999999994</v>
      </c>
      <c r="AX193" s="19"/>
      <c r="AY193" s="19">
        <f t="shared" si="182"/>
        <v>109.71042600000001</v>
      </c>
      <c r="AZ193" s="19">
        <f t="shared" si="183"/>
        <v>103.76163</v>
      </c>
      <c r="BA193" s="19">
        <f t="shared" si="184"/>
        <v>103.76163</v>
      </c>
      <c r="BB193" s="19">
        <f t="shared" si="185"/>
        <v>92.916305999999992</v>
      </c>
      <c r="BC193" s="19">
        <f t="shared" si="186"/>
        <v>92.916305999999992</v>
      </c>
      <c r="BD193" s="19">
        <f t="shared" si="187"/>
        <v>33.563040000000001</v>
      </c>
      <c r="BE193" s="19">
        <f t="shared" si="188"/>
        <v>114.996</v>
      </c>
      <c r="BF193" s="19">
        <f t="shared" si="189"/>
        <v>132.804</v>
      </c>
      <c r="BG193" s="19">
        <f t="shared" si="190"/>
        <v>142.506</v>
      </c>
      <c r="BH193" s="19">
        <f t="shared" si="191"/>
        <v>175.76999999999998</v>
      </c>
      <c r="BI193" s="19">
        <f t="shared" si="192"/>
        <v>187.572</v>
      </c>
      <c r="BJ193" s="19">
        <f t="shared" si="193"/>
        <v>189.50399999999999</v>
      </c>
    </row>
    <row r="194" spans="1:62">
      <c r="A194" s="20"/>
      <c r="B194" s="20">
        <v>202109</v>
      </c>
      <c r="C194" s="3">
        <v>44455</v>
      </c>
      <c r="D194" s="19">
        <v>220.52</v>
      </c>
      <c r="E194" s="49">
        <f t="shared" si="170"/>
        <v>2.2052</v>
      </c>
      <c r="F194" s="49">
        <f t="shared" si="171"/>
        <v>92.618400000000008</v>
      </c>
      <c r="G194" s="11">
        <v>222.52</v>
      </c>
      <c r="H194" s="49">
        <f t="shared" si="172"/>
        <v>2.2252000000000001</v>
      </c>
      <c r="I194" s="49">
        <f t="shared" si="173"/>
        <v>93.458399999999997</v>
      </c>
      <c r="J194" s="11">
        <v>224.62</v>
      </c>
      <c r="K194" s="49">
        <f t="shared" si="174"/>
        <v>2.2462</v>
      </c>
      <c r="L194" s="49">
        <f t="shared" si="175"/>
        <v>94.340400000000002</v>
      </c>
      <c r="M194" s="11">
        <v>226.62</v>
      </c>
      <c r="N194" s="49">
        <f t="shared" si="176"/>
        <v>2.2662</v>
      </c>
      <c r="O194" s="49">
        <f t="shared" si="177"/>
        <v>95.180400000000006</v>
      </c>
      <c r="P194" s="11">
        <v>230.77</v>
      </c>
      <c r="Q194" s="49">
        <f t="shared" si="178"/>
        <v>2.3077000000000001</v>
      </c>
      <c r="R194" s="49">
        <f t="shared" si="179"/>
        <v>96.923400000000001</v>
      </c>
      <c r="S194" s="11">
        <v>232.77</v>
      </c>
      <c r="T194" s="49">
        <f t="shared" si="180"/>
        <v>2.3277000000000001</v>
      </c>
      <c r="U194" s="49">
        <f t="shared" si="181"/>
        <v>97.763400000000004</v>
      </c>
      <c r="V194" s="120">
        <v>-0.01</v>
      </c>
      <c r="W194" s="49">
        <f t="shared" si="197"/>
        <v>92.608400000000003</v>
      </c>
      <c r="X194" s="49">
        <f t="shared" si="164"/>
        <v>2.2049619047619049</v>
      </c>
      <c r="Y194" s="49">
        <f t="shared" si="165"/>
        <v>93.448399999999992</v>
      </c>
      <c r="Z194" s="49">
        <f t="shared" si="166"/>
        <v>2.2249619047619045</v>
      </c>
      <c r="AA194" s="49">
        <f t="shared" si="198"/>
        <v>96.913399999999996</v>
      </c>
      <c r="AB194" s="49">
        <f t="shared" si="167"/>
        <v>2.3074619047619045</v>
      </c>
      <c r="AC194" s="120">
        <v>-5.75</v>
      </c>
      <c r="AD194" s="49">
        <f t="shared" si="199"/>
        <v>86.868400000000008</v>
      </c>
      <c r="AE194" s="49">
        <f t="shared" si="168"/>
        <v>2.0682952380952382</v>
      </c>
      <c r="AF194" s="164">
        <v>2.6121530000000002</v>
      </c>
      <c r="AG194" s="164">
        <v>2.6121530000000002</v>
      </c>
      <c r="AH194" s="164">
        <v>2.4705149999999998</v>
      </c>
      <c r="AI194" s="164">
        <v>2.4705149999999998</v>
      </c>
      <c r="AJ194" s="164">
        <v>2.2122929999999998</v>
      </c>
      <c r="AK194" s="164">
        <v>2.2122929999999998</v>
      </c>
      <c r="AL194" s="164">
        <v>0.79912000000000005</v>
      </c>
      <c r="AM194" s="165">
        <v>2.738</v>
      </c>
      <c r="AN194" s="165">
        <v>3.1619999999999999</v>
      </c>
      <c r="AO194" s="165">
        <v>3.3929999999999998</v>
      </c>
      <c r="AP194" s="165">
        <v>4.1849999999999996</v>
      </c>
      <c r="AQ194" s="165">
        <v>4.4660000000000002</v>
      </c>
      <c r="AR194" s="165">
        <v>4.5119999999999996</v>
      </c>
      <c r="AS194" s="49">
        <f t="shared" si="194"/>
        <v>2.3322794642857141</v>
      </c>
      <c r="AT194" s="49">
        <f t="shared" si="194"/>
        <v>2.3322794642857141</v>
      </c>
      <c r="AU194" s="151">
        <v>71.819999999999993</v>
      </c>
      <c r="AV194" s="49">
        <f t="shared" si="195"/>
        <v>545.83199999999988</v>
      </c>
      <c r="AW194" s="49">
        <f t="shared" si="196"/>
        <v>513.30399999999997</v>
      </c>
      <c r="AX194" s="19"/>
      <c r="AY194" s="19">
        <f t="shared" si="182"/>
        <v>109.71042600000001</v>
      </c>
      <c r="AZ194" s="19">
        <f t="shared" si="183"/>
        <v>103.76163</v>
      </c>
      <c r="BA194" s="19">
        <f t="shared" si="184"/>
        <v>103.76163</v>
      </c>
      <c r="BB194" s="19">
        <f t="shared" si="185"/>
        <v>92.916305999999992</v>
      </c>
      <c r="BC194" s="19">
        <f t="shared" si="186"/>
        <v>92.916305999999992</v>
      </c>
      <c r="BD194" s="19">
        <f t="shared" si="187"/>
        <v>33.563040000000001</v>
      </c>
      <c r="BE194" s="19">
        <f t="shared" si="188"/>
        <v>114.996</v>
      </c>
      <c r="BF194" s="19">
        <f t="shared" si="189"/>
        <v>132.804</v>
      </c>
      <c r="BG194" s="19">
        <f t="shared" si="190"/>
        <v>142.506</v>
      </c>
      <c r="BH194" s="19">
        <f t="shared" si="191"/>
        <v>175.76999999999998</v>
      </c>
      <c r="BI194" s="19">
        <f t="shared" si="192"/>
        <v>187.572</v>
      </c>
      <c r="BJ194" s="19">
        <f t="shared" si="193"/>
        <v>189.50399999999999</v>
      </c>
    </row>
    <row r="195" spans="1:62">
      <c r="A195" s="20"/>
      <c r="B195" s="20">
        <v>202109</v>
      </c>
      <c r="C195" s="3">
        <v>44454</v>
      </c>
      <c r="D195" s="19">
        <v>224.31</v>
      </c>
      <c r="E195" s="49">
        <f t="shared" si="170"/>
        <v>2.2431000000000001</v>
      </c>
      <c r="F195" s="49">
        <f t="shared" si="171"/>
        <v>94.2102</v>
      </c>
      <c r="G195" s="11">
        <v>226.31</v>
      </c>
      <c r="H195" s="49">
        <f t="shared" si="172"/>
        <v>2.2631000000000001</v>
      </c>
      <c r="I195" s="49">
        <f t="shared" si="173"/>
        <v>95.050200000000004</v>
      </c>
      <c r="J195" s="11">
        <v>228.41</v>
      </c>
      <c r="K195" s="49">
        <f t="shared" si="174"/>
        <v>2.2841</v>
      </c>
      <c r="L195" s="49">
        <f t="shared" si="175"/>
        <v>95.932199999999995</v>
      </c>
      <c r="M195" s="11">
        <v>230.41</v>
      </c>
      <c r="N195" s="49">
        <f t="shared" si="176"/>
        <v>2.3041</v>
      </c>
      <c r="O195" s="49">
        <f t="shared" si="177"/>
        <v>96.772199999999998</v>
      </c>
      <c r="P195" s="11">
        <v>234.56</v>
      </c>
      <c r="Q195" s="49">
        <f t="shared" si="178"/>
        <v>2.3456000000000001</v>
      </c>
      <c r="R195" s="49">
        <f t="shared" si="179"/>
        <v>98.515200000000007</v>
      </c>
      <c r="S195" s="11">
        <v>236.56</v>
      </c>
      <c r="T195" s="49">
        <f t="shared" si="180"/>
        <v>2.3656000000000001</v>
      </c>
      <c r="U195" s="49">
        <f t="shared" si="181"/>
        <v>99.355200000000011</v>
      </c>
      <c r="V195" s="120">
        <v>-0.01</v>
      </c>
      <c r="W195" s="49">
        <f t="shared" si="197"/>
        <v>94.200199999999995</v>
      </c>
      <c r="X195" s="49">
        <f t="shared" si="164"/>
        <v>2.2428619047619045</v>
      </c>
      <c r="Y195" s="49">
        <f t="shared" si="165"/>
        <v>95.040199999999999</v>
      </c>
      <c r="Z195" s="49">
        <f t="shared" si="166"/>
        <v>2.2628619047619045</v>
      </c>
      <c r="AA195" s="49">
        <f t="shared" si="198"/>
        <v>98.505200000000002</v>
      </c>
      <c r="AB195" s="49">
        <f t="shared" si="167"/>
        <v>2.345361904761905</v>
      </c>
      <c r="AC195" s="120">
        <v>-5.75</v>
      </c>
      <c r="AD195" s="49">
        <f t="shared" si="199"/>
        <v>88.4602</v>
      </c>
      <c r="AE195" s="49">
        <f t="shared" si="168"/>
        <v>2.1061952380952382</v>
      </c>
      <c r="AF195" s="164">
        <v>2.6121530000000002</v>
      </c>
      <c r="AG195" s="164">
        <v>2.6121530000000002</v>
      </c>
      <c r="AH195" s="164">
        <v>2.4705149999999998</v>
      </c>
      <c r="AI195" s="164">
        <v>2.4705149999999998</v>
      </c>
      <c r="AJ195" s="164">
        <v>2.2122929999999998</v>
      </c>
      <c r="AK195" s="164">
        <v>2.2122929999999998</v>
      </c>
      <c r="AL195" s="164">
        <v>0.79912000000000005</v>
      </c>
      <c r="AM195" s="165">
        <v>2.738</v>
      </c>
      <c r="AN195" s="165">
        <v>3.1619999999999999</v>
      </c>
      <c r="AO195" s="165">
        <v>3.3929999999999998</v>
      </c>
      <c r="AP195" s="165">
        <v>4.1849999999999996</v>
      </c>
      <c r="AQ195" s="165">
        <v>4.4660000000000002</v>
      </c>
      <c r="AR195" s="165">
        <v>4.5119999999999996</v>
      </c>
      <c r="AS195" s="49">
        <f t="shared" si="194"/>
        <v>2.3322794642857141</v>
      </c>
      <c r="AT195" s="49">
        <f t="shared" si="194"/>
        <v>2.3322794642857141</v>
      </c>
      <c r="AU195" s="151">
        <v>72.37</v>
      </c>
      <c r="AV195" s="49">
        <f t="shared" si="195"/>
        <v>550.01200000000006</v>
      </c>
      <c r="AW195" s="49">
        <f t="shared" si="196"/>
        <v>498.86399999999998</v>
      </c>
      <c r="AX195" s="19"/>
      <c r="AY195" s="19">
        <f t="shared" si="182"/>
        <v>109.71042600000001</v>
      </c>
      <c r="AZ195" s="19">
        <f t="shared" si="183"/>
        <v>103.76163</v>
      </c>
      <c r="BA195" s="19">
        <f t="shared" si="184"/>
        <v>103.76163</v>
      </c>
      <c r="BB195" s="19">
        <f t="shared" si="185"/>
        <v>92.916305999999992</v>
      </c>
      <c r="BC195" s="19">
        <f t="shared" si="186"/>
        <v>92.916305999999992</v>
      </c>
      <c r="BD195" s="19">
        <f t="shared" si="187"/>
        <v>33.563040000000001</v>
      </c>
      <c r="BE195" s="19">
        <f t="shared" si="188"/>
        <v>114.996</v>
      </c>
      <c r="BF195" s="19">
        <f t="shared" si="189"/>
        <v>132.804</v>
      </c>
      <c r="BG195" s="19">
        <f t="shared" si="190"/>
        <v>142.506</v>
      </c>
      <c r="BH195" s="19">
        <f t="shared" si="191"/>
        <v>175.76999999999998</v>
      </c>
      <c r="BI195" s="19">
        <f t="shared" si="192"/>
        <v>187.572</v>
      </c>
      <c r="BJ195" s="19">
        <f t="shared" si="193"/>
        <v>189.50399999999999</v>
      </c>
    </row>
    <row r="196" spans="1:62">
      <c r="A196" s="20"/>
      <c r="B196" s="20">
        <v>202109</v>
      </c>
      <c r="C196" s="3">
        <v>44453</v>
      </c>
      <c r="D196" s="19">
        <v>221.74</v>
      </c>
      <c r="E196" s="49">
        <f t="shared" si="170"/>
        <v>2.2174</v>
      </c>
      <c r="F196" s="49">
        <f t="shared" si="171"/>
        <v>93.130800000000008</v>
      </c>
      <c r="G196" s="11">
        <v>223.74</v>
      </c>
      <c r="H196" s="49">
        <f t="shared" si="172"/>
        <v>2.2374000000000001</v>
      </c>
      <c r="I196" s="49">
        <f t="shared" si="173"/>
        <v>93.970799999999997</v>
      </c>
      <c r="J196" s="11">
        <v>225.84</v>
      </c>
      <c r="K196" s="49">
        <f t="shared" si="174"/>
        <v>2.2584</v>
      </c>
      <c r="L196" s="49">
        <f t="shared" si="175"/>
        <v>94.852800000000002</v>
      </c>
      <c r="M196" s="11">
        <v>227.84</v>
      </c>
      <c r="N196" s="49">
        <f t="shared" si="176"/>
        <v>2.2784</v>
      </c>
      <c r="O196" s="49">
        <f t="shared" si="177"/>
        <v>95.692800000000005</v>
      </c>
      <c r="P196" s="11">
        <v>231.99</v>
      </c>
      <c r="Q196" s="49">
        <f t="shared" si="178"/>
        <v>2.3199000000000001</v>
      </c>
      <c r="R196" s="49">
        <f t="shared" si="179"/>
        <v>97.4358</v>
      </c>
      <c r="S196" s="11">
        <v>233.99</v>
      </c>
      <c r="T196" s="49">
        <f t="shared" si="180"/>
        <v>2.3399000000000001</v>
      </c>
      <c r="U196" s="49">
        <f t="shared" si="181"/>
        <v>98.275800000000004</v>
      </c>
      <c r="V196" s="120">
        <v>-0.01</v>
      </c>
      <c r="W196" s="49">
        <f t="shared" si="197"/>
        <v>93.120800000000003</v>
      </c>
      <c r="X196" s="49">
        <f t="shared" si="164"/>
        <v>2.2171619047619049</v>
      </c>
      <c r="Y196" s="49">
        <f t="shared" si="165"/>
        <v>93.960799999999992</v>
      </c>
      <c r="Z196" s="49">
        <f t="shared" si="166"/>
        <v>2.2371619047619045</v>
      </c>
      <c r="AA196" s="49">
        <f t="shared" si="198"/>
        <v>97.425799999999995</v>
      </c>
      <c r="AB196" s="49">
        <f t="shared" si="167"/>
        <v>2.3196619047619045</v>
      </c>
      <c r="AC196" s="120">
        <v>-5.75</v>
      </c>
      <c r="AD196" s="49">
        <f t="shared" si="199"/>
        <v>87.380800000000008</v>
      </c>
      <c r="AE196" s="49">
        <f t="shared" si="168"/>
        <v>2.0804952380952382</v>
      </c>
      <c r="AF196" s="164">
        <v>2.6121530000000002</v>
      </c>
      <c r="AG196" s="164">
        <v>2.6121530000000002</v>
      </c>
      <c r="AH196" s="164">
        <v>2.4705149999999998</v>
      </c>
      <c r="AI196" s="164">
        <v>2.4705149999999998</v>
      </c>
      <c r="AJ196" s="164">
        <v>2.2122929999999998</v>
      </c>
      <c r="AK196" s="164">
        <v>2.2122929999999998</v>
      </c>
      <c r="AL196" s="164">
        <v>0.79912000000000005</v>
      </c>
      <c r="AM196" s="165">
        <v>2.738</v>
      </c>
      <c r="AN196" s="165">
        <v>3.1619999999999999</v>
      </c>
      <c r="AO196" s="165">
        <v>3.3929999999999998</v>
      </c>
      <c r="AP196" s="165">
        <v>4.1849999999999996</v>
      </c>
      <c r="AQ196" s="165">
        <v>4.4660000000000002</v>
      </c>
      <c r="AR196" s="165">
        <v>4.5119999999999996</v>
      </c>
      <c r="AS196" s="49">
        <f t="shared" si="194"/>
        <v>2.3322794642857141</v>
      </c>
      <c r="AT196" s="49">
        <f t="shared" si="194"/>
        <v>2.3322794642857141</v>
      </c>
      <c r="AU196" s="151">
        <v>72.61</v>
      </c>
      <c r="AV196" s="49">
        <f t="shared" si="195"/>
        <v>551.83600000000001</v>
      </c>
      <c r="AW196" s="49">
        <f t="shared" si="196"/>
        <v>473.63200000000001</v>
      </c>
      <c r="AX196" s="19"/>
      <c r="AY196" s="19">
        <f t="shared" si="182"/>
        <v>109.71042600000001</v>
      </c>
      <c r="AZ196" s="19">
        <f t="shared" si="183"/>
        <v>103.76163</v>
      </c>
      <c r="BA196" s="19">
        <f t="shared" si="184"/>
        <v>103.76163</v>
      </c>
      <c r="BB196" s="19">
        <f t="shared" si="185"/>
        <v>92.916305999999992</v>
      </c>
      <c r="BC196" s="19">
        <f t="shared" si="186"/>
        <v>92.916305999999992</v>
      </c>
      <c r="BD196" s="19">
        <f t="shared" si="187"/>
        <v>33.563040000000001</v>
      </c>
      <c r="BE196" s="19">
        <f t="shared" si="188"/>
        <v>114.996</v>
      </c>
      <c r="BF196" s="19">
        <f t="shared" si="189"/>
        <v>132.804</v>
      </c>
      <c r="BG196" s="19">
        <f t="shared" si="190"/>
        <v>142.506</v>
      </c>
      <c r="BH196" s="19">
        <f t="shared" si="191"/>
        <v>175.76999999999998</v>
      </c>
      <c r="BI196" s="19">
        <f t="shared" si="192"/>
        <v>187.572</v>
      </c>
      <c r="BJ196" s="19">
        <f t="shared" si="193"/>
        <v>189.50399999999999</v>
      </c>
    </row>
    <row r="197" spans="1:62">
      <c r="A197" s="20"/>
      <c r="B197" s="20">
        <v>202109</v>
      </c>
      <c r="C197" s="3">
        <v>44452</v>
      </c>
      <c r="D197" s="19">
        <v>221.49</v>
      </c>
      <c r="E197" s="49">
        <f t="shared" si="170"/>
        <v>2.2149000000000001</v>
      </c>
      <c r="F197" s="49">
        <f t="shared" si="171"/>
        <v>93.025800000000004</v>
      </c>
      <c r="G197" s="11">
        <v>223.49</v>
      </c>
      <c r="H197" s="49">
        <f t="shared" si="172"/>
        <v>2.2349000000000001</v>
      </c>
      <c r="I197" s="49">
        <f t="shared" si="173"/>
        <v>93.865800000000007</v>
      </c>
      <c r="J197" s="11">
        <v>225.59</v>
      </c>
      <c r="K197" s="49">
        <f t="shared" si="174"/>
        <v>2.2559</v>
      </c>
      <c r="L197" s="49">
        <f t="shared" si="175"/>
        <v>94.747799999999998</v>
      </c>
      <c r="M197" s="11">
        <v>227.59</v>
      </c>
      <c r="N197" s="49">
        <f t="shared" si="176"/>
        <v>2.2759</v>
      </c>
      <c r="O197" s="49">
        <f t="shared" si="177"/>
        <v>95.587800000000001</v>
      </c>
      <c r="P197" s="11">
        <v>231.74</v>
      </c>
      <c r="Q197" s="49">
        <f t="shared" si="178"/>
        <v>2.3174000000000001</v>
      </c>
      <c r="R197" s="49">
        <f t="shared" si="179"/>
        <v>97.330800000000011</v>
      </c>
      <c r="S197" s="11">
        <v>233.74</v>
      </c>
      <c r="T197" s="49">
        <f t="shared" si="180"/>
        <v>2.3374000000000001</v>
      </c>
      <c r="U197" s="49">
        <f t="shared" si="181"/>
        <v>98.1708</v>
      </c>
      <c r="V197" s="120">
        <v>-0.01</v>
      </c>
      <c r="W197" s="49">
        <f t="shared" si="197"/>
        <v>93.015799999999999</v>
      </c>
      <c r="X197" s="49">
        <f t="shared" si="164"/>
        <v>2.2146619047619049</v>
      </c>
      <c r="Y197" s="49">
        <f t="shared" si="165"/>
        <v>93.855800000000002</v>
      </c>
      <c r="Z197" s="49">
        <f t="shared" si="166"/>
        <v>2.234661904761905</v>
      </c>
      <c r="AA197" s="49">
        <f t="shared" si="198"/>
        <v>97.320800000000006</v>
      </c>
      <c r="AB197" s="49">
        <f t="shared" si="167"/>
        <v>2.317161904761905</v>
      </c>
      <c r="AC197" s="120">
        <v>-5.75</v>
      </c>
      <c r="AD197" s="49">
        <f t="shared" si="199"/>
        <v>87.275800000000004</v>
      </c>
      <c r="AE197" s="49">
        <f t="shared" si="168"/>
        <v>2.0779952380952382</v>
      </c>
      <c r="AF197" s="166">
        <v>2.6121530000000002</v>
      </c>
      <c r="AG197" s="166">
        <v>2.6121530000000002</v>
      </c>
      <c r="AH197" s="166">
        <v>2.4705149999999998</v>
      </c>
      <c r="AI197" s="166">
        <v>2.4705149999999998</v>
      </c>
      <c r="AJ197" s="166">
        <v>2.2122929999999998</v>
      </c>
      <c r="AK197" s="166">
        <v>2.2122929999999998</v>
      </c>
      <c r="AL197" s="166">
        <v>0.79912000000000005</v>
      </c>
      <c r="AM197" s="165">
        <v>2.738</v>
      </c>
      <c r="AN197" s="165">
        <v>3.1619999999999999</v>
      </c>
      <c r="AO197" s="165">
        <v>3.3929999999999998</v>
      </c>
      <c r="AP197" s="165">
        <v>4.1849999999999996</v>
      </c>
      <c r="AQ197" s="165">
        <v>4.4660000000000002</v>
      </c>
      <c r="AR197" s="165">
        <v>4.5119999999999996</v>
      </c>
      <c r="AS197" s="49">
        <f t="shared" si="194"/>
        <v>2.3322794642857141</v>
      </c>
      <c r="AT197" s="49">
        <f t="shared" si="194"/>
        <v>2.3322794642857141</v>
      </c>
      <c r="AU197" s="151">
        <v>70.459999999999994</v>
      </c>
      <c r="AV197" s="49">
        <f t="shared" si="195"/>
        <v>535.49599999999998</v>
      </c>
      <c r="AW197" s="49">
        <f t="shared" si="196"/>
        <v>484.04399999999998</v>
      </c>
      <c r="AX197" s="19"/>
      <c r="AY197" s="19">
        <f t="shared" si="182"/>
        <v>109.71042600000001</v>
      </c>
      <c r="AZ197" s="19">
        <f t="shared" si="183"/>
        <v>103.76163</v>
      </c>
      <c r="BA197" s="19">
        <f t="shared" si="184"/>
        <v>103.76163</v>
      </c>
      <c r="BB197" s="19">
        <f t="shared" si="185"/>
        <v>92.916305999999992</v>
      </c>
      <c r="BC197" s="19">
        <f t="shared" si="186"/>
        <v>92.916305999999992</v>
      </c>
      <c r="BD197" s="19">
        <f t="shared" si="187"/>
        <v>33.563040000000001</v>
      </c>
      <c r="BE197" s="19">
        <f t="shared" si="188"/>
        <v>114.996</v>
      </c>
      <c r="BF197" s="19">
        <f t="shared" si="189"/>
        <v>132.804</v>
      </c>
      <c r="BG197" s="19">
        <f t="shared" si="190"/>
        <v>142.506</v>
      </c>
      <c r="BH197" s="19">
        <f t="shared" si="191"/>
        <v>175.76999999999998</v>
      </c>
      <c r="BI197" s="19">
        <f t="shared" si="192"/>
        <v>187.572</v>
      </c>
      <c r="BJ197" s="19">
        <f t="shared" si="193"/>
        <v>189.50399999999999</v>
      </c>
    </row>
    <row r="198" spans="1:62">
      <c r="A198" s="20"/>
      <c r="B198" s="20">
        <v>202109</v>
      </c>
      <c r="C198" s="3">
        <v>44449</v>
      </c>
      <c r="D198" s="19">
        <v>221.15</v>
      </c>
      <c r="E198" s="49">
        <f t="shared" si="170"/>
        <v>2.2115</v>
      </c>
      <c r="F198" s="49">
        <f t="shared" si="171"/>
        <v>92.882999999999996</v>
      </c>
      <c r="G198" s="11">
        <v>223.15</v>
      </c>
      <c r="H198" s="49">
        <f t="shared" si="172"/>
        <v>2.2315</v>
      </c>
      <c r="I198" s="49">
        <f t="shared" si="173"/>
        <v>93.722999999999999</v>
      </c>
      <c r="J198" s="11">
        <v>224.79</v>
      </c>
      <c r="K198" s="49">
        <f t="shared" si="174"/>
        <v>2.2479</v>
      </c>
      <c r="L198" s="49">
        <f t="shared" si="175"/>
        <v>94.411799999999999</v>
      </c>
      <c r="M198" s="11">
        <v>226.79</v>
      </c>
      <c r="N198" s="49">
        <f t="shared" si="176"/>
        <v>2.2679</v>
      </c>
      <c r="O198" s="49">
        <f t="shared" si="177"/>
        <v>95.251800000000003</v>
      </c>
      <c r="P198" s="11">
        <v>230.25</v>
      </c>
      <c r="Q198" s="49">
        <f t="shared" si="178"/>
        <v>2.3025000000000002</v>
      </c>
      <c r="R198" s="49">
        <f t="shared" si="179"/>
        <v>96.705000000000013</v>
      </c>
      <c r="S198" s="11">
        <v>232.25</v>
      </c>
      <c r="T198" s="49">
        <f t="shared" si="180"/>
        <v>2.3224999999999998</v>
      </c>
      <c r="U198" s="49">
        <f t="shared" si="181"/>
        <v>97.544999999999987</v>
      </c>
      <c r="V198" s="120">
        <v>-0.01</v>
      </c>
      <c r="W198" s="49">
        <f t="shared" si="197"/>
        <v>92.87299999999999</v>
      </c>
      <c r="X198" s="49">
        <f t="shared" si="164"/>
        <v>2.2112619047619044</v>
      </c>
      <c r="Y198" s="49">
        <f t="shared" si="165"/>
        <v>93.712999999999994</v>
      </c>
      <c r="Z198" s="49">
        <f t="shared" si="166"/>
        <v>2.2312619047619044</v>
      </c>
      <c r="AA198" s="49">
        <f t="shared" si="198"/>
        <v>96.695000000000007</v>
      </c>
      <c r="AB198" s="49">
        <f t="shared" si="167"/>
        <v>2.3022619047619051</v>
      </c>
      <c r="AC198" s="120">
        <v>-5.75</v>
      </c>
      <c r="AD198" s="49">
        <f t="shared" si="199"/>
        <v>87.132999999999996</v>
      </c>
      <c r="AE198" s="49">
        <f t="shared" si="168"/>
        <v>2.0745952380952382</v>
      </c>
      <c r="AF198" s="164">
        <v>2.6663540000000001</v>
      </c>
      <c r="AG198" s="164">
        <v>2.6663540000000001</v>
      </c>
      <c r="AH198" s="164">
        <v>2.4921570000000002</v>
      </c>
      <c r="AI198" s="164">
        <v>2.5636920000000001</v>
      </c>
      <c r="AJ198" s="164">
        <v>2.1069460000000002</v>
      </c>
      <c r="AK198" s="164">
        <v>2.1069460000000002</v>
      </c>
      <c r="AL198" s="164">
        <v>0.79912000000000005</v>
      </c>
      <c r="AM198" s="165">
        <v>2.7440000000000002</v>
      </c>
      <c r="AN198" s="165">
        <v>3.169</v>
      </c>
      <c r="AO198" s="165">
        <v>3.4140000000000001</v>
      </c>
      <c r="AP198" s="165">
        <v>4.1849999999999996</v>
      </c>
      <c r="AQ198" s="165">
        <v>4.4710000000000001</v>
      </c>
      <c r="AR198" s="165">
        <v>4.516</v>
      </c>
      <c r="AS198" s="49">
        <f t="shared" si="194"/>
        <v>2.3806732142857143</v>
      </c>
      <c r="AT198" s="49">
        <f t="shared" si="194"/>
        <v>2.3806732142857143</v>
      </c>
      <c r="AU198" s="151">
        <v>70.45</v>
      </c>
      <c r="AV198" s="49">
        <f t="shared" si="195"/>
        <v>535.41999999999996</v>
      </c>
      <c r="AW198" s="49">
        <f t="shared" si="196"/>
        <v>497.49599999999992</v>
      </c>
      <c r="AX198" s="19"/>
      <c r="AY198" s="19">
        <f t="shared" si="182"/>
        <v>111.986868</v>
      </c>
      <c r="AZ198" s="19">
        <f t="shared" si="183"/>
        <v>104.67059400000001</v>
      </c>
      <c r="BA198" s="19">
        <f t="shared" si="184"/>
        <v>107.67506400000001</v>
      </c>
      <c r="BB198" s="19">
        <f t="shared" si="185"/>
        <v>88.491732000000013</v>
      </c>
      <c r="BC198" s="19">
        <f t="shared" si="186"/>
        <v>88.491732000000013</v>
      </c>
      <c r="BD198" s="19">
        <f t="shared" si="187"/>
        <v>33.563040000000001</v>
      </c>
      <c r="BE198" s="19">
        <f t="shared" si="188"/>
        <v>115.248</v>
      </c>
      <c r="BF198" s="19">
        <f t="shared" si="189"/>
        <v>133.09800000000001</v>
      </c>
      <c r="BG198" s="19">
        <f t="shared" si="190"/>
        <v>143.38800000000001</v>
      </c>
      <c r="BH198" s="19">
        <f t="shared" si="191"/>
        <v>175.76999999999998</v>
      </c>
      <c r="BI198" s="19">
        <f t="shared" si="192"/>
        <v>187.78200000000001</v>
      </c>
      <c r="BJ198" s="19">
        <f t="shared" si="193"/>
        <v>189.672</v>
      </c>
    </row>
    <row r="199" spans="1:62">
      <c r="A199" s="20"/>
      <c r="B199" s="20">
        <v>202109</v>
      </c>
      <c r="C199" s="3">
        <v>44448</v>
      </c>
      <c r="D199" s="19">
        <v>214.22</v>
      </c>
      <c r="E199" s="49">
        <f t="shared" si="170"/>
        <v>2.1421999999999999</v>
      </c>
      <c r="F199" s="49">
        <f t="shared" si="171"/>
        <v>89.972399999999993</v>
      </c>
      <c r="G199" s="11">
        <v>216.22</v>
      </c>
      <c r="H199" s="49">
        <f t="shared" si="172"/>
        <v>2.1621999999999999</v>
      </c>
      <c r="I199" s="49">
        <f t="shared" si="173"/>
        <v>90.812399999999997</v>
      </c>
      <c r="J199" s="11">
        <v>217.92</v>
      </c>
      <c r="K199" s="49">
        <f t="shared" si="174"/>
        <v>2.1791999999999998</v>
      </c>
      <c r="L199" s="49">
        <f t="shared" si="175"/>
        <v>91.526399999999995</v>
      </c>
      <c r="M199" s="11">
        <v>219.92</v>
      </c>
      <c r="N199" s="49">
        <f t="shared" si="176"/>
        <v>2.1991999999999998</v>
      </c>
      <c r="O199" s="49">
        <f t="shared" si="177"/>
        <v>92.366399999999999</v>
      </c>
      <c r="P199" s="11">
        <v>223.47</v>
      </c>
      <c r="Q199" s="49">
        <f t="shared" si="178"/>
        <v>2.2347000000000001</v>
      </c>
      <c r="R199" s="49">
        <f t="shared" si="179"/>
        <v>93.857400000000013</v>
      </c>
      <c r="S199" s="11">
        <v>225.47</v>
      </c>
      <c r="T199" s="49">
        <f t="shared" si="180"/>
        <v>2.2547000000000001</v>
      </c>
      <c r="U199" s="49">
        <f t="shared" si="181"/>
        <v>94.697400000000002</v>
      </c>
      <c r="V199" s="120">
        <v>-0.01</v>
      </c>
      <c r="W199" s="49">
        <f t="shared" si="197"/>
        <v>89.962399999999988</v>
      </c>
      <c r="X199" s="49">
        <f t="shared" si="164"/>
        <v>2.1419619047619043</v>
      </c>
      <c r="Y199" s="49">
        <f t="shared" si="165"/>
        <v>90.802399999999992</v>
      </c>
      <c r="Z199" s="49">
        <f t="shared" si="166"/>
        <v>2.1619619047619048</v>
      </c>
      <c r="AA199" s="49">
        <f t="shared" si="198"/>
        <v>93.847400000000007</v>
      </c>
      <c r="AB199" s="49">
        <f t="shared" si="167"/>
        <v>2.234461904761905</v>
      </c>
      <c r="AC199" s="120">
        <v>-5.75</v>
      </c>
      <c r="AD199" s="49">
        <f t="shared" si="199"/>
        <v>84.222399999999993</v>
      </c>
      <c r="AE199" s="49">
        <f t="shared" si="168"/>
        <v>2.005295238095238</v>
      </c>
      <c r="AF199" s="164">
        <v>2.6663540000000001</v>
      </c>
      <c r="AG199" s="164">
        <v>2.6663540000000001</v>
      </c>
      <c r="AH199" s="164">
        <v>2.4921570000000002</v>
      </c>
      <c r="AI199" s="164">
        <v>2.5636920000000001</v>
      </c>
      <c r="AJ199" s="164">
        <v>2.1069460000000002</v>
      </c>
      <c r="AK199" s="164">
        <v>2.1069460000000002</v>
      </c>
      <c r="AL199" s="164">
        <v>0.79912000000000005</v>
      </c>
      <c r="AM199" s="165">
        <v>2.7440000000000002</v>
      </c>
      <c r="AN199" s="165">
        <v>3.169</v>
      </c>
      <c r="AO199" s="165">
        <v>3.4140000000000001</v>
      </c>
      <c r="AP199" s="165">
        <v>4.1849999999999996</v>
      </c>
      <c r="AQ199" s="165">
        <v>4.4710000000000001</v>
      </c>
      <c r="AR199" s="165">
        <v>4.516</v>
      </c>
      <c r="AS199" s="49">
        <f t="shared" si="194"/>
        <v>2.3806732142857143</v>
      </c>
      <c r="AT199" s="49">
        <f t="shared" si="194"/>
        <v>2.3806732142857143</v>
      </c>
      <c r="AU199" s="151">
        <v>70.31</v>
      </c>
      <c r="AV199" s="49">
        <f t="shared" si="195"/>
        <v>534.35599999999999</v>
      </c>
      <c r="AW199" s="49">
        <f t="shared" si="196"/>
        <v>506.084</v>
      </c>
      <c r="AX199" s="19"/>
      <c r="AY199" s="19">
        <f t="shared" si="182"/>
        <v>111.986868</v>
      </c>
      <c r="AZ199" s="19">
        <f t="shared" si="183"/>
        <v>104.67059400000001</v>
      </c>
      <c r="BA199" s="19">
        <f t="shared" si="184"/>
        <v>107.67506400000001</v>
      </c>
      <c r="BB199" s="19">
        <f t="shared" si="185"/>
        <v>88.491732000000013</v>
      </c>
      <c r="BC199" s="19">
        <f t="shared" si="186"/>
        <v>88.491732000000013</v>
      </c>
      <c r="BD199" s="19">
        <f t="shared" si="187"/>
        <v>33.563040000000001</v>
      </c>
      <c r="BE199" s="19">
        <f t="shared" si="188"/>
        <v>115.248</v>
      </c>
      <c r="BF199" s="19">
        <f t="shared" si="189"/>
        <v>133.09800000000001</v>
      </c>
      <c r="BG199" s="19">
        <f t="shared" si="190"/>
        <v>143.38800000000001</v>
      </c>
      <c r="BH199" s="19">
        <f t="shared" si="191"/>
        <v>175.76999999999998</v>
      </c>
      <c r="BI199" s="19">
        <f t="shared" si="192"/>
        <v>187.78200000000001</v>
      </c>
      <c r="BJ199" s="19">
        <f t="shared" si="193"/>
        <v>189.672</v>
      </c>
    </row>
    <row r="200" spans="1:62">
      <c r="A200" s="20"/>
      <c r="B200" s="20">
        <v>202109</v>
      </c>
      <c r="C200" s="3">
        <v>44447</v>
      </c>
      <c r="D200" s="19">
        <v>216.71</v>
      </c>
      <c r="E200" s="49">
        <f t="shared" si="170"/>
        <v>2.1671</v>
      </c>
      <c r="F200" s="49">
        <f t="shared" si="171"/>
        <v>91.018200000000007</v>
      </c>
      <c r="G200" s="11">
        <v>218.71</v>
      </c>
      <c r="H200" s="49">
        <f t="shared" si="172"/>
        <v>2.1871</v>
      </c>
      <c r="I200" s="49">
        <f t="shared" si="173"/>
        <v>91.858199999999997</v>
      </c>
      <c r="J200" s="11">
        <v>220.11</v>
      </c>
      <c r="K200" s="49">
        <f t="shared" si="174"/>
        <v>2.2011000000000003</v>
      </c>
      <c r="L200" s="49">
        <f t="shared" si="175"/>
        <v>92.446200000000005</v>
      </c>
      <c r="M200" s="11">
        <v>222.11</v>
      </c>
      <c r="N200" s="49">
        <f t="shared" si="176"/>
        <v>2.2211000000000003</v>
      </c>
      <c r="O200" s="49">
        <f t="shared" si="177"/>
        <v>93.286200000000008</v>
      </c>
      <c r="P200" s="11">
        <v>225.21</v>
      </c>
      <c r="Q200" s="49">
        <f t="shared" si="178"/>
        <v>2.2521</v>
      </c>
      <c r="R200" s="49">
        <f t="shared" si="179"/>
        <v>94.588200000000001</v>
      </c>
      <c r="S200" s="11">
        <v>227.21</v>
      </c>
      <c r="T200" s="49">
        <f t="shared" si="180"/>
        <v>2.2721</v>
      </c>
      <c r="U200" s="49">
        <f t="shared" si="181"/>
        <v>95.428200000000004</v>
      </c>
      <c r="V200" s="120">
        <v>-0.01</v>
      </c>
      <c r="W200" s="49">
        <f t="shared" si="197"/>
        <v>91.008200000000002</v>
      </c>
      <c r="X200" s="49">
        <f t="shared" si="164"/>
        <v>2.1668619047619049</v>
      </c>
      <c r="Y200" s="49">
        <f t="shared" si="165"/>
        <v>91.848199999999991</v>
      </c>
      <c r="Z200" s="49">
        <f t="shared" si="166"/>
        <v>2.1868619047619045</v>
      </c>
      <c r="AA200" s="49">
        <f t="shared" si="198"/>
        <v>94.578199999999995</v>
      </c>
      <c r="AB200" s="49">
        <f t="shared" si="167"/>
        <v>2.2518619047619048</v>
      </c>
      <c r="AC200" s="120">
        <v>-5.75</v>
      </c>
      <c r="AD200" s="49">
        <f t="shared" si="199"/>
        <v>85.268200000000007</v>
      </c>
      <c r="AE200" s="49">
        <f t="shared" si="168"/>
        <v>2.0301952380952382</v>
      </c>
      <c r="AF200" s="164">
        <v>2.6663540000000001</v>
      </c>
      <c r="AG200" s="164">
        <v>2.6663540000000001</v>
      </c>
      <c r="AH200" s="164">
        <v>2.4921570000000002</v>
      </c>
      <c r="AI200" s="164">
        <v>2.5636920000000001</v>
      </c>
      <c r="AJ200" s="164">
        <v>2.1069460000000002</v>
      </c>
      <c r="AK200" s="164">
        <v>2.1069460000000002</v>
      </c>
      <c r="AL200" s="164">
        <v>0.79912000000000005</v>
      </c>
      <c r="AM200" s="165">
        <v>2.7440000000000002</v>
      </c>
      <c r="AN200" s="165">
        <v>3.169</v>
      </c>
      <c r="AO200" s="165">
        <v>3.4140000000000001</v>
      </c>
      <c r="AP200" s="165">
        <v>4.1849999999999996</v>
      </c>
      <c r="AQ200" s="165">
        <v>4.4710000000000001</v>
      </c>
      <c r="AR200" s="165">
        <v>4.516</v>
      </c>
      <c r="AS200" s="49">
        <f t="shared" si="194"/>
        <v>2.3806732142857143</v>
      </c>
      <c r="AT200" s="49">
        <f t="shared" si="194"/>
        <v>2.3806732142857143</v>
      </c>
      <c r="AU200" s="151">
        <v>68.14</v>
      </c>
      <c r="AV200" s="49">
        <f t="shared" si="195"/>
        <v>517.86400000000003</v>
      </c>
      <c r="AW200" s="49">
        <f t="shared" si="196"/>
        <v>500.76399999999995</v>
      </c>
      <c r="AX200" s="19"/>
      <c r="AY200" s="19">
        <f t="shared" si="182"/>
        <v>111.986868</v>
      </c>
      <c r="AZ200" s="19">
        <f t="shared" si="183"/>
        <v>104.67059400000001</v>
      </c>
      <c r="BA200" s="19">
        <f t="shared" si="184"/>
        <v>107.67506400000001</v>
      </c>
      <c r="BB200" s="19">
        <f t="shared" si="185"/>
        <v>88.491732000000013</v>
      </c>
      <c r="BC200" s="19">
        <f t="shared" si="186"/>
        <v>88.491732000000013</v>
      </c>
      <c r="BD200" s="19">
        <f t="shared" si="187"/>
        <v>33.563040000000001</v>
      </c>
      <c r="BE200" s="19">
        <f t="shared" si="188"/>
        <v>115.248</v>
      </c>
      <c r="BF200" s="19">
        <f t="shared" si="189"/>
        <v>133.09800000000001</v>
      </c>
      <c r="BG200" s="19">
        <f t="shared" si="190"/>
        <v>143.38800000000001</v>
      </c>
      <c r="BH200" s="19">
        <f t="shared" si="191"/>
        <v>175.76999999999998</v>
      </c>
      <c r="BI200" s="19">
        <f t="shared" si="192"/>
        <v>187.78200000000001</v>
      </c>
      <c r="BJ200" s="19">
        <f t="shared" si="193"/>
        <v>189.672</v>
      </c>
    </row>
    <row r="201" spans="1:62">
      <c r="A201" s="20"/>
      <c r="B201" s="20">
        <v>202109</v>
      </c>
      <c r="C201" s="3">
        <v>44446</v>
      </c>
      <c r="D201" s="19">
        <v>219.75</v>
      </c>
      <c r="E201" s="49">
        <f t="shared" si="170"/>
        <v>2.1974999999999998</v>
      </c>
      <c r="F201" s="49">
        <f t="shared" si="171"/>
        <v>92.294999999999987</v>
      </c>
      <c r="G201" s="11">
        <v>221.75</v>
      </c>
      <c r="H201" s="49">
        <f t="shared" si="172"/>
        <v>2.2174999999999998</v>
      </c>
      <c r="I201" s="49">
        <f t="shared" si="173"/>
        <v>93.134999999999991</v>
      </c>
      <c r="J201" s="11">
        <v>223.85</v>
      </c>
      <c r="K201" s="49">
        <f t="shared" si="174"/>
        <v>2.2385000000000002</v>
      </c>
      <c r="L201" s="49">
        <f t="shared" si="175"/>
        <v>94.01700000000001</v>
      </c>
      <c r="M201" s="11">
        <v>225.85</v>
      </c>
      <c r="N201" s="49">
        <f t="shared" si="176"/>
        <v>2.2584999999999997</v>
      </c>
      <c r="O201" s="49">
        <f t="shared" si="177"/>
        <v>94.856999999999985</v>
      </c>
      <c r="P201" s="11">
        <v>230</v>
      </c>
      <c r="Q201" s="49">
        <f t="shared" si="178"/>
        <v>2.2999999999999998</v>
      </c>
      <c r="R201" s="49">
        <f t="shared" si="179"/>
        <v>96.6</v>
      </c>
      <c r="S201" s="11">
        <v>232</v>
      </c>
      <c r="T201" s="49">
        <f t="shared" si="180"/>
        <v>2.3199999999999998</v>
      </c>
      <c r="U201" s="49">
        <f t="shared" si="181"/>
        <v>97.44</v>
      </c>
      <c r="V201" s="120">
        <v>-0.01</v>
      </c>
      <c r="W201" s="49">
        <f t="shared" si="197"/>
        <v>92.284999999999982</v>
      </c>
      <c r="X201" s="49">
        <f t="shared" si="164"/>
        <v>2.1972619047619042</v>
      </c>
      <c r="Y201" s="49">
        <f t="shared" si="165"/>
        <v>93.124999999999986</v>
      </c>
      <c r="Z201" s="49">
        <f t="shared" si="166"/>
        <v>2.2172619047619042</v>
      </c>
      <c r="AA201" s="49">
        <f t="shared" si="198"/>
        <v>96.589999999999989</v>
      </c>
      <c r="AB201" s="49">
        <f t="shared" si="167"/>
        <v>2.2997619047619047</v>
      </c>
      <c r="AC201" s="120">
        <v>-5.75</v>
      </c>
      <c r="AD201" s="49">
        <f t="shared" si="199"/>
        <v>86.544999999999987</v>
      </c>
      <c r="AE201" s="49">
        <f t="shared" si="168"/>
        <v>2.0605952380952379</v>
      </c>
      <c r="AF201" s="164">
        <v>2.6663540000000001</v>
      </c>
      <c r="AG201" s="164">
        <v>2.6663540000000001</v>
      </c>
      <c r="AH201" s="164">
        <v>2.4921570000000002</v>
      </c>
      <c r="AI201" s="164">
        <v>2.5636920000000001</v>
      </c>
      <c r="AJ201" s="164">
        <v>2.1069460000000002</v>
      </c>
      <c r="AK201" s="164">
        <v>2.1069460000000002</v>
      </c>
      <c r="AL201" s="164">
        <v>0.79912000000000005</v>
      </c>
      <c r="AM201" s="165">
        <v>2.7440000000000002</v>
      </c>
      <c r="AN201" s="165">
        <v>3.169</v>
      </c>
      <c r="AO201" s="165">
        <v>3.4140000000000001</v>
      </c>
      <c r="AP201" s="165">
        <v>4.1849999999999996</v>
      </c>
      <c r="AQ201" s="165">
        <v>4.4710000000000001</v>
      </c>
      <c r="AR201" s="165">
        <v>4.516</v>
      </c>
      <c r="AS201" s="49">
        <f t="shared" si="194"/>
        <v>2.3806732142857143</v>
      </c>
      <c r="AT201" s="49">
        <f t="shared" si="194"/>
        <v>2.3806732142857143</v>
      </c>
      <c r="AU201" s="151">
        <v>69.3</v>
      </c>
      <c r="AV201" s="49">
        <f t="shared" si="195"/>
        <v>526.67999999999995</v>
      </c>
      <c r="AW201" s="49">
        <f t="shared" si="196"/>
        <v>520.14400000000001</v>
      </c>
      <c r="AX201" s="19"/>
      <c r="AY201" s="19">
        <f t="shared" si="182"/>
        <v>111.986868</v>
      </c>
      <c r="AZ201" s="19">
        <f t="shared" si="183"/>
        <v>104.67059400000001</v>
      </c>
      <c r="BA201" s="19">
        <f t="shared" si="184"/>
        <v>107.67506400000001</v>
      </c>
      <c r="BB201" s="19">
        <f t="shared" si="185"/>
        <v>88.491732000000013</v>
      </c>
      <c r="BC201" s="19">
        <f t="shared" si="186"/>
        <v>88.491732000000013</v>
      </c>
      <c r="BD201" s="19">
        <f t="shared" si="187"/>
        <v>33.563040000000001</v>
      </c>
      <c r="BE201" s="19">
        <f t="shared" si="188"/>
        <v>115.248</v>
      </c>
      <c r="BF201" s="19">
        <f t="shared" si="189"/>
        <v>133.09800000000001</v>
      </c>
      <c r="BG201" s="19">
        <f t="shared" si="190"/>
        <v>143.38800000000001</v>
      </c>
      <c r="BH201" s="19">
        <f t="shared" si="191"/>
        <v>175.76999999999998</v>
      </c>
      <c r="BI201" s="19">
        <f t="shared" si="192"/>
        <v>187.78200000000001</v>
      </c>
      <c r="BJ201" s="19">
        <f t="shared" si="193"/>
        <v>189.672</v>
      </c>
    </row>
    <row r="202" spans="1:62">
      <c r="A202" s="20"/>
      <c r="B202" s="20">
        <v>202109</v>
      </c>
      <c r="C202" s="94">
        <v>44445</v>
      </c>
      <c r="D202" s="19">
        <v>219.75</v>
      </c>
      <c r="E202" s="49">
        <f t="shared" si="170"/>
        <v>2.1974999999999998</v>
      </c>
      <c r="F202" s="49">
        <f t="shared" si="171"/>
        <v>92.294999999999987</v>
      </c>
      <c r="G202" s="11">
        <v>221.75</v>
      </c>
      <c r="H202" s="49">
        <f t="shared" si="172"/>
        <v>2.2174999999999998</v>
      </c>
      <c r="I202" s="49">
        <f t="shared" si="173"/>
        <v>93.134999999999991</v>
      </c>
      <c r="J202" s="11">
        <v>223.85</v>
      </c>
      <c r="K202" s="49">
        <f t="shared" si="174"/>
        <v>2.2385000000000002</v>
      </c>
      <c r="L202" s="49">
        <f t="shared" si="175"/>
        <v>94.01700000000001</v>
      </c>
      <c r="M202" s="11">
        <v>225.85</v>
      </c>
      <c r="N202" s="49">
        <f t="shared" si="176"/>
        <v>2.2584999999999997</v>
      </c>
      <c r="O202" s="49">
        <f t="shared" si="177"/>
        <v>94.856999999999985</v>
      </c>
      <c r="P202" s="11">
        <v>230</v>
      </c>
      <c r="Q202" s="49">
        <f t="shared" si="178"/>
        <v>2.2999999999999998</v>
      </c>
      <c r="R202" s="49">
        <f t="shared" si="179"/>
        <v>96.6</v>
      </c>
      <c r="S202" s="11">
        <v>232</v>
      </c>
      <c r="T202" s="49">
        <f t="shared" si="180"/>
        <v>2.3199999999999998</v>
      </c>
      <c r="U202" s="49">
        <f t="shared" si="181"/>
        <v>97.44</v>
      </c>
      <c r="V202" s="120">
        <v>-0.01</v>
      </c>
      <c r="W202" s="49">
        <f t="shared" si="197"/>
        <v>92.284999999999982</v>
      </c>
      <c r="X202" s="49">
        <f t="shared" si="164"/>
        <v>2.1972619047619042</v>
      </c>
      <c r="Y202" s="49">
        <f t="shared" si="165"/>
        <v>93.124999999999986</v>
      </c>
      <c r="Z202" s="49">
        <f t="shared" si="166"/>
        <v>2.2172619047619042</v>
      </c>
      <c r="AA202" s="49">
        <f t="shared" si="198"/>
        <v>96.589999999999989</v>
      </c>
      <c r="AB202" s="49">
        <f t="shared" si="167"/>
        <v>2.2997619047619047</v>
      </c>
      <c r="AC202" s="120">
        <v>-5.75</v>
      </c>
      <c r="AD202" s="49">
        <f t="shared" si="199"/>
        <v>86.544999999999987</v>
      </c>
      <c r="AE202" s="49">
        <f t="shared" si="168"/>
        <v>2.0605952380952379</v>
      </c>
      <c r="AF202" s="164">
        <v>2.6663540000000001</v>
      </c>
      <c r="AG202" s="164">
        <v>2.6663540000000001</v>
      </c>
      <c r="AH202" s="164">
        <v>2.4921570000000002</v>
      </c>
      <c r="AI202" s="164">
        <v>2.5636920000000001</v>
      </c>
      <c r="AJ202" s="164">
        <v>2.1069460000000002</v>
      </c>
      <c r="AK202" s="164">
        <v>2.1069460000000002</v>
      </c>
      <c r="AL202" s="164">
        <v>0.79912000000000005</v>
      </c>
      <c r="AM202" s="165">
        <v>2.7440000000000002</v>
      </c>
      <c r="AN202" s="165">
        <v>3.169</v>
      </c>
      <c r="AO202" s="165">
        <v>3.4140000000000001</v>
      </c>
      <c r="AP202" s="165">
        <v>4.1849999999999996</v>
      </c>
      <c r="AQ202" s="165">
        <v>4.4710000000000001</v>
      </c>
      <c r="AR202" s="165">
        <v>4.516</v>
      </c>
      <c r="AS202" s="49">
        <f t="shared" si="194"/>
        <v>2.3806732142857143</v>
      </c>
      <c r="AT202" s="49">
        <f t="shared" si="194"/>
        <v>2.3806732142857143</v>
      </c>
      <c r="AU202" s="151">
        <v>68.349999999999994</v>
      </c>
      <c r="AV202" s="49">
        <f t="shared" si="195"/>
        <v>519.45999999999992</v>
      </c>
      <c r="AW202" s="49">
        <f t="shared" si="196"/>
        <v>525.08399999999995</v>
      </c>
      <c r="AX202" s="19"/>
      <c r="AY202" s="19">
        <f t="shared" si="182"/>
        <v>111.986868</v>
      </c>
      <c r="AZ202" s="19">
        <f t="shared" si="183"/>
        <v>104.67059400000001</v>
      </c>
      <c r="BA202" s="19">
        <f t="shared" si="184"/>
        <v>107.67506400000001</v>
      </c>
      <c r="BB202" s="19">
        <f t="shared" si="185"/>
        <v>88.491732000000013</v>
      </c>
      <c r="BC202" s="19">
        <f t="shared" si="186"/>
        <v>88.491732000000013</v>
      </c>
      <c r="BD202" s="19">
        <f t="shared" si="187"/>
        <v>33.563040000000001</v>
      </c>
      <c r="BE202" s="19">
        <f t="shared" si="188"/>
        <v>115.248</v>
      </c>
      <c r="BF202" s="19">
        <f t="shared" si="189"/>
        <v>133.09800000000001</v>
      </c>
      <c r="BG202" s="19">
        <f t="shared" si="190"/>
        <v>143.38800000000001</v>
      </c>
      <c r="BH202" s="19">
        <f t="shared" si="191"/>
        <v>175.76999999999998</v>
      </c>
      <c r="BI202" s="19">
        <f t="shared" si="192"/>
        <v>187.78200000000001</v>
      </c>
      <c r="BJ202" s="19">
        <f t="shared" si="193"/>
        <v>189.672</v>
      </c>
    </row>
    <row r="203" spans="1:62">
      <c r="A203" s="20"/>
      <c r="B203" s="20">
        <v>202109</v>
      </c>
      <c r="C203" s="3">
        <v>44442</v>
      </c>
      <c r="D203" s="19">
        <v>220.65</v>
      </c>
      <c r="E203" s="49">
        <f t="shared" si="170"/>
        <v>2.2065000000000001</v>
      </c>
      <c r="F203" s="49">
        <f t="shared" si="171"/>
        <v>92.673000000000002</v>
      </c>
      <c r="G203" s="11">
        <v>222.65</v>
      </c>
      <c r="H203" s="49">
        <f t="shared" si="172"/>
        <v>2.2265000000000001</v>
      </c>
      <c r="I203" s="49">
        <f t="shared" si="173"/>
        <v>93.513000000000005</v>
      </c>
      <c r="J203" s="11">
        <v>224.75</v>
      </c>
      <c r="K203" s="49">
        <f t="shared" si="174"/>
        <v>2.2475000000000001</v>
      </c>
      <c r="L203" s="49">
        <f t="shared" si="175"/>
        <v>94.394999999999996</v>
      </c>
      <c r="M203" s="11">
        <v>226.75</v>
      </c>
      <c r="N203" s="49">
        <f t="shared" si="176"/>
        <v>2.2675000000000001</v>
      </c>
      <c r="O203" s="49">
        <f t="shared" si="177"/>
        <v>95.234999999999999</v>
      </c>
      <c r="P203" s="11">
        <v>230.9</v>
      </c>
      <c r="Q203" s="49">
        <f t="shared" si="178"/>
        <v>2.3090000000000002</v>
      </c>
      <c r="R203" s="49">
        <f t="shared" si="179"/>
        <v>96.978000000000009</v>
      </c>
      <c r="S203" s="11">
        <v>232.9</v>
      </c>
      <c r="T203" s="49">
        <f t="shared" si="180"/>
        <v>2.3290000000000002</v>
      </c>
      <c r="U203" s="49">
        <f t="shared" si="181"/>
        <v>97.818000000000012</v>
      </c>
      <c r="V203" s="120">
        <v>-0.01</v>
      </c>
      <c r="W203" s="49">
        <f t="shared" si="197"/>
        <v>92.662999999999997</v>
      </c>
      <c r="X203" s="49">
        <f t="shared" si="164"/>
        <v>2.2062619047619045</v>
      </c>
      <c r="Y203" s="49">
        <f t="shared" si="165"/>
        <v>93.503</v>
      </c>
      <c r="Z203" s="49">
        <f t="shared" si="166"/>
        <v>2.2262619047619046</v>
      </c>
      <c r="AA203" s="49">
        <f t="shared" si="198"/>
        <v>96.968000000000004</v>
      </c>
      <c r="AB203" s="49">
        <f t="shared" si="167"/>
        <v>2.308761904761905</v>
      </c>
      <c r="AC203" s="120">
        <v>-5.75</v>
      </c>
      <c r="AD203" s="49">
        <f t="shared" si="199"/>
        <v>86.923000000000002</v>
      </c>
      <c r="AE203" s="49">
        <f t="shared" si="168"/>
        <v>2.0695952380952383</v>
      </c>
      <c r="AF203" s="164">
        <v>2.6663540000000001</v>
      </c>
      <c r="AG203" s="164">
        <v>2.6663540000000001</v>
      </c>
      <c r="AH203" s="164">
        <v>2.4921570000000002</v>
      </c>
      <c r="AI203" s="164">
        <v>2.5636920000000001</v>
      </c>
      <c r="AJ203" s="164">
        <v>2.1069460000000002</v>
      </c>
      <c r="AK203" s="164">
        <v>2.1069460000000002</v>
      </c>
      <c r="AL203" s="164">
        <v>0.79912000000000005</v>
      </c>
      <c r="AM203" s="165">
        <v>2.7280000000000002</v>
      </c>
      <c r="AN203" s="165">
        <v>3.1539999999999999</v>
      </c>
      <c r="AO203" s="165">
        <v>3.3929999999999998</v>
      </c>
      <c r="AP203" s="165">
        <v>4.1870000000000003</v>
      </c>
      <c r="AQ203" s="165">
        <v>4.468</v>
      </c>
      <c r="AR203" s="165">
        <v>4.5170000000000003</v>
      </c>
      <c r="AS203" s="49">
        <f t="shared" si="194"/>
        <v>2.3806732142857143</v>
      </c>
      <c r="AT203" s="49">
        <f t="shared" si="194"/>
        <v>2.3806732142857143</v>
      </c>
      <c r="AU203" s="151">
        <v>69.290000000000006</v>
      </c>
      <c r="AV203" s="49">
        <f t="shared" si="195"/>
        <v>526.60400000000004</v>
      </c>
      <c r="AW203" s="49">
        <f t="shared" si="196"/>
        <v>526.29999999999995</v>
      </c>
      <c r="AX203" s="19"/>
      <c r="AY203" s="19">
        <f t="shared" si="182"/>
        <v>111.986868</v>
      </c>
      <c r="AZ203" s="19">
        <f t="shared" si="183"/>
        <v>104.67059400000001</v>
      </c>
      <c r="BA203" s="19">
        <f t="shared" si="184"/>
        <v>107.67506400000001</v>
      </c>
      <c r="BB203" s="19">
        <f t="shared" si="185"/>
        <v>88.491732000000013</v>
      </c>
      <c r="BC203" s="19">
        <f t="shared" si="186"/>
        <v>88.491732000000013</v>
      </c>
      <c r="BD203" s="19">
        <f t="shared" si="187"/>
        <v>33.563040000000001</v>
      </c>
      <c r="BE203" s="19">
        <f t="shared" si="188"/>
        <v>114.57600000000001</v>
      </c>
      <c r="BF203" s="19">
        <f t="shared" si="189"/>
        <v>132.46799999999999</v>
      </c>
      <c r="BG203" s="19">
        <f t="shared" si="190"/>
        <v>142.506</v>
      </c>
      <c r="BH203" s="19">
        <f t="shared" si="191"/>
        <v>175.85400000000001</v>
      </c>
      <c r="BI203" s="19">
        <f t="shared" si="192"/>
        <v>187.65600000000001</v>
      </c>
      <c r="BJ203" s="19">
        <f t="shared" si="193"/>
        <v>189.71400000000003</v>
      </c>
    </row>
    <row r="204" spans="1:62">
      <c r="A204" s="20"/>
      <c r="B204" s="20">
        <v>202109</v>
      </c>
      <c r="C204" s="3">
        <v>44441</v>
      </c>
      <c r="D204" s="19">
        <v>223.35</v>
      </c>
      <c r="E204" s="49">
        <f t="shared" si="170"/>
        <v>2.2334999999999998</v>
      </c>
      <c r="F204" s="49">
        <f t="shared" si="171"/>
        <v>93.806999999999988</v>
      </c>
      <c r="G204" s="11">
        <v>225.35</v>
      </c>
      <c r="H204" s="49">
        <f t="shared" si="172"/>
        <v>2.2534999999999998</v>
      </c>
      <c r="I204" s="49">
        <f t="shared" si="173"/>
        <v>94.646999999999991</v>
      </c>
      <c r="J204" s="11">
        <v>226.57</v>
      </c>
      <c r="K204" s="49">
        <f t="shared" si="174"/>
        <v>2.2656999999999998</v>
      </c>
      <c r="L204" s="49">
        <f t="shared" si="175"/>
        <v>95.159399999999991</v>
      </c>
      <c r="M204" s="11">
        <v>228.57</v>
      </c>
      <c r="N204" s="49">
        <f t="shared" si="176"/>
        <v>2.2856999999999998</v>
      </c>
      <c r="O204" s="49">
        <f t="shared" si="177"/>
        <v>95.999399999999994</v>
      </c>
      <c r="P204" s="11">
        <v>231.4</v>
      </c>
      <c r="Q204" s="49">
        <f t="shared" si="178"/>
        <v>2.3140000000000001</v>
      </c>
      <c r="R204" s="49">
        <f t="shared" si="179"/>
        <v>97.188000000000002</v>
      </c>
      <c r="S204" s="11">
        <v>233.4</v>
      </c>
      <c r="T204" s="49">
        <f t="shared" si="180"/>
        <v>2.3340000000000001</v>
      </c>
      <c r="U204" s="49">
        <f t="shared" si="181"/>
        <v>98.028000000000006</v>
      </c>
      <c r="V204" s="120">
        <v>-0.01</v>
      </c>
      <c r="W204" s="49">
        <f t="shared" si="197"/>
        <v>93.796999999999983</v>
      </c>
      <c r="X204" s="49">
        <f t="shared" si="164"/>
        <v>2.2332619047619042</v>
      </c>
      <c r="Y204" s="49">
        <f t="shared" si="165"/>
        <v>94.636999999999986</v>
      </c>
      <c r="Z204" s="49">
        <f t="shared" si="166"/>
        <v>2.2532619047619042</v>
      </c>
      <c r="AA204" s="49">
        <f t="shared" si="198"/>
        <v>97.177999999999997</v>
      </c>
      <c r="AB204" s="49">
        <f t="shared" si="167"/>
        <v>2.3137619047619049</v>
      </c>
      <c r="AC204" s="120">
        <v>-5.75</v>
      </c>
      <c r="AD204" s="49">
        <f t="shared" si="199"/>
        <v>88.056999999999988</v>
      </c>
      <c r="AE204" s="49">
        <f t="shared" si="168"/>
        <v>2.096595238095238</v>
      </c>
      <c r="AF204" s="164">
        <v>2.6663540000000001</v>
      </c>
      <c r="AG204" s="164">
        <v>2.6663540000000001</v>
      </c>
      <c r="AH204" s="164">
        <v>2.4921570000000002</v>
      </c>
      <c r="AI204" s="164">
        <v>2.5636920000000001</v>
      </c>
      <c r="AJ204" s="164">
        <v>2.1069460000000002</v>
      </c>
      <c r="AK204" s="164">
        <v>2.1069460000000002</v>
      </c>
      <c r="AL204" s="164">
        <v>0.79912000000000005</v>
      </c>
      <c r="AM204" s="165">
        <v>2.7280000000000002</v>
      </c>
      <c r="AN204" s="165">
        <v>3.1539999999999999</v>
      </c>
      <c r="AO204" s="165">
        <v>3.3929999999999998</v>
      </c>
      <c r="AP204" s="165">
        <v>4.1870000000000003</v>
      </c>
      <c r="AQ204" s="165">
        <v>4.468</v>
      </c>
      <c r="AR204" s="165">
        <v>4.5170000000000003</v>
      </c>
      <c r="AS204" s="49">
        <f t="shared" si="194"/>
        <v>2.3806732142857143</v>
      </c>
      <c r="AT204" s="49">
        <f t="shared" si="194"/>
        <v>2.3806732142857143</v>
      </c>
      <c r="AU204" s="151">
        <v>69.290000000000006</v>
      </c>
      <c r="AV204" s="49">
        <f t="shared" si="195"/>
        <v>526.60400000000004</v>
      </c>
      <c r="AW204" s="49">
        <f t="shared" si="196"/>
        <v>519.00400000000002</v>
      </c>
      <c r="AX204" s="19"/>
      <c r="AY204" s="19">
        <f t="shared" si="182"/>
        <v>111.986868</v>
      </c>
      <c r="AZ204" s="19">
        <f t="shared" si="183"/>
        <v>104.67059400000001</v>
      </c>
      <c r="BA204" s="19">
        <f t="shared" si="184"/>
        <v>107.67506400000001</v>
      </c>
      <c r="BB204" s="19">
        <f t="shared" si="185"/>
        <v>88.491732000000013</v>
      </c>
      <c r="BC204" s="19">
        <f t="shared" si="186"/>
        <v>88.491732000000013</v>
      </c>
      <c r="BD204" s="19">
        <f t="shared" si="187"/>
        <v>33.563040000000001</v>
      </c>
      <c r="BE204" s="19">
        <f t="shared" si="188"/>
        <v>114.57600000000001</v>
      </c>
      <c r="BF204" s="19">
        <f t="shared" si="189"/>
        <v>132.46799999999999</v>
      </c>
      <c r="BG204" s="19">
        <f t="shared" si="190"/>
        <v>142.506</v>
      </c>
      <c r="BH204" s="19">
        <f t="shared" si="191"/>
        <v>175.85400000000001</v>
      </c>
      <c r="BI204" s="19">
        <f t="shared" si="192"/>
        <v>187.65600000000001</v>
      </c>
      <c r="BJ204" s="19">
        <f t="shared" si="193"/>
        <v>189.71400000000003</v>
      </c>
    </row>
    <row r="205" spans="1:62">
      <c r="A205" s="20"/>
      <c r="B205" s="20">
        <v>202109</v>
      </c>
      <c r="C205" s="3">
        <v>44440</v>
      </c>
      <c r="D205" s="19">
        <v>218.19</v>
      </c>
      <c r="E205" s="49">
        <f t="shared" si="170"/>
        <v>2.1819000000000002</v>
      </c>
      <c r="F205" s="49">
        <f t="shared" si="171"/>
        <v>91.639800000000008</v>
      </c>
      <c r="G205" s="11">
        <v>220.19</v>
      </c>
      <c r="H205" s="49">
        <f t="shared" si="172"/>
        <v>2.2019000000000002</v>
      </c>
      <c r="I205" s="49">
        <f t="shared" si="173"/>
        <v>92.479800000000012</v>
      </c>
      <c r="J205" s="11">
        <v>221.43</v>
      </c>
      <c r="K205" s="49">
        <f t="shared" si="174"/>
        <v>2.2143000000000002</v>
      </c>
      <c r="L205" s="49">
        <f t="shared" si="175"/>
        <v>93.000600000000006</v>
      </c>
      <c r="M205" s="11">
        <v>223.43</v>
      </c>
      <c r="N205" s="49">
        <f t="shared" si="176"/>
        <v>2.2343000000000002</v>
      </c>
      <c r="O205" s="49">
        <f t="shared" si="177"/>
        <v>93.840600000000009</v>
      </c>
      <c r="P205" s="11">
        <v>226.29</v>
      </c>
      <c r="Q205" s="49">
        <f t="shared" si="178"/>
        <v>2.2629000000000001</v>
      </c>
      <c r="R205" s="49">
        <f t="shared" si="179"/>
        <v>95.041800000000009</v>
      </c>
      <c r="S205" s="11">
        <v>228.29</v>
      </c>
      <c r="T205" s="49">
        <f t="shared" si="180"/>
        <v>2.2828999999999997</v>
      </c>
      <c r="U205" s="49">
        <f t="shared" si="181"/>
        <v>95.881799999999984</v>
      </c>
      <c r="V205" s="120">
        <v>-0.01</v>
      </c>
      <c r="W205" s="49">
        <f t="shared" si="197"/>
        <v>91.629800000000003</v>
      </c>
      <c r="X205" s="49">
        <f t="shared" si="164"/>
        <v>2.181661904761905</v>
      </c>
      <c r="Y205" s="49">
        <f t="shared" si="165"/>
        <v>92.469800000000006</v>
      </c>
      <c r="Z205" s="49">
        <f t="shared" si="166"/>
        <v>2.201661904761905</v>
      </c>
      <c r="AA205" s="49">
        <f t="shared" si="198"/>
        <v>95.031800000000004</v>
      </c>
      <c r="AB205" s="49">
        <f t="shared" si="167"/>
        <v>2.262661904761905</v>
      </c>
      <c r="AC205" s="120">
        <v>-5.75</v>
      </c>
      <c r="AD205" s="49">
        <f t="shared" si="199"/>
        <v>85.889800000000008</v>
      </c>
      <c r="AE205" s="49">
        <f t="shared" si="168"/>
        <v>2.0449952380952383</v>
      </c>
      <c r="AF205" s="164">
        <v>2.6663540000000001</v>
      </c>
      <c r="AG205" s="164">
        <v>2.6663540000000001</v>
      </c>
      <c r="AH205" s="164">
        <v>2.4921570000000002</v>
      </c>
      <c r="AI205" s="164">
        <v>2.5636920000000001</v>
      </c>
      <c r="AJ205" s="164">
        <v>2.1069460000000002</v>
      </c>
      <c r="AK205" s="164">
        <v>2.1069460000000002</v>
      </c>
      <c r="AL205" s="164">
        <v>0.79912000000000005</v>
      </c>
      <c r="AM205" s="165">
        <v>2.7280000000000002</v>
      </c>
      <c r="AN205" s="165">
        <v>3.1539999999999999</v>
      </c>
      <c r="AO205" s="165">
        <v>3.3929999999999998</v>
      </c>
      <c r="AP205" s="165">
        <v>4.1870000000000003</v>
      </c>
      <c r="AQ205" s="165">
        <v>4.468</v>
      </c>
      <c r="AR205" s="165">
        <v>4.5170000000000003</v>
      </c>
      <c r="AS205" s="49">
        <f t="shared" si="194"/>
        <v>2.3806732142857143</v>
      </c>
      <c r="AT205" s="49">
        <f t="shared" si="194"/>
        <v>2.3806732142857143</v>
      </c>
      <c r="AU205" s="151">
        <v>69.989999999999995</v>
      </c>
      <c r="AV205" s="49">
        <f t="shared" si="195"/>
        <v>531.92399999999998</v>
      </c>
      <c r="AW205" s="49">
        <f t="shared" si="196"/>
        <v>505.24799999999999</v>
      </c>
      <c r="AX205" s="19"/>
      <c r="AY205" s="19">
        <f t="shared" si="182"/>
        <v>111.986868</v>
      </c>
      <c r="AZ205" s="19">
        <f t="shared" si="183"/>
        <v>104.67059400000001</v>
      </c>
      <c r="BA205" s="19">
        <f t="shared" si="184"/>
        <v>107.67506400000001</v>
      </c>
      <c r="BB205" s="19">
        <f t="shared" si="185"/>
        <v>88.491732000000013</v>
      </c>
      <c r="BC205" s="19">
        <f t="shared" si="186"/>
        <v>88.491732000000013</v>
      </c>
      <c r="BD205" s="19">
        <f t="shared" si="187"/>
        <v>33.563040000000001</v>
      </c>
      <c r="BE205" s="19">
        <f t="shared" si="188"/>
        <v>114.57600000000001</v>
      </c>
      <c r="BF205" s="19">
        <f t="shared" si="189"/>
        <v>132.46799999999999</v>
      </c>
      <c r="BG205" s="19">
        <f t="shared" si="190"/>
        <v>142.506</v>
      </c>
      <c r="BH205" s="19">
        <f t="shared" si="191"/>
        <v>175.85400000000001</v>
      </c>
      <c r="BI205" s="19">
        <f t="shared" si="192"/>
        <v>187.65600000000001</v>
      </c>
      <c r="BJ205" s="19">
        <f t="shared" si="193"/>
        <v>189.71400000000003</v>
      </c>
    </row>
    <row r="206" spans="1:62">
      <c r="A206" s="20"/>
      <c r="B206" s="20">
        <v>202108</v>
      </c>
      <c r="C206" s="3">
        <v>44439</v>
      </c>
      <c r="D206" s="19">
        <v>221.44</v>
      </c>
      <c r="E206" s="49">
        <f t="shared" si="170"/>
        <v>2.2143999999999999</v>
      </c>
      <c r="F206" s="49">
        <f t="shared" si="171"/>
        <v>93.004800000000003</v>
      </c>
      <c r="G206" s="11">
        <v>223.44</v>
      </c>
      <c r="H206" s="49">
        <f t="shared" si="172"/>
        <v>2.2343999999999999</v>
      </c>
      <c r="I206" s="49">
        <f t="shared" si="173"/>
        <v>93.844799999999992</v>
      </c>
      <c r="J206" s="11">
        <v>224.58</v>
      </c>
      <c r="K206" s="49">
        <f t="shared" si="174"/>
        <v>2.2458</v>
      </c>
      <c r="L206" s="49">
        <f t="shared" si="175"/>
        <v>94.323599999999999</v>
      </c>
      <c r="M206" s="11">
        <v>226.58</v>
      </c>
      <c r="N206" s="49">
        <f t="shared" si="176"/>
        <v>2.2658</v>
      </c>
      <c r="O206" s="49">
        <f t="shared" si="177"/>
        <v>95.163600000000002</v>
      </c>
      <c r="P206" s="11">
        <v>229.29</v>
      </c>
      <c r="Q206" s="49">
        <f t="shared" si="178"/>
        <v>2.2928999999999999</v>
      </c>
      <c r="R206" s="49">
        <f t="shared" si="179"/>
        <v>96.3018</v>
      </c>
      <c r="S206" s="11">
        <v>231.29</v>
      </c>
      <c r="T206" s="49">
        <f t="shared" si="180"/>
        <v>2.3129</v>
      </c>
      <c r="U206" s="49">
        <f t="shared" si="181"/>
        <v>97.141800000000003</v>
      </c>
      <c r="V206" s="120">
        <v>-0.01</v>
      </c>
      <c r="W206" s="49">
        <f t="shared" si="197"/>
        <v>92.994799999999998</v>
      </c>
      <c r="X206" s="49">
        <f t="shared" si="164"/>
        <v>2.2141619047619048</v>
      </c>
      <c r="Y206" s="49">
        <f t="shared" si="165"/>
        <v>93.834799999999987</v>
      </c>
      <c r="Z206" s="49">
        <f t="shared" si="166"/>
        <v>2.2341619047619043</v>
      </c>
      <c r="AA206" s="49">
        <f t="shared" si="198"/>
        <v>96.291799999999995</v>
      </c>
      <c r="AB206" s="49">
        <f t="shared" si="167"/>
        <v>2.2926619047619048</v>
      </c>
      <c r="AC206" s="120">
        <v>-5.75</v>
      </c>
      <c r="AD206" s="49">
        <f t="shared" si="199"/>
        <v>87.254800000000003</v>
      </c>
      <c r="AE206" s="49">
        <f t="shared" si="168"/>
        <v>2.0774952380952381</v>
      </c>
      <c r="AF206" s="164">
        <v>2.6663540000000001</v>
      </c>
      <c r="AG206" s="164">
        <v>2.6663540000000001</v>
      </c>
      <c r="AH206" s="164">
        <v>2.4921570000000002</v>
      </c>
      <c r="AI206" s="164">
        <v>2.5636920000000001</v>
      </c>
      <c r="AJ206" s="164">
        <v>2.1069460000000002</v>
      </c>
      <c r="AK206" s="164">
        <v>2.1069460000000002</v>
      </c>
      <c r="AL206" s="164">
        <v>0.79912000000000005</v>
      </c>
      <c r="AM206" s="165">
        <v>2.7280000000000002</v>
      </c>
      <c r="AN206" s="165">
        <v>3.1539999999999999</v>
      </c>
      <c r="AO206" s="165">
        <v>3.3929999999999998</v>
      </c>
      <c r="AP206" s="165">
        <v>4.1870000000000003</v>
      </c>
      <c r="AQ206" s="165">
        <v>4.468</v>
      </c>
      <c r="AR206" s="165">
        <v>4.5170000000000003</v>
      </c>
      <c r="AS206" s="49">
        <f t="shared" si="194"/>
        <v>2.3806732142857143</v>
      </c>
      <c r="AT206" s="49">
        <f t="shared" si="194"/>
        <v>2.3806732142857143</v>
      </c>
      <c r="AU206" s="151">
        <v>68.59</v>
      </c>
      <c r="AV206" s="49">
        <f t="shared" si="195"/>
        <v>521.28399999999999</v>
      </c>
      <c r="AW206" s="49">
        <f t="shared" si="196"/>
        <v>518.928</v>
      </c>
      <c r="AX206" s="19"/>
      <c r="AY206" s="19">
        <f t="shared" si="182"/>
        <v>111.986868</v>
      </c>
      <c r="AZ206" s="19">
        <f t="shared" si="183"/>
        <v>104.67059400000001</v>
      </c>
      <c r="BA206" s="19">
        <f t="shared" si="184"/>
        <v>107.67506400000001</v>
      </c>
      <c r="BB206" s="19">
        <f t="shared" si="185"/>
        <v>88.491732000000013</v>
      </c>
      <c r="BC206" s="19">
        <f t="shared" si="186"/>
        <v>88.491732000000013</v>
      </c>
      <c r="BD206" s="19">
        <f t="shared" si="187"/>
        <v>33.563040000000001</v>
      </c>
      <c r="BE206" s="19">
        <f t="shared" si="188"/>
        <v>114.57600000000001</v>
      </c>
      <c r="BF206" s="19">
        <f t="shared" si="189"/>
        <v>132.46799999999999</v>
      </c>
      <c r="BG206" s="19">
        <f t="shared" si="190"/>
        <v>142.506</v>
      </c>
      <c r="BH206" s="19">
        <f t="shared" si="191"/>
        <v>175.85400000000001</v>
      </c>
      <c r="BI206" s="19">
        <f t="shared" si="192"/>
        <v>187.65600000000001</v>
      </c>
      <c r="BJ206" s="19">
        <f t="shared" si="193"/>
        <v>189.71400000000003</v>
      </c>
    </row>
    <row r="207" spans="1:62">
      <c r="A207" s="20"/>
      <c r="B207" s="20">
        <v>202108</v>
      </c>
      <c r="C207" s="3">
        <v>44438</v>
      </c>
      <c r="D207" s="19">
        <v>225.88</v>
      </c>
      <c r="E207" s="49">
        <f t="shared" si="170"/>
        <v>2.2587999999999999</v>
      </c>
      <c r="F207" s="49">
        <f t="shared" si="171"/>
        <v>94.869599999999991</v>
      </c>
      <c r="G207" s="11">
        <v>227.88</v>
      </c>
      <c r="H207" s="49">
        <f t="shared" si="172"/>
        <v>2.2787999999999999</v>
      </c>
      <c r="I207" s="49">
        <f t="shared" si="173"/>
        <v>95.709599999999995</v>
      </c>
      <c r="J207" s="11">
        <v>228.88</v>
      </c>
      <c r="K207" s="49">
        <f t="shared" si="174"/>
        <v>2.2888000000000002</v>
      </c>
      <c r="L207" s="49">
        <f t="shared" si="175"/>
        <v>96.129600000000011</v>
      </c>
      <c r="M207" s="11">
        <v>230.88</v>
      </c>
      <c r="N207" s="49">
        <f t="shared" si="176"/>
        <v>2.3087999999999997</v>
      </c>
      <c r="O207" s="49">
        <f t="shared" si="177"/>
        <v>96.969599999999986</v>
      </c>
      <c r="P207" s="11">
        <v>233.38</v>
      </c>
      <c r="Q207" s="49">
        <f t="shared" si="178"/>
        <v>2.3338000000000001</v>
      </c>
      <c r="R207" s="49">
        <f t="shared" si="179"/>
        <v>98.019599999999997</v>
      </c>
      <c r="S207" s="11">
        <v>235.38</v>
      </c>
      <c r="T207" s="49">
        <f t="shared" si="180"/>
        <v>2.3538000000000001</v>
      </c>
      <c r="U207" s="49">
        <f t="shared" si="181"/>
        <v>98.8596</v>
      </c>
      <c r="V207" s="120">
        <v>-0.01</v>
      </c>
      <c r="W207" s="49">
        <f t="shared" si="197"/>
        <v>94.859599999999986</v>
      </c>
      <c r="X207" s="49">
        <f t="shared" si="164"/>
        <v>2.2585619047619043</v>
      </c>
      <c r="Y207" s="49">
        <f t="shared" si="165"/>
        <v>95.69959999999999</v>
      </c>
      <c r="Z207" s="49">
        <f t="shared" si="166"/>
        <v>2.2785619047619043</v>
      </c>
      <c r="AA207" s="49">
        <f t="shared" si="198"/>
        <v>98.009599999999992</v>
      </c>
      <c r="AB207" s="49">
        <f t="shared" si="167"/>
        <v>2.3335619047619045</v>
      </c>
      <c r="AC207" s="120">
        <v>-5.75</v>
      </c>
      <c r="AD207" s="49">
        <f t="shared" si="199"/>
        <v>89.119599999999991</v>
      </c>
      <c r="AE207" s="49">
        <f t="shared" si="168"/>
        <v>2.1218952380952381</v>
      </c>
      <c r="AF207" s="164">
        <v>2.6663540000000001</v>
      </c>
      <c r="AG207" s="164">
        <v>2.6663540000000001</v>
      </c>
      <c r="AH207" s="164">
        <v>2.4921570000000002</v>
      </c>
      <c r="AI207" s="164">
        <v>2.5636920000000001</v>
      </c>
      <c r="AJ207" s="164">
        <v>2.1069460000000002</v>
      </c>
      <c r="AK207" s="164">
        <v>2.1069460000000002</v>
      </c>
      <c r="AL207" s="164">
        <v>0.79912000000000005</v>
      </c>
      <c r="AM207" s="165">
        <v>2.7280000000000002</v>
      </c>
      <c r="AN207" s="165">
        <v>3.1539999999999999</v>
      </c>
      <c r="AO207" s="165">
        <v>3.3929999999999998</v>
      </c>
      <c r="AP207" s="165">
        <v>4.1870000000000003</v>
      </c>
      <c r="AQ207" s="165">
        <v>4.468</v>
      </c>
      <c r="AR207" s="165">
        <v>4.5170000000000003</v>
      </c>
      <c r="AS207" s="49">
        <f t="shared" si="194"/>
        <v>2.3806732142857143</v>
      </c>
      <c r="AT207" s="49">
        <f t="shared" si="194"/>
        <v>2.3806732142857143</v>
      </c>
      <c r="AU207" s="151">
        <v>68.5</v>
      </c>
      <c r="AV207" s="49">
        <f t="shared" si="195"/>
        <v>520.6</v>
      </c>
      <c r="AW207" s="49">
        <f t="shared" si="196"/>
        <v>525.08399999999995</v>
      </c>
      <c r="AX207" s="19"/>
      <c r="AY207" s="19">
        <f t="shared" si="182"/>
        <v>111.986868</v>
      </c>
      <c r="AZ207" s="19">
        <f t="shared" si="183"/>
        <v>104.67059400000001</v>
      </c>
      <c r="BA207" s="19">
        <f t="shared" si="184"/>
        <v>107.67506400000001</v>
      </c>
      <c r="BB207" s="19">
        <f t="shared" si="185"/>
        <v>88.491732000000013</v>
      </c>
      <c r="BC207" s="19">
        <f t="shared" si="186"/>
        <v>88.491732000000013</v>
      </c>
      <c r="BD207" s="19">
        <f t="shared" si="187"/>
        <v>33.563040000000001</v>
      </c>
      <c r="BE207" s="19">
        <f t="shared" si="188"/>
        <v>114.57600000000001</v>
      </c>
      <c r="BF207" s="19">
        <f t="shared" si="189"/>
        <v>132.46799999999999</v>
      </c>
      <c r="BG207" s="19">
        <f t="shared" si="190"/>
        <v>142.506</v>
      </c>
      <c r="BH207" s="19">
        <f t="shared" si="191"/>
        <v>175.85400000000001</v>
      </c>
      <c r="BI207" s="19">
        <f t="shared" si="192"/>
        <v>187.65600000000001</v>
      </c>
      <c r="BJ207" s="19">
        <f t="shared" si="193"/>
        <v>189.71400000000003</v>
      </c>
    </row>
    <row r="208" spans="1:62">
      <c r="A208" s="20"/>
      <c r="B208" s="20">
        <v>202108</v>
      </c>
      <c r="C208" s="3">
        <v>44435</v>
      </c>
      <c r="D208" s="19">
        <v>221.71</v>
      </c>
      <c r="E208" s="49">
        <f t="shared" si="170"/>
        <v>2.2171000000000003</v>
      </c>
      <c r="F208" s="49">
        <f t="shared" si="171"/>
        <v>93.118200000000016</v>
      </c>
      <c r="G208" s="11">
        <v>223.71</v>
      </c>
      <c r="H208" s="49">
        <f t="shared" si="172"/>
        <v>2.2370999999999999</v>
      </c>
      <c r="I208" s="49">
        <f t="shared" si="173"/>
        <v>93.958199999999991</v>
      </c>
      <c r="J208" s="11">
        <v>225.81</v>
      </c>
      <c r="K208" s="49">
        <f t="shared" si="174"/>
        <v>2.2581000000000002</v>
      </c>
      <c r="L208" s="49">
        <f t="shared" si="175"/>
        <v>94.84020000000001</v>
      </c>
      <c r="M208" s="11">
        <v>227.81</v>
      </c>
      <c r="N208" s="49">
        <f t="shared" si="176"/>
        <v>2.2781000000000002</v>
      </c>
      <c r="O208" s="49">
        <f t="shared" si="177"/>
        <v>95.680200000000013</v>
      </c>
      <c r="P208" s="11">
        <v>231.96</v>
      </c>
      <c r="Q208" s="49">
        <f t="shared" si="178"/>
        <v>2.3195999999999999</v>
      </c>
      <c r="R208" s="49">
        <f t="shared" si="179"/>
        <v>97.423199999999994</v>
      </c>
      <c r="S208" s="11">
        <v>233.96</v>
      </c>
      <c r="T208" s="49">
        <f t="shared" si="180"/>
        <v>2.3395999999999999</v>
      </c>
      <c r="U208" s="49">
        <f t="shared" si="181"/>
        <v>98.263199999999998</v>
      </c>
      <c r="V208" s="120">
        <v>-0.01</v>
      </c>
      <c r="W208" s="49">
        <f t="shared" si="197"/>
        <v>93.108200000000011</v>
      </c>
      <c r="X208" s="49">
        <f t="shared" si="164"/>
        <v>2.2168619047619051</v>
      </c>
      <c r="Y208" s="49">
        <f t="shared" si="165"/>
        <v>93.948199999999986</v>
      </c>
      <c r="Z208" s="49">
        <f t="shared" si="166"/>
        <v>2.2368619047619043</v>
      </c>
      <c r="AA208" s="49">
        <f t="shared" si="198"/>
        <v>97.413199999999989</v>
      </c>
      <c r="AB208" s="49">
        <f t="shared" si="167"/>
        <v>2.3193619047619043</v>
      </c>
      <c r="AC208" s="120">
        <v>-5.75</v>
      </c>
      <c r="AD208" s="49">
        <f t="shared" si="199"/>
        <v>87.368200000000016</v>
      </c>
      <c r="AE208" s="49">
        <f t="shared" si="168"/>
        <v>2.0801952380952384</v>
      </c>
      <c r="AF208" s="164">
        <v>2.6663540000000001</v>
      </c>
      <c r="AG208" s="164">
        <v>2.6663540000000001</v>
      </c>
      <c r="AH208" s="164">
        <v>2.4921570000000002</v>
      </c>
      <c r="AI208" s="164">
        <v>2.5636920000000001</v>
      </c>
      <c r="AJ208" s="164">
        <v>2.1069460000000002</v>
      </c>
      <c r="AK208" s="164">
        <v>2.1069460000000002</v>
      </c>
      <c r="AL208" s="164">
        <v>0.79912000000000005</v>
      </c>
      <c r="AM208" s="165">
        <v>2.7509999999999999</v>
      </c>
      <c r="AN208" s="165">
        <v>3.17</v>
      </c>
      <c r="AO208" s="165">
        <v>3.4129999999999998</v>
      </c>
      <c r="AP208" s="165">
        <v>4.1900000000000004</v>
      </c>
      <c r="AQ208" s="165">
        <v>4.4649999999999999</v>
      </c>
      <c r="AR208" s="165">
        <v>4.4989999999999997</v>
      </c>
      <c r="AS208" s="49">
        <f t="shared" si="194"/>
        <v>2.3806732142857143</v>
      </c>
      <c r="AT208" s="49">
        <f t="shared" si="194"/>
        <v>2.3806732142857143</v>
      </c>
      <c r="AU208" s="151">
        <v>64.209999999999994</v>
      </c>
      <c r="AV208" s="49">
        <f t="shared" si="195"/>
        <v>487.99599999999992</v>
      </c>
      <c r="AW208" s="49">
        <f t="shared" si="196"/>
        <v>517.94000000000005</v>
      </c>
      <c r="AX208" s="19"/>
      <c r="AY208" s="19">
        <f t="shared" si="182"/>
        <v>111.986868</v>
      </c>
      <c r="AZ208" s="19">
        <f t="shared" si="183"/>
        <v>104.67059400000001</v>
      </c>
      <c r="BA208" s="19">
        <f t="shared" si="184"/>
        <v>107.67506400000001</v>
      </c>
      <c r="BB208" s="19">
        <f t="shared" si="185"/>
        <v>88.491732000000013</v>
      </c>
      <c r="BC208" s="19">
        <f t="shared" si="186"/>
        <v>88.491732000000013</v>
      </c>
      <c r="BD208" s="19">
        <f t="shared" si="187"/>
        <v>33.563040000000001</v>
      </c>
      <c r="BE208" s="19">
        <f t="shared" si="188"/>
        <v>115.542</v>
      </c>
      <c r="BF208" s="19">
        <f t="shared" si="189"/>
        <v>133.13999999999999</v>
      </c>
      <c r="BG208" s="19">
        <f t="shared" si="190"/>
        <v>143.346</v>
      </c>
      <c r="BH208" s="19">
        <f t="shared" si="191"/>
        <v>175.98000000000002</v>
      </c>
      <c r="BI208" s="19">
        <f t="shared" si="192"/>
        <v>187.53</v>
      </c>
      <c r="BJ208" s="19">
        <f t="shared" si="193"/>
        <v>188.958</v>
      </c>
    </row>
    <row r="209" spans="1:62">
      <c r="A209" s="20"/>
      <c r="B209" s="20">
        <v>202108</v>
      </c>
      <c r="C209" s="3">
        <v>44434</v>
      </c>
      <c r="D209" s="19">
        <v>219.48</v>
      </c>
      <c r="E209" s="49">
        <f t="shared" si="170"/>
        <v>2.1947999999999999</v>
      </c>
      <c r="F209" s="49">
        <f t="shared" si="171"/>
        <v>92.181599999999989</v>
      </c>
      <c r="G209" s="11">
        <v>221.48</v>
      </c>
      <c r="H209" s="49">
        <f t="shared" si="172"/>
        <v>2.2147999999999999</v>
      </c>
      <c r="I209" s="49">
        <f t="shared" si="173"/>
        <v>93.021599999999992</v>
      </c>
      <c r="J209" s="11">
        <v>223.58</v>
      </c>
      <c r="K209" s="49">
        <f t="shared" si="174"/>
        <v>2.2358000000000002</v>
      </c>
      <c r="L209" s="49">
        <f t="shared" si="175"/>
        <v>93.903600000000012</v>
      </c>
      <c r="M209" s="11">
        <v>225.58</v>
      </c>
      <c r="N209" s="49">
        <f t="shared" si="176"/>
        <v>2.2558000000000002</v>
      </c>
      <c r="O209" s="49">
        <f t="shared" si="177"/>
        <v>94.743600000000015</v>
      </c>
      <c r="P209" s="11">
        <v>229.73</v>
      </c>
      <c r="Q209" s="49">
        <f t="shared" si="178"/>
        <v>2.2972999999999999</v>
      </c>
      <c r="R209" s="49">
        <f t="shared" si="179"/>
        <v>96.486599999999996</v>
      </c>
      <c r="S209" s="11">
        <v>231.73</v>
      </c>
      <c r="T209" s="49">
        <f t="shared" si="180"/>
        <v>2.3172999999999999</v>
      </c>
      <c r="U209" s="49">
        <f t="shared" si="181"/>
        <v>97.326599999999999</v>
      </c>
      <c r="V209" s="120">
        <v>-0.01</v>
      </c>
      <c r="W209" s="49">
        <f t="shared" si="197"/>
        <v>92.171599999999984</v>
      </c>
      <c r="X209" s="49">
        <f t="shared" si="164"/>
        <v>2.1945619047619043</v>
      </c>
      <c r="Y209" s="49">
        <f t="shared" si="165"/>
        <v>93.011599999999987</v>
      </c>
      <c r="Z209" s="49">
        <f t="shared" si="166"/>
        <v>2.2145619047619043</v>
      </c>
      <c r="AA209" s="49">
        <f t="shared" si="198"/>
        <v>96.476599999999991</v>
      </c>
      <c r="AB209" s="49">
        <f t="shared" si="167"/>
        <v>2.2970619047619047</v>
      </c>
      <c r="AC209" s="120">
        <v>-5.75</v>
      </c>
      <c r="AD209" s="49">
        <f t="shared" si="199"/>
        <v>86.431599999999989</v>
      </c>
      <c r="AE209" s="49">
        <f t="shared" si="168"/>
        <v>2.057895238095238</v>
      </c>
      <c r="AF209" s="164">
        <v>2.6663540000000001</v>
      </c>
      <c r="AG209" s="164">
        <v>2.6663540000000001</v>
      </c>
      <c r="AH209" s="164">
        <v>2.4921570000000002</v>
      </c>
      <c r="AI209" s="164">
        <v>2.5636920000000001</v>
      </c>
      <c r="AJ209" s="164">
        <v>2.1069460000000002</v>
      </c>
      <c r="AK209" s="164">
        <v>2.1069460000000002</v>
      </c>
      <c r="AL209" s="164">
        <v>0.79912000000000005</v>
      </c>
      <c r="AM209" s="165">
        <v>2.7509999999999999</v>
      </c>
      <c r="AN209" s="165">
        <v>3.17</v>
      </c>
      <c r="AO209" s="165">
        <v>3.4129999999999998</v>
      </c>
      <c r="AP209" s="165">
        <v>4.1900000000000004</v>
      </c>
      <c r="AQ209" s="165">
        <v>4.4649999999999999</v>
      </c>
      <c r="AR209" s="165">
        <v>4.4989999999999997</v>
      </c>
      <c r="AS209" s="49">
        <f t="shared" si="194"/>
        <v>2.3806732142857143</v>
      </c>
      <c r="AT209" s="49">
        <f t="shared" si="194"/>
        <v>2.3806732142857143</v>
      </c>
      <c r="AU209" s="151">
        <v>68.790000000000006</v>
      </c>
      <c r="AV209" s="49">
        <f t="shared" si="195"/>
        <v>522.80399999999997</v>
      </c>
      <c r="AW209" s="49">
        <f t="shared" si="196"/>
        <v>536.25599999999997</v>
      </c>
      <c r="AX209" s="19"/>
      <c r="AY209" s="19">
        <f t="shared" si="182"/>
        <v>111.986868</v>
      </c>
      <c r="AZ209" s="19">
        <f t="shared" si="183"/>
        <v>104.67059400000001</v>
      </c>
      <c r="BA209" s="19">
        <f t="shared" si="184"/>
        <v>107.67506400000001</v>
      </c>
      <c r="BB209" s="19">
        <f t="shared" si="185"/>
        <v>88.491732000000013</v>
      </c>
      <c r="BC209" s="19">
        <f t="shared" si="186"/>
        <v>88.491732000000013</v>
      </c>
      <c r="BD209" s="19">
        <f t="shared" si="187"/>
        <v>33.563040000000001</v>
      </c>
      <c r="BE209" s="19">
        <f t="shared" si="188"/>
        <v>115.542</v>
      </c>
      <c r="BF209" s="19">
        <f t="shared" si="189"/>
        <v>133.13999999999999</v>
      </c>
      <c r="BG209" s="19">
        <f t="shared" si="190"/>
        <v>143.346</v>
      </c>
      <c r="BH209" s="19">
        <f t="shared" si="191"/>
        <v>175.98000000000002</v>
      </c>
      <c r="BI209" s="19">
        <f t="shared" si="192"/>
        <v>187.53</v>
      </c>
      <c r="BJ209" s="19">
        <f t="shared" si="193"/>
        <v>188.958</v>
      </c>
    </row>
    <row r="210" spans="1:62">
      <c r="A210" s="20"/>
      <c r="B210" s="20">
        <v>202108</v>
      </c>
      <c r="C210" s="3">
        <v>44433</v>
      </c>
      <c r="D210" s="19">
        <v>224.5</v>
      </c>
      <c r="E210" s="49">
        <f t="shared" si="170"/>
        <v>2.2450000000000001</v>
      </c>
      <c r="F210" s="49">
        <f t="shared" si="171"/>
        <v>94.29</v>
      </c>
      <c r="G210" s="11">
        <v>226.5</v>
      </c>
      <c r="H210" s="49">
        <f t="shared" si="172"/>
        <v>2.2650000000000001</v>
      </c>
      <c r="I210" s="49">
        <f t="shared" si="173"/>
        <v>95.13000000000001</v>
      </c>
      <c r="J210" s="11">
        <v>227.1</v>
      </c>
      <c r="K210" s="49">
        <f t="shared" si="174"/>
        <v>2.2709999999999999</v>
      </c>
      <c r="L210" s="49">
        <f t="shared" si="175"/>
        <v>95.381999999999991</v>
      </c>
      <c r="M210" s="11">
        <v>229.1</v>
      </c>
      <c r="N210" s="49">
        <f t="shared" si="176"/>
        <v>2.2909999999999999</v>
      </c>
      <c r="O210" s="49">
        <f t="shared" si="177"/>
        <v>96.221999999999994</v>
      </c>
      <c r="P210" s="11">
        <v>231</v>
      </c>
      <c r="Q210" s="49">
        <f t="shared" si="178"/>
        <v>2.31</v>
      </c>
      <c r="R210" s="49">
        <f t="shared" si="179"/>
        <v>97.02</v>
      </c>
      <c r="S210" s="11">
        <v>233</v>
      </c>
      <c r="T210" s="49">
        <f t="shared" si="180"/>
        <v>2.33</v>
      </c>
      <c r="U210" s="49">
        <f t="shared" si="181"/>
        <v>97.86</v>
      </c>
      <c r="V210" s="120">
        <v>-0.01</v>
      </c>
      <c r="W210" s="49">
        <f t="shared" si="197"/>
        <v>94.28</v>
      </c>
      <c r="X210" s="49">
        <f t="shared" si="164"/>
        <v>2.244761904761905</v>
      </c>
      <c r="Y210" s="49">
        <f t="shared" si="165"/>
        <v>95.12</v>
      </c>
      <c r="Z210" s="49">
        <f t="shared" si="166"/>
        <v>2.264761904761905</v>
      </c>
      <c r="AA210" s="49">
        <f t="shared" si="198"/>
        <v>97.009999999999991</v>
      </c>
      <c r="AB210" s="49">
        <f t="shared" si="167"/>
        <v>2.3097619047619045</v>
      </c>
      <c r="AC210" s="120">
        <v>-5.75</v>
      </c>
      <c r="AD210" s="49">
        <f t="shared" si="199"/>
        <v>88.54</v>
      </c>
      <c r="AE210" s="49">
        <f t="shared" si="168"/>
        <v>2.1080952380952382</v>
      </c>
      <c r="AF210" s="164">
        <v>2.6663540000000001</v>
      </c>
      <c r="AG210" s="164">
        <v>2.6663540000000001</v>
      </c>
      <c r="AH210" s="164">
        <v>2.4921570000000002</v>
      </c>
      <c r="AI210" s="164">
        <v>2.5636920000000001</v>
      </c>
      <c r="AJ210" s="164">
        <v>2.1069460000000002</v>
      </c>
      <c r="AK210" s="164">
        <v>2.1069460000000002</v>
      </c>
      <c r="AL210" s="164">
        <v>0.79912000000000005</v>
      </c>
      <c r="AM210" s="165">
        <v>2.7509999999999999</v>
      </c>
      <c r="AN210" s="165">
        <v>3.17</v>
      </c>
      <c r="AO210" s="165">
        <v>3.4129999999999998</v>
      </c>
      <c r="AP210" s="165">
        <v>4.1900000000000004</v>
      </c>
      <c r="AQ210" s="165">
        <v>4.4649999999999999</v>
      </c>
      <c r="AR210" s="165">
        <v>4.4989999999999997</v>
      </c>
      <c r="AS210" s="49">
        <f t="shared" si="194"/>
        <v>2.3806732142857143</v>
      </c>
      <c r="AT210" s="49">
        <f t="shared" si="194"/>
        <v>2.3806732142857143</v>
      </c>
      <c r="AU210" s="151">
        <v>67.42</v>
      </c>
      <c r="AV210" s="49">
        <f t="shared" si="195"/>
        <v>512.39199999999994</v>
      </c>
      <c r="AW210" s="49">
        <f t="shared" si="196"/>
        <v>541.57600000000002</v>
      </c>
      <c r="AX210" s="19"/>
      <c r="AY210" s="19">
        <f t="shared" si="182"/>
        <v>111.986868</v>
      </c>
      <c r="AZ210" s="19">
        <f t="shared" si="183"/>
        <v>104.67059400000001</v>
      </c>
      <c r="BA210" s="19">
        <f t="shared" si="184"/>
        <v>107.67506400000001</v>
      </c>
      <c r="BB210" s="19">
        <f t="shared" si="185"/>
        <v>88.491732000000013</v>
      </c>
      <c r="BC210" s="19">
        <f t="shared" si="186"/>
        <v>88.491732000000013</v>
      </c>
      <c r="BD210" s="19">
        <f t="shared" si="187"/>
        <v>33.563040000000001</v>
      </c>
      <c r="BE210" s="19">
        <f t="shared" si="188"/>
        <v>115.542</v>
      </c>
      <c r="BF210" s="19">
        <f t="shared" si="189"/>
        <v>133.13999999999999</v>
      </c>
      <c r="BG210" s="19">
        <f t="shared" si="190"/>
        <v>143.346</v>
      </c>
      <c r="BH210" s="19">
        <f t="shared" si="191"/>
        <v>175.98000000000002</v>
      </c>
      <c r="BI210" s="19">
        <f t="shared" si="192"/>
        <v>187.53</v>
      </c>
      <c r="BJ210" s="19">
        <f t="shared" si="193"/>
        <v>188.958</v>
      </c>
    </row>
    <row r="211" spans="1:62">
      <c r="A211" s="20"/>
      <c r="B211" s="20">
        <v>202108</v>
      </c>
      <c r="C211" s="3">
        <v>44432</v>
      </c>
      <c r="D211" s="19">
        <v>213.51</v>
      </c>
      <c r="E211" s="49">
        <f t="shared" si="170"/>
        <v>2.1351</v>
      </c>
      <c r="F211" s="49">
        <f t="shared" si="171"/>
        <v>89.674199999999999</v>
      </c>
      <c r="G211" s="11">
        <v>215.51</v>
      </c>
      <c r="H211" s="49">
        <f t="shared" si="172"/>
        <v>2.1551</v>
      </c>
      <c r="I211" s="49">
        <f t="shared" si="173"/>
        <v>90.514200000000002</v>
      </c>
      <c r="J211" s="11">
        <v>218.31</v>
      </c>
      <c r="K211" s="49">
        <f t="shared" si="174"/>
        <v>2.1831</v>
      </c>
      <c r="L211" s="49">
        <f t="shared" si="175"/>
        <v>91.690200000000004</v>
      </c>
      <c r="M211" s="11">
        <v>220.31</v>
      </c>
      <c r="N211" s="49">
        <f t="shared" si="176"/>
        <v>2.2031000000000001</v>
      </c>
      <c r="O211" s="49">
        <f t="shared" si="177"/>
        <v>92.530200000000008</v>
      </c>
      <c r="P211" s="11">
        <v>225.51</v>
      </c>
      <c r="Q211" s="49">
        <f t="shared" si="178"/>
        <v>2.2551000000000001</v>
      </c>
      <c r="R211" s="49">
        <f t="shared" si="179"/>
        <v>94.714200000000005</v>
      </c>
      <c r="S211" s="11">
        <v>227.51</v>
      </c>
      <c r="T211" s="49">
        <f t="shared" si="180"/>
        <v>2.2751000000000001</v>
      </c>
      <c r="U211" s="49">
        <f t="shared" si="181"/>
        <v>95.554200000000009</v>
      </c>
      <c r="V211" s="120">
        <v>-0.01</v>
      </c>
      <c r="W211" s="49">
        <f t="shared" si="197"/>
        <v>89.664199999999994</v>
      </c>
      <c r="X211" s="49">
        <f t="shared" si="164"/>
        <v>2.1348619047619044</v>
      </c>
      <c r="Y211" s="49">
        <f t="shared" si="165"/>
        <v>90.504199999999997</v>
      </c>
      <c r="Z211" s="49">
        <f t="shared" si="166"/>
        <v>2.1548619047619049</v>
      </c>
      <c r="AA211" s="49">
        <f t="shared" si="198"/>
        <v>94.7042</v>
      </c>
      <c r="AB211" s="49">
        <f t="shared" si="167"/>
        <v>2.254861904761905</v>
      </c>
      <c r="AC211" s="120">
        <v>-5.75</v>
      </c>
      <c r="AD211" s="49">
        <f t="shared" si="199"/>
        <v>83.924199999999999</v>
      </c>
      <c r="AE211" s="49">
        <f t="shared" si="168"/>
        <v>1.9981952380952381</v>
      </c>
      <c r="AF211" s="164">
        <v>2.6663540000000001</v>
      </c>
      <c r="AG211" s="164">
        <v>2.6663540000000001</v>
      </c>
      <c r="AH211" s="164">
        <v>2.4921570000000002</v>
      </c>
      <c r="AI211" s="164">
        <v>2.5636920000000001</v>
      </c>
      <c r="AJ211" s="164">
        <v>2.1069460000000002</v>
      </c>
      <c r="AK211" s="164">
        <v>2.1069460000000002</v>
      </c>
      <c r="AL211" s="164">
        <v>0.79912000000000005</v>
      </c>
      <c r="AM211" s="165">
        <v>2.7509999999999999</v>
      </c>
      <c r="AN211" s="165">
        <v>3.17</v>
      </c>
      <c r="AO211" s="165">
        <v>3.4129999999999998</v>
      </c>
      <c r="AP211" s="165">
        <v>4.1900000000000004</v>
      </c>
      <c r="AQ211" s="165">
        <v>4.4649999999999999</v>
      </c>
      <c r="AR211" s="165">
        <v>4.4989999999999997</v>
      </c>
      <c r="AS211" s="49">
        <f t="shared" si="194"/>
        <v>2.3806732142857143</v>
      </c>
      <c r="AT211" s="49">
        <f t="shared" si="194"/>
        <v>2.3806732142857143</v>
      </c>
      <c r="AU211" s="151">
        <v>68.36</v>
      </c>
      <c r="AV211" s="49">
        <f t="shared" si="195"/>
        <v>519.53599999999994</v>
      </c>
      <c r="AW211" s="49">
        <f t="shared" si="196"/>
        <v>562.02</v>
      </c>
      <c r="AX211" s="19"/>
      <c r="AY211" s="19">
        <f t="shared" si="182"/>
        <v>111.986868</v>
      </c>
      <c r="AZ211" s="19">
        <f t="shared" si="183"/>
        <v>104.67059400000001</v>
      </c>
      <c r="BA211" s="19">
        <f t="shared" si="184"/>
        <v>107.67506400000001</v>
      </c>
      <c r="BB211" s="19">
        <f t="shared" si="185"/>
        <v>88.491732000000013</v>
      </c>
      <c r="BC211" s="19">
        <f t="shared" si="186"/>
        <v>88.491732000000013</v>
      </c>
      <c r="BD211" s="19">
        <f t="shared" si="187"/>
        <v>33.563040000000001</v>
      </c>
      <c r="BE211" s="19">
        <f t="shared" si="188"/>
        <v>115.542</v>
      </c>
      <c r="BF211" s="19">
        <f t="shared" si="189"/>
        <v>133.13999999999999</v>
      </c>
      <c r="BG211" s="19">
        <f t="shared" si="190"/>
        <v>143.346</v>
      </c>
      <c r="BH211" s="19">
        <f t="shared" si="191"/>
        <v>175.98000000000002</v>
      </c>
      <c r="BI211" s="19">
        <f t="shared" si="192"/>
        <v>187.53</v>
      </c>
      <c r="BJ211" s="19">
        <f t="shared" si="193"/>
        <v>188.958</v>
      </c>
    </row>
    <row r="212" spans="1:62">
      <c r="A212" s="20"/>
      <c r="B212" s="20">
        <v>202108</v>
      </c>
      <c r="C212" s="3">
        <v>44431</v>
      </c>
      <c r="D212" s="19">
        <v>208.07</v>
      </c>
      <c r="E212" s="49">
        <f t="shared" si="170"/>
        <v>2.0806999999999998</v>
      </c>
      <c r="F212" s="49">
        <f t="shared" si="171"/>
        <v>87.389399999999995</v>
      </c>
      <c r="G212" s="11">
        <v>210.07</v>
      </c>
      <c r="H212" s="49">
        <f t="shared" si="172"/>
        <v>2.1006999999999998</v>
      </c>
      <c r="I212" s="49">
        <f t="shared" si="173"/>
        <v>88.229399999999998</v>
      </c>
      <c r="J212" s="11">
        <v>212.17</v>
      </c>
      <c r="K212" s="49">
        <f t="shared" si="174"/>
        <v>2.1216999999999997</v>
      </c>
      <c r="L212" s="49">
        <f t="shared" si="175"/>
        <v>89.111399999999989</v>
      </c>
      <c r="M212" s="11">
        <v>214.166</v>
      </c>
      <c r="N212" s="49">
        <f t="shared" si="176"/>
        <v>2.1416599999999999</v>
      </c>
      <c r="O212" s="49">
        <f t="shared" si="177"/>
        <v>89.949719999999999</v>
      </c>
      <c r="P212" s="11">
        <v>218.31</v>
      </c>
      <c r="Q212" s="49">
        <f t="shared" si="178"/>
        <v>2.1831</v>
      </c>
      <c r="R212" s="49">
        <f t="shared" si="179"/>
        <v>91.690200000000004</v>
      </c>
      <c r="S212" s="11">
        <v>220.31</v>
      </c>
      <c r="T212" s="49">
        <f t="shared" si="180"/>
        <v>2.2031000000000001</v>
      </c>
      <c r="U212" s="49">
        <f t="shared" si="181"/>
        <v>92.530200000000008</v>
      </c>
      <c r="V212" s="120">
        <v>-0.01</v>
      </c>
      <c r="W212" s="49">
        <f t="shared" ref="W212:W243" si="200">+F212+V212</f>
        <v>87.37939999999999</v>
      </c>
      <c r="X212" s="49">
        <f t="shared" si="164"/>
        <v>2.0804619047619046</v>
      </c>
      <c r="Y212" s="49">
        <f t="shared" si="165"/>
        <v>88.219399999999993</v>
      </c>
      <c r="Z212" s="49">
        <f t="shared" si="166"/>
        <v>2.1004619047619046</v>
      </c>
      <c r="AA212" s="49">
        <f t="shared" ref="AA212:AA243" si="201">+R212+V212</f>
        <v>91.680199999999999</v>
      </c>
      <c r="AB212" s="49">
        <f t="shared" si="167"/>
        <v>2.1828619047619049</v>
      </c>
      <c r="AC212" s="120">
        <v>-5.75</v>
      </c>
      <c r="AD212" s="49">
        <f t="shared" ref="AD212:AD243" si="202">+F212+AC212</f>
        <v>81.639399999999995</v>
      </c>
      <c r="AE212" s="49">
        <f t="shared" si="168"/>
        <v>1.9437952380952379</v>
      </c>
      <c r="AF212" s="164">
        <v>2.6663540000000001</v>
      </c>
      <c r="AG212" s="164">
        <v>2.6663540000000001</v>
      </c>
      <c r="AH212" s="164">
        <v>2.4921570000000002</v>
      </c>
      <c r="AI212" s="164">
        <v>2.5636920000000001</v>
      </c>
      <c r="AJ212" s="164">
        <v>2.1069460000000002</v>
      </c>
      <c r="AK212" s="164">
        <v>2.1069460000000002</v>
      </c>
      <c r="AL212" s="164">
        <v>0.79912000000000005</v>
      </c>
      <c r="AM212" s="165">
        <v>2.7509999999999999</v>
      </c>
      <c r="AN212" s="165">
        <v>3.17</v>
      </c>
      <c r="AO212" s="165">
        <v>3.4129999999999998</v>
      </c>
      <c r="AP212" s="165">
        <v>4.1900000000000004</v>
      </c>
      <c r="AQ212" s="165">
        <v>4.4649999999999999</v>
      </c>
      <c r="AR212" s="165">
        <v>4.4989999999999997</v>
      </c>
      <c r="AS212" s="49">
        <f t="shared" si="194"/>
        <v>2.3806732142857143</v>
      </c>
      <c r="AT212" s="49">
        <f t="shared" si="194"/>
        <v>2.3806732142857143</v>
      </c>
      <c r="AU212" s="151">
        <v>67.540000000000006</v>
      </c>
      <c r="AV212" s="49">
        <f t="shared" si="195"/>
        <v>513.30399999999997</v>
      </c>
      <c r="AW212" s="49">
        <f t="shared" si="196"/>
        <v>559.51200000000006</v>
      </c>
      <c r="AX212" s="19"/>
      <c r="AY212" s="19">
        <f t="shared" si="182"/>
        <v>111.986868</v>
      </c>
      <c r="AZ212" s="19">
        <f t="shared" si="183"/>
        <v>104.67059400000001</v>
      </c>
      <c r="BA212" s="19">
        <f t="shared" si="184"/>
        <v>107.67506400000001</v>
      </c>
      <c r="BB212" s="19">
        <f t="shared" si="185"/>
        <v>88.491732000000013</v>
      </c>
      <c r="BC212" s="19">
        <f t="shared" si="186"/>
        <v>88.491732000000013</v>
      </c>
      <c r="BD212" s="19">
        <f t="shared" si="187"/>
        <v>33.563040000000001</v>
      </c>
      <c r="BE212" s="19">
        <f t="shared" si="188"/>
        <v>115.542</v>
      </c>
      <c r="BF212" s="19">
        <f t="shared" si="189"/>
        <v>133.13999999999999</v>
      </c>
      <c r="BG212" s="19">
        <f t="shared" si="190"/>
        <v>143.346</v>
      </c>
      <c r="BH212" s="19">
        <f t="shared" si="191"/>
        <v>175.98000000000002</v>
      </c>
      <c r="BI212" s="19">
        <f t="shared" si="192"/>
        <v>187.53</v>
      </c>
      <c r="BJ212" s="19">
        <f t="shared" si="193"/>
        <v>188.958</v>
      </c>
    </row>
    <row r="213" spans="1:62">
      <c r="A213" s="20"/>
      <c r="B213" s="20">
        <v>202108</v>
      </c>
      <c r="C213" s="3">
        <v>44428</v>
      </c>
      <c r="D213" s="19">
        <v>196.86</v>
      </c>
      <c r="E213" s="49">
        <f t="shared" si="170"/>
        <v>1.9686000000000001</v>
      </c>
      <c r="F213" s="49">
        <f t="shared" si="171"/>
        <v>82.681200000000004</v>
      </c>
      <c r="G213" s="11">
        <v>198.86</v>
      </c>
      <c r="H213" s="49">
        <f t="shared" si="172"/>
        <v>1.9886000000000001</v>
      </c>
      <c r="I213" s="49">
        <f t="shared" si="173"/>
        <v>83.521200000000007</v>
      </c>
      <c r="J213" s="11">
        <v>201.48</v>
      </c>
      <c r="K213" s="49">
        <f t="shared" si="174"/>
        <v>2.0147999999999997</v>
      </c>
      <c r="L213" s="49">
        <f t="shared" si="175"/>
        <v>84.621599999999987</v>
      </c>
      <c r="M213" s="11">
        <v>203.48400000000001</v>
      </c>
      <c r="N213" s="49">
        <f t="shared" si="176"/>
        <v>2.03484</v>
      </c>
      <c r="O213" s="49">
        <f t="shared" si="177"/>
        <v>85.463279999999997</v>
      </c>
      <c r="P213" s="11">
        <v>208.42</v>
      </c>
      <c r="Q213" s="49">
        <f t="shared" si="178"/>
        <v>2.0842000000000001</v>
      </c>
      <c r="R213" s="49">
        <f t="shared" si="179"/>
        <v>87.5364</v>
      </c>
      <c r="S213" s="11">
        <v>210.42</v>
      </c>
      <c r="T213" s="49">
        <f t="shared" si="180"/>
        <v>2.1042000000000001</v>
      </c>
      <c r="U213" s="49">
        <f t="shared" si="181"/>
        <v>88.376400000000004</v>
      </c>
      <c r="V213" s="120">
        <v>-0.01</v>
      </c>
      <c r="W213" s="49">
        <f t="shared" si="200"/>
        <v>82.671199999999999</v>
      </c>
      <c r="X213" s="49">
        <f t="shared" ref="X213:X262" si="203">W213/42</f>
        <v>1.9683619047619048</v>
      </c>
      <c r="Y213" s="49">
        <f t="shared" ref="Y213:Y262" si="204">+I213+V213</f>
        <v>83.511200000000002</v>
      </c>
      <c r="Z213" s="49">
        <f t="shared" ref="Z213:Z262" si="205">Y213/42</f>
        <v>1.9883619047619048</v>
      </c>
      <c r="AA213" s="49">
        <f t="shared" si="201"/>
        <v>87.526399999999995</v>
      </c>
      <c r="AB213" s="49">
        <f t="shared" ref="AB213:AB262" si="206">AA213/42</f>
        <v>2.0839619047619045</v>
      </c>
      <c r="AC213" s="120">
        <v>-5.75</v>
      </c>
      <c r="AD213" s="49">
        <f t="shared" si="202"/>
        <v>76.931200000000004</v>
      </c>
      <c r="AE213" s="49">
        <f t="shared" ref="AE213:AE262" si="207">AD213/42</f>
        <v>1.8316952380952383</v>
      </c>
      <c r="AF213" s="164">
        <v>2.6663540000000001</v>
      </c>
      <c r="AG213" s="164">
        <v>2.6663540000000001</v>
      </c>
      <c r="AH213" s="164">
        <v>2.4921570000000002</v>
      </c>
      <c r="AI213" s="164">
        <v>2.5636920000000001</v>
      </c>
      <c r="AJ213" s="164">
        <v>2.1069460000000002</v>
      </c>
      <c r="AK213" s="164">
        <v>2.1069460000000002</v>
      </c>
      <c r="AL213" s="164">
        <v>0.79912000000000005</v>
      </c>
      <c r="AM213" s="165">
        <v>2.782</v>
      </c>
      <c r="AN213" s="165">
        <v>3.1920000000000002</v>
      </c>
      <c r="AO213" s="165">
        <v>3.4289999999999998</v>
      </c>
      <c r="AP213" s="165">
        <v>4.2</v>
      </c>
      <c r="AQ213" s="165">
        <v>4.4740000000000002</v>
      </c>
      <c r="AR213" s="165">
        <v>4.5129999999999999</v>
      </c>
      <c r="AS213" s="49">
        <f t="shared" si="194"/>
        <v>2.3806732142857143</v>
      </c>
      <c r="AT213" s="49">
        <f t="shared" si="194"/>
        <v>2.3806732142857143</v>
      </c>
      <c r="AU213" s="151">
        <v>65.64</v>
      </c>
      <c r="AV213" s="49">
        <f t="shared" si="195"/>
        <v>498.86399999999998</v>
      </c>
      <c r="AW213" s="49">
        <f t="shared" si="196"/>
        <v>553.81200000000001</v>
      </c>
      <c r="AX213" s="19"/>
      <c r="AY213" s="19">
        <f t="shared" si="182"/>
        <v>111.986868</v>
      </c>
      <c r="AZ213" s="19">
        <f t="shared" si="183"/>
        <v>104.67059400000001</v>
      </c>
      <c r="BA213" s="19">
        <f t="shared" si="184"/>
        <v>107.67506400000001</v>
      </c>
      <c r="BB213" s="19">
        <f t="shared" si="185"/>
        <v>88.491732000000013</v>
      </c>
      <c r="BC213" s="19">
        <f t="shared" si="186"/>
        <v>88.491732000000013</v>
      </c>
      <c r="BD213" s="19">
        <f t="shared" si="187"/>
        <v>33.563040000000001</v>
      </c>
      <c r="BE213" s="19">
        <f t="shared" si="188"/>
        <v>116.84399999999999</v>
      </c>
      <c r="BF213" s="19">
        <f t="shared" si="189"/>
        <v>134.06400000000002</v>
      </c>
      <c r="BG213" s="19">
        <f t="shared" si="190"/>
        <v>144.018</v>
      </c>
      <c r="BH213" s="19">
        <f t="shared" si="191"/>
        <v>176.4</v>
      </c>
      <c r="BI213" s="19">
        <f t="shared" si="192"/>
        <v>187.90800000000002</v>
      </c>
      <c r="BJ213" s="19">
        <f t="shared" si="193"/>
        <v>189.54599999999999</v>
      </c>
    </row>
    <row r="214" spans="1:62">
      <c r="A214" s="20"/>
      <c r="B214" s="20">
        <v>202108</v>
      </c>
      <c r="C214" s="3">
        <v>44427</v>
      </c>
      <c r="D214" s="19">
        <v>202.75</v>
      </c>
      <c r="E214" s="49">
        <f t="shared" si="170"/>
        <v>2.0274999999999999</v>
      </c>
      <c r="F214" s="49">
        <f t="shared" si="171"/>
        <v>85.155000000000001</v>
      </c>
      <c r="G214" s="11">
        <v>204.75</v>
      </c>
      <c r="H214" s="49">
        <f t="shared" si="172"/>
        <v>2.0474999999999999</v>
      </c>
      <c r="I214" s="49">
        <f t="shared" si="173"/>
        <v>85.99499999999999</v>
      </c>
      <c r="J214" s="11">
        <v>207.35</v>
      </c>
      <c r="K214" s="49">
        <f t="shared" si="174"/>
        <v>2.0735000000000001</v>
      </c>
      <c r="L214" s="49">
        <f t="shared" si="175"/>
        <v>87.087000000000003</v>
      </c>
      <c r="M214" s="11">
        <v>209.35</v>
      </c>
      <c r="N214" s="49">
        <f t="shared" si="176"/>
        <v>2.0935000000000001</v>
      </c>
      <c r="O214" s="49">
        <f t="shared" si="177"/>
        <v>87.927000000000007</v>
      </c>
      <c r="P214" s="11">
        <v>214.25</v>
      </c>
      <c r="Q214" s="49">
        <f t="shared" si="178"/>
        <v>2.1425000000000001</v>
      </c>
      <c r="R214" s="49">
        <f t="shared" si="179"/>
        <v>89.984999999999999</v>
      </c>
      <c r="S214" s="11">
        <v>216.25</v>
      </c>
      <c r="T214" s="49">
        <f t="shared" si="180"/>
        <v>2.1625000000000001</v>
      </c>
      <c r="U214" s="49">
        <f t="shared" si="181"/>
        <v>90.825000000000003</v>
      </c>
      <c r="V214" s="120">
        <v>-0.01</v>
      </c>
      <c r="W214" s="49">
        <f t="shared" si="200"/>
        <v>85.144999999999996</v>
      </c>
      <c r="X214" s="49">
        <f t="shared" si="203"/>
        <v>2.0272619047619047</v>
      </c>
      <c r="Y214" s="49">
        <f t="shared" si="204"/>
        <v>85.984999999999985</v>
      </c>
      <c r="Z214" s="49">
        <f t="shared" si="205"/>
        <v>2.0472619047619043</v>
      </c>
      <c r="AA214" s="49">
        <f t="shared" si="201"/>
        <v>89.974999999999994</v>
      </c>
      <c r="AB214" s="49">
        <f t="shared" si="206"/>
        <v>2.1422619047619045</v>
      </c>
      <c r="AC214" s="120">
        <v>-5.75</v>
      </c>
      <c r="AD214" s="49">
        <f t="shared" si="202"/>
        <v>79.405000000000001</v>
      </c>
      <c r="AE214" s="49">
        <f t="shared" si="207"/>
        <v>1.8905952380952382</v>
      </c>
      <c r="AF214" s="164">
        <v>2.6663540000000001</v>
      </c>
      <c r="AG214" s="164">
        <v>2.6663540000000001</v>
      </c>
      <c r="AH214" s="164">
        <v>2.4921570000000002</v>
      </c>
      <c r="AI214" s="164">
        <v>2.5636920000000001</v>
      </c>
      <c r="AJ214" s="164">
        <v>2.1069460000000002</v>
      </c>
      <c r="AK214" s="164">
        <v>2.1069460000000002</v>
      </c>
      <c r="AL214" s="164">
        <v>0.79912000000000005</v>
      </c>
      <c r="AM214" s="165">
        <v>2.782</v>
      </c>
      <c r="AN214" s="165">
        <v>3.1920000000000002</v>
      </c>
      <c r="AO214" s="165">
        <v>3.4289999999999998</v>
      </c>
      <c r="AP214" s="165">
        <v>4.2</v>
      </c>
      <c r="AQ214" s="165">
        <v>4.4740000000000002</v>
      </c>
      <c r="AR214" s="165">
        <v>4.5129999999999999</v>
      </c>
      <c r="AS214" s="49">
        <f t="shared" si="194"/>
        <v>2.3806732142857143</v>
      </c>
      <c r="AT214" s="49">
        <f t="shared" si="194"/>
        <v>2.3806732142857143</v>
      </c>
      <c r="AU214" s="151">
        <v>62.32</v>
      </c>
      <c r="AV214" s="49">
        <f t="shared" si="195"/>
        <v>473.63200000000001</v>
      </c>
      <c r="AW214" s="49">
        <f t="shared" si="196"/>
        <v>550.16399999999999</v>
      </c>
      <c r="AX214" s="19"/>
      <c r="AY214" s="19">
        <f t="shared" si="182"/>
        <v>111.986868</v>
      </c>
      <c r="AZ214" s="19">
        <f t="shared" si="183"/>
        <v>104.67059400000001</v>
      </c>
      <c r="BA214" s="19">
        <f t="shared" si="184"/>
        <v>107.67506400000001</v>
      </c>
      <c r="BB214" s="19">
        <f t="shared" si="185"/>
        <v>88.491732000000013</v>
      </c>
      <c r="BC214" s="19">
        <f t="shared" si="186"/>
        <v>88.491732000000013</v>
      </c>
      <c r="BD214" s="19">
        <f t="shared" si="187"/>
        <v>33.563040000000001</v>
      </c>
      <c r="BE214" s="19">
        <f t="shared" si="188"/>
        <v>116.84399999999999</v>
      </c>
      <c r="BF214" s="19">
        <f t="shared" si="189"/>
        <v>134.06400000000002</v>
      </c>
      <c r="BG214" s="19">
        <f t="shared" si="190"/>
        <v>144.018</v>
      </c>
      <c r="BH214" s="19">
        <f t="shared" si="191"/>
        <v>176.4</v>
      </c>
      <c r="BI214" s="19">
        <f t="shared" si="192"/>
        <v>187.90800000000002</v>
      </c>
      <c r="BJ214" s="19">
        <f t="shared" si="193"/>
        <v>189.54599999999999</v>
      </c>
    </row>
    <row r="215" spans="1:62">
      <c r="A215" s="20"/>
      <c r="B215" s="20">
        <v>202108</v>
      </c>
      <c r="C215" s="3">
        <v>44426</v>
      </c>
      <c r="D215" s="19">
        <v>209.02</v>
      </c>
      <c r="E215" s="49">
        <f t="shared" si="170"/>
        <v>2.0902000000000003</v>
      </c>
      <c r="F215" s="49">
        <f t="shared" si="171"/>
        <v>87.78840000000001</v>
      </c>
      <c r="G215" s="11">
        <v>211.02</v>
      </c>
      <c r="H215" s="49">
        <f t="shared" si="172"/>
        <v>2.1102000000000003</v>
      </c>
      <c r="I215" s="49">
        <f t="shared" si="173"/>
        <v>88.628400000000013</v>
      </c>
      <c r="J215" s="11">
        <v>213.82</v>
      </c>
      <c r="K215" s="49">
        <f t="shared" si="174"/>
        <v>2.1381999999999999</v>
      </c>
      <c r="L215" s="49">
        <f t="shared" si="175"/>
        <v>89.804400000000001</v>
      </c>
      <c r="M215" s="11">
        <v>215.82</v>
      </c>
      <c r="N215" s="49">
        <f t="shared" si="176"/>
        <v>2.1581999999999999</v>
      </c>
      <c r="O215" s="49">
        <f t="shared" si="177"/>
        <v>90.64439999999999</v>
      </c>
      <c r="P215" s="11">
        <v>221.02</v>
      </c>
      <c r="Q215" s="49">
        <f t="shared" si="178"/>
        <v>2.2101999999999999</v>
      </c>
      <c r="R215" s="49">
        <f t="shared" si="179"/>
        <v>92.828400000000002</v>
      </c>
      <c r="S215" s="11">
        <v>223.02</v>
      </c>
      <c r="T215" s="49">
        <f t="shared" si="180"/>
        <v>2.2302</v>
      </c>
      <c r="U215" s="49">
        <f t="shared" si="181"/>
        <v>93.668399999999991</v>
      </c>
      <c r="V215" s="120">
        <v>-0.01</v>
      </c>
      <c r="W215" s="49">
        <f t="shared" si="200"/>
        <v>87.778400000000005</v>
      </c>
      <c r="X215" s="49">
        <f t="shared" si="203"/>
        <v>2.0899619047619047</v>
      </c>
      <c r="Y215" s="49">
        <f t="shared" si="204"/>
        <v>88.618400000000008</v>
      </c>
      <c r="Z215" s="49">
        <f t="shared" si="205"/>
        <v>2.1099619047619051</v>
      </c>
      <c r="AA215" s="49">
        <f t="shared" si="201"/>
        <v>92.818399999999997</v>
      </c>
      <c r="AB215" s="49">
        <f t="shared" si="206"/>
        <v>2.2099619047619048</v>
      </c>
      <c r="AC215" s="120">
        <v>-5.75</v>
      </c>
      <c r="AD215" s="49">
        <f t="shared" si="202"/>
        <v>82.03840000000001</v>
      </c>
      <c r="AE215" s="49">
        <f t="shared" si="207"/>
        <v>1.9532952380952384</v>
      </c>
      <c r="AF215" s="164">
        <v>2.6663540000000001</v>
      </c>
      <c r="AG215" s="164">
        <v>2.6663540000000001</v>
      </c>
      <c r="AH215" s="164">
        <v>2.4921570000000002</v>
      </c>
      <c r="AI215" s="164">
        <v>2.5636920000000001</v>
      </c>
      <c r="AJ215" s="164">
        <v>2.1069460000000002</v>
      </c>
      <c r="AK215" s="164">
        <v>2.1069460000000002</v>
      </c>
      <c r="AL215" s="164">
        <v>0.79912000000000005</v>
      </c>
      <c r="AM215" s="165">
        <v>2.782</v>
      </c>
      <c r="AN215" s="165">
        <v>3.1920000000000002</v>
      </c>
      <c r="AO215" s="165">
        <v>3.4289999999999998</v>
      </c>
      <c r="AP215" s="165">
        <v>4.2</v>
      </c>
      <c r="AQ215" s="165">
        <v>4.4740000000000002</v>
      </c>
      <c r="AR215" s="165">
        <v>4.5129999999999999</v>
      </c>
      <c r="AS215" s="49">
        <f t="shared" si="194"/>
        <v>2.3806732142857143</v>
      </c>
      <c r="AT215" s="49">
        <f t="shared" si="194"/>
        <v>2.3806732142857143</v>
      </c>
      <c r="AU215" s="151">
        <v>63.69</v>
      </c>
      <c r="AV215" s="49">
        <f t="shared" si="195"/>
        <v>484.04399999999998</v>
      </c>
      <c r="AW215" s="49">
        <f t="shared" si="196"/>
        <v>544.54</v>
      </c>
      <c r="AX215" s="19"/>
      <c r="AY215" s="19">
        <f t="shared" si="182"/>
        <v>111.986868</v>
      </c>
      <c r="AZ215" s="19">
        <f t="shared" si="183"/>
        <v>104.67059400000001</v>
      </c>
      <c r="BA215" s="19">
        <f t="shared" si="184"/>
        <v>107.67506400000001</v>
      </c>
      <c r="BB215" s="19">
        <f t="shared" si="185"/>
        <v>88.491732000000013</v>
      </c>
      <c r="BC215" s="19">
        <f t="shared" si="186"/>
        <v>88.491732000000013</v>
      </c>
      <c r="BD215" s="19">
        <f t="shared" si="187"/>
        <v>33.563040000000001</v>
      </c>
      <c r="BE215" s="19">
        <f t="shared" si="188"/>
        <v>116.84399999999999</v>
      </c>
      <c r="BF215" s="19">
        <f t="shared" si="189"/>
        <v>134.06400000000002</v>
      </c>
      <c r="BG215" s="19">
        <f t="shared" si="190"/>
        <v>144.018</v>
      </c>
      <c r="BH215" s="19">
        <f t="shared" si="191"/>
        <v>176.4</v>
      </c>
      <c r="BI215" s="19">
        <f t="shared" si="192"/>
        <v>187.90800000000002</v>
      </c>
      <c r="BJ215" s="19">
        <f t="shared" si="193"/>
        <v>189.54599999999999</v>
      </c>
    </row>
    <row r="216" spans="1:62">
      <c r="A216" s="20"/>
      <c r="B216" s="20">
        <v>202108</v>
      </c>
      <c r="C216" s="3">
        <v>44425</v>
      </c>
      <c r="D216" s="19">
        <v>210.56</v>
      </c>
      <c r="E216" s="49">
        <f t="shared" si="170"/>
        <v>2.1055999999999999</v>
      </c>
      <c r="F216" s="49">
        <f t="shared" si="171"/>
        <v>88.435199999999995</v>
      </c>
      <c r="G216" s="11">
        <v>212.56</v>
      </c>
      <c r="H216" s="49">
        <f t="shared" si="172"/>
        <v>2.1255999999999999</v>
      </c>
      <c r="I216" s="49">
        <f t="shared" si="173"/>
        <v>89.275199999999998</v>
      </c>
      <c r="J216" s="11">
        <v>215.66</v>
      </c>
      <c r="K216" s="49">
        <f t="shared" si="174"/>
        <v>2.1566000000000001</v>
      </c>
      <c r="L216" s="49">
        <f t="shared" si="175"/>
        <v>90.577200000000005</v>
      </c>
      <c r="M216" s="11">
        <v>217.66</v>
      </c>
      <c r="N216" s="49">
        <f t="shared" si="176"/>
        <v>2.1766000000000001</v>
      </c>
      <c r="O216" s="49">
        <f t="shared" si="177"/>
        <v>91.417200000000008</v>
      </c>
      <c r="P216" s="11">
        <v>223.31</v>
      </c>
      <c r="Q216" s="49">
        <f t="shared" si="178"/>
        <v>2.2330999999999999</v>
      </c>
      <c r="R216" s="49">
        <f t="shared" si="179"/>
        <v>93.790199999999999</v>
      </c>
      <c r="S216" s="11">
        <v>225.31</v>
      </c>
      <c r="T216" s="49">
        <f t="shared" si="180"/>
        <v>2.2530999999999999</v>
      </c>
      <c r="U216" s="49">
        <f t="shared" si="181"/>
        <v>94.630200000000002</v>
      </c>
      <c r="V216" s="120">
        <v>0.77</v>
      </c>
      <c r="W216" s="49">
        <f t="shared" si="200"/>
        <v>89.205199999999991</v>
      </c>
      <c r="X216" s="49">
        <f t="shared" si="203"/>
        <v>2.123933333333333</v>
      </c>
      <c r="Y216" s="49">
        <f t="shared" si="204"/>
        <v>90.045199999999994</v>
      </c>
      <c r="Z216" s="49">
        <f t="shared" si="205"/>
        <v>2.143933333333333</v>
      </c>
      <c r="AA216" s="49">
        <f t="shared" si="201"/>
        <v>94.560199999999995</v>
      </c>
      <c r="AB216" s="49">
        <f t="shared" si="206"/>
        <v>2.2514333333333334</v>
      </c>
      <c r="AC216" s="120">
        <v>-5.75</v>
      </c>
      <c r="AD216" s="49">
        <f t="shared" si="202"/>
        <v>82.685199999999995</v>
      </c>
      <c r="AE216" s="49">
        <f t="shared" si="207"/>
        <v>1.9686952380952381</v>
      </c>
      <c r="AF216" s="164">
        <v>2.6663540000000001</v>
      </c>
      <c r="AG216" s="164">
        <v>2.6663540000000001</v>
      </c>
      <c r="AH216" s="164">
        <v>2.4921570000000002</v>
      </c>
      <c r="AI216" s="164">
        <v>2.5636920000000001</v>
      </c>
      <c r="AJ216" s="164">
        <v>2.1069460000000002</v>
      </c>
      <c r="AK216" s="164">
        <v>2.1069460000000002</v>
      </c>
      <c r="AL216" s="164">
        <v>0.79912000000000005</v>
      </c>
      <c r="AM216" s="165">
        <v>2.782</v>
      </c>
      <c r="AN216" s="165">
        <v>3.1920000000000002</v>
      </c>
      <c r="AO216" s="165">
        <v>3.4289999999999998</v>
      </c>
      <c r="AP216" s="165">
        <v>4.2</v>
      </c>
      <c r="AQ216" s="165">
        <v>4.4740000000000002</v>
      </c>
      <c r="AR216" s="165">
        <v>4.5129999999999999</v>
      </c>
      <c r="AS216" s="49">
        <f t="shared" si="194"/>
        <v>2.3806732142857143</v>
      </c>
      <c r="AT216" s="49">
        <f t="shared" si="194"/>
        <v>2.3806732142857143</v>
      </c>
      <c r="AU216" s="151">
        <v>65.459999999999994</v>
      </c>
      <c r="AV216" s="49">
        <f t="shared" si="195"/>
        <v>497.49599999999992</v>
      </c>
      <c r="AW216" s="49">
        <f t="shared" si="196"/>
        <v>546.51599999999996</v>
      </c>
      <c r="AX216" s="19"/>
      <c r="AY216" s="19">
        <f t="shared" si="182"/>
        <v>111.986868</v>
      </c>
      <c r="AZ216" s="19">
        <f t="shared" si="183"/>
        <v>104.67059400000001</v>
      </c>
      <c r="BA216" s="19">
        <f t="shared" si="184"/>
        <v>107.67506400000001</v>
      </c>
      <c r="BB216" s="19">
        <f t="shared" si="185"/>
        <v>88.491732000000013</v>
      </c>
      <c r="BC216" s="19">
        <f t="shared" si="186"/>
        <v>88.491732000000013</v>
      </c>
      <c r="BD216" s="19">
        <f t="shared" si="187"/>
        <v>33.563040000000001</v>
      </c>
      <c r="BE216" s="19">
        <f t="shared" si="188"/>
        <v>116.84399999999999</v>
      </c>
      <c r="BF216" s="19">
        <f t="shared" si="189"/>
        <v>134.06400000000002</v>
      </c>
      <c r="BG216" s="19">
        <f t="shared" si="190"/>
        <v>144.018</v>
      </c>
      <c r="BH216" s="19">
        <f t="shared" si="191"/>
        <v>176.4</v>
      </c>
      <c r="BI216" s="19">
        <f t="shared" si="192"/>
        <v>187.90800000000002</v>
      </c>
      <c r="BJ216" s="19">
        <f t="shared" si="193"/>
        <v>189.54599999999999</v>
      </c>
    </row>
    <row r="217" spans="1:62">
      <c r="A217" s="20"/>
      <c r="B217" s="20">
        <v>202108</v>
      </c>
      <c r="C217" s="3">
        <v>44424</v>
      </c>
      <c r="D217" s="19">
        <v>214.84</v>
      </c>
      <c r="E217" s="49">
        <f t="shared" si="170"/>
        <v>2.1484000000000001</v>
      </c>
      <c r="F217" s="49">
        <f t="shared" si="171"/>
        <v>90.232799999999997</v>
      </c>
      <c r="G217" s="11">
        <v>216.84</v>
      </c>
      <c r="H217" s="49">
        <f t="shared" si="172"/>
        <v>2.1684000000000001</v>
      </c>
      <c r="I217" s="49">
        <f t="shared" si="173"/>
        <v>91.072800000000001</v>
      </c>
      <c r="J217" s="11">
        <v>220.14</v>
      </c>
      <c r="K217" s="49">
        <f t="shared" si="174"/>
        <v>2.2014</v>
      </c>
      <c r="L217" s="49">
        <f t="shared" si="175"/>
        <v>92.458799999999997</v>
      </c>
      <c r="M217" s="11">
        <v>222.14</v>
      </c>
      <c r="N217" s="49">
        <f t="shared" si="176"/>
        <v>2.2214</v>
      </c>
      <c r="O217" s="49">
        <f t="shared" si="177"/>
        <v>93.2988</v>
      </c>
      <c r="P217" s="11">
        <v>228.09</v>
      </c>
      <c r="Q217" s="49">
        <f t="shared" si="178"/>
        <v>2.2808999999999999</v>
      </c>
      <c r="R217" s="49">
        <f t="shared" si="179"/>
        <v>95.797799999999995</v>
      </c>
      <c r="S217" s="11">
        <v>230.09</v>
      </c>
      <c r="T217" s="49">
        <f t="shared" si="180"/>
        <v>2.3008999999999999</v>
      </c>
      <c r="U217" s="49">
        <f t="shared" si="181"/>
        <v>96.637799999999999</v>
      </c>
      <c r="V217" s="120">
        <v>0.77</v>
      </c>
      <c r="W217" s="49">
        <f t="shared" si="200"/>
        <v>91.002799999999993</v>
      </c>
      <c r="X217" s="49">
        <f t="shared" si="203"/>
        <v>2.1667333333333332</v>
      </c>
      <c r="Y217" s="49">
        <f t="shared" si="204"/>
        <v>91.842799999999997</v>
      </c>
      <c r="Z217" s="49">
        <f t="shared" si="205"/>
        <v>2.1867333333333332</v>
      </c>
      <c r="AA217" s="49">
        <f t="shared" si="201"/>
        <v>96.567799999999991</v>
      </c>
      <c r="AB217" s="49">
        <f t="shared" si="206"/>
        <v>2.299233333333333</v>
      </c>
      <c r="AC217" s="120">
        <v>-5.75</v>
      </c>
      <c r="AD217" s="49">
        <f t="shared" si="202"/>
        <v>84.482799999999997</v>
      </c>
      <c r="AE217" s="49">
        <f t="shared" si="207"/>
        <v>2.0114952380952382</v>
      </c>
      <c r="AF217" s="164">
        <v>2.6663540000000001</v>
      </c>
      <c r="AG217" s="164">
        <v>2.6663540000000001</v>
      </c>
      <c r="AH217" s="164">
        <v>2.4921570000000002</v>
      </c>
      <c r="AI217" s="164">
        <v>2.5636920000000001</v>
      </c>
      <c r="AJ217" s="164">
        <v>2.1069460000000002</v>
      </c>
      <c r="AK217" s="164">
        <v>2.1069460000000002</v>
      </c>
      <c r="AL217" s="164">
        <v>0.79912000000000005</v>
      </c>
      <c r="AM217" s="165">
        <v>2.782</v>
      </c>
      <c r="AN217" s="165">
        <v>3.1920000000000002</v>
      </c>
      <c r="AO217" s="165">
        <v>3.4289999999999998</v>
      </c>
      <c r="AP217" s="165">
        <v>4.2</v>
      </c>
      <c r="AQ217" s="165">
        <v>4.4740000000000002</v>
      </c>
      <c r="AR217" s="165">
        <v>4.5129999999999999</v>
      </c>
      <c r="AS217" s="49">
        <f t="shared" si="194"/>
        <v>2.3806732142857143</v>
      </c>
      <c r="AT217" s="49">
        <f t="shared" si="194"/>
        <v>2.3806732142857143</v>
      </c>
      <c r="AU217" s="151">
        <v>66.59</v>
      </c>
      <c r="AV217" s="49">
        <f t="shared" si="195"/>
        <v>506.084</v>
      </c>
      <c r="AW217" s="49">
        <f t="shared" si="196"/>
        <v>547.73199999999997</v>
      </c>
      <c r="AX217" s="19"/>
      <c r="AY217" s="19">
        <f t="shared" si="182"/>
        <v>111.986868</v>
      </c>
      <c r="AZ217" s="19">
        <f t="shared" si="183"/>
        <v>104.67059400000001</v>
      </c>
      <c r="BA217" s="19">
        <f t="shared" si="184"/>
        <v>107.67506400000001</v>
      </c>
      <c r="BB217" s="19">
        <f t="shared" si="185"/>
        <v>88.491732000000013</v>
      </c>
      <c r="BC217" s="19">
        <f t="shared" si="186"/>
        <v>88.491732000000013</v>
      </c>
      <c r="BD217" s="19">
        <f t="shared" si="187"/>
        <v>33.563040000000001</v>
      </c>
      <c r="BE217" s="19">
        <f t="shared" si="188"/>
        <v>116.84399999999999</v>
      </c>
      <c r="BF217" s="19">
        <f t="shared" si="189"/>
        <v>134.06400000000002</v>
      </c>
      <c r="BG217" s="19">
        <f t="shared" si="190"/>
        <v>144.018</v>
      </c>
      <c r="BH217" s="19">
        <f t="shared" si="191"/>
        <v>176.4</v>
      </c>
      <c r="BI217" s="19">
        <f t="shared" si="192"/>
        <v>187.90800000000002</v>
      </c>
      <c r="BJ217" s="19">
        <f t="shared" si="193"/>
        <v>189.54599999999999</v>
      </c>
    </row>
    <row r="218" spans="1:62">
      <c r="A218" s="20"/>
      <c r="B218" s="20">
        <v>202108</v>
      </c>
      <c r="C218" s="3">
        <v>44421</v>
      </c>
      <c r="D218" s="19">
        <v>221.51</v>
      </c>
      <c r="E218" s="49">
        <f t="shared" si="170"/>
        <v>2.2151000000000001</v>
      </c>
      <c r="F218" s="49">
        <f t="shared" si="171"/>
        <v>93.034199999999998</v>
      </c>
      <c r="G218" s="11">
        <v>223.51</v>
      </c>
      <c r="H218" s="49">
        <f t="shared" si="172"/>
        <v>2.2351000000000001</v>
      </c>
      <c r="I218" s="49">
        <f t="shared" si="173"/>
        <v>93.874200000000002</v>
      </c>
      <c r="J218" s="11">
        <v>226.81</v>
      </c>
      <c r="K218" s="49">
        <f t="shared" si="174"/>
        <v>2.2681</v>
      </c>
      <c r="L218" s="49">
        <f t="shared" si="175"/>
        <v>95.260199999999998</v>
      </c>
      <c r="M218" s="11">
        <v>228.81</v>
      </c>
      <c r="N218" s="49">
        <f t="shared" si="176"/>
        <v>2.2881</v>
      </c>
      <c r="O218" s="49">
        <f t="shared" si="177"/>
        <v>96.100200000000001</v>
      </c>
      <c r="P218" s="11">
        <v>234.76</v>
      </c>
      <c r="Q218" s="49">
        <f t="shared" si="178"/>
        <v>2.3475999999999999</v>
      </c>
      <c r="R218" s="49">
        <f t="shared" si="179"/>
        <v>98.599199999999996</v>
      </c>
      <c r="S218" s="11">
        <v>236.76</v>
      </c>
      <c r="T218" s="49">
        <f t="shared" si="180"/>
        <v>2.3675999999999999</v>
      </c>
      <c r="U218" s="49">
        <f t="shared" si="181"/>
        <v>99.4392</v>
      </c>
      <c r="V218" s="120">
        <v>0.77</v>
      </c>
      <c r="W218" s="49">
        <f t="shared" si="200"/>
        <v>93.804199999999994</v>
      </c>
      <c r="X218" s="49">
        <f t="shared" si="203"/>
        <v>2.2334333333333332</v>
      </c>
      <c r="Y218" s="49">
        <f t="shared" si="204"/>
        <v>94.644199999999998</v>
      </c>
      <c r="Z218" s="49">
        <f t="shared" si="205"/>
        <v>2.2534333333333332</v>
      </c>
      <c r="AA218" s="49">
        <f t="shared" si="201"/>
        <v>99.369199999999992</v>
      </c>
      <c r="AB218" s="49">
        <f t="shared" si="206"/>
        <v>2.365933333333333</v>
      </c>
      <c r="AC218" s="120">
        <v>-5.75</v>
      </c>
      <c r="AD218" s="49">
        <f t="shared" si="202"/>
        <v>87.284199999999998</v>
      </c>
      <c r="AE218" s="49">
        <f t="shared" si="207"/>
        <v>2.0781952380952382</v>
      </c>
      <c r="AF218" s="164">
        <v>2.6663540000000001</v>
      </c>
      <c r="AG218" s="164">
        <v>2.6663540000000001</v>
      </c>
      <c r="AH218" s="164">
        <v>2.4921570000000002</v>
      </c>
      <c r="AI218" s="164">
        <v>2.5636920000000001</v>
      </c>
      <c r="AJ218" s="164">
        <v>2.1069460000000002</v>
      </c>
      <c r="AK218" s="164">
        <v>2.1069460000000002</v>
      </c>
      <c r="AL218" s="164">
        <v>0.79912000000000005</v>
      </c>
      <c r="AM218" s="165">
        <v>2.7850000000000001</v>
      </c>
      <c r="AN218" s="165">
        <v>3.1920000000000002</v>
      </c>
      <c r="AO218" s="165">
        <v>3.4289999999999998</v>
      </c>
      <c r="AP218" s="165">
        <v>4.1890000000000001</v>
      </c>
      <c r="AQ218" s="165">
        <v>4.4610000000000003</v>
      </c>
      <c r="AR218" s="165">
        <v>4.5</v>
      </c>
      <c r="AS218" s="49">
        <f t="shared" si="194"/>
        <v>2.3806732142857143</v>
      </c>
      <c r="AT218" s="49">
        <f t="shared" si="194"/>
        <v>2.3806732142857143</v>
      </c>
      <c r="AU218" s="151">
        <v>65.89</v>
      </c>
      <c r="AV218" s="49">
        <f t="shared" si="195"/>
        <v>500.76399999999995</v>
      </c>
      <c r="AW218" s="49">
        <f t="shared" si="196"/>
        <v>534.28</v>
      </c>
      <c r="AX218" s="19"/>
      <c r="AY218" s="19">
        <f t="shared" si="182"/>
        <v>111.986868</v>
      </c>
      <c r="AZ218" s="19">
        <f t="shared" si="183"/>
        <v>104.67059400000001</v>
      </c>
      <c r="BA218" s="19">
        <f t="shared" si="184"/>
        <v>107.67506400000001</v>
      </c>
      <c r="BB218" s="19">
        <f t="shared" si="185"/>
        <v>88.491732000000013</v>
      </c>
      <c r="BC218" s="19">
        <f t="shared" si="186"/>
        <v>88.491732000000013</v>
      </c>
      <c r="BD218" s="19">
        <f t="shared" si="187"/>
        <v>33.563040000000001</v>
      </c>
      <c r="BE218" s="19">
        <f t="shared" si="188"/>
        <v>116.97</v>
      </c>
      <c r="BF218" s="19">
        <f t="shared" si="189"/>
        <v>134.06400000000002</v>
      </c>
      <c r="BG218" s="19">
        <f t="shared" si="190"/>
        <v>144.018</v>
      </c>
      <c r="BH218" s="19">
        <f t="shared" si="191"/>
        <v>175.93799999999999</v>
      </c>
      <c r="BI218" s="19">
        <f t="shared" si="192"/>
        <v>187.36200000000002</v>
      </c>
      <c r="BJ218" s="19">
        <f t="shared" si="193"/>
        <v>189</v>
      </c>
    </row>
    <row r="219" spans="1:62">
      <c r="A219" s="20"/>
      <c r="B219" s="20">
        <v>202108</v>
      </c>
      <c r="C219" s="3">
        <v>44420</v>
      </c>
      <c r="D219" s="19">
        <v>222.29</v>
      </c>
      <c r="E219" s="49">
        <f t="shared" si="170"/>
        <v>2.2229000000000001</v>
      </c>
      <c r="F219" s="49">
        <f t="shared" si="171"/>
        <v>93.361800000000002</v>
      </c>
      <c r="G219" s="11">
        <v>224.29</v>
      </c>
      <c r="H219" s="49">
        <f t="shared" si="172"/>
        <v>2.2429000000000001</v>
      </c>
      <c r="I219" s="49">
        <f t="shared" si="173"/>
        <v>94.201800000000006</v>
      </c>
      <c r="J219" s="11">
        <v>227.55</v>
      </c>
      <c r="K219" s="49">
        <f t="shared" si="174"/>
        <v>2.2755000000000001</v>
      </c>
      <c r="L219" s="49">
        <f t="shared" si="175"/>
        <v>95.570999999999998</v>
      </c>
      <c r="M219" s="11">
        <v>229.55</v>
      </c>
      <c r="N219" s="49">
        <f t="shared" si="176"/>
        <v>2.2955000000000001</v>
      </c>
      <c r="O219" s="49">
        <f t="shared" si="177"/>
        <v>96.411000000000001</v>
      </c>
      <c r="P219" s="11">
        <v>235.44</v>
      </c>
      <c r="Q219" s="49">
        <f t="shared" si="178"/>
        <v>2.3544</v>
      </c>
      <c r="R219" s="49">
        <f t="shared" si="179"/>
        <v>98.884799999999998</v>
      </c>
      <c r="S219" s="11">
        <v>237.44</v>
      </c>
      <c r="T219" s="49">
        <f t="shared" si="180"/>
        <v>2.3744000000000001</v>
      </c>
      <c r="U219" s="49">
        <f t="shared" si="181"/>
        <v>99.724800000000002</v>
      </c>
      <c r="V219" s="120">
        <v>0.77</v>
      </c>
      <c r="W219" s="49">
        <f t="shared" si="200"/>
        <v>94.131799999999998</v>
      </c>
      <c r="X219" s="49">
        <f t="shared" si="203"/>
        <v>2.2412333333333332</v>
      </c>
      <c r="Y219" s="49">
        <f t="shared" si="204"/>
        <v>94.971800000000002</v>
      </c>
      <c r="Z219" s="49">
        <f t="shared" si="205"/>
        <v>2.2612333333333332</v>
      </c>
      <c r="AA219" s="49">
        <f t="shared" si="201"/>
        <v>99.654799999999994</v>
      </c>
      <c r="AB219" s="49">
        <f t="shared" si="206"/>
        <v>2.3727333333333331</v>
      </c>
      <c r="AC219" s="120">
        <v>-5.75</v>
      </c>
      <c r="AD219" s="49">
        <f t="shared" si="202"/>
        <v>87.611800000000002</v>
      </c>
      <c r="AE219" s="49">
        <f t="shared" si="207"/>
        <v>2.0859952380952382</v>
      </c>
      <c r="AF219" s="166">
        <v>2.6663540000000001</v>
      </c>
      <c r="AG219" s="166">
        <v>2.6663540000000001</v>
      </c>
      <c r="AH219" s="166">
        <v>2.4921570000000002</v>
      </c>
      <c r="AI219" s="166">
        <v>2.5636920000000001</v>
      </c>
      <c r="AJ219" s="166">
        <v>2.1069460000000002</v>
      </c>
      <c r="AK219" s="166">
        <v>2.1069460000000002</v>
      </c>
      <c r="AL219" s="166">
        <v>0.79912000000000005</v>
      </c>
      <c r="AM219" s="165">
        <v>2.7850000000000001</v>
      </c>
      <c r="AN219" s="165">
        <v>3.1920000000000002</v>
      </c>
      <c r="AO219" s="165">
        <v>3.4289999999999998</v>
      </c>
      <c r="AP219" s="165">
        <v>4.1890000000000001</v>
      </c>
      <c r="AQ219" s="165">
        <v>4.4610000000000003</v>
      </c>
      <c r="AR219" s="165">
        <v>4.5</v>
      </c>
      <c r="AS219" s="49">
        <f t="shared" si="194"/>
        <v>2.3806732142857143</v>
      </c>
      <c r="AT219" s="49">
        <f t="shared" si="194"/>
        <v>2.3806732142857143</v>
      </c>
      <c r="AU219" s="151">
        <v>68.44</v>
      </c>
      <c r="AV219" s="49">
        <f t="shared" si="195"/>
        <v>520.14400000000001</v>
      </c>
      <c r="AW219" s="49">
        <f t="shared" si="196"/>
        <v>510.71999999999997</v>
      </c>
      <c r="AX219" s="19"/>
      <c r="AY219" s="19">
        <f t="shared" si="182"/>
        <v>111.986868</v>
      </c>
      <c r="AZ219" s="19">
        <f t="shared" si="183"/>
        <v>104.67059400000001</v>
      </c>
      <c r="BA219" s="19">
        <f t="shared" si="184"/>
        <v>107.67506400000001</v>
      </c>
      <c r="BB219" s="19">
        <f t="shared" si="185"/>
        <v>88.491732000000013</v>
      </c>
      <c r="BC219" s="19">
        <f t="shared" si="186"/>
        <v>88.491732000000013</v>
      </c>
      <c r="BD219" s="19">
        <f t="shared" si="187"/>
        <v>33.563040000000001</v>
      </c>
      <c r="BE219" s="19">
        <f t="shared" si="188"/>
        <v>116.97</v>
      </c>
      <c r="BF219" s="19">
        <f t="shared" si="189"/>
        <v>134.06400000000002</v>
      </c>
      <c r="BG219" s="19">
        <f t="shared" si="190"/>
        <v>144.018</v>
      </c>
      <c r="BH219" s="19">
        <f t="shared" si="191"/>
        <v>175.93799999999999</v>
      </c>
      <c r="BI219" s="19">
        <f t="shared" si="192"/>
        <v>187.36200000000002</v>
      </c>
      <c r="BJ219" s="19">
        <f t="shared" si="193"/>
        <v>189</v>
      </c>
    </row>
    <row r="220" spans="1:62">
      <c r="A220" s="20"/>
      <c r="B220" s="20">
        <v>202108</v>
      </c>
      <c r="C220" s="3">
        <v>44419</v>
      </c>
      <c r="D220" s="19">
        <v>225.22</v>
      </c>
      <c r="E220" s="49">
        <f t="shared" si="170"/>
        <v>2.2522000000000002</v>
      </c>
      <c r="F220" s="49">
        <f t="shared" si="171"/>
        <v>94.592400000000012</v>
      </c>
      <c r="G220" s="11">
        <v>227.22</v>
      </c>
      <c r="H220" s="49">
        <f t="shared" si="172"/>
        <v>2.2721999999999998</v>
      </c>
      <c r="I220" s="49">
        <f t="shared" si="173"/>
        <v>95.432399999999987</v>
      </c>
      <c r="J220" s="11">
        <v>230.38</v>
      </c>
      <c r="K220" s="49">
        <f t="shared" si="174"/>
        <v>2.3037999999999998</v>
      </c>
      <c r="L220" s="49">
        <f t="shared" si="175"/>
        <v>96.759599999999992</v>
      </c>
      <c r="M220" s="11">
        <v>232.38</v>
      </c>
      <c r="N220" s="49">
        <f t="shared" si="176"/>
        <v>2.3237999999999999</v>
      </c>
      <c r="O220" s="49">
        <f t="shared" si="177"/>
        <v>97.599599999999995</v>
      </c>
      <c r="P220" s="11">
        <v>238.12</v>
      </c>
      <c r="Q220" s="49">
        <f t="shared" si="178"/>
        <v>2.3812000000000002</v>
      </c>
      <c r="R220" s="49">
        <f t="shared" si="179"/>
        <v>100.0104</v>
      </c>
      <c r="S220" s="11">
        <v>240.12</v>
      </c>
      <c r="T220" s="49">
        <f t="shared" si="180"/>
        <v>2.4012000000000002</v>
      </c>
      <c r="U220" s="49">
        <f t="shared" si="181"/>
        <v>100.85040000000001</v>
      </c>
      <c r="V220" s="120">
        <v>0.77</v>
      </c>
      <c r="W220" s="49">
        <f t="shared" si="200"/>
        <v>95.362400000000008</v>
      </c>
      <c r="X220" s="49">
        <f t="shared" si="203"/>
        <v>2.2705333333333337</v>
      </c>
      <c r="Y220" s="49">
        <f t="shared" si="204"/>
        <v>96.202399999999983</v>
      </c>
      <c r="Z220" s="49">
        <f t="shared" si="205"/>
        <v>2.2905333333333329</v>
      </c>
      <c r="AA220" s="49">
        <f t="shared" si="201"/>
        <v>100.7804</v>
      </c>
      <c r="AB220" s="49">
        <f t="shared" si="206"/>
        <v>2.3995333333333333</v>
      </c>
      <c r="AC220" s="120">
        <v>-5.75</v>
      </c>
      <c r="AD220" s="49">
        <f t="shared" si="202"/>
        <v>88.842400000000012</v>
      </c>
      <c r="AE220" s="49">
        <f t="shared" si="207"/>
        <v>2.1152952380952383</v>
      </c>
      <c r="AF220" s="164">
        <v>2.5643560000000001</v>
      </c>
      <c r="AG220" s="164">
        <v>2.5643560000000001</v>
      </c>
      <c r="AH220" s="164">
        <v>2.4110499999999999</v>
      </c>
      <c r="AI220" s="164">
        <v>2.4511750000000001</v>
      </c>
      <c r="AJ220" s="164">
        <v>2.0066160000000002</v>
      </c>
      <c r="AK220" s="164">
        <v>2.0066160000000002</v>
      </c>
      <c r="AL220" s="164">
        <v>0.79912000000000005</v>
      </c>
      <c r="AM220" s="165">
        <v>2.7850000000000001</v>
      </c>
      <c r="AN220" s="165">
        <v>3.1920000000000002</v>
      </c>
      <c r="AO220" s="165">
        <v>3.4289999999999998</v>
      </c>
      <c r="AP220" s="165">
        <v>4.1890000000000001</v>
      </c>
      <c r="AQ220" s="165">
        <v>4.4610000000000003</v>
      </c>
      <c r="AR220" s="165">
        <v>4.5</v>
      </c>
      <c r="AS220" s="49">
        <f t="shared" si="194"/>
        <v>2.2896035714285712</v>
      </c>
      <c r="AT220" s="49">
        <f t="shared" si="194"/>
        <v>2.2896035714285712</v>
      </c>
      <c r="AU220" s="151">
        <v>69.09</v>
      </c>
      <c r="AV220" s="49">
        <f t="shared" si="195"/>
        <v>525.08399999999995</v>
      </c>
      <c r="AW220" s="49">
        <f t="shared" si="196"/>
        <v>504.79199999999997</v>
      </c>
      <c r="AX220" s="19"/>
      <c r="AY220" s="19">
        <f t="shared" si="182"/>
        <v>107.70295200000001</v>
      </c>
      <c r="AZ220" s="19">
        <f t="shared" si="183"/>
        <v>101.2641</v>
      </c>
      <c r="BA220" s="19">
        <f t="shared" si="184"/>
        <v>102.94935000000001</v>
      </c>
      <c r="BB220" s="19">
        <f t="shared" si="185"/>
        <v>84.277872000000002</v>
      </c>
      <c r="BC220" s="19">
        <f t="shared" si="186"/>
        <v>84.277872000000002</v>
      </c>
      <c r="BD220" s="19">
        <f t="shared" si="187"/>
        <v>33.563040000000001</v>
      </c>
      <c r="BE220" s="19">
        <f t="shared" si="188"/>
        <v>116.97</v>
      </c>
      <c r="BF220" s="19">
        <f t="shared" si="189"/>
        <v>134.06400000000002</v>
      </c>
      <c r="BG220" s="19">
        <f t="shared" si="190"/>
        <v>144.018</v>
      </c>
      <c r="BH220" s="19">
        <f t="shared" si="191"/>
        <v>175.93799999999999</v>
      </c>
      <c r="BI220" s="19">
        <f t="shared" si="192"/>
        <v>187.36200000000002</v>
      </c>
      <c r="BJ220" s="19">
        <f t="shared" si="193"/>
        <v>189</v>
      </c>
    </row>
    <row r="221" spans="1:62">
      <c r="A221" s="20"/>
      <c r="B221" s="20">
        <v>202108</v>
      </c>
      <c r="C221" s="3">
        <v>44418</v>
      </c>
      <c r="D221" s="19">
        <v>221.54</v>
      </c>
      <c r="E221" s="49">
        <f t="shared" si="170"/>
        <v>2.2153999999999998</v>
      </c>
      <c r="F221" s="49">
        <f t="shared" si="171"/>
        <v>93.04679999999999</v>
      </c>
      <c r="G221" s="11">
        <v>223.54</v>
      </c>
      <c r="H221" s="49">
        <f t="shared" si="172"/>
        <v>2.2353999999999998</v>
      </c>
      <c r="I221" s="49">
        <f t="shared" si="173"/>
        <v>93.886799999999994</v>
      </c>
      <c r="J221" s="11">
        <v>226.78</v>
      </c>
      <c r="K221" s="49">
        <f t="shared" si="174"/>
        <v>2.2677999999999998</v>
      </c>
      <c r="L221" s="49">
        <f t="shared" si="175"/>
        <v>95.247599999999991</v>
      </c>
      <c r="M221" s="11">
        <v>228.78</v>
      </c>
      <c r="N221" s="49">
        <f t="shared" si="176"/>
        <v>2.2877999999999998</v>
      </c>
      <c r="O221" s="49">
        <f t="shared" si="177"/>
        <v>96.087599999999995</v>
      </c>
      <c r="P221" s="11">
        <v>234.64</v>
      </c>
      <c r="Q221" s="49">
        <f t="shared" si="178"/>
        <v>2.3464</v>
      </c>
      <c r="R221" s="49">
        <f t="shared" si="179"/>
        <v>98.5488</v>
      </c>
      <c r="S221" s="11">
        <v>236.64</v>
      </c>
      <c r="T221" s="49">
        <f t="shared" si="180"/>
        <v>2.3664000000000001</v>
      </c>
      <c r="U221" s="49">
        <f t="shared" si="181"/>
        <v>99.388800000000003</v>
      </c>
      <c r="V221" s="120">
        <v>0.77</v>
      </c>
      <c r="W221" s="49">
        <f t="shared" si="200"/>
        <v>93.816799999999986</v>
      </c>
      <c r="X221" s="49">
        <f t="shared" si="203"/>
        <v>2.2337333333333329</v>
      </c>
      <c r="Y221" s="49">
        <f t="shared" si="204"/>
        <v>94.65679999999999</v>
      </c>
      <c r="Z221" s="49">
        <f t="shared" si="205"/>
        <v>2.2537333333333329</v>
      </c>
      <c r="AA221" s="49">
        <f t="shared" si="201"/>
        <v>99.318799999999996</v>
      </c>
      <c r="AB221" s="49">
        <f t="shared" si="206"/>
        <v>2.3647333333333331</v>
      </c>
      <c r="AC221" s="120">
        <v>-5.75</v>
      </c>
      <c r="AD221" s="49">
        <f t="shared" si="202"/>
        <v>87.29679999999999</v>
      </c>
      <c r="AE221" s="49">
        <f t="shared" si="207"/>
        <v>2.078495238095238</v>
      </c>
      <c r="AF221" s="164">
        <v>2.5643560000000001</v>
      </c>
      <c r="AG221" s="164">
        <v>2.5643560000000001</v>
      </c>
      <c r="AH221" s="164">
        <v>2.4110499999999999</v>
      </c>
      <c r="AI221" s="164">
        <v>2.4511750000000001</v>
      </c>
      <c r="AJ221" s="164">
        <v>2.0066160000000002</v>
      </c>
      <c r="AK221" s="164">
        <v>2.0066160000000002</v>
      </c>
      <c r="AL221" s="164">
        <v>0.79912000000000005</v>
      </c>
      <c r="AM221" s="165">
        <v>2.7850000000000001</v>
      </c>
      <c r="AN221" s="165">
        <v>3.1920000000000002</v>
      </c>
      <c r="AO221" s="165">
        <v>3.4289999999999998</v>
      </c>
      <c r="AP221" s="165">
        <v>4.1890000000000001</v>
      </c>
      <c r="AQ221" s="165">
        <v>4.4610000000000003</v>
      </c>
      <c r="AR221" s="165">
        <v>4.5</v>
      </c>
      <c r="AS221" s="49">
        <f t="shared" si="194"/>
        <v>2.2896035714285712</v>
      </c>
      <c r="AT221" s="49">
        <f t="shared" si="194"/>
        <v>2.2896035714285712</v>
      </c>
      <c r="AU221" s="151">
        <v>69.25</v>
      </c>
      <c r="AV221" s="49">
        <f t="shared" si="195"/>
        <v>526.29999999999995</v>
      </c>
      <c r="AW221" s="49">
        <f t="shared" si="196"/>
        <v>545.75599999999997</v>
      </c>
      <c r="AX221" s="19"/>
      <c r="AY221" s="19">
        <f t="shared" si="182"/>
        <v>107.70295200000001</v>
      </c>
      <c r="AZ221" s="19">
        <f t="shared" si="183"/>
        <v>101.2641</v>
      </c>
      <c r="BA221" s="19">
        <f t="shared" si="184"/>
        <v>102.94935000000001</v>
      </c>
      <c r="BB221" s="19">
        <f t="shared" si="185"/>
        <v>84.277872000000002</v>
      </c>
      <c r="BC221" s="19">
        <f t="shared" si="186"/>
        <v>84.277872000000002</v>
      </c>
      <c r="BD221" s="19">
        <f t="shared" si="187"/>
        <v>33.563040000000001</v>
      </c>
      <c r="BE221" s="19">
        <f t="shared" si="188"/>
        <v>116.97</v>
      </c>
      <c r="BF221" s="19">
        <f t="shared" si="189"/>
        <v>134.06400000000002</v>
      </c>
      <c r="BG221" s="19">
        <f t="shared" si="190"/>
        <v>144.018</v>
      </c>
      <c r="BH221" s="19">
        <f t="shared" si="191"/>
        <v>175.93799999999999</v>
      </c>
      <c r="BI221" s="19">
        <f t="shared" si="192"/>
        <v>187.36200000000002</v>
      </c>
      <c r="BJ221" s="19">
        <f t="shared" si="193"/>
        <v>189</v>
      </c>
    </row>
    <row r="222" spans="1:62">
      <c r="A222" s="20"/>
      <c r="B222" s="20">
        <v>202108</v>
      </c>
      <c r="C222" s="3">
        <v>44417</v>
      </c>
      <c r="D222" s="19">
        <v>218.98</v>
      </c>
      <c r="E222" s="49">
        <f t="shared" si="170"/>
        <v>2.1898</v>
      </c>
      <c r="F222" s="49">
        <f t="shared" si="171"/>
        <v>91.971599999999995</v>
      </c>
      <c r="G222" s="11">
        <v>220.98</v>
      </c>
      <c r="H222" s="49">
        <f t="shared" si="172"/>
        <v>2.2098</v>
      </c>
      <c r="I222" s="49">
        <f t="shared" si="173"/>
        <v>92.811599999999999</v>
      </c>
      <c r="J222" s="11">
        <v>224.28</v>
      </c>
      <c r="K222" s="49">
        <f t="shared" si="174"/>
        <v>2.2427999999999999</v>
      </c>
      <c r="L222" s="49">
        <f t="shared" si="175"/>
        <v>94.197599999999994</v>
      </c>
      <c r="M222" s="11">
        <v>226.28</v>
      </c>
      <c r="N222" s="49">
        <f t="shared" si="176"/>
        <v>2.2627999999999999</v>
      </c>
      <c r="O222" s="49">
        <f t="shared" si="177"/>
        <v>95.037599999999998</v>
      </c>
      <c r="P222" s="11">
        <v>232.23</v>
      </c>
      <c r="Q222" s="49">
        <f t="shared" si="178"/>
        <v>2.3222999999999998</v>
      </c>
      <c r="R222" s="49">
        <f t="shared" si="179"/>
        <v>97.536599999999993</v>
      </c>
      <c r="S222" s="11">
        <v>234.23</v>
      </c>
      <c r="T222" s="49">
        <f t="shared" si="180"/>
        <v>2.3422999999999998</v>
      </c>
      <c r="U222" s="49">
        <f t="shared" si="181"/>
        <v>98.376599999999996</v>
      </c>
      <c r="V222" s="120">
        <v>0.77</v>
      </c>
      <c r="W222" s="49">
        <f t="shared" si="200"/>
        <v>92.741599999999991</v>
      </c>
      <c r="X222" s="49">
        <f t="shared" si="203"/>
        <v>2.2081333333333331</v>
      </c>
      <c r="Y222" s="49">
        <f t="shared" si="204"/>
        <v>93.581599999999995</v>
      </c>
      <c r="Z222" s="49">
        <f t="shared" si="205"/>
        <v>2.2281333333333331</v>
      </c>
      <c r="AA222" s="49">
        <f t="shared" si="201"/>
        <v>98.306599999999989</v>
      </c>
      <c r="AB222" s="49">
        <f t="shared" si="206"/>
        <v>2.3406333333333329</v>
      </c>
      <c r="AC222" s="120">
        <v>-5.75</v>
      </c>
      <c r="AD222" s="49">
        <f t="shared" si="202"/>
        <v>86.221599999999995</v>
      </c>
      <c r="AE222" s="49">
        <f t="shared" si="207"/>
        <v>2.0528952380952381</v>
      </c>
      <c r="AF222" s="164">
        <v>2.5643560000000001</v>
      </c>
      <c r="AG222" s="164">
        <v>2.5643560000000001</v>
      </c>
      <c r="AH222" s="164">
        <v>2.4110499999999999</v>
      </c>
      <c r="AI222" s="164">
        <v>2.4511750000000001</v>
      </c>
      <c r="AJ222" s="164">
        <v>2.0066160000000002</v>
      </c>
      <c r="AK222" s="164">
        <v>2.0066160000000002</v>
      </c>
      <c r="AL222" s="164">
        <v>0.79912000000000005</v>
      </c>
      <c r="AM222" s="165">
        <v>2.7850000000000001</v>
      </c>
      <c r="AN222" s="165">
        <v>3.1920000000000002</v>
      </c>
      <c r="AO222" s="165">
        <v>3.4289999999999998</v>
      </c>
      <c r="AP222" s="165">
        <v>4.1890000000000001</v>
      </c>
      <c r="AQ222" s="165">
        <v>4.4610000000000003</v>
      </c>
      <c r="AR222" s="165">
        <v>4.5</v>
      </c>
      <c r="AS222" s="49">
        <f t="shared" si="194"/>
        <v>2.2896035714285712</v>
      </c>
      <c r="AT222" s="49">
        <f t="shared" si="194"/>
        <v>2.2896035714285712</v>
      </c>
      <c r="AU222" s="151">
        <v>68.290000000000006</v>
      </c>
      <c r="AV222" s="49">
        <f t="shared" si="195"/>
        <v>519.00400000000002</v>
      </c>
      <c r="AW222" s="49">
        <f t="shared" si="196"/>
        <v>544.54</v>
      </c>
      <c r="AX222" s="19"/>
      <c r="AY222" s="19">
        <f t="shared" si="182"/>
        <v>107.70295200000001</v>
      </c>
      <c r="AZ222" s="19">
        <f t="shared" si="183"/>
        <v>101.2641</v>
      </c>
      <c r="BA222" s="19">
        <f t="shared" si="184"/>
        <v>102.94935000000001</v>
      </c>
      <c r="BB222" s="19">
        <f t="shared" si="185"/>
        <v>84.277872000000002</v>
      </c>
      <c r="BC222" s="19">
        <f t="shared" si="186"/>
        <v>84.277872000000002</v>
      </c>
      <c r="BD222" s="19">
        <f t="shared" si="187"/>
        <v>33.563040000000001</v>
      </c>
      <c r="BE222" s="19">
        <f t="shared" si="188"/>
        <v>116.97</v>
      </c>
      <c r="BF222" s="19">
        <f t="shared" si="189"/>
        <v>134.06400000000002</v>
      </c>
      <c r="BG222" s="19">
        <f t="shared" si="190"/>
        <v>144.018</v>
      </c>
      <c r="BH222" s="19">
        <f t="shared" si="191"/>
        <v>175.93799999999999</v>
      </c>
      <c r="BI222" s="19">
        <f t="shared" si="192"/>
        <v>187.36200000000002</v>
      </c>
      <c r="BJ222" s="19">
        <f t="shared" si="193"/>
        <v>189</v>
      </c>
    </row>
    <row r="223" spans="1:62">
      <c r="A223" s="20"/>
      <c r="B223" s="20">
        <v>202108</v>
      </c>
      <c r="C223" s="3">
        <v>44414</v>
      </c>
      <c r="D223" s="19">
        <v>221.44</v>
      </c>
      <c r="E223" s="49">
        <f t="shared" si="170"/>
        <v>2.2143999999999999</v>
      </c>
      <c r="F223" s="49">
        <f t="shared" si="171"/>
        <v>93.004800000000003</v>
      </c>
      <c r="G223" s="11">
        <v>223.44</v>
      </c>
      <c r="H223" s="49">
        <f t="shared" si="172"/>
        <v>2.2343999999999999</v>
      </c>
      <c r="I223" s="49">
        <f t="shared" si="173"/>
        <v>93.844799999999992</v>
      </c>
      <c r="J223" s="11">
        <v>226.74</v>
      </c>
      <c r="K223" s="49">
        <f t="shared" si="174"/>
        <v>2.2674000000000003</v>
      </c>
      <c r="L223" s="49">
        <f t="shared" si="175"/>
        <v>95.230800000000016</v>
      </c>
      <c r="M223" s="11">
        <v>228.74</v>
      </c>
      <c r="N223" s="49">
        <f t="shared" si="176"/>
        <v>2.2873999999999999</v>
      </c>
      <c r="O223" s="49">
        <f t="shared" si="177"/>
        <v>96.070799999999991</v>
      </c>
      <c r="P223" s="11">
        <v>234.69</v>
      </c>
      <c r="Q223" s="49">
        <f t="shared" si="178"/>
        <v>2.3468999999999998</v>
      </c>
      <c r="R223" s="49">
        <f t="shared" si="179"/>
        <v>98.569799999999987</v>
      </c>
      <c r="S223" s="11">
        <v>236.69</v>
      </c>
      <c r="T223" s="49">
        <f t="shared" si="180"/>
        <v>2.3668999999999998</v>
      </c>
      <c r="U223" s="49">
        <f t="shared" si="181"/>
        <v>99.40979999999999</v>
      </c>
      <c r="V223" s="120">
        <v>0.77</v>
      </c>
      <c r="W223" s="49">
        <f t="shared" si="200"/>
        <v>93.774799999999999</v>
      </c>
      <c r="X223" s="49">
        <f t="shared" si="203"/>
        <v>2.2327333333333335</v>
      </c>
      <c r="Y223" s="49">
        <f t="shared" si="204"/>
        <v>94.614799999999988</v>
      </c>
      <c r="Z223" s="49">
        <f t="shared" si="205"/>
        <v>2.252733333333333</v>
      </c>
      <c r="AA223" s="49">
        <f t="shared" si="201"/>
        <v>99.339799999999983</v>
      </c>
      <c r="AB223" s="49">
        <f t="shared" si="206"/>
        <v>2.3652333333333329</v>
      </c>
      <c r="AC223" s="120">
        <v>-5.75</v>
      </c>
      <c r="AD223" s="49">
        <f t="shared" si="202"/>
        <v>87.254800000000003</v>
      </c>
      <c r="AE223" s="49">
        <f t="shared" si="207"/>
        <v>2.0774952380952381</v>
      </c>
      <c r="AF223" s="164">
        <v>2.5643560000000001</v>
      </c>
      <c r="AG223" s="164">
        <v>2.5643560000000001</v>
      </c>
      <c r="AH223" s="164">
        <v>2.4110499999999999</v>
      </c>
      <c r="AI223" s="164">
        <v>2.4511750000000001</v>
      </c>
      <c r="AJ223" s="164">
        <v>2.0066160000000002</v>
      </c>
      <c r="AK223" s="164">
        <v>2.0066160000000002</v>
      </c>
      <c r="AL223" s="164">
        <v>0.79912000000000005</v>
      </c>
      <c r="AM223" s="165">
        <v>2.7890000000000001</v>
      </c>
      <c r="AN223" s="165">
        <v>3.1949999999999998</v>
      </c>
      <c r="AO223" s="165">
        <v>3.431</v>
      </c>
      <c r="AP223" s="165">
        <v>4.181</v>
      </c>
      <c r="AQ223" s="165">
        <v>4.4649999999999999</v>
      </c>
      <c r="AR223" s="165">
        <v>4.5</v>
      </c>
      <c r="AS223" s="49">
        <f t="shared" si="194"/>
        <v>2.2896035714285712</v>
      </c>
      <c r="AT223" s="49">
        <f t="shared" si="194"/>
        <v>2.2896035714285712</v>
      </c>
      <c r="AU223" s="151">
        <v>66.48</v>
      </c>
      <c r="AV223" s="49">
        <f t="shared" si="195"/>
        <v>505.24799999999999</v>
      </c>
      <c r="AW223" s="49">
        <f t="shared" si="196"/>
        <v>555.7879999999999</v>
      </c>
      <c r="AX223" s="19"/>
      <c r="AY223" s="19">
        <f t="shared" si="182"/>
        <v>107.70295200000001</v>
      </c>
      <c r="AZ223" s="19">
        <f t="shared" si="183"/>
        <v>101.2641</v>
      </c>
      <c r="BA223" s="19">
        <f t="shared" si="184"/>
        <v>102.94935000000001</v>
      </c>
      <c r="BB223" s="19">
        <f t="shared" si="185"/>
        <v>84.277872000000002</v>
      </c>
      <c r="BC223" s="19">
        <f t="shared" si="186"/>
        <v>84.277872000000002</v>
      </c>
      <c r="BD223" s="19">
        <f t="shared" si="187"/>
        <v>33.563040000000001</v>
      </c>
      <c r="BE223" s="19">
        <f t="shared" si="188"/>
        <v>117.13800000000001</v>
      </c>
      <c r="BF223" s="19">
        <f t="shared" si="189"/>
        <v>134.19</v>
      </c>
      <c r="BG223" s="19">
        <f t="shared" si="190"/>
        <v>144.102</v>
      </c>
      <c r="BH223" s="19">
        <f t="shared" si="191"/>
        <v>175.602</v>
      </c>
      <c r="BI223" s="19">
        <f t="shared" si="192"/>
        <v>187.53</v>
      </c>
      <c r="BJ223" s="19">
        <f t="shared" si="193"/>
        <v>189</v>
      </c>
    </row>
    <row r="224" spans="1:62">
      <c r="A224" s="20"/>
      <c r="B224" s="20">
        <v>202108</v>
      </c>
      <c r="C224" s="3">
        <v>44413</v>
      </c>
      <c r="D224" s="19">
        <v>224.4</v>
      </c>
      <c r="E224" s="49">
        <f t="shared" si="170"/>
        <v>2.2440000000000002</v>
      </c>
      <c r="F224" s="49">
        <f t="shared" si="171"/>
        <v>94.248000000000005</v>
      </c>
      <c r="G224" s="11">
        <v>226.4</v>
      </c>
      <c r="H224" s="49">
        <f t="shared" si="172"/>
        <v>2.2640000000000002</v>
      </c>
      <c r="I224" s="49">
        <f t="shared" si="173"/>
        <v>95.088000000000008</v>
      </c>
      <c r="J224" s="11">
        <v>229.7</v>
      </c>
      <c r="K224" s="49">
        <f t="shared" si="174"/>
        <v>2.2969999999999997</v>
      </c>
      <c r="L224" s="49">
        <f t="shared" si="175"/>
        <v>96.47399999999999</v>
      </c>
      <c r="M224" s="11">
        <v>231.8</v>
      </c>
      <c r="N224" s="49">
        <f t="shared" si="176"/>
        <v>2.3180000000000001</v>
      </c>
      <c r="O224" s="49">
        <f t="shared" si="177"/>
        <v>97.356000000000009</v>
      </c>
      <c r="P224" s="11">
        <v>237.65</v>
      </c>
      <c r="Q224" s="49">
        <f t="shared" si="178"/>
        <v>2.3765000000000001</v>
      </c>
      <c r="R224" s="49">
        <f t="shared" si="179"/>
        <v>99.813000000000002</v>
      </c>
      <c r="S224" s="11">
        <v>239.9</v>
      </c>
      <c r="T224" s="49">
        <f t="shared" si="180"/>
        <v>2.399</v>
      </c>
      <c r="U224" s="49">
        <f t="shared" si="181"/>
        <v>100.758</v>
      </c>
      <c r="V224" s="120">
        <v>0.77</v>
      </c>
      <c r="W224" s="49">
        <f t="shared" si="200"/>
        <v>95.018000000000001</v>
      </c>
      <c r="X224" s="49">
        <f t="shared" si="203"/>
        <v>2.2623333333333333</v>
      </c>
      <c r="Y224" s="49">
        <f t="shared" si="204"/>
        <v>95.858000000000004</v>
      </c>
      <c r="Z224" s="49">
        <f t="shared" si="205"/>
        <v>2.2823333333333333</v>
      </c>
      <c r="AA224" s="49">
        <f t="shared" si="201"/>
        <v>100.583</v>
      </c>
      <c r="AB224" s="49">
        <f t="shared" si="206"/>
        <v>2.3948333333333331</v>
      </c>
      <c r="AC224" s="120">
        <v>-5.75</v>
      </c>
      <c r="AD224" s="49">
        <f t="shared" si="202"/>
        <v>88.498000000000005</v>
      </c>
      <c r="AE224" s="49">
        <f t="shared" si="207"/>
        <v>2.1070952380952384</v>
      </c>
      <c r="AF224" s="164">
        <v>2.5643560000000001</v>
      </c>
      <c r="AG224" s="164">
        <v>2.5643560000000001</v>
      </c>
      <c r="AH224" s="164">
        <v>2.4110499999999999</v>
      </c>
      <c r="AI224" s="164">
        <v>2.4511750000000001</v>
      </c>
      <c r="AJ224" s="164">
        <v>2.0066160000000002</v>
      </c>
      <c r="AK224" s="164">
        <v>2.0066160000000002</v>
      </c>
      <c r="AL224" s="164">
        <v>0.79912000000000005</v>
      </c>
      <c r="AM224" s="165">
        <v>2.7890000000000001</v>
      </c>
      <c r="AN224" s="165">
        <v>3.1949999999999998</v>
      </c>
      <c r="AO224" s="165">
        <v>3.431</v>
      </c>
      <c r="AP224" s="165">
        <v>4.181</v>
      </c>
      <c r="AQ224" s="165">
        <v>4.4649999999999999</v>
      </c>
      <c r="AR224" s="165">
        <v>4.5</v>
      </c>
      <c r="AS224" s="49">
        <f t="shared" si="194"/>
        <v>2.2896035714285712</v>
      </c>
      <c r="AT224" s="49">
        <f t="shared" si="194"/>
        <v>2.2896035714285712</v>
      </c>
      <c r="AU224" s="151">
        <v>68.28</v>
      </c>
      <c r="AV224" s="49">
        <f t="shared" si="195"/>
        <v>518.928</v>
      </c>
      <c r="AW224" s="49">
        <f t="shared" si="196"/>
        <v>571.9</v>
      </c>
      <c r="AX224" s="19"/>
      <c r="AY224" s="19">
        <f t="shared" si="182"/>
        <v>107.70295200000001</v>
      </c>
      <c r="AZ224" s="19">
        <f t="shared" si="183"/>
        <v>101.2641</v>
      </c>
      <c r="BA224" s="19">
        <f t="shared" si="184"/>
        <v>102.94935000000001</v>
      </c>
      <c r="BB224" s="19">
        <f t="shared" si="185"/>
        <v>84.277872000000002</v>
      </c>
      <c r="BC224" s="19">
        <f t="shared" si="186"/>
        <v>84.277872000000002</v>
      </c>
      <c r="BD224" s="19">
        <f t="shared" si="187"/>
        <v>33.563040000000001</v>
      </c>
      <c r="BE224" s="19">
        <f t="shared" si="188"/>
        <v>117.13800000000001</v>
      </c>
      <c r="BF224" s="19">
        <f t="shared" si="189"/>
        <v>134.19</v>
      </c>
      <c r="BG224" s="19">
        <f t="shared" si="190"/>
        <v>144.102</v>
      </c>
      <c r="BH224" s="19">
        <f t="shared" si="191"/>
        <v>175.602</v>
      </c>
      <c r="BI224" s="19">
        <f t="shared" si="192"/>
        <v>187.53</v>
      </c>
      <c r="BJ224" s="19">
        <f t="shared" si="193"/>
        <v>189</v>
      </c>
    </row>
    <row r="225" spans="1:62">
      <c r="A225" s="20"/>
      <c r="B225" s="20">
        <v>202108</v>
      </c>
      <c r="C225" s="3">
        <v>44412</v>
      </c>
      <c r="D225" s="19">
        <v>219.5</v>
      </c>
      <c r="E225" s="49">
        <f t="shared" si="170"/>
        <v>2.1949999999999998</v>
      </c>
      <c r="F225" s="49">
        <f t="shared" si="171"/>
        <v>92.19</v>
      </c>
      <c r="G225" s="11">
        <v>221.5</v>
      </c>
      <c r="H225" s="49">
        <f t="shared" si="172"/>
        <v>2.2149999999999999</v>
      </c>
      <c r="I225" s="49">
        <f t="shared" si="173"/>
        <v>93.03</v>
      </c>
      <c r="J225" s="11">
        <v>224.8</v>
      </c>
      <c r="K225" s="49">
        <f t="shared" si="174"/>
        <v>2.2480000000000002</v>
      </c>
      <c r="L225" s="49">
        <f t="shared" si="175"/>
        <v>94.416000000000011</v>
      </c>
      <c r="M225" s="11">
        <v>227</v>
      </c>
      <c r="N225" s="49">
        <f t="shared" si="176"/>
        <v>2.27</v>
      </c>
      <c r="O225" s="49">
        <f t="shared" si="177"/>
        <v>95.34</v>
      </c>
      <c r="P225" s="11">
        <v>232.75</v>
      </c>
      <c r="Q225" s="49">
        <f t="shared" si="178"/>
        <v>2.3275000000000001</v>
      </c>
      <c r="R225" s="49">
        <f t="shared" si="179"/>
        <v>97.75500000000001</v>
      </c>
      <c r="S225" s="11">
        <v>235.25</v>
      </c>
      <c r="T225" s="49">
        <f t="shared" si="180"/>
        <v>2.3525</v>
      </c>
      <c r="U225" s="49">
        <f t="shared" si="181"/>
        <v>98.805000000000007</v>
      </c>
      <c r="V225" s="120">
        <v>0.77</v>
      </c>
      <c r="W225" s="49">
        <f t="shared" si="200"/>
        <v>92.96</v>
      </c>
      <c r="X225" s="49">
        <f t="shared" si="203"/>
        <v>2.2133333333333334</v>
      </c>
      <c r="Y225" s="49">
        <f t="shared" si="204"/>
        <v>93.8</v>
      </c>
      <c r="Z225" s="49">
        <f t="shared" si="205"/>
        <v>2.2333333333333334</v>
      </c>
      <c r="AA225" s="49">
        <f t="shared" si="201"/>
        <v>98.525000000000006</v>
      </c>
      <c r="AB225" s="49">
        <f t="shared" si="206"/>
        <v>2.3458333333333337</v>
      </c>
      <c r="AC225" s="120">
        <v>-5.75</v>
      </c>
      <c r="AD225" s="49">
        <f t="shared" si="202"/>
        <v>86.44</v>
      </c>
      <c r="AE225" s="49">
        <f t="shared" si="207"/>
        <v>2.058095238095238</v>
      </c>
      <c r="AF225" s="164">
        <v>2.5643560000000001</v>
      </c>
      <c r="AG225" s="164">
        <v>2.5643560000000001</v>
      </c>
      <c r="AH225" s="164">
        <v>2.4110499999999999</v>
      </c>
      <c r="AI225" s="164">
        <v>2.4511750000000001</v>
      </c>
      <c r="AJ225" s="164">
        <v>2.0066160000000002</v>
      </c>
      <c r="AK225" s="164">
        <v>2.0066160000000002</v>
      </c>
      <c r="AL225" s="164">
        <v>0.79912000000000005</v>
      </c>
      <c r="AM225" s="165">
        <v>2.7890000000000001</v>
      </c>
      <c r="AN225" s="165">
        <v>3.1949999999999998</v>
      </c>
      <c r="AO225" s="165">
        <v>3.431</v>
      </c>
      <c r="AP225" s="165">
        <v>4.181</v>
      </c>
      <c r="AQ225" s="165">
        <v>4.4649999999999999</v>
      </c>
      <c r="AR225" s="165">
        <v>4.5</v>
      </c>
      <c r="AS225" s="49">
        <f t="shared" si="194"/>
        <v>2.2896035714285712</v>
      </c>
      <c r="AT225" s="49">
        <f t="shared" si="194"/>
        <v>2.2896035714285712</v>
      </c>
      <c r="AU225" s="151">
        <v>69.09</v>
      </c>
      <c r="AV225" s="49">
        <f t="shared" si="195"/>
        <v>525.08399999999995</v>
      </c>
      <c r="AW225" s="49">
        <f t="shared" si="196"/>
        <v>563.16</v>
      </c>
      <c r="AX225" s="19"/>
      <c r="AY225" s="19">
        <f t="shared" si="182"/>
        <v>107.70295200000001</v>
      </c>
      <c r="AZ225" s="19">
        <f t="shared" si="183"/>
        <v>101.2641</v>
      </c>
      <c r="BA225" s="19">
        <f t="shared" si="184"/>
        <v>102.94935000000001</v>
      </c>
      <c r="BB225" s="19">
        <f t="shared" si="185"/>
        <v>84.277872000000002</v>
      </c>
      <c r="BC225" s="19">
        <f t="shared" si="186"/>
        <v>84.277872000000002</v>
      </c>
      <c r="BD225" s="19">
        <f t="shared" si="187"/>
        <v>33.563040000000001</v>
      </c>
      <c r="BE225" s="19">
        <f t="shared" si="188"/>
        <v>117.13800000000001</v>
      </c>
      <c r="BF225" s="19">
        <f t="shared" si="189"/>
        <v>134.19</v>
      </c>
      <c r="BG225" s="19">
        <f t="shared" si="190"/>
        <v>144.102</v>
      </c>
      <c r="BH225" s="19">
        <f t="shared" si="191"/>
        <v>175.602</v>
      </c>
      <c r="BI225" s="19">
        <f t="shared" si="192"/>
        <v>187.53</v>
      </c>
      <c r="BJ225" s="19">
        <f t="shared" si="193"/>
        <v>189</v>
      </c>
    </row>
    <row r="226" spans="1:62">
      <c r="A226" s="20"/>
      <c r="B226" s="20">
        <v>202108</v>
      </c>
      <c r="C226" s="3">
        <v>44411</v>
      </c>
      <c r="D226" s="19">
        <v>222.08</v>
      </c>
      <c r="E226" s="49">
        <f t="shared" si="170"/>
        <v>2.2208000000000001</v>
      </c>
      <c r="F226" s="49">
        <f t="shared" si="171"/>
        <v>93.273600000000002</v>
      </c>
      <c r="G226" s="11">
        <v>224.08</v>
      </c>
      <c r="H226" s="49">
        <f t="shared" si="172"/>
        <v>2.2408000000000001</v>
      </c>
      <c r="I226" s="49">
        <f t="shared" si="173"/>
        <v>94.113600000000005</v>
      </c>
      <c r="J226" s="11">
        <v>227.38</v>
      </c>
      <c r="K226" s="49">
        <f t="shared" si="174"/>
        <v>2.2738</v>
      </c>
      <c r="L226" s="49">
        <f t="shared" si="175"/>
        <v>95.499600000000001</v>
      </c>
      <c r="M226" s="11">
        <v>229.68</v>
      </c>
      <c r="N226" s="49">
        <f t="shared" si="176"/>
        <v>2.2968000000000002</v>
      </c>
      <c r="O226" s="49">
        <f t="shared" si="177"/>
        <v>96.465600000000009</v>
      </c>
      <c r="P226" s="11">
        <v>235.33</v>
      </c>
      <c r="Q226" s="49">
        <f t="shared" si="178"/>
        <v>2.3532999999999999</v>
      </c>
      <c r="R226" s="49">
        <f t="shared" si="179"/>
        <v>98.8386</v>
      </c>
      <c r="S226" s="11">
        <v>238.05</v>
      </c>
      <c r="T226" s="49">
        <f t="shared" si="180"/>
        <v>2.3805000000000001</v>
      </c>
      <c r="U226" s="49">
        <f t="shared" si="181"/>
        <v>99.981000000000009</v>
      </c>
      <c r="V226" s="120">
        <v>0.77</v>
      </c>
      <c r="W226" s="49">
        <f t="shared" si="200"/>
        <v>94.043599999999998</v>
      </c>
      <c r="X226" s="49">
        <f t="shared" si="203"/>
        <v>2.2391333333333332</v>
      </c>
      <c r="Y226" s="49">
        <f t="shared" si="204"/>
        <v>94.883600000000001</v>
      </c>
      <c r="Z226" s="49">
        <f t="shared" si="205"/>
        <v>2.2591333333333332</v>
      </c>
      <c r="AA226" s="49">
        <f t="shared" si="201"/>
        <v>99.608599999999996</v>
      </c>
      <c r="AB226" s="49">
        <f t="shared" si="206"/>
        <v>2.371633333333333</v>
      </c>
      <c r="AC226" s="120">
        <v>-5.75</v>
      </c>
      <c r="AD226" s="49">
        <f t="shared" si="202"/>
        <v>87.523600000000002</v>
      </c>
      <c r="AE226" s="49">
        <f t="shared" si="207"/>
        <v>2.0838952380952382</v>
      </c>
      <c r="AF226" s="164">
        <v>2.5643560000000001</v>
      </c>
      <c r="AG226" s="164">
        <v>2.5643560000000001</v>
      </c>
      <c r="AH226" s="164">
        <v>2.4110499999999999</v>
      </c>
      <c r="AI226" s="164">
        <v>2.4511750000000001</v>
      </c>
      <c r="AJ226" s="164">
        <v>2.0066160000000002</v>
      </c>
      <c r="AK226" s="164">
        <v>2.0066160000000002</v>
      </c>
      <c r="AL226" s="164">
        <v>0.79912000000000005</v>
      </c>
      <c r="AM226" s="165">
        <v>2.7890000000000001</v>
      </c>
      <c r="AN226" s="165">
        <v>3.1949999999999998</v>
      </c>
      <c r="AO226" s="165">
        <v>3.431</v>
      </c>
      <c r="AP226" s="165">
        <v>4.181</v>
      </c>
      <c r="AQ226" s="165">
        <v>4.4649999999999999</v>
      </c>
      <c r="AR226" s="165">
        <v>4.5</v>
      </c>
      <c r="AS226" s="49">
        <f t="shared" si="194"/>
        <v>2.2896035714285712</v>
      </c>
      <c r="AT226" s="49">
        <f t="shared" si="194"/>
        <v>2.2896035714285712</v>
      </c>
      <c r="AU226" s="151">
        <v>68.150000000000006</v>
      </c>
      <c r="AV226" s="49">
        <f t="shared" si="195"/>
        <v>517.94000000000005</v>
      </c>
      <c r="AW226" s="49">
        <f t="shared" si="196"/>
        <v>566.65599999999995</v>
      </c>
      <c r="AX226" s="19"/>
      <c r="AY226" s="19">
        <f t="shared" si="182"/>
        <v>107.70295200000001</v>
      </c>
      <c r="AZ226" s="19">
        <f t="shared" si="183"/>
        <v>101.2641</v>
      </c>
      <c r="BA226" s="19">
        <f t="shared" si="184"/>
        <v>102.94935000000001</v>
      </c>
      <c r="BB226" s="19">
        <f t="shared" si="185"/>
        <v>84.277872000000002</v>
      </c>
      <c r="BC226" s="19">
        <f t="shared" si="186"/>
        <v>84.277872000000002</v>
      </c>
      <c r="BD226" s="19">
        <f t="shared" si="187"/>
        <v>33.563040000000001</v>
      </c>
      <c r="BE226" s="19">
        <f t="shared" si="188"/>
        <v>117.13800000000001</v>
      </c>
      <c r="BF226" s="19">
        <f t="shared" si="189"/>
        <v>134.19</v>
      </c>
      <c r="BG226" s="19">
        <f t="shared" si="190"/>
        <v>144.102</v>
      </c>
      <c r="BH226" s="19">
        <f t="shared" si="191"/>
        <v>175.602</v>
      </c>
      <c r="BI226" s="19">
        <f t="shared" si="192"/>
        <v>187.53</v>
      </c>
      <c r="BJ226" s="19">
        <f t="shared" si="193"/>
        <v>189</v>
      </c>
    </row>
    <row r="227" spans="1:62">
      <c r="A227" s="20"/>
      <c r="B227" s="20">
        <v>202108</v>
      </c>
      <c r="C227" s="3">
        <v>44410</v>
      </c>
      <c r="D227" s="19">
        <v>222.47</v>
      </c>
      <c r="E227" s="49">
        <f t="shared" si="170"/>
        <v>2.2246999999999999</v>
      </c>
      <c r="F227" s="49">
        <f t="shared" si="171"/>
        <v>93.437399999999997</v>
      </c>
      <c r="G227" s="11">
        <v>224.47</v>
      </c>
      <c r="H227" s="49">
        <f t="shared" si="172"/>
        <v>2.2446999999999999</v>
      </c>
      <c r="I227" s="49">
        <f t="shared" si="173"/>
        <v>94.2774</v>
      </c>
      <c r="J227" s="11">
        <v>227.67</v>
      </c>
      <c r="K227" s="49">
        <f t="shared" si="174"/>
        <v>2.2766999999999999</v>
      </c>
      <c r="L227" s="49">
        <f t="shared" si="175"/>
        <v>95.621399999999994</v>
      </c>
      <c r="M227" s="11">
        <v>230.07</v>
      </c>
      <c r="N227" s="49">
        <f t="shared" si="176"/>
        <v>2.3007</v>
      </c>
      <c r="O227" s="49">
        <f t="shared" si="177"/>
        <v>96.629400000000004</v>
      </c>
      <c r="P227" s="11">
        <v>235.47</v>
      </c>
      <c r="Q227" s="49">
        <f t="shared" si="178"/>
        <v>2.3546999999999998</v>
      </c>
      <c r="R227" s="49">
        <f t="shared" si="179"/>
        <v>98.89739999999999</v>
      </c>
      <c r="S227" s="11">
        <v>238.47</v>
      </c>
      <c r="T227" s="49">
        <f t="shared" si="180"/>
        <v>2.3847</v>
      </c>
      <c r="U227" s="49">
        <f t="shared" si="181"/>
        <v>100.1574</v>
      </c>
      <c r="V227" s="120">
        <v>0.77</v>
      </c>
      <c r="W227" s="49">
        <f t="shared" si="200"/>
        <v>94.207399999999993</v>
      </c>
      <c r="X227" s="49">
        <f t="shared" si="203"/>
        <v>2.243033333333333</v>
      </c>
      <c r="Y227" s="49">
        <f t="shared" si="204"/>
        <v>95.047399999999996</v>
      </c>
      <c r="Z227" s="49">
        <f t="shared" si="205"/>
        <v>2.2630333333333335</v>
      </c>
      <c r="AA227" s="49">
        <f t="shared" si="201"/>
        <v>99.667399999999986</v>
      </c>
      <c r="AB227" s="49">
        <f t="shared" si="206"/>
        <v>2.3730333333333329</v>
      </c>
      <c r="AC227" s="120">
        <v>-5.75</v>
      </c>
      <c r="AD227" s="49">
        <f t="shared" si="202"/>
        <v>87.687399999999997</v>
      </c>
      <c r="AE227" s="49">
        <f t="shared" si="207"/>
        <v>2.087795238095238</v>
      </c>
      <c r="AF227" s="164">
        <v>2.5643560000000001</v>
      </c>
      <c r="AG227" s="164">
        <v>2.5643560000000001</v>
      </c>
      <c r="AH227" s="164">
        <v>2.4110499999999999</v>
      </c>
      <c r="AI227" s="164">
        <v>2.4511750000000001</v>
      </c>
      <c r="AJ227" s="164">
        <v>2.0066160000000002</v>
      </c>
      <c r="AK227" s="164">
        <v>2.0066160000000002</v>
      </c>
      <c r="AL227" s="164">
        <v>0.79912000000000005</v>
      </c>
      <c r="AM227" s="165">
        <v>2.7890000000000001</v>
      </c>
      <c r="AN227" s="165">
        <v>3.1949999999999998</v>
      </c>
      <c r="AO227" s="165">
        <v>3.431</v>
      </c>
      <c r="AP227" s="165">
        <v>4.181</v>
      </c>
      <c r="AQ227" s="165">
        <v>4.4649999999999999</v>
      </c>
      <c r="AR227" s="165">
        <v>4.5</v>
      </c>
      <c r="AS227" s="49">
        <f t="shared" si="194"/>
        <v>2.2896035714285712</v>
      </c>
      <c r="AT227" s="49">
        <f t="shared" si="194"/>
        <v>2.2896035714285712</v>
      </c>
      <c r="AU227" s="151">
        <v>70.56</v>
      </c>
      <c r="AV227" s="49">
        <f t="shared" si="195"/>
        <v>536.25599999999997</v>
      </c>
      <c r="AW227" s="49">
        <f t="shared" si="196"/>
        <v>554.34399999999994</v>
      </c>
      <c r="AX227" s="19"/>
      <c r="AY227" s="19">
        <f t="shared" si="182"/>
        <v>107.70295200000001</v>
      </c>
      <c r="AZ227" s="19">
        <f t="shared" si="183"/>
        <v>101.2641</v>
      </c>
      <c r="BA227" s="19">
        <f t="shared" si="184"/>
        <v>102.94935000000001</v>
      </c>
      <c r="BB227" s="19">
        <f t="shared" si="185"/>
        <v>84.277872000000002</v>
      </c>
      <c r="BC227" s="19">
        <f t="shared" si="186"/>
        <v>84.277872000000002</v>
      </c>
      <c r="BD227" s="19">
        <f t="shared" si="187"/>
        <v>33.563040000000001</v>
      </c>
      <c r="BE227" s="19">
        <f t="shared" si="188"/>
        <v>117.13800000000001</v>
      </c>
      <c r="BF227" s="19">
        <f t="shared" si="189"/>
        <v>134.19</v>
      </c>
      <c r="BG227" s="19">
        <f t="shared" si="190"/>
        <v>144.102</v>
      </c>
      <c r="BH227" s="19">
        <f t="shared" si="191"/>
        <v>175.602</v>
      </c>
      <c r="BI227" s="19">
        <f t="shared" si="192"/>
        <v>187.53</v>
      </c>
      <c r="BJ227" s="19">
        <f t="shared" si="193"/>
        <v>189</v>
      </c>
    </row>
    <row r="228" spans="1:62">
      <c r="A228" s="20"/>
      <c r="B228" s="20">
        <v>202107</v>
      </c>
      <c r="C228" s="3">
        <v>44407</v>
      </c>
      <c r="D228" s="19">
        <v>228.97</v>
      </c>
      <c r="E228" s="49">
        <f t="shared" si="170"/>
        <v>2.2896999999999998</v>
      </c>
      <c r="F228" s="49">
        <f t="shared" si="171"/>
        <v>96.167399999999986</v>
      </c>
      <c r="G228" s="11">
        <v>230.97</v>
      </c>
      <c r="H228" s="49">
        <f t="shared" si="172"/>
        <v>2.3096999999999999</v>
      </c>
      <c r="I228" s="49">
        <f t="shared" si="173"/>
        <v>97.00739999999999</v>
      </c>
      <c r="J228" s="11">
        <v>234.17</v>
      </c>
      <c r="K228" s="49">
        <f t="shared" si="174"/>
        <v>2.3416999999999999</v>
      </c>
      <c r="L228" s="49">
        <f t="shared" si="175"/>
        <v>98.351399999999998</v>
      </c>
      <c r="M228" s="11">
        <v>236.67</v>
      </c>
      <c r="N228" s="49">
        <f t="shared" si="176"/>
        <v>2.3666999999999998</v>
      </c>
      <c r="O228" s="49">
        <f t="shared" si="177"/>
        <v>99.401399999999995</v>
      </c>
      <c r="P228" s="11">
        <v>241.97</v>
      </c>
      <c r="Q228" s="49">
        <f t="shared" si="178"/>
        <v>2.4197000000000002</v>
      </c>
      <c r="R228" s="49">
        <f t="shared" si="179"/>
        <v>101.62740000000001</v>
      </c>
      <c r="S228" s="11">
        <v>245.22</v>
      </c>
      <c r="T228" s="49">
        <f t="shared" si="180"/>
        <v>2.4521999999999999</v>
      </c>
      <c r="U228" s="49">
        <f t="shared" si="181"/>
        <v>102.9924</v>
      </c>
      <c r="V228" s="120">
        <v>0.77</v>
      </c>
      <c r="W228" s="49">
        <f t="shared" si="200"/>
        <v>96.937399999999982</v>
      </c>
      <c r="X228" s="49">
        <f t="shared" si="203"/>
        <v>2.3080333333333329</v>
      </c>
      <c r="Y228" s="49">
        <f t="shared" si="204"/>
        <v>97.777399999999986</v>
      </c>
      <c r="Z228" s="49">
        <f t="shared" si="205"/>
        <v>2.328033333333333</v>
      </c>
      <c r="AA228" s="49">
        <f t="shared" si="201"/>
        <v>102.3974</v>
      </c>
      <c r="AB228" s="49">
        <f t="shared" si="206"/>
        <v>2.4380333333333333</v>
      </c>
      <c r="AC228" s="120">
        <v>-5.75</v>
      </c>
      <c r="AD228" s="49">
        <f t="shared" si="202"/>
        <v>90.417399999999986</v>
      </c>
      <c r="AE228" s="49">
        <f t="shared" si="207"/>
        <v>2.152795238095238</v>
      </c>
      <c r="AF228" s="164">
        <v>2.5643560000000001</v>
      </c>
      <c r="AG228" s="164">
        <v>2.5643560000000001</v>
      </c>
      <c r="AH228" s="164">
        <v>2.4110499999999999</v>
      </c>
      <c r="AI228" s="164">
        <v>2.4511750000000001</v>
      </c>
      <c r="AJ228" s="164">
        <v>2.0066160000000002</v>
      </c>
      <c r="AK228" s="164">
        <v>2.0066160000000002</v>
      </c>
      <c r="AL228" s="164">
        <v>0.79912000000000005</v>
      </c>
      <c r="AM228" s="165">
        <v>2.742</v>
      </c>
      <c r="AN228" s="165">
        <v>3.1629999999999998</v>
      </c>
      <c r="AO228" s="165">
        <v>3.4060000000000001</v>
      </c>
      <c r="AP228" s="165">
        <v>4.1660000000000004</v>
      </c>
      <c r="AQ228" s="165">
        <v>4.4429999999999996</v>
      </c>
      <c r="AR228" s="165">
        <v>4.476</v>
      </c>
      <c r="AS228" s="49">
        <f t="shared" si="194"/>
        <v>2.2896035714285712</v>
      </c>
      <c r="AT228" s="49">
        <f t="shared" si="194"/>
        <v>2.2896035714285712</v>
      </c>
      <c r="AU228" s="151">
        <v>71.260000000000005</v>
      </c>
      <c r="AV228" s="49">
        <f t="shared" si="195"/>
        <v>541.57600000000002</v>
      </c>
      <c r="AW228" s="49">
        <f t="shared" si="196"/>
        <v>548.72</v>
      </c>
      <c r="AX228" s="19"/>
      <c r="AY228" s="19">
        <f t="shared" si="182"/>
        <v>107.70295200000001</v>
      </c>
      <c r="AZ228" s="19">
        <f t="shared" si="183"/>
        <v>101.2641</v>
      </c>
      <c r="BA228" s="19">
        <f t="shared" si="184"/>
        <v>102.94935000000001</v>
      </c>
      <c r="BB228" s="19">
        <f t="shared" si="185"/>
        <v>84.277872000000002</v>
      </c>
      <c r="BC228" s="19">
        <f t="shared" si="186"/>
        <v>84.277872000000002</v>
      </c>
      <c r="BD228" s="19">
        <f t="shared" si="187"/>
        <v>33.563040000000001</v>
      </c>
      <c r="BE228" s="19">
        <f t="shared" si="188"/>
        <v>115.164</v>
      </c>
      <c r="BF228" s="19">
        <f t="shared" si="189"/>
        <v>132.846</v>
      </c>
      <c r="BG228" s="19">
        <f t="shared" si="190"/>
        <v>143.05199999999999</v>
      </c>
      <c r="BH228" s="19">
        <f t="shared" si="191"/>
        <v>174.97200000000001</v>
      </c>
      <c r="BI228" s="19">
        <f t="shared" si="192"/>
        <v>186.60599999999999</v>
      </c>
      <c r="BJ228" s="19">
        <f t="shared" si="193"/>
        <v>187.99199999999999</v>
      </c>
    </row>
    <row r="229" spans="1:62">
      <c r="A229" s="20"/>
      <c r="B229" s="20">
        <v>202107</v>
      </c>
      <c r="C229" s="3">
        <v>44406</v>
      </c>
      <c r="D229" s="19">
        <v>227.56</v>
      </c>
      <c r="E229" s="49">
        <f t="shared" si="170"/>
        <v>2.2755999999999998</v>
      </c>
      <c r="F229" s="49">
        <f t="shared" si="171"/>
        <v>95.575199999999995</v>
      </c>
      <c r="G229" s="11">
        <v>229.56</v>
      </c>
      <c r="H229" s="49">
        <f t="shared" si="172"/>
        <v>2.2955999999999999</v>
      </c>
      <c r="I229" s="49">
        <f t="shared" si="173"/>
        <v>96.415199999999999</v>
      </c>
      <c r="J229" s="11">
        <v>232.76</v>
      </c>
      <c r="K229" s="49">
        <f t="shared" si="174"/>
        <v>2.3275999999999999</v>
      </c>
      <c r="L229" s="49">
        <f t="shared" si="175"/>
        <v>97.759199999999993</v>
      </c>
      <c r="M229" s="11">
        <v>235.36</v>
      </c>
      <c r="N229" s="49">
        <f t="shared" si="176"/>
        <v>2.3536000000000001</v>
      </c>
      <c r="O229" s="49">
        <f t="shared" si="177"/>
        <v>98.851200000000006</v>
      </c>
      <c r="P229" s="11">
        <v>240.56</v>
      </c>
      <c r="Q229" s="49">
        <f t="shared" si="178"/>
        <v>2.4056000000000002</v>
      </c>
      <c r="R229" s="49">
        <f t="shared" si="179"/>
        <v>101.0352</v>
      </c>
      <c r="S229" s="11">
        <v>244.06</v>
      </c>
      <c r="T229" s="49">
        <f t="shared" si="180"/>
        <v>2.4405999999999999</v>
      </c>
      <c r="U229" s="49">
        <f t="shared" si="181"/>
        <v>102.5052</v>
      </c>
      <c r="V229" s="120">
        <v>0.77</v>
      </c>
      <c r="W229" s="49">
        <f t="shared" si="200"/>
        <v>96.345199999999991</v>
      </c>
      <c r="X229" s="49">
        <f t="shared" si="203"/>
        <v>2.2939333333333329</v>
      </c>
      <c r="Y229" s="49">
        <f t="shared" si="204"/>
        <v>97.185199999999995</v>
      </c>
      <c r="Z229" s="49">
        <f t="shared" si="205"/>
        <v>2.3139333333333334</v>
      </c>
      <c r="AA229" s="49">
        <f t="shared" si="201"/>
        <v>101.8052</v>
      </c>
      <c r="AB229" s="49">
        <f t="shared" si="206"/>
        <v>2.4239333333333333</v>
      </c>
      <c r="AC229" s="120">
        <v>-5.75</v>
      </c>
      <c r="AD229" s="49">
        <f t="shared" si="202"/>
        <v>89.825199999999995</v>
      </c>
      <c r="AE229" s="49">
        <f t="shared" si="207"/>
        <v>2.138695238095238</v>
      </c>
      <c r="AF229" s="164">
        <v>2.5643560000000001</v>
      </c>
      <c r="AG229" s="164">
        <v>2.5643560000000001</v>
      </c>
      <c r="AH229" s="164">
        <v>2.4110499999999999</v>
      </c>
      <c r="AI229" s="164">
        <v>2.4511750000000001</v>
      </c>
      <c r="AJ229" s="164">
        <v>2.0066160000000002</v>
      </c>
      <c r="AK229" s="164">
        <v>2.0066160000000002</v>
      </c>
      <c r="AL229" s="164">
        <v>0.79912000000000005</v>
      </c>
      <c r="AM229" s="165">
        <v>2.742</v>
      </c>
      <c r="AN229" s="165">
        <v>3.1629999999999998</v>
      </c>
      <c r="AO229" s="165">
        <v>3.4060000000000001</v>
      </c>
      <c r="AP229" s="165">
        <v>4.1660000000000004</v>
      </c>
      <c r="AQ229" s="165">
        <v>4.4429999999999996</v>
      </c>
      <c r="AR229" s="165">
        <v>4.476</v>
      </c>
      <c r="AS229" s="49">
        <f t="shared" si="194"/>
        <v>2.2896035714285712</v>
      </c>
      <c r="AT229" s="49">
        <f t="shared" si="194"/>
        <v>2.2896035714285712</v>
      </c>
      <c r="AU229" s="151">
        <v>73.95</v>
      </c>
      <c r="AV229" s="49">
        <f t="shared" si="195"/>
        <v>562.02</v>
      </c>
      <c r="AW229" s="49">
        <f t="shared" si="196"/>
        <v>557.61199999999997</v>
      </c>
      <c r="AX229" s="19"/>
      <c r="AY229" s="19">
        <f t="shared" si="182"/>
        <v>107.70295200000001</v>
      </c>
      <c r="AZ229" s="19">
        <f t="shared" si="183"/>
        <v>101.2641</v>
      </c>
      <c r="BA229" s="19">
        <f t="shared" si="184"/>
        <v>102.94935000000001</v>
      </c>
      <c r="BB229" s="19">
        <f t="shared" si="185"/>
        <v>84.277872000000002</v>
      </c>
      <c r="BC229" s="19">
        <f t="shared" si="186"/>
        <v>84.277872000000002</v>
      </c>
      <c r="BD229" s="19">
        <f t="shared" si="187"/>
        <v>33.563040000000001</v>
      </c>
      <c r="BE229" s="19">
        <f t="shared" si="188"/>
        <v>115.164</v>
      </c>
      <c r="BF229" s="19">
        <f t="shared" si="189"/>
        <v>132.846</v>
      </c>
      <c r="BG229" s="19">
        <f t="shared" si="190"/>
        <v>143.05199999999999</v>
      </c>
      <c r="BH229" s="19">
        <f t="shared" si="191"/>
        <v>174.97200000000001</v>
      </c>
      <c r="BI229" s="19">
        <f t="shared" si="192"/>
        <v>186.60599999999999</v>
      </c>
      <c r="BJ229" s="19">
        <f t="shared" si="193"/>
        <v>187.99199999999999</v>
      </c>
    </row>
    <row r="230" spans="1:62">
      <c r="A230" s="20">
        <v>20210728</v>
      </c>
      <c r="B230" s="20">
        <v>202107</v>
      </c>
      <c r="C230" s="3">
        <v>44405</v>
      </c>
      <c r="D230" s="19">
        <v>222.45</v>
      </c>
      <c r="E230" s="49">
        <f t="shared" si="170"/>
        <v>2.2244999999999999</v>
      </c>
      <c r="F230" s="49">
        <f t="shared" si="171"/>
        <v>93.429000000000002</v>
      </c>
      <c r="G230" s="11">
        <v>224.45</v>
      </c>
      <c r="H230" s="49">
        <f t="shared" si="172"/>
        <v>2.2444999999999999</v>
      </c>
      <c r="I230" s="49">
        <f t="shared" si="173"/>
        <v>94.268999999999991</v>
      </c>
      <c r="J230" s="11">
        <v>227.75</v>
      </c>
      <c r="K230" s="49">
        <f t="shared" si="174"/>
        <v>2.2774999999999999</v>
      </c>
      <c r="L230" s="49">
        <f t="shared" si="175"/>
        <v>95.655000000000001</v>
      </c>
      <c r="M230" s="11">
        <v>230.45</v>
      </c>
      <c r="N230" s="49">
        <f t="shared" si="176"/>
        <v>2.3045</v>
      </c>
      <c r="O230" s="49">
        <f t="shared" si="177"/>
        <v>96.789000000000001</v>
      </c>
      <c r="P230" s="11">
        <v>235.7</v>
      </c>
      <c r="Q230" s="49">
        <f t="shared" si="178"/>
        <v>2.3569999999999998</v>
      </c>
      <c r="R230" s="49">
        <f t="shared" si="179"/>
        <v>98.993999999999986</v>
      </c>
      <c r="S230" s="11">
        <v>239.45</v>
      </c>
      <c r="T230" s="49">
        <f t="shared" si="180"/>
        <v>2.3944999999999999</v>
      </c>
      <c r="U230" s="49">
        <f t="shared" si="181"/>
        <v>100.56899999999999</v>
      </c>
      <c r="V230" s="120">
        <v>0.77</v>
      </c>
      <c r="W230" s="49">
        <f t="shared" si="200"/>
        <v>94.198999999999998</v>
      </c>
      <c r="X230" s="49">
        <f t="shared" si="203"/>
        <v>2.2428333333333335</v>
      </c>
      <c r="Y230" s="49">
        <f t="shared" si="204"/>
        <v>95.038999999999987</v>
      </c>
      <c r="Z230" s="49">
        <f t="shared" si="205"/>
        <v>2.262833333333333</v>
      </c>
      <c r="AA230" s="49">
        <f t="shared" si="201"/>
        <v>99.763999999999982</v>
      </c>
      <c r="AB230" s="49">
        <f t="shared" si="206"/>
        <v>2.3753333333333329</v>
      </c>
      <c r="AC230" s="120">
        <v>-5.75</v>
      </c>
      <c r="AD230" s="49">
        <f t="shared" si="202"/>
        <v>87.679000000000002</v>
      </c>
      <c r="AE230" s="49">
        <f t="shared" si="207"/>
        <v>2.0875952380952381</v>
      </c>
      <c r="AF230" s="164">
        <v>2.5643560000000001</v>
      </c>
      <c r="AG230" s="164">
        <v>2.5643560000000001</v>
      </c>
      <c r="AH230" s="164">
        <v>2.4110499999999999</v>
      </c>
      <c r="AI230" s="164">
        <v>2.4511750000000001</v>
      </c>
      <c r="AJ230" s="164">
        <v>2.0066160000000002</v>
      </c>
      <c r="AK230" s="164">
        <v>2.0066160000000002</v>
      </c>
      <c r="AL230" s="164">
        <v>0.79912000000000005</v>
      </c>
      <c r="AM230" s="165">
        <v>2.742</v>
      </c>
      <c r="AN230" s="165">
        <v>3.1629999999999998</v>
      </c>
      <c r="AO230" s="165">
        <v>3.4060000000000001</v>
      </c>
      <c r="AP230" s="165">
        <v>4.1660000000000004</v>
      </c>
      <c r="AQ230" s="165">
        <v>4.4429999999999996</v>
      </c>
      <c r="AR230" s="165">
        <v>4.476</v>
      </c>
      <c r="AS230" s="49">
        <f t="shared" si="194"/>
        <v>2.2896035714285712</v>
      </c>
      <c r="AT230" s="49">
        <f t="shared" si="194"/>
        <v>2.2896035714285712</v>
      </c>
      <c r="AU230" s="151">
        <v>73.62</v>
      </c>
      <c r="AV230" s="49">
        <f t="shared" si="195"/>
        <v>559.51200000000006</v>
      </c>
      <c r="AW230" s="49">
        <f t="shared" si="196"/>
        <v>571.21599999999989</v>
      </c>
      <c r="AX230" s="19"/>
      <c r="AY230" s="19">
        <f t="shared" si="182"/>
        <v>107.70295200000001</v>
      </c>
      <c r="AZ230" s="19">
        <f t="shared" si="183"/>
        <v>101.2641</v>
      </c>
      <c r="BA230" s="19">
        <f t="shared" si="184"/>
        <v>102.94935000000001</v>
      </c>
      <c r="BB230" s="19">
        <f t="shared" si="185"/>
        <v>84.277872000000002</v>
      </c>
      <c r="BC230" s="19">
        <f t="shared" si="186"/>
        <v>84.277872000000002</v>
      </c>
      <c r="BD230" s="19">
        <f t="shared" si="187"/>
        <v>33.563040000000001</v>
      </c>
      <c r="BE230" s="19">
        <f t="shared" si="188"/>
        <v>115.164</v>
      </c>
      <c r="BF230" s="19">
        <f t="shared" si="189"/>
        <v>132.846</v>
      </c>
      <c r="BG230" s="19">
        <f t="shared" si="190"/>
        <v>143.05199999999999</v>
      </c>
      <c r="BH230" s="19">
        <f t="shared" si="191"/>
        <v>174.97200000000001</v>
      </c>
      <c r="BI230" s="19">
        <f t="shared" si="192"/>
        <v>186.60599999999999</v>
      </c>
      <c r="BJ230" s="19">
        <f t="shared" si="193"/>
        <v>187.99199999999999</v>
      </c>
    </row>
    <row r="231" spans="1:62">
      <c r="A231" s="20">
        <v>20210727</v>
      </c>
      <c r="B231" s="20">
        <v>202107</v>
      </c>
      <c r="C231" s="3">
        <v>44404</v>
      </c>
      <c r="D231" s="19">
        <v>222.43</v>
      </c>
      <c r="E231" s="49">
        <f t="shared" si="170"/>
        <v>2.2242999999999999</v>
      </c>
      <c r="F231" s="49">
        <f t="shared" si="171"/>
        <v>93.420599999999993</v>
      </c>
      <c r="G231" s="11">
        <v>224.68</v>
      </c>
      <c r="H231" s="49">
        <f t="shared" si="172"/>
        <v>2.2467999999999999</v>
      </c>
      <c r="I231" s="49">
        <f t="shared" si="173"/>
        <v>94.365600000000001</v>
      </c>
      <c r="J231" s="11">
        <v>227.81</v>
      </c>
      <c r="K231" s="49">
        <f t="shared" si="174"/>
        <v>2.2781000000000002</v>
      </c>
      <c r="L231" s="49">
        <f t="shared" si="175"/>
        <v>95.680200000000013</v>
      </c>
      <c r="M231" s="11">
        <v>230.76</v>
      </c>
      <c r="N231" s="49">
        <f t="shared" si="176"/>
        <v>2.3075999999999999</v>
      </c>
      <c r="O231" s="49">
        <f t="shared" si="177"/>
        <v>96.919199999999989</v>
      </c>
      <c r="P231" s="11">
        <v>235.88</v>
      </c>
      <c r="Q231" s="49">
        <f t="shared" si="178"/>
        <v>2.3588</v>
      </c>
      <c r="R231" s="49">
        <f t="shared" si="179"/>
        <v>99.069599999999994</v>
      </c>
      <c r="S231" s="11">
        <v>239.88</v>
      </c>
      <c r="T231" s="49">
        <f t="shared" si="180"/>
        <v>2.3988</v>
      </c>
      <c r="U231" s="49">
        <f t="shared" si="181"/>
        <v>100.7496</v>
      </c>
      <c r="V231" s="120">
        <v>0.77</v>
      </c>
      <c r="W231" s="49">
        <f t="shared" si="200"/>
        <v>94.190599999999989</v>
      </c>
      <c r="X231" s="49">
        <f t="shared" si="203"/>
        <v>2.242633333333333</v>
      </c>
      <c r="Y231" s="49">
        <f t="shared" si="204"/>
        <v>95.135599999999997</v>
      </c>
      <c r="Z231" s="49">
        <f t="shared" si="205"/>
        <v>2.2651333333333334</v>
      </c>
      <c r="AA231" s="49">
        <f t="shared" si="201"/>
        <v>99.83959999999999</v>
      </c>
      <c r="AB231" s="49">
        <f t="shared" si="206"/>
        <v>2.3771333333333331</v>
      </c>
      <c r="AC231" s="120">
        <v>-5.75</v>
      </c>
      <c r="AD231" s="49">
        <f t="shared" si="202"/>
        <v>87.670599999999993</v>
      </c>
      <c r="AE231" s="49">
        <f t="shared" si="207"/>
        <v>2.0873952380952381</v>
      </c>
      <c r="AF231" s="164">
        <v>2.5643560000000001</v>
      </c>
      <c r="AG231" s="164">
        <v>2.5643560000000001</v>
      </c>
      <c r="AH231" s="164">
        <v>2.4110499999999999</v>
      </c>
      <c r="AI231" s="164">
        <v>2.4511750000000001</v>
      </c>
      <c r="AJ231" s="164">
        <v>2.0066160000000002</v>
      </c>
      <c r="AK231" s="164">
        <v>2.0066160000000002</v>
      </c>
      <c r="AL231" s="164">
        <v>0.79912000000000005</v>
      </c>
      <c r="AM231" s="165">
        <v>2.742</v>
      </c>
      <c r="AN231" s="165">
        <v>3.1629999999999998</v>
      </c>
      <c r="AO231" s="165">
        <v>3.4060000000000001</v>
      </c>
      <c r="AP231" s="165">
        <v>4.1660000000000004</v>
      </c>
      <c r="AQ231" s="165">
        <v>4.4429999999999996</v>
      </c>
      <c r="AR231" s="165">
        <v>4.476</v>
      </c>
      <c r="AS231" s="49">
        <f t="shared" si="194"/>
        <v>2.2896035714285712</v>
      </c>
      <c r="AT231" s="49">
        <f t="shared" si="194"/>
        <v>2.2896035714285712</v>
      </c>
      <c r="AU231" s="151">
        <v>72.87</v>
      </c>
      <c r="AV231" s="49">
        <f t="shared" si="195"/>
        <v>553.81200000000001</v>
      </c>
      <c r="AW231" s="49">
        <f t="shared" si="196"/>
        <v>571.21599999999989</v>
      </c>
      <c r="AX231" s="19"/>
      <c r="AY231" s="19">
        <f t="shared" si="182"/>
        <v>107.70295200000001</v>
      </c>
      <c r="AZ231" s="19">
        <f t="shared" si="183"/>
        <v>101.2641</v>
      </c>
      <c r="BA231" s="19">
        <f t="shared" si="184"/>
        <v>102.94935000000001</v>
      </c>
      <c r="BB231" s="19">
        <f t="shared" si="185"/>
        <v>84.277872000000002</v>
      </c>
      <c r="BC231" s="19">
        <f t="shared" si="186"/>
        <v>84.277872000000002</v>
      </c>
      <c r="BD231" s="19">
        <f t="shared" si="187"/>
        <v>33.563040000000001</v>
      </c>
      <c r="BE231" s="19">
        <f t="shared" si="188"/>
        <v>115.164</v>
      </c>
      <c r="BF231" s="19">
        <f t="shared" si="189"/>
        <v>132.846</v>
      </c>
      <c r="BG231" s="19">
        <f t="shared" si="190"/>
        <v>143.05199999999999</v>
      </c>
      <c r="BH231" s="19">
        <f t="shared" si="191"/>
        <v>174.97200000000001</v>
      </c>
      <c r="BI231" s="19">
        <f t="shared" si="192"/>
        <v>186.60599999999999</v>
      </c>
      <c r="BJ231" s="19">
        <f t="shared" si="193"/>
        <v>187.99199999999999</v>
      </c>
    </row>
    <row r="232" spans="1:62">
      <c r="A232" s="20">
        <v>20210726</v>
      </c>
      <c r="B232" s="20">
        <v>202107</v>
      </c>
      <c r="C232" s="3">
        <v>44403</v>
      </c>
      <c r="D232" s="19">
        <v>223.04</v>
      </c>
      <c r="E232" s="49">
        <f t="shared" si="170"/>
        <v>2.2303999999999999</v>
      </c>
      <c r="F232" s="49">
        <f t="shared" si="171"/>
        <v>93.6768</v>
      </c>
      <c r="G232" s="11">
        <v>225.54</v>
      </c>
      <c r="H232" s="49">
        <f t="shared" si="172"/>
        <v>2.2553999999999998</v>
      </c>
      <c r="I232" s="49">
        <f t="shared" si="173"/>
        <v>94.726799999999997</v>
      </c>
      <c r="J232" s="11">
        <v>229.44</v>
      </c>
      <c r="K232" s="49">
        <f t="shared" si="174"/>
        <v>2.2944</v>
      </c>
      <c r="L232" s="49">
        <f t="shared" si="175"/>
        <v>96.364800000000002</v>
      </c>
      <c r="M232" s="11">
        <v>232.64</v>
      </c>
      <c r="N232" s="49">
        <f t="shared" si="176"/>
        <v>2.3264</v>
      </c>
      <c r="O232" s="49">
        <f t="shared" si="177"/>
        <v>97.708799999999997</v>
      </c>
      <c r="P232" s="11">
        <v>239.04</v>
      </c>
      <c r="Q232" s="49">
        <f t="shared" si="178"/>
        <v>2.3904000000000001</v>
      </c>
      <c r="R232" s="49">
        <f t="shared" si="179"/>
        <v>100.3968</v>
      </c>
      <c r="S232" s="11">
        <v>243.29</v>
      </c>
      <c r="T232" s="49">
        <f t="shared" si="180"/>
        <v>2.4329000000000001</v>
      </c>
      <c r="U232" s="49">
        <f t="shared" si="181"/>
        <v>102.18180000000001</v>
      </c>
      <c r="V232" s="120">
        <v>0.77</v>
      </c>
      <c r="W232" s="49">
        <f t="shared" si="200"/>
        <v>94.446799999999996</v>
      </c>
      <c r="X232" s="49">
        <f t="shared" si="203"/>
        <v>2.248733333333333</v>
      </c>
      <c r="Y232" s="49">
        <f t="shared" si="204"/>
        <v>95.496799999999993</v>
      </c>
      <c r="Z232" s="49">
        <f t="shared" si="205"/>
        <v>2.2737333333333334</v>
      </c>
      <c r="AA232" s="49">
        <f t="shared" si="201"/>
        <v>101.16679999999999</v>
      </c>
      <c r="AB232" s="49">
        <f t="shared" si="206"/>
        <v>2.4087333333333332</v>
      </c>
      <c r="AC232" s="120">
        <v>-5.75</v>
      </c>
      <c r="AD232" s="49">
        <f t="shared" si="202"/>
        <v>87.9268</v>
      </c>
      <c r="AE232" s="49">
        <f t="shared" si="207"/>
        <v>2.0934952380952381</v>
      </c>
      <c r="AF232" s="164">
        <v>2.5643560000000001</v>
      </c>
      <c r="AG232" s="164">
        <v>2.5643560000000001</v>
      </c>
      <c r="AH232" s="164">
        <v>2.4110499999999999</v>
      </c>
      <c r="AI232" s="164">
        <v>2.4511750000000001</v>
      </c>
      <c r="AJ232" s="164">
        <v>2.0066160000000002</v>
      </c>
      <c r="AK232" s="164">
        <v>2.0066160000000002</v>
      </c>
      <c r="AL232" s="164">
        <v>0.79912000000000005</v>
      </c>
      <c r="AM232" s="165">
        <v>2.742</v>
      </c>
      <c r="AN232" s="165">
        <v>3.1629999999999998</v>
      </c>
      <c r="AO232" s="165">
        <v>3.4060000000000001</v>
      </c>
      <c r="AP232" s="165">
        <v>4.1660000000000004</v>
      </c>
      <c r="AQ232" s="165">
        <v>4.4429999999999996</v>
      </c>
      <c r="AR232" s="165">
        <v>4.476</v>
      </c>
      <c r="AS232" s="49">
        <f t="shared" si="194"/>
        <v>2.2896035714285712</v>
      </c>
      <c r="AT232" s="49">
        <f t="shared" si="194"/>
        <v>2.2896035714285712</v>
      </c>
      <c r="AU232" s="151">
        <v>72.39</v>
      </c>
      <c r="AV232" s="49">
        <f t="shared" si="195"/>
        <v>550.16399999999999</v>
      </c>
      <c r="AW232" s="49">
        <f t="shared" si="196"/>
        <v>570.68399999999997</v>
      </c>
      <c r="AX232" s="19"/>
      <c r="AY232" s="19">
        <f t="shared" si="182"/>
        <v>107.70295200000001</v>
      </c>
      <c r="AZ232" s="19">
        <f t="shared" si="183"/>
        <v>101.2641</v>
      </c>
      <c r="BA232" s="19">
        <f t="shared" si="184"/>
        <v>102.94935000000001</v>
      </c>
      <c r="BB232" s="19">
        <f t="shared" si="185"/>
        <v>84.277872000000002</v>
      </c>
      <c r="BC232" s="19">
        <f t="shared" si="186"/>
        <v>84.277872000000002</v>
      </c>
      <c r="BD232" s="19">
        <f t="shared" si="187"/>
        <v>33.563040000000001</v>
      </c>
      <c r="BE232" s="19">
        <f t="shared" si="188"/>
        <v>115.164</v>
      </c>
      <c r="BF232" s="19">
        <f t="shared" si="189"/>
        <v>132.846</v>
      </c>
      <c r="BG232" s="19">
        <f t="shared" si="190"/>
        <v>143.05199999999999</v>
      </c>
      <c r="BH232" s="19">
        <f t="shared" si="191"/>
        <v>174.97200000000001</v>
      </c>
      <c r="BI232" s="19">
        <f t="shared" si="192"/>
        <v>186.60599999999999</v>
      </c>
      <c r="BJ232" s="19">
        <f t="shared" si="193"/>
        <v>187.99199999999999</v>
      </c>
    </row>
    <row r="233" spans="1:62">
      <c r="A233" s="20">
        <v>20210723</v>
      </c>
      <c r="B233" s="20">
        <v>202107</v>
      </c>
      <c r="C233" s="3">
        <v>44400</v>
      </c>
      <c r="D233" s="19">
        <v>220.88</v>
      </c>
      <c r="E233" s="49">
        <f t="shared" si="170"/>
        <v>2.2088000000000001</v>
      </c>
      <c r="F233" s="49">
        <f t="shared" si="171"/>
        <v>92.769599999999997</v>
      </c>
      <c r="G233" s="11">
        <v>223.63</v>
      </c>
      <c r="H233" s="49">
        <f t="shared" si="172"/>
        <v>2.2363</v>
      </c>
      <c r="I233" s="49">
        <f t="shared" si="173"/>
        <v>93.924599999999998</v>
      </c>
      <c r="J233" s="11">
        <v>227.08</v>
      </c>
      <c r="K233" s="49">
        <f t="shared" si="174"/>
        <v>2.2707999999999999</v>
      </c>
      <c r="L233" s="49">
        <f t="shared" si="175"/>
        <v>95.373599999999996</v>
      </c>
      <c r="M233" s="11">
        <v>230.52600000000001</v>
      </c>
      <c r="N233" s="49">
        <f t="shared" si="176"/>
        <v>2.3052600000000001</v>
      </c>
      <c r="O233" s="49">
        <f t="shared" si="177"/>
        <v>96.820920000000001</v>
      </c>
      <c r="P233" s="11">
        <v>236.37</v>
      </c>
      <c r="Q233" s="49">
        <f t="shared" si="178"/>
        <v>2.3637000000000001</v>
      </c>
      <c r="R233" s="49">
        <f t="shared" si="179"/>
        <v>99.275400000000005</v>
      </c>
      <c r="S233" s="11">
        <v>240.87</v>
      </c>
      <c r="T233" s="49">
        <f t="shared" si="180"/>
        <v>2.4087000000000001</v>
      </c>
      <c r="U233" s="49">
        <f t="shared" si="181"/>
        <v>101.16540000000001</v>
      </c>
      <c r="V233" s="120">
        <v>0.77</v>
      </c>
      <c r="W233" s="49">
        <f t="shared" si="200"/>
        <v>93.539599999999993</v>
      </c>
      <c r="X233" s="49">
        <f t="shared" si="203"/>
        <v>2.2271333333333332</v>
      </c>
      <c r="Y233" s="49">
        <f t="shared" si="204"/>
        <v>94.694599999999994</v>
      </c>
      <c r="Z233" s="49">
        <f t="shared" si="205"/>
        <v>2.254633333333333</v>
      </c>
      <c r="AA233" s="49">
        <f t="shared" si="201"/>
        <v>100.0454</v>
      </c>
      <c r="AB233" s="49">
        <f t="shared" si="206"/>
        <v>2.3820333333333332</v>
      </c>
      <c r="AC233" s="120">
        <v>-5.75</v>
      </c>
      <c r="AD233" s="49">
        <f t="shared" si="202"/>
        <v>87.019599999999997</v>
      </c>
      <c r="AE233" s="49">
        <f t="shared" si="207"/>
        <v>2.0718952380952382</v>
      </c>
      <c r="AF233" s="164">
        <v>2.5643560000000001</v>
      </c>
      <c r="AG233" s="164">
        <v>2.5643560000000001</v>
      </c>
      <c r="AH233" s="164">
        <v>2.4110499999999999</v>
      </c>
      <c r="AI233" s="164">
        <v>2.4511750000000001</v>
      </c>
      <c r="AJ233" s="164">
        <v>2.0066160000000002</v>
      </c>
      <c r="AK233" s="164">
        <v>2.0066160000000002</v>
      </c>
      <c r="AL233" s="164">
        <v>0.79912000000000005</v>
      </c>
      <c r="AM233" s="165">
        <v>2.762</v>
      </c>
      <c r="AN233" s="165">
        <v>3.1739999999999999</v>
      </c>
      <c r="AO233" s="165">
        <v>3.41</v>
      </c>
      <c r="AP233" s="165">
        <v>4.1669999999999998</v>
      </c>
      <c r="AQ233" s="165">
        <v>4.4420000000000002</v>
      </c>
      <c r="AR233" s="165">
        <v>4.4779999999999998</v>
      </c>
      <c r="AS233" s="49">
        <f t="shared" si="194"/>
        <v>2.2896035714285712</v>
      </c>
      <c r="AT233" s="49">
        <f t="shared" si="194"/>
        <v>2.2896035714285712</v>
      </c>
      <c r="AU233" s="151">
        <v>71.650000000000006</v>
      </c>
      <c r="AV233" s="49">
        <f t="shared" si="195"/>
        <v>544.54</v>
      </c>
      <c r="AW233" s="49">
        <f t="shared" si="196"/>
        <v>555.40800000000002</v>
      </c>
      <c r="AX233" s="19"/>
      <c r="AY233" s="19">
        <f t="shared" si="182"/>
        <v>107.70295200000001</v>
      </c>
      <c r="AZ233" s="19">
        <f t="shared" si="183"/>
        <v>101.2641</v>
      </c>
      <c r="BA233" s="19">
        <f t="shared" si="184"/>
        <v>102.94935000000001</v>
      </c>
      <c r="BB233" s="19">
        <f t="shared" si="185"/>
        <v>84.277872000000002</v>
      </c>
      <c r="BC233" s="19">
        <f t="shared" si="186"/>
        <v>84.277872000000002</v>
      </c>
      <c r="BD233" s="19">
        <f t="shared" si="187"/>
        <v>33.563040000000001</v>
      </c>
      <c r="BE233" s="19">
        <f t="shared" si="188"/>
        <v>116.004</v>
      </c>
      <c r="BF233" s="19">
        <f t="shared" si="189"/>
        <v>133.30799999999999</v>
      </c>
      <c r="BG233" s="19">
        <f t="shared" si="190"/>
        <v>143.22</v>
      </c>
      <c r="BH233" s="19">
        <f t="shared" si="191"/>
        <v>175.01399999999998</v>
      </c>
      <c r="BI233" s="19">
        <f t="shared" si="192"/>
        <v>186.56400000000002</v>
      </c>
      <c r="BJ233" s="19">
        <f t="shared" si="193"/>
        <v>188.07599999999999</v>
      </c>
    </row>
    <row r="234" spans="1:62">
      <c r="A234" s="20">
        <v>20210722</v>
      </c>
      <c r="B234" s="20">
        <v>202107</v>
      </c>
      <c r="C234" s="3">
        <v>44399</v>
      </c>
      <c r="D234" s="19">
        <v>220.82</v>
      </c>
      <c r="E234" s="49">
        <f t="shared" si="170"/>
        <v>2.2081999999999997</v>
      </c>
      <c r="F234" s="49">
        <f t="shared" si="171"/>
        <v>92.744399999999985</v>
      </c>
      <c r="G234" s="11">
        <v>223.82</v>
      </c>
      <c r="H234" s="49">
        <f t="shared" si="172"/>
        <v>2.2382</v>
      </c>
      <c r="I234" s="49">
        <f t="shared" si="173"/>
        <v>94.004400000000004</v>
      </c>
      <c r="J234" s="11">
        <v>227.03</v>
      </c>
      <c r="K234" s="49">
        <f t="shared" si="174"/>
        <v>2.2703000000000002</v>
      </c>
      <c r="L234" s="49">
        <f t="shared" si="175"/>
        <v>95.35260000000001</v>
      </c>
      <c r="M234" s="11">
        <v>230.72800000000001</v>
      </c>
      <c r="N234" s="49">
        <f t="shared" si="176"/>
        <v>2.30728</v>
      </c>
      <c r="O234" s="49">
        <f t="shared" si="177"/>
        <v>96.905760000000001</v>
      </c>
      <c r="P234" s="11">
        <v>236.34</v>
      </c>
      <c r="Q234" s="49">
        <f t="shared" si="178"/>
        <v>2.3633999999999999</v>
      </c>
      <c r="R234" s="49">
        <f t="shared" si="179"/>
        <v>99.262799999999999</v>
      </c>
      <c r="S234" s="11">
        <v>241.09</v>
      </c>
      <c r="T234" s="49">
        <f t="shared" si="180"/>
        <v>2.4108999999999998</v>
      </c>
      <c r="U234" s="49">
        <f t="shared" si="181"/>
        <v>101.25779999999999</v>
      </c>
      <c r="V234" s="120">
        <v>0.77</v>
      </c>
      <c r="W234" s="49">
        <f t="shared" si="200"/>
        <v>93.514399999999981</v>
      </c>
      <c r="X234" s="49">
        <f t="shared" si="203"/>
        <v>2.2265333333333328</v>
      </c>
      <c r="Y234" s="49">
        <f t="shared" si="204"/>
        <v>94.7744</v>
      </c>
      <c r="Z234" s="49">
        <f t="shared" si="205"/>
        <v>2.2565333333333335</v>
      </c>
      <c r="AA234" s="49">
        <f t="shared" si="201"/>
        <v>100.03279999999999</v>
      </c>
      <c r="AB234" s="49">
        <f t="shared" si="206"/>
        <v>2.381733333333333</v>
      </c>
      <c r="AC234" s="120">
        <v>-5.75</v>
      </c>
      <c r="AD234" s="49">
        <f t="shared" si="202"/>
        <v>86.994399999999985</v>
      </c>
      <c r="AE234" s="49">
        <f t="shared" si="207"/>
        <v>2.0712952380952379</v>
      </c>
      <c r="AF234" s="164">
        <v>2.5643560000000001</v>
      </c>
      <c r="AG234" s="164">
        <v>2.5643560000000001</v>
      </c>
      <c r="AH234" s="164">
        <v>2.4110499999999999</v>
      </c>
      <c r="AI234" s="164">
        <v>2.4511750000000001</v>
      </c>
      <c r="AJ234" s="164">
        <v>2.0066160000000002</v>
      </c>
      <c r="AK234" s="164">
        <v>2.0066160000000002</v>
      </c>
      <c r="AL234" s="164">
        <v>0.79912000000000005</v>
      </c>
      <c r="AM234" s="165">
        <v>2.762</v>
      </c>
      <c r="AN234" s="165">
        <v>3.1739999999999999</v>
      </c>
      <c r="AO234" s="165">
        <v>3.41</v>
      </c>
      <c r="AP234" s="165">
        <v>4.1669999999999998</v>
      </c>
      <c r="AQ234" s="165">
        <v>4.4420000000000002</v>
      </c>
      <c r="AR234" s="165">
        <v>4.4779999999999998</v>
      </c>
      <c r="AS234" s="49">
        <f t="shared" si="194"/>
        <v>2.2896035714285712</v>
      </c>
      <c r="AT234" s="49">
        <f t="shared" si="194"/>
        <v>2.2896035714285712</v>
      </c>
      <c r="AU234" s="151">
        <v>71.91</v>
      </c>
      <c r="AV234" s="49">
        <f t="shared" si="195"/>
        <v>546.51599999999996</v>
      </c>
      <c r="AW234" s="49">
        <f t="shared" si="196"/>
        <v>555.40800000000002</v>
      </c>
      <c r="AX234" s="19"/>
      <c r="AY234" s="19">
        <f t="shared" si="182"/>
        <v>107.70295200000001</v>
      </c>
      <c r="AZ234" s="19">
        <f t="shared" si="183"/>
        <v>101.2641</v>
      </c>
      <c r="BA234" s="19">
        <f t="shared" si="184"/>
        <v>102.94935000000001</v>
      </c>
      <c r="BB234" s="19">
        <f t="shared" si="185"/>
        <v>84.277872000000002</v>
      </c>
      <c r="BC234" s="19">
        <f t="shared" si="186"/>
        <v>84.277872000000002</v>
      </c>
      <c r="BD234" s="19">
        <f t="shared" si="187"/>
        <v>33.563040000000001</v>
      </c>
      <c r="BE234" s="19">
        <f t="shared" si="188"/>
        <v>116.004</v>
      </c>
      <c r="BF234" s="19">
        <f t="shared" si="189"/>
        <v>133.30799999999999</v>
      </c>
      <c r="BG234" s="19">
        <f t="shared" si="190"/>
        <v>143.22</v>
      </c>
      <c r="BH234" s="19">
        <f t="shared" si="191"/>
        <v>175.01399999999998</v>
      </c>
      <c r="BI234" s="19">
        <f t="shared" si="192"/>
        <v>186.56400000000002</v>
      </c>
      <c r="BJ234" s="19">
        <f t="shared" si="193"/>
        <v>188.07599999999999</v>
      </c>
    </row>
    <row r="235" spans="1:62">
      <c r="A235" s="20">
        <v>20210721</v>
      </c>
      <c r="B235" s="20">
        <v>202107</v>
      </c>
      <c r="C235" s="3">
        <v>44398</v>
      </c>
      <c r="D235" s="19">
        <v>215.42</v>
      </c>
      <c r="E235" s="49">
        <f t="shared" si="170"/>
        <v>2.1541999999999999</v>
      </c>
      <c r="F235" s="49">
        <f t="shared" si="171"/>
        <v>90.476399999999998</v>
      </c>
      <c r="G235" s="11">
        <v>218.67</v>
      </c>
      <c r="H235" s="49">
        <f t="shared" si="172"/>
        <v>2.1867000000000001</v>
      </c>
      <c r="I235" s="49">
        <f t="shared" si="173"/>
        <v>91.841400000000007</v>
      </c>
      <c r="J235" s="11">
        <v>221.6</v>
      </c>
      <c r="K235" s="49">
        <f t="shared" si="174"/>
        <v>2.2159999999999997</v>
      </c>
      <c r="L235" s="49">
        <f t="shared" si="175"/>
        <v>93.071999999999989</v>
      </c>
      <c r="M235" s="11">
        <v>225.54599999999999</v>
      </c>
      <c r="N235" s="49">
        <f t="shared" si="176"/>
        <v>2.2554599999999998</v>
      </c>
      <c r="O235" s="49">
        <f t="shared" si="177"/>
        <v>94.729319999999987</v>
      </c>
      <c r="P235" s="11">
        <v>230.86</v>
      </c>
      <c r="Q235" s="49">
        <f t="shared" si="178"/>
        <v>2.3086000000000002</v>
      </c>
      <c r="R235" s="49">
        <f t="shared" si="179"/>
        <v>96.961200000000005</v>
      </c>
      <c r="S235" s="11">
        <v>235.86</v>
      </c>
      <c r="T235" s="49">
        <f t="shared" si="180"/>
        <v>2.3586</v>
      </c>
      <c r="U235" s="49">
        <f t="shared" si="181"/>
        <v>99.061199999999999</v>
      </c>
      <c r="V235" s="120">
        <v>0.77</v>
      </c>
      <c r="W235" s="49">
        <f t="shared" si="200"/>
        <v>91.246399999999994</v>
      </c>
      <c r="X235" s="49">
        <f t="shared" si="203"/>
        <v>2.172533333333333</v>
      </c>
      <c r="Y235" s="49">
        <f t="shared" si="204"/>
        <v>92.611400000000003</v>
      </c>
      <c r="Z235" s="49">
        <f t="shared" si="205"/>
        <v>2.2050333333333336</v>
      </c>
      <c r="AA235" s="49">
        <f t="shared" si="201"/>
        <v>97.731200000000001</v>
      </c>
      <c r="AB235" s="49">
        <f t="shared" si="206"/>
        <v>2.3269333333333333</v>
      </c>
      <c r="AC235" s="120">
        <v>-5.75</v>
      </c>
      <c r="AD235" s="49">
        <f t="shared" si="202"/>
        <v>84.726399999999998</v>
      </c>
      <c r="AE235" s="49">
        <f t="shared" si="207"/>
        <v>2.017295238095238</v>
      </c>
      <c r="AF235" s="164">
        <v>2.5643560000000001</v>
      </c>
      <c r="AG235" s="164">
        <v>2.5643560000000001</v>
      </c>
      <c r="AH235" s="164">
        <v>2.4110499999999999</v>
      </c>
      <c r="AI235" s="164">
        <v>2.4511750000000001</v>
      </c>
      <c r="AJ235" s="164">
        <v>2.0066160000000002</v>
      </c>
      <c r="AK235" s="164">
        <v>2.0066160000000002</v>
      </c>
      <c r="AL235" s="164">
        <v>0.79912000000000005</v>
      </c>
      <c r="AM235" s="165">
        <v>2.762</v>
      </c>
      <c r="AN235" s="165">
        <v>3.1739999999999999</v>
      </c>
      <c r="AO235" s="165">
        <v>3.41</v>
      </c>
      <c r="AP235" s="165">
        <v>4.1669999999999998</v>
      </c>
      <c r="AQ235" s="165">
        <v>4.4420000000000002</v>
      </c>
      <c r="AR235" s="165">
        <v>4.4779999999999998</v>
      </c>
      <c r="AS235" s="49">
        <f t="shared" si="194"/>
        <v>2.2896035714285712</v>
      </c>
      <c r="AT235" s="49">
        <f t="shared" si="194"/>
        <v>2.2896035714285712</v>
      </c>
      <c r="AU235" s="151">
        <v>72.069999999999993</v>
      </c>
      <c r="AV235" s="49">
        <f t="shared" si="195"/>
        <v>547.73199999999997</v>
      </c>
      <c r="AW235" s="49">
        <f t="shared" si="196"/>
        <v>555.40800000000002</v>
      </c>
      <c r="AX235" s="19"/>
      <c r="AY235" s="19">
        <f t="shared" si="182"/>
        <v>107.70295200000001</v>
      </c>
      <c r="AZ235" s="19">
        <f t="shared" si="183"/>
        <v>101.2641</v>
      </c>
      <c r="BA235" s="19">
        <f t="shared" si="184"/>
        <v>102.94935000000001</v>
      </c>
      <c r="BB235" s="19">
        <f t="shared" si="185"/>
        <v>84.277872000000002</v>
      </c>
      <c r="BC235" s="19">
        <f t="shared" si="186"/>
        <v>84.277872000000002</v>
      </c>
      <c r="BD235" s="19">
        <f t="shared" si="187"/>
        <v>33.563040000000001</v>
      </c>
      <c r="BE235" s="19">
        <f t="shared" si="188"/>
        <v>116.004</v>
      </c>
      <c r="BF235" s="19">
        <f t="shared" si="189"/>
        <v>133.30799999999999</v>
      </c>
      <c r="BG235" s="19">
        <f t="shared" si="190"/>
        <v>143.22</v>
      </c>
      <c r="BH235" s="19">
        <f t="shared" si="191"/>
        <v>175.01399999999998</v>
      </c>
      <c r="BI235" s="19">
        <f t="shared" si="192"/>
        <v>186.56400000000002</v>
      </c>
      <c r="BJ235" s="19">
        <f t="shared" si="193"/>
        <v>188.07599999999999</v>
      </c>
    </row>
    <row r="236" spans="1:62">
      <c r="A236" s="20">
        <v>20210720</v>
      </c>
      <c r="B236" s="20">
        <v>202107</v>
      </c>
      <c r="C236" s="3">
        <v>44397</v>
      </c>
      <c r="D236" s="19">
        <v>206.65</v>
      </c>
      <c r="E236" s="49">
        <f t="shared" si="170"/>
        <v>2.0665</v>
      </c>
      <c r="F236" s="49">
        <f t="shared" si="171"/>
        <v>86.793000000000006</v>
      </c>
      <c r="G236" s="11">
        <v>209.9</v>
      </c>
      <c r="H236" s="49">
        <f t="shared" si="172"/>
        <v>2.0990000000000002</v>
      </c>
      <c r="I236" s="49">
        <f t="shared" si="173"/>
        <v>88.158000000000015</v>
      </c>
      <c r="J236" s="11">
        <v>213.05</v>
      </c>
      <c r="K236" s="49">
        <f t="shared" si="174"/>
        <v>2.1305000000000001</v>
      </c>
      <c r="L236" s="49">
        <f t="shared" si="175"/>
        <v>89.481000000000009</v>
      </c>
      <c r="M236" s="11">
        <v>217</v>
      </c>
      <c r="N236" s="49">
        <f t="shared" si="176"/>
        <v>2.17</v>
      </c>
      <c r="O236" s="49">
        <f t="shared" si="177"/>
        <v>91.14</v>
      </c>
      <c r="P236" s="11">
        <v>222.65</v>
      </c>
      <c r="Q236" s="49">
        <f t="shared" si="178"/>
        <v>2.2265000000000001</v>
      </c>
      <c r="R236" s="49">
        <f t="shared" si="179"/>
        <v>93.513000000000005</v>
      </c>
      <c r="S236" s="11">
        <v>227.65</v>
      </c>
      <c r="T236" s="49">
        <f t="shared" si="180"/>
        <v>2.2765</v>
      </c>
      <c r="U236" s="49">
        <f t="shared" si="181"/>
        <v>95.613</v>
      </c>
      <c r="V236" s="120">
        <v>0.77</v>
      </c>
      <c r="W236" s="49">
        <f t="shared" si="200"/>
        <v>87.563000000000002</v>
      </c>
      <c r="X236" s="49">
        <f t="shared" si="203"/>
        <v>2.0848333333333335</v>
      </c>
      <c r="Y236" s="49">
        <f t="shared" si="204"/>
        <v>88.928000000000011</v>
      </c>
      <c r="Z236" s="49">
        <f t="shared" si="205"/>
        <v>2.1173333333333337</v>
      </c>
      <c r="AA236" s="49">
        <f t="shared" si="201"/>
        <v>94.283000000000001</v>
      </c>
      <c r="AB236" s="49">
        <f t="shared" si="206"/>
        <v>2.2448333333333332</v>
      </c>
      <c r="AC236" s="120">
        <v>-5.75</v>
      </c>
      <c r="AD236" s="49">
        <f t="shared" si="202"/>
        <v>81.043000000000006</v>
      </c>
      <c r="AE236" s="49">
        <f t="shared" si="207"/>
        <v>1.9295952380952381</v>
      </c>
      <c r="AF236" s="164">
        <v>2.5643560000000001</v>
      </c>
      <c r="AG236" s="164">
        <v>2.5643560000000001</v>
      </c>
      <c r="AH236" s="164">
        <v>2.4110499999999999</v>
      </c>
      <c r="AI236" s="164">
        <v>2.4511750000000001</v>
      </c>
      <c r="AJ236" s="164">
        <v>2.0066160000000002</v>
      </c>
      <c r="AK236" s="164">
        <v>2.0066160000000002</v>
      </c>
      <c r="AL236" s="164">
        <v>0.79912000000000005</v>
      </c>
      <c r="AM236" s="165">
        <v>2.762</v>
      </c>
      <c r="AN236" s="165">
        <v>3.1739999999999999</v>
      </c>
      <c r="AO236" s="165">
        <v>3.41</v>
      </c>
      <c r="AP236" s="165">
        <v>4.1669999999999998</v>
      </c>
      <c r="AQ236" s="165">
        <v>4.4420000000000002</v>
      </c>
      <c r="AR236" s="165">
        <v>4.4779999999999998</v>
      </c>
      <c r="AS236" s="49">
        <f t="shared" si="194"/>
        <v>2.2896035714285712</v>
      </c>
      <c r="AT236" s="49">
        <f t="shared" si="194"/>
        <v>2.2896035714285712</v>
      </c>
      <c r="AU236" s="151">
        <v>70.3</v>
      </c>
      <c r="AV236" s="49">
        <f t="shared" si="195"/>
        <v>534.28</v>
      </c>
      <c r="AW236" s="49">
        <f t="shared" si="196"/>
        <v>555.40800000000002</v>
      </c>
      <c r="AX236" s="19"/>
      <c r="AY236" s="19">
        <f t="shared" si="182"/>
        <v>107.70295200000001</v>
      </c>
      <c r="AZ236" s="19">
        <f t="shared" si="183"/>
        <v>101.2641</v>
      </c>
      <c r="BA236" s="19">
        <f t="shared" si="184"/>
        <v>102.94935000000001</v>
      </c>
      <c r="BB236" s="19">
        <f t="shared" si="185"/>
        <v>84.277872000000002</v>
      </c>
      <c r="BC236" s="19">
        <f t="shared" si="186"/>
        <v>84.277872000000002</v>
      </c>
      <c r="BD236" s="19">
        <f t="shared" si="187"/>
        <v>33.563040000000001</v>
      </c>
      <c r="BE236" s="19">
        <f t="shared" si="188"/>
        <v>116.004</v>
      </c>
      <c r="BF236" s="19">
        <f t="shared" si="189"/>
        <v>133.30799999999999</v>
      </c>
      <c r="BG236" s="19">
        <f t="shared" si="190"/>
        <v>143.22</v>
      </c>
      <c r="BH236" s="19">
        <f t="shared" si="191"/>
        <v>175.01399999999998</v>
      </c>
      <c r="BI236" s="19">
        <f t="shared" si="192"/>
        <v>186.56400000000002</v>
      </c>
      <c r="BJ236" s="19">
        <f t="shared" si="193"/>
        <v>188.07599999999999</v>
      </c>
    </row>
    <row r="237" spans="1:62">
      <c r="A237" s="20">
        <v>20210719</v>
      </c>
      <c r="B237" s="20">
        <v>202107</v>
      </c>
      <c r="C237" s="3">
        <v>44396</v>
      </c>
      <c r="D237" s="19">
        <v>204.79</v>
      </c>
      <c r="E237" s="49">
        <f t="shared" ref="E237:E262" si="208">D237/100</f>
        <v>2.0478999999999998</v>
      </c>
      <c r="F237" s="49">
        <f t="shared" ref="F237:F262" si="209">(D237/100)*42</f>
        <v>86.011799999999994</v>
      </c>
      <c r="G237" s="11">
        <v>208.04</v>
      </c>
      <c r="H237" s="49">
        <f t="shared" ref="H237:H262" si="210">G237/100</f>
        <v>2.0804</v>
      </c>
      <c r="I237" s="49">
        <f t="shared" ref="I237:I262" si="211">(G237/100)*42</f>
        <v>87.376800000000003</v>
      </c>
      <c r="J237" s="11">
        <v>211.19</v>
      </c>
      <c r="K237" s="49">
        <f t="shared" ref="K237:K262" si="212">J237/100</f>
        <v>2.1118999999999999</v>
      </c>
      <c r="L237" s="49">
        <f t="shared" ref="L237:L262" si="213">(J237/100)*42</f>
        <v>88.699799999999996</v>
      </c>
      <c r="M237" s="11">
        <v>215.14</v>
      </c>
      <c r="N237" s="49">
        <f t="shared" ref="N237:N262" si="214">M237/100</f>
        <v>2.1513999999999998</v>
      </c>
      <c r="O237" s="49">
        <f t="shared" ref="O237:O262" si="215">(M237/100)*42</f>
        <v>90.358799999999988</v>
      </c>
      <c r="P237" s="11">
        <v>220.79</v>
      </c>
      <c r="Q237" s="49">
        <f t="shared" ref="Q237:Q262" si="216">P237/100</f>
        <v>2.2079</v>
      </c>
      <c r="R237" s="49">
        <f t="shared" ref="R237:R262" si="217">(P237/100)*42</f>
        <v>92.731799999999993</v>
      </c>
      <c r="S237" s="11">
        <v>225.79</v>
      </c>
      <c r="T237" s="49">
        <f t="shared" ref="T237:T262" si="218">S237/100</f>
        <v>2.2578999999999998</v>
      </c>
      <c r="U237" s="49">
        <f t="shared" ref="U237:U262" si="219">(S237/100)*42</f>
        <v>94.831799999999987</v>
      </c>
      <c r="V237" s="120">
        <v>0.77</v>
      </c>
      <c r="W237" s="49">
        <f t="shared" si="200"/>
        <v>86.78179999999999</v>
      </c>
      <c r="X237" s="49">
        <f t="shared" si="203"/>
        <v>2.0662333333333329</v>
      </c>
      <c r="Y237" s="49">
        <f t="shared" si="204"/>
        <v>88.146799999999999</v>
      </c>
      <c r="Z237" s="49">
        <f t="shared" si="205"/>
        <v>2.0987333333333331</v>
      </c>
      <c r="AA237" s="49">
        <f t="shared" si="201"/>
        <v>93.501799999999989</v>
      </c>
      <c r="AB237" s="49">
        <f t="shared" si="206"/>
        <v>2.2262333333333331</v>
      </c>
      <c r="AC237" s="120">
        <v>-5.75</v>
      </c>
      <c r="AD237" s="49">
        <f t="shared" si="202"/>
        <v>80.261799999999994</v>
      </c>
      <c r="AE237" s="49">
        <f t="shared" si="207"/>
        <v>1.910995238095238</v>
      </c>
      <c r="AF237" s="164">
        <v>2.5643560000000001</v>
      </c>
      <c r="AG237" s="164">
        <v>2.5643560000000001</v>
      </c>
      <c r="AH237" s="164">
        <v>2.4110499999999999</v>
      </c>
      <c r="AI237" s="164">
        <v>2.4511750000000001</v>
      </c>
      <c r="AJ237" s="164">
        <v>2.0066160000000002</v>
      </c>
      <c r="AK237" s="164">
        <v>2.0066160000000002</v>
      </c>
      <c r="AL237" s="164">
        <v>0.79912000000000005</v>
      </c>
      <c r="AM237" s="165">
        <v>2.762</v>
      </c>
      <c r="AN237" s="165">
        <v>3.1739999999999999</v>
      </c>
      <c r="AO237" s="165">
        <v>3.41</v>
      </c>
      <c r="AP237" s="165">
        <v>4.1669999999999998</v>
      </c>
      <c r="AQ237" s="165">
        <v>4.4420000000000002</v>
      </c>
      <c r="AR237" s="165">
        <v>4.4779999999999998</v>
      </c>
      <c r="AS237" s="49">
        <f t="shared" si="194"/>
        <v>2.2896035714285712</v>
      </c>
      <c r="AT237" s="49">
        <f t="shared" si="194"/>
        <v>2.2896035714285712</v>
      </c>
      <c r="AU237" s="151">
        <v>67.2</v>
      </c>
      <c r="AV237" s="49">
        <f t="shared" si="195"/>
        <v>510.71999999999997</v>
      </c>
      <c r="AW237" s="49">
        <f t="shared" si="196"/>
        <v>555.40800000000002</v>
      </c>
      <c r="AX237" s="19"/>
      <c r="AY237" s="19">
        <f t="shared" ref="AY237:AY262" si="220">AF237*42</f>
        <v>107.70295200000001</v>
      </c>
      <c r="AZ237" s="19">
        <f t="shared" ref="AZ237:AZ262" si="221">AH237*42</f>
        <v>101.2641</v>
      </c>
      <c r="BA237" s="19">
        <f t="shared" ref="BA237:BA262" si="222">AI237*42</f>
        <v>102.94935000000001</v>
      </c>
      <c r="BB237" s="19">
        <f t="shared" ref="BB237:BB262" si="223">AJ237*42</f>
        <v>84.277872000000002</v>
      </c>
      <c r="BC237" s="19">
        <f t="shared" ref="BC237:BC262" si="224">AK237*42</f>
        <v>84.277872000000002</v>
      </c>
      <c r="BD237" s="19">
        <f t="shared" ref="BD237:BD262" si="225">AL237*42</f>
        <v>33.563040000000001</v>
      </c>
      <c r="BE237" s="19">
        <f t="shared" ref="BE237:BE262" si="226">AM237*42</f>
        <v>116.004</v>
      </c>
      <c r="BF237" s="19">
        <f t="shared" ref="BF237:BF262" si="227">AN237*42</f>
        <v>133.30799999999999</v>
      </c>
      <c r="BG237" s="19">
        <f t="shared" ref="BG237:BG262" si="228">AO237*42</f>
        <v>143.22</v>
      </c>
      <c r="BH237" s="19">
        <f t="shared" ref="BH237:BH262" si="229">AP237*42</f>
        <v>175.01399999999998</v>
      </c>
      <c r="BI237" s="19">
        <f t="shared" ref="BI237:BI262" si="230">AQ237*42</f>
        <v>186.56400000000002</v>
      </c>
      <c r="BJ237" s="19">
        <f t="shared" ref="BJ237:BJ262" si="231">AR237*42</f>
        <v>188.07599999999999</v>
      </c>
    </row>
    <row r="238" spans="1:62">
      <c r="A238" s="20">
        <v>20210716</v>
      </c>
      <c r="B238" s="20">
        <v>202107</v>
      </c>
      <c r="C238" s="3">
        <v>44393</v>
      </c>
      <c r="D238" s="19">
        <v>219.61</v>
      </c>
      <c r="E238" s="49">
        <f t="shared" si="208"/>
        <v>2.1960999999999999</v>
      </c>
      <c r="F238" s="49">
        <f t="shared" si="209"/>
        <v>92.236199999999997</v>
      </c>
      <c r="G238" s="11">
        <v>221.61</v>
      </c>
      <c r="H238" s="49">
        <f t="shared" si="210"/>
        <v>2.2161</v>
      </c>
      <c r="I238" s="49">
        <f t="shared" si="211"/>
        <v>93.0762</v>
      </c>
      <c r="J238" s="11">
        <v>226.01</v>
      </c>
      <c r="K238" s="49">
        <f t="shared" si="212"/>
        <v>2.2601</v>
      </c>
      <c r="L238" s="49">
        <f t="shared" si="213"/>
        <v>94.924199999999999</v>
      </c>
      <c r="M238" s="11">
        <v>229.21</v>
      </c>
      <c r="N238" s="49">
        <f t="shared" si="214"/>
        <v>2.2921</v>
      </c>
      <c r="O238" s="49">
        <f t="shared" si="215"/>
        <v>96.268200000000007</v>
      </c>
      <c r="P238" s="11">
        <v>235.61</v>
      </c>
      <c r="Q238" s="49">
        <f t="shared" si="216"/>
        <v>2.3561000000000001</v>
      </c>
      <c r="R238" s="49">
        <f t="shared" si="217"/>
        <v>98.95620000000001</v>
      </c>
      <c r="S238" s="11">
        <v>240.61</v>
      </c>
      <c r="T238" s="49">
        <f t="shared" si="218"/>
        <v>2.4061000000000003</v>
      </c>
      <c r="U238" s="49">
        <f t="shared" si="219"/>
        <v>101.05620000000002</v>
      </c>
      <c r="V238" s="120">
        <v>0.77</v>
      </c>
      <c r="W238" s="49">
        <f t="shared" si="200"/>
        <v>93.006199999999993</v>
      </c>
      <c r="X238" s="49">
        <f t="shared" si="203"/>
        <v>2.214433333333333</v>
      </c>
      <c r="Y238" s="49">
        <f t="shared" si="204"/>
        <v>93.846199999999996</v>
      </c>
      <c r="Z238" s="49">
        <f t="shared" si="205"/>
        <v>2.234433333333333</v>
      </c>
      <c r="AA238" s="49">
        <f t="shared" si="201"/>
        <v>99.726200000000006</v>
      </c>
      <c r="AB238" s="49">
        <f t="shared" si="206"/>
        <v>2.3744333333333336</v>
      </c>
      <c r="AC238" s="120">
        <v>-5.75</v>
      </c>
      <c r="AD238" s="49">
        <f t="shared" si="202"/>
        <v>86.486199999999997</v>
      </c>
      <c r="AE238" s="49">
        <f t="shared" si="207"/>
        <v>2.0591952380952381</v>
      </c>
      <c r="AF238" s="164">
        <v>2.5643560000000001</v>
      </c>
      <c r="AG238" s="164">
        <v>2.5643560000000001</v>
      </c>
      <c r="AH238" s="164">
        <v>2.4110499999999999</v>
      </c>
      <c r="AI238" s="164">
        <v>2.4511750000000001</v>
      </c>
      <c r="AJ238" s="164">
        <v>2.0066160000000002</v>
      </c>
      <c r="AK238" s="164">
        <v>2.0066160000000002</v>
      </c>
      <c r="AL238" s="164">
        <v>0.79912000000000005</v>
      </c>
      <c r="AM238" s="165">
        <v>2.7450000000000001</v>
      </c>
      <c r="AN238" s="165">
        <v>3.1669999999999998</v>
      </c>
      <c r="AO238" s="165">
        <v>3.4</v>
      </c>
      <c r="AP238" s="165">
        <v>4.1509999999999998</v>
      </c>
      <c r="AQ238" s="165">
        <v>4.4290000000000003</v>
      </c>
      <c r="AR238" s="165">
        <v>4.468</v>
      </c>
      <c r="AS238" s="49">
        <f t="shared" si="194"/>
        <v>2.2896035714285712</v>
      </c>
      <c r="AT238" s="49">
        <f t="shared" si="194"/>
        <v>2.2896035714285712</v>
      </c>
      <c r="AU238" s="151">
        <v>66.42</v>
      </c>
      <c r="AV238" s="49">
        <f t="shared" si="195"/>
        <v>504.79199999999997</v>
      </c>
      <c r="AW238" s="49">
        <f t="shared" si="196"/>
        <v>555.40800000000002</v>
      </c>
      <c r="AX238" s="19"/>
      <c r="AY238" s="19">
        <f t="shared" si="220"/>
        <v>107.70295200000001</v>
      </c>
      <c r="AZ238" s="19">
        <f t="shared" si="221"/>
        <v>101.2641</v>
      </c>
      <c r="BA238" s="19">
        <f t="shared" si="222"/>
        <v>102.94935000000001</v>
      </c>
      <c r="BB238" s="19">
        <f t="shared" si="223"/>
        <v>84.277872000000002</v>
      </c>
      <c r="BC238" s="19">
        <f t="shared" si="224"/>
        <v>84.277872000000002</v>
      </c>
      <c r="BD238" s="19">
        <f t="shared" si="225"/>
        <v>33.563040000000001</v>
      </c>
      <c r="BE238" s="19">
        <f t="shared" si="226"/>
        <v>115.29</v>
      </c>
      <c r="BF238" s="19">
        <f t="shared" si="227"/>
        <v>133.01399999999998</v>
      </c>
      <c r="BG238" s="19">
        <f t="shared" si="228"/>
        <v>142.79999999999998</v>
      </c>
      <c r="BH238" s="19">
        <f t="shared" si="229"/>
        <v>174.34199999999998</v>
      </c>
      <c r="BI238" s="19">
        <f t="shared" si="230"/>
        <v>186.018</v>
      </c>
      <c r="BJ238" s="19">
        <f t="shared" si="231"/>
        <v>187.65600000000001</v>
      </c>
    </row>
    <row r="239" spans="1:62">
      <c r="A239" s="20">
        <v>20210715</v>
      </c>
      <c r="B239" s="20">
        <v>202107</v>
      </c>
      <c r="C239" s="3">
        <v>44392</v>
      </c>
      <c r="D239" s="19">
        <v>218.28</v>
      </c>
      <c r="E239" s="49">
        <f t="shared" si="208"/>
        <v>2.1827999999999999</v>
      </c>
      <c r="F239" s="49">
        <f t="shared" si="209"/>
        <v>91.677599999999998</v>
      </c>
      <c r="G239" s="11">
        <v>220.28</v>
      </c>
      <c r="H239" s="49">
        <f t="shared" si="210"/>
        <v>2.2027999999999999</v>
      </c>
      <c r="I239" s="49">
        <f t="shared" si="211"/>
        <v>92.517599999999987</v>
      </c>
      <c r="J239" s="11">
        <v>224.68</v>
      </c>
      <c r="K239" s="49">
        <f t="shared" si="212"/>
        <v>2.2467999999999999</v>
      </c>
      <c r="L239" s="49">
        <f t="shared" si="213"/>
        <v>94.365600000000001</v>
      </c>
      <c r="M239" s="11">
        <v>226.68</v>
      </c>
      <c r="N239" s="49">
        <f t="shared" si="214"/>
        <v>2.2667999999999999</v>
      </c>
      <c r="O239" s="49">
        <f t="shared" si="215"/>
        <v>95.205600000000004</v>
      </c>
      <c r="P239" s="11">
        <v>234.28</v>
      </c>
      <c r="Q239" s="49">
        <f t="shared" si="216"/>
        <v>2.3428</v>
      </c>
      <c r="R239" s="49">
        <f t="shared" si="217"/>
        <v>98.397599999999997</v>
      </c>
      <c r="S239" s="11">
        <v>236.28</v>
      </c>
      <c r="T239" s="49">
        <f t="shared" si="218"/>
        <v>2.3628</v>
      </c>
      <c r="U239" s="49">
        <f t="shared" si="219"/>
        <v>99.2376</v>
      </c>
      <c r="V239" s="120">
        <v>0.77</v>
      </c>
      <c r="W239" s="49">
        <f t="shared" si="200"/>
        <v>92.447599999999994</v>
      </c>
      <c r="X239" s="49">
        <f t="shared" si="203"/>
        <v>2.2011333333333334</v>
      </c>
      <c r="Y239" s="49">
        <f t="shared" si="204"/>
        <v>93.287599999999983</v>
      </c>
      <c r="Z239" s="49">
        <f t="shared" si="205"/>
        <v>2.221133333333333</v>
      </c>
      <c r="AA239" s="49">
        <f t="shared" si="201"/>
        <v>99.167599999999993</v>
      </c>
      <c r="AB239" s="49">
        <f t="shared" si="206"/>
        <v>2.3611333333333331</v>
      </c>
      <c r="AC239" s="120">
        <v>-5.75</v>
      </c>
      <c r="AD239" s="49">
        <f t="shared" si="202"/>
        <v>85.927599999999998</v>
      </c>
      <c r="AE239" s="49">
        <f t="shared" si="207"/>
        <v>2.045895238095238</v>
      </c>
      <c r="AF239" s="164">
        <v>2.5643560000000001</v>
      </c>
      <c r="AG239" s="164">
        <v>2.5643560000000001</v>
      </c>
      <c r="AH239" s="164">
        <v>2.4110499999999999</v>
      </c>
      <c r="AI239" s="164">
        <v>2.4511750000000001</v>
      </c>
      <c r="AJ239" s="164">
        <v>2.0066160000000002</v>
      </c>
      <c r="AK239" s="164">
        <v>2.0066160000000002</v>
      </c>
      <c r="AL239" s="164">
        <v>0.79912000000000005</v>
      </c>
      <c r="AM239" s="165">
        <v>2.7450000000000001</v>
      </c>
      <c r="AN239" s="165">
        <v>3.1669999999999998</v>
      </c>
      <c r="AO239" s="165">
        <v>3.4</v>
      </c>
      <c r="AP239" s="165">
        <v>4.1509999999999998</v>
      </c>
      <c r="AQ239" s="165">
        <v>4.4290000000000003</v>
      </c>
      <c r="AR239" s="165">
        <v>4.468</v>
      </c>
      <c r="AS239" s="49">
        <f t="shared" si="194"/>
        <v>2.2896035714285712</v>
      </c>
      <c r="AT239" s="49">
        <f t="shared" si="194"/>
        <v>2.2896035714285712</v>
      </c>
      <c r="AU239" s="151">
        <v>71.81</v>
      </c>
      <c r="AV239" s="49">
        <f t="shared" si="195"/>
        <v>545.75599999999997</v>
      </c>
      <c r="AW239" s="49">
        <f t="shared" si="196"/>
        <v>553.66</v>
      </c>
      <c r="AX239" s="19"/>
      <c r="AY239" s="19">
        <f t="shared" si="220"/>
        <v>107.70295200000001</v>
      </c>
      <c r="AZ239" s="19">
        <f t="shared" si="221"/>
        <v>101.2641</v>
      </c>
      <c r="BA239" s="19">
        <f t="shared" si="222"/>
        <v>102.94935000000001</v>
      </c>
      <c r="BB239" s="19">
        <f t="shared" si="223"/>
        <v>84.277872000000002</v>
      </c>
      <c r="BC239" s="19">
        <f t="shared" si="224"/>
        <v>84.277872000000002</v>
      </c>
      <c r="BD239" s="19">
        <f t="shared" si="225"/>
        <v>33.563040000000001</v>
      </c>
      <c r="BE239" s="19">
        <f t="shared" si="226"/>
        <v>115.29</v>
      </c>
      <c r="BF239" s="19">
        <f t="shared" si="227"/>
        <v>133.01399999999998</v>
      </c>
      <c r="BG239" s="19">
        <f t="shared" si="228"/>
        <v>142.79999999999998</v>
      </c>
      <c r="BH239" s="19">
        <f t="shared" si="229"/>
        <v>174.34199999999998</v>
      </c>
      <c r="BI239" s="19">
        <f t="shared" si="230"/>
        <v>186.018</v>
      </c>
      <c r="BJ239" s="19">
        <f t="shared" si="231"/>
        <v>187.65600000000001</v>
      </c>
    </row>
    <row r="240" spans="1:62">
      <c r="A240" s="20">
        <v>20210714</v>
      </c>
      <c r="B240" s="20">
        <v>202107</v>
      </c>
      <c r="C240" s="3">
        <v>44391</v>
      </c>
      <c r="D240" s="19">
        <v>222.35</v>
      </c>
      <c r="E240" s="49">
        <f t="shared" si="208"/>
        <v>2.2235</v>
      </c>
      <c r="F240" s="49">
        <f t="shared" si="209"/>
        <v>93.387</v>
      </c>
      <c r="G240" s="11">
        <v>224.35</v>
      </c>
      <c r="H240" s="49">
        <f t="shared" si="210"/>
        <v>2.2435</v>
      </c>
      <c r="I240" s="49">
        <f t="shared" si="211"/>
        <v>94.227000000000004</v>
      </c>
      <c r="J240" s="11">
        <v>228.55</v>
      </c>
      <c r="K240" s="49">
        <f t="shared" si="212"/>
        <v>2.2855000000000003</v>
      </c>
      <c r="L240" s="49">
        <f t="shared" si="213"/>
        <v>95.991000000000014</v>
      </c>
      <c r="M240" s="11">
        <v>230.55</v>
      </c>
      <c r="N240" s="49">
        <f t="shared" si="214"/>
        <v>2.3055000000000003</v>
      </c>
      <c r="O240" s="49">
        <f t="shared" si="215"/>
        <v>96.831000000000017</v>
      </c>
      <c r="P240" s="11">
        <v>237.85</v>
      </c>
      <c r="Q240" s="49">
        <f t="shared" si="216"/>
        <v>2.3784999999999998</v>
      </c>
      <c r="R240" s="49">
        <f t="shared" si="217"/>
        <v>99.896999999999991</v>
      </c>
      <c r="S240" s="11">
        <v>239.85</v>
      </c>
      <c r="T240" s="49">
        <f t="shared" si="218"/>
        <v>2.3984999999999999</v>
      </c>
      <c r="U240" s="49">
        <f t="shared" si="219"/>
        <v>100.73699999999999</v>
      </c>
      <c r="V240" s="120">
        <v>0.77</v>
      </c>
      <c r="W240" s="49">
        <f t="shared" si="200"/>
        <v>94.156999999999996</v>
      </c>
      <c r="X240" s="49">
        <f t="shared" si="203"/>
        <v>2.2418333333333331</v>
      </c>
      <c r="Y240" s="49">
        <f t="shared" si="204"/>
        <v>94.997</v>
      </c>
      <c r="Z240" s="49">
        <f t="shared" si="205"/>
        <v>2.2618333333333331</v>
      </c>
      <c r="AA240" s="49">
        <f t="shared" si="201"/>
        <v>100.66699999999999</v>
      </c>
      <c r="AB240" s="49">
        <f t="shared" si="206"/>
        <v>2.3968333333333329</v>
      </c>
      <c r="AC240" s="120">
        <v>-5.75</v>
      </c>
      <c r="AD240" s="49">
        <f t="shared" si="202"/>
        <v>87.637</v>
      </c>
      <c r="AE240" s="49">
        <f t="shared" si="207"/>
        <v>2.0865952380952382</v>
      </c>
      <c r="AF240" s="164">
        <v>2.5643560000000001</v>
      </c>
      <c r="AG240" s="164">
        <v>2.5643560000000001</v>
      </c>
      <c r="AH240" s="164">
        <v>2.4110499999999999</v>
      </c>
      <c r="AI240" s="164">
        <v>2.4511750000000001</v>
      </c>
      <c r="AJ240" s="164">
        <v>2.0066160000000002</v>
      </c>
      <c r="AK240" s="164">
        <v>2.0066160000000002</v>
      </c>
      <c r="AL240" s="164">
        <v>0.79912000000000005</v>
      </c>
      <c r="AM240" s="165">
        <v>2.7450000000000001</v>
      </c>
      <c r="AN240" s="165">
        <v>3.1669999999999998</v>
      </c>
      <c r="AO240" s="165">
        <v>3.4</v>
      </c>
      <c r="AP240" s="165">
        <v>4.1509999999999998</v>
      </c>
      <c r="AQ240" s="165">
        <v>4.4290000000000003</v>
      </c>
      <c r="AR240" s="165">
        <v>4.468</v>
      </c>
      <c r="AS240" s="49">
        <f t="shared" si="194"/>
        <v>2.2896035714285712</v>
      </c>
      <c r="AT240" s="49">
        <f t="shared" si="194"/>
        <v>2.2896035714285712</v>
      </c>
      <c r="AU240" s="151">
        <v>71.650000000000006</v>
      </c>
      <c r="AV240" s="49">
        <f t="shared" si="195"/>
        <v>544.54</v>
      </c>
      <c r="AW240" s="49">
        <f t="shared" si="196"/>
        <v>547.19999999999993</v>
      </c>
      <c r="AX240" s="19"/>
      <c r="AY240" s="19">
        <f t="shared" si="220"/>
        <v>107.70295200000001</v>
      </c>
      <c r="AZ240" s="19">
        <f t="shared" si="221"/>
        <v>101.2641</v>
      </c>
      <c r="BA240" s="19">
        <f t="shared" si="222"/>
        <v>102.94935000000001</v>
      </c>
      <c r="BB240" s="19">
        <f t="shared" si="223"/>
        <v>84.277872000000002</v>
      </c>
      <c r="BC240" s="19">
        <f t="shared" si="224"/>
        <v>84.277872000000002</v>
      </c>
      <c r="BD240" s="19">
        <f t="shared" si="225"/>
        <v>33.563040000000001</v>
      </c>
      <c r="BE240" s="19">
        <f t="shared" si="226"/>
        <v>115.29</v>
      </c>
      <c r="BF240" s="19">
        <f t="shared" si="227"/>
        <v>133.01399999999998</v>
      </c>
      <c r="BG240" s="19">
        <f t="shared" si="228"/>
        <v>142.79999999999998</v>
      </c>
      <c r="BH240" s="19">
        <f t="shared" si="229"/>
        <v>174.34199999999998</v>
      </c>
      <c r="BI240" s="19">
        <f t="shared" si="230"/>
        <v>186.018</v>
      </c>
      <c r="BJ240" s="19">
        <f t="shared" si="231"/>
        <v>187.65600000000001</v>
      </c>
    </row>
    <row r="241" spans="1:62">
      <c r="A241" s="20">
        <v>20210713</v>
      </c>
      <c r="B241" s="20">
        <v>202107</v>
      </c>
      <c r="C241" s="3">
        <v>44390</v>
      </c>
      <c r="D241" s="19">
        <v>226.58</v>
      </c>
      <c r="E241" s="49">
        <f t="shared" si="208"/>
        <v>2.2658</v>
      </c>
      <c r="F241" s="49">
        <f t="shared" si="209"/>
        <v>95.163600000000002</v>
      </c>
      <c r="G241" s="11">
        <v>228.58</v>
      </c>
      <c r="H241" s="49">
        <f t="shared" si="210"/>
        <v>2.2858000000000001</v>
      </c>
      <c r="I241" s="49">
        <f t="shared" si="211"/>
        <v>96.003600000000006</v>
      </c>
      <c r="J241" s="11">
        <v>232.78</v>
      </c>
      <c r="K241" s="49">
        <f t="shared" si="212"/>
        <v>2.3277999999999999</v>
      </c>
      <c r="L241" s="49">
        <f t="shared" si="213"/>
        <v>97.767599999999987</v>
      </c>
      <c r="M241" s="11">
        <v>234.78</v>
      </c>
      <c r="N241" s="49">
        <f t="shared" si="214"/>
        <v>2.3477999999999999</v>
      </c>
      <c r="O241" s="49">
        <f t="shared" si="215"/>
        <v>98.607599999999991</v>
      </c>
      <c r="P241" s="11">
        <v>242.08</v>
      </c>
      <c r="Q241" s="49">
        <f t="shared" si="216"/>
        <v>2.4208000000000003</v>
      </c>
      <c r="R241" s="49">
        <f t="shared" si="217"/>
        <v>101.67360000000001</v>
      </c>
      <c r="S241" s="11">
        <v>244.08</v>
      </c>
      <c r="T241" s="49">
        <f t="shared" si="218"/>
        <v>2.4408000000000003</v>
      </c>
      <c r="U241" s="49">
        <f t="shared" si="219"/>
        <v>102.51360000000001</v>
      </c>
      <c r="V241" s="120">
        <v>0.77</v>
      </c>
      <c r="W241" s="49">
        <f t="shared" si="200"/>
        <v>95.933599999999998</v>
      </c>
      <c r="X241" s="49">
        <f t="shared" si="203"/>
        <v>2.2841333333333331</v>
      </c>
      <c r="Y241" s="49">
        <f t="shared" si="204"/>
        <v>96.773600000000002</v>
      </c>
      <c r="Z241" s="49">
        <f t="shared" si="205"/>
        <v>2.3041333333333336</v>
      </c>
      <c r="AA241" s="49">
        <f t="shared" si="201"/>
        <v>102.4436</v>
      </c>
      <c r="AB241" s="49">
        <f t="shared" si="206"/>
        <v>2.4391333333333334</v>
      </c>
      <c r="AC241" s="120">
        <v>-5.75</v>
      </c>
      <c r="AD241" s="49">
        <f t="shared" si="202"/>
        <v>89.413600000000002</v>
      </c>
      <c r="AE241" s="49">
        <f t="shared" si="207"/>
        <v>2.1288952380952382</v>
      </c>
      <c r="AF241" s="164">
        <v>2.5643560000000001</v>
      </c>
      <c r="AG241" s="164">
        <v>2.5643560000000001</v>
      </c>
      <c r="AH241" s="164">
        <v>2.4110499999999999</v>
      </c>
      <c r="AI241" s="164">
        <v>2.4511750000000001</v>
      </c>
      <c r="AJ241" s="164">
        <v>2.0066160000000002</v>
      </c>
      <c r="AK241" s="164">
        <v>2.0066160000000002</v>
      </c>
      <c r="AL241" s="164">
        <v>0.79912000000000005</v>
      </c>
      <c r="AM241" s="165">
        <v>2.7450000000000001</v>
      </c>
      <c r="AN241" s="165">
        <v>3.1669999999999998</v>
      </c>
      <c r="AO241" s="165">
        <v>3.4</v>
      </c>
      <c r="AP241" s="165">
        <v>4.1509999999999998</v>
      </c>
      <c r="AQ241" s="165">
        <v>4.4290000000000003</v>
      </c>
      <c r="AR241" s="165">
        <v>4.468</v>
      </c>
      <c r="AS241" s="49">
        <f t="shared" si="194"/>
        <v>2.2896035714285712</v>
      </c>
      <c r="AT241" s="49">
        <f t="shared" si="194"/>
        <v>2.2896035714285712</v>
      </c>
      <c r="AU241" s="151">
        <v>73.13</v>
      </c>
      <c r="AV241" s="49">
        <f t="shared" si="195"/>
        <v>555.7879999999999</v>
      </c>
      <c r="AW241" s="49">
        <f t="shared" si="196"/>
        <v>544.46399999999994</v>
      </c>
      <c r="AX241" s="19"/>
      <c r="AY241" s="19">
        <f t="shared" si="220"/>
        <v>107.70295200000001</v>
      </c>
      <c r="AZ241" s="19">
        <f t="shared" si="221"/>
        <v>101.2641</v>
      </c>
      <c r="BA241" s="19">
        <f t="shared" si="222"/>
        <v>102.94935000000001</v>
      </c>
      <c r="BB241" s="19">
        <f t="shared" si="223"/>
        <v>84.277872000000002</v>
      </c>
      <c r="BC241" s="19">
        <f t="shared" si="224"/>
        <v>84.277872000000002</v>
      </c>
      <c r="BD241" s="19">
        <f t="shared" si="225"/>
        <v>33.563040000000001</v>
      </c>
      <c r="BE241" s="19">
        <f t="shared" si="226"/>
        <v>115.29</v>
      </c>
      <c r="BF241" s="19">
        <f t="shared" si="227"/>
        <v>133.01399999999998</v>
      </c>
      <c r="BG241" s="19">
        <f t="shared" si="228"/>
        <v>142.79999999999998</v>
      </c>
      <c r="BH241" s="19">
        <f t="shared" si="229"/>
        <v>174.34199999999998</v>
      </c>
      <c r="BI241" s="19">
        <f t="shared" si="230"/>
        <v>186.018</v>
      </c>
      <c r="BJ241" s="19">
        <f t="shared" si="231"/>
        <v>187.65600000000001</v>
      </c>
    </row>
    <row r="242" spans="1:62">
      <c r="A242" s="20">
        <v>20210712</v>
      </c>
      <c r="B242" s="20">
        <v>202107</v>
      </c>
      <c r="C242" s="3">
        <v>44389</v>
      </c>
      <c r="D242" s="19">
        <v>222.22</v>
      </c>
      <c r="E242" s="49">
        <f t="shared" si="208"/>
        <v>2.2222</v>
      </c>
      <c r="F242" s="49">
        <f t="shared" si="209"/>
        <v>93.332399999999993</v>
      </c>
      <c r="G242" s="11">
        <v>224.22</v>
      </c>
      <c r="H242" s="49">
        <f t="shared" si="210"/>
        <v>2.2422</v>
      </c>
      <c r="I242" s="49">
        <f t="shared" si="211"/>
        <v>94.172399999999996</v>
      </c>
      <c r="J242" s="11">
        <v>228.42</v>
      </c>
      <c r="K242" s="49">
        <f t="shared" si="212"/>
        <v>2.2841999999999998</v>
      </c>
      <c r="L242" s="49">
        <f t="shared" si="213"/>
        <v>95.936399999999992</v>
      </c>
      <c r="M242" s="11">
        <v>230.42</v>
      </c>
      <c r="N242" s="49">
        <f t="shared" si="214"/>
        <v>2.3041999999999998</v>
      </c>
      <c r="O242" s="49">
        <f t="shared" si="215"/>
        <v>96.776399999999995</v>
      </c>
      <c r="P242" s="11">
        <v>237.72</v>
      </c>
      <c r="Q242" s="49">
        <f t="shared" si="216"/>
        <v>2.3772000000000002</v>
      </c>
      <c r="R242" s="49">
        <f t="shared" si="217"/>
        <v>99.842400000000012</v>
      </c>
      <c r="S242" s="11">
        <v>239.72</v>
      </c>
      <c r="T242" s="49">
        <f t="shared" si="218"/>
        <v>2.3971999999999998</v>
      </c>
      <c r="U242" s="49">
        <f t="shared" si="219"/>
        <v>100.68239999999999</v>
      </c>
      <c r="V242" s="120">
        <v>0.77</v>
      </c>
      <c r="W242" s="49">
        <f t="shared" si="200"/>
        <v>94.102399999999989</v>
      </c>
      <c r="X242" s="49">
        <f t="shared" si="203"/>
        <v>2.240533333333333</v>
      </c>
      <c r="Y242" s="49">
        <f t="shared" si="204"/>
        <v>94.942399999999992</v>
      </c>
      <c r="Z242" s="49">
        <f t="shared" si="205"/>
        <v>2.2605333333333331</v>
      </c>
      <c r="AA242" s="49">
        <f t="shared" si="201"/>
        <v>100.61240000000001</v>
      </c>
      <c r="AB242" s="49">
        <f t="shared" si="206"/>
        <v>2.3955333333333337</v>
      </c>
      <c r="AC242" s="120">
        <v>-5.75</v>
      </c>
      <c r="AD242" s="49">
        <f t="shared" si="202"/>
        <v>87.582399999999993</v>
      </c>
      <c r="AE242" s="49">
        <f t="shared" si="207"/>
        <v>2.0852952380952381</v>
      </c>
      <c r="AF242" s="166">
        <v>2.5643560000000001</v>
      </c>
      <c r="AG242" s="166">
        <v>2.5643560000000001</v>
      </c>
      <c r="AH242" s="166">
        <v>2.4110499999999999</v>
      </c>
      <c r="AI242" s="166">
        <v>2.4511750000000001</v>
      </c>
      <c r="AJ242" s="166">
        <v>2.0066160000000002</v>
      </c>
      <c r="AK242" s="166">
        <v>2.0066160000000002</v>
      </c>
      <c r="AL242" s="166">
        <v>0.79912000000000005</v>
      </c>
      <c r="AM242" s="165">
        <v>2.7450000000000001</v>
      </c>
      <c r="AN242" s="165">
        <v>3.1669999999999998</v>
      </c>
      <c r="AO242" s="165">
        <v>3.4</v>
      </c>
      <c r="AP242" s="165">
        <v>4.1509999999999998</v>
      </c>
      <c r="AQ242" s="165">
        <v>4.4290000000000003</v>
      </c>
      <c r="AR242" s="165">
        <v>4.468</v>
      </c>
      <c r="AS242" s="49">
        <f t="shared" si="194"/>
        <v>2.2896035714285712</v>
      </c>
      <c r="AT242" s="49">
        <f t="shared" si="194"/>
        <v>2.2896035714285712</v>
      </c>
      <c r="AU242" s="151">
        <v>75.25</v>
      </c>
      <c r="AV242" s="49">
        <f t="shared" si="195"/>
        <v>571.9</v>
      </c>
      <c r="AW242" s="49">
        <f t="shared" si="196"/>
        <v>539.904</v>
      </c>
      <c r="AX242" s="19"/>
      <c r="AY242" s="19">
        <f t="shared" si="220"/>
        <v>107.70295200000001</v>
      </c>
      <c r="AZ242" s="19">
        <f t="shared" si="221"/>
        <v>101.2641</v>
      </c>
      <c r="BA242" s="19">
        <f t="shared" si="222"/>
        <v>102.94935000000001</v>
      </c>
      <c r="BB242" s="19">
        <f t="shared" si="223"/>
        <v>84.277872000000002</v>
      </c>
      <c r="BC242" s="19">
        <f t="shared" si="224"/>
        <v>84.277872000000002</v>
      </c>
      <c r="BD242" s="19">
        <f t="shared" si="225"/>
        <v>33.563040000000001</v>
      </c>
      <c r="BE242" s="19">
        <f t="shared" si="226"/>
        <v>115.29</v>
      </c>
      <c r="BF242" s="19">
        <f t="shared" si="227"/>
        <v>133.01399999999998</v>
      </c>
      <c r="BG242" s="19">
        <f t="shared" si="228"/>
        <v>142.79999999999998</v>
      </c>
      <c r="BH242" s="19">
        <f t="shared" si="229"/>
        <v>174.34199999999998</v>
      </c>
      <c r="BI242" s="19">
        <f t="shared" si="230"/>
        <v>186.018</v>
      </c>
      <c r="BJ242" s="19">
        <f t="shared" si="231"/>
        <v>187.65600000000001</v>
      </c>
    </row>
    <row r="243" spans="1:62">
      <c r="A243" s="20">
        <v>20210709</v>
      </c>
      <c r="B243" s="20">
        <v>202107</v>
      </c>
      <c r="C243" s="3">
        <v>44386</v>
      </c>
      <c r="D243" s="19">
        <v>223.7</v>
      </c>
      <c r="E243" s="49">
        <f t="shared" si="208"/>
        <v>2.2370000000000001</v>
      </c>
      <c r="F243" s="49">
        <f t="shared" si="209"/>
        <v>93.954000000000008</v>
      </c>
      <c r="G243" s="11">
        <v>225.7</v>
      </c>
      <c r="H243" s="49">
        <f t="shared" si="210"/>
        <v>2.2569999999999997</v>
      </c>
      <c r="I243" s="49">
        <f t="shared" si="211"/>
        <v>94.793999999999983</v>
      </c>
      <c r="J243" s="11">
        <v>230.1</v>
      </c>
      <c r="K243" s="49">
        <f t="shared" si="212"/>
        <v>2.3010000000000002</v>
      </c>
      <c r="L243" s="49">
        <f t="shared" si="213"/>
        <v>96.64200000000001</v>
      </c>
      <c r="M243" s="11">
        <v>232.1</v>
      </c>
      <c r="N243" s="49">
        <f t="shared" si="214"/>
        <v>2.3209999999999997</v>
      </c>
      <c r="O243" s="49">
        <f t="shared" si="215"/>
        <v>97.481999999999985</v>
      </c>
      <c r="P243" s="11">
        <v>239.7</v>
      </c>
      <c r="Q243" s="49">
        <f t="shared" si="216"/>
        <v>2.3969999999999998</v>
      </c>
      <c r="R243" s="49">
        <f t="shared" si="217"/>
        <v>100.67399999999999</v>
      </c>
      <c r="S243" s="11">
        <v>241.7</v>
      </c>
      <c r="T243" s="49">
        <f t="shared" si="218"/>
        <v>2.4169999999999998</v>
      </c>
      <c r="U243" s="49">
        <f t="shared" si="219"/>
        <v>101.514</v>
      </c>
      <c r="V243" s="120">
        <v>0.77</v>
      </c>
      <c r="W243" s="49">
        <f t="shared" si="200"/>
        <v>94.724000000000004</v>
      </c>
      <c r="X243" s="49">
        <f t="shared" si="203"/>
        <v>2.2553333333333336</v>
      </c>
      <c r="Y243" s="49">
        <f t="shared" si="204"/>
        <v>95.563999999999979</v>
      </c>
      <c r="Z243" s="49">
        <f t="shared" si="205"/>
        <v>2.2753333333333328</v>
      </c>
      <c r="AA243" s="49">
        <f t="shared" si="201"/>
        <v>101.44399999999999</v>
      </c>
      <c r="AB243" s="49">
        <f t="shared" si="206"/>
        <v>2.4153333333333329</v>
      </c>
      <c r="AC243" s="120">
        <v>-5.75</v>
      </c>
      <c r="AD243" s="49">
        <f t="shared" si="202"/>
        <v>88.204000000000008</v>
      </c>
      <c r="AE243" s="49">
        <f t="shared" si="207"/>
        <v>2.1000952380952382</v>
      </c>
      <c r="AF243" s="164">
        <v>2.4581270000000002</v>
      </c>
      <c r="AG243" s="164">
        <v>2.4581270000000002</v>
      </c>
      <c r="AH243" s="164">
        <v>2.3252169999999999</v>
      </c>
      <c r="AI243" s="164">
        <v>2.3449209999999998</v>
      </c>
      <c r="AJ243" s="164">
        <v>1.911063</v>
      </c>
      <c r="AK243" s="164">
        <v>2.3252169999999999</v>
      </c>
      <c r="AL243" s="164">
        <v>1.911063</v>
      </c>
      <c r="AM243" s="165">
        <v>2.7250000000000001</v>
      </c>
      <c r="AN243" s="165">
        <v>3.14</v>
      </c>
      <c r="AO243" s="165">
        <v>3.3769999999999998</v>
      </c>
      <c r="AP243" s="165">
        <v>4.1159999999999997</v>
      </c>
      <c r="AQ243" s="165">
        <v>4.4039999999999999</v>
      </c>
      <c r="AR243" s="165">
        <v>4.4390000000000001</v>
      </c>
      <c r="AS243" s="49">
        <f t="shared" ref="AS243:AT262" si="232">AF243/1.12</f>
        <v>2.1947562499999997</v>
      </c>
      <c r="AT243" s="49">
        <f t="shared" si="232"/>
        <v>2.1947562499999997</v>
      </c>
      <c r="AU243" s="151">
        <v>74.099999999999994</v>
      </c>
      <c r="AV243" s="49">
        <f t="shared" ref="AV243:AV261" si="233">AU243*$AU$27</f>
        <v>563.16</v>
      </c>
      <c r="AW243" s="49">
        <f t="shared" ref="AW243:AW261" si="234">AV261</f>
        <v>548.34</v>
      </c>
      <c r="AX243" s="19"/>
      <c r="AY243" s="19">
        <f t="shared" si="220"/>
        <v>103.24133400000001</v>
      </c>
      <c r="AZ243" s="19">
        <f t="shared" si="221"/>
        <v>97.659113999999988</v>
      </c>
      <c r="BA243" s="19">
        <f t="shared" si="222"/>
        <v>98.486681999999988</v>
      </c>
      <c r="BB243" s="19">
        <f t="shared" si="223"/>
        <v>80.264645999999999</v>
      </c>
      <c r="BC243" s="19">
        <f t="shared" si="224"/>
        <v>97.659113999999988</v>
      </c>
      <c r="BD243" s="19">
        <f t="shared" si="225"/>
        <v>80.264645999999999</v>
      </c>
      <c r="BE243" s="19">
        <f t="shared" si="226"/>
        <v>114.45</v>
      </c>
      <c r="BF243" s="19">
        <f t="shared" si="227"/>
        <v>131.88</v>
      </c>
      <c r="BG243" s="19">
        <f t="shared" si="228"/>
        <v>141.834</v>
      </c>
      <c r="BH243" s="19">
        <f t="shared" si="229"/>
        <v>172.87199999999999</v>
      </c>
      <c r="BI243" s="19">
        <f t="shared" si="230"/>
        <v>184.96799999999999</v>
      </c>
      <c r="BJ243" s="19">
        <f t="shared" si="231"/>
        <v>186.43799999999999</v>
      </c>
    </row>
    <row r="244" spans="1:62">
      <c r="A244" s="20">
        <v>20210708</v>
      </c>
      <c r="B244" s="20">
        <v>202107</v>
      </c>
      <c r="C244" s="3">
        <v>44385</v>
      </c>
      <c r="D244" s="19">
        <v>219.27</v>
      </c>
      <c r="E244" s="49">
        <f t="shared" si="208"/>
        <v>2.1927000000000003</v>
      </c>
      <c r="F244" s="49">
        <f t="shared" si="209"/>
        <v>92.093400000000017</v>
      </c>
      <c r="G244" s="11">
        <v>221.27</v>
      </c>
      <c r="H244" s="49">
        <f t="shared" si="210"/>
        <v>2.2126999999999999</v>
      </c>
      <c r="I244" s="49">
        <f t="shared" si="211"/>
        <v>92.933399999999992</v>
      </c>
      <c r="J244" s="11">
        <v>225.67</v>
      </c>
      <c r="K244" s="49">
        <f t="shared" si="212"/>
        <v>2.2566999999999999</v>
      </c>
      <c r="L244" s="49">
        <f t="shared" si="213"/>
        <v>94.781399999999991</v>
      </c>
      <c r="M244" s="11">
        <v>227.67</v>
      </c>
      <c r="N244" s="49">
        <f t="shared" si="214"/>
        <v>2.2766999999999999</v>
      </c>
      <c r="O244" s="49">
        <f t="shared" si="215"/>
        <v>95.621399999999994</v>
      </c>
      <c r="P244" s="11">
        <v>235.27</v>
      </c>
      <c r="Q244" s="49">
        <f t="shared" si="216"/>
        <v>2.3527</v>
      </c>
      <c r="R244" s="49">
        <f t="shared" si="217"/>
        <v>98.813400000000001</v>
      </c>
      <c r="S244" s="11">
        <v>237.27</v>
      </c>
      <c r="T244" s="49">
        <f t="shared" si="218"/>
        <v>2.3727</v>
      </c>
      <c r="U244" s="49">
        <f t="shared" si="219"/>
        <v>99.653400000000005</v>
      </c>
      <c r="V244" s="120">
        <v>0.77</v>
      </c>
      <c r="W244" s="49">
        <f t="shared" ref="W244:W262" si="235">+F244+V244</f>
        <v>92.863400000000013</v>
      </c>
      <c r="X244" s="49">
        <f t="shared" si="203"/>
        <v>2.2110333333333339</v>
      </c>
      <c r="Y244" s="49">
        <f t="shared" si="204"/>
        <v>93.703399999999988</v>
      </c>
      <c r="Z244" s="49">
        <f t="shared" si="205"/>
        <v>2.231033333333333</v>
      </c>
      <c r="AA244" s="49">
        <f t="shared" ref="AA244:AA262" si="236">+R244+V244</f>
        <v>99.583399999999997</v>
      </c>
      <c r="AB244" s="49">
        <f t="shared" si="206"/>
        <v>2.3710333333333331</v>
      </c>
      <c r="AC244" s="120">
        <v>-5.75</v>
      </c>
      <c r="AD244" s="49">
        <f t="shared" ref="AD244:AD262" si="237">+F244+AC244</f>
        <v>86.343400000000017</v>
      </c>
      <c r="AE244" s="49">
        <f t="shared" si="207"/>
        <v>2.0557952380952385</v>
      </c>
      <c r="AF244" s="164">
        <v>2.4581270000000002</v>
      </c>
      <c r="AG244" s="164">
        <v>2.4581270000000002</v>
      </c>
      <c r="AH244" s="164">
        <v>2.3252169999999999</v>
      </c>
      <c r="AI244" s="164">
        <v>2.3449209999999998</v>
      </c>
      <c r="AJ244" s="164">
        <v>1.911063</v>
      </c>
      <c r="AK244" s="164">
        <v>2.3252169999999999</v>
      </c>
      <c r="AL244" s="164">
        <v>1.911063</v>
      </c>
      <c r="AM244" s="165">
        <v>2.7250000000000001</v>
      </c>
      <c r="AN244" s="165">
        <v>3.14</v>
      </c>
      <c r="AO244" s="165">
        <v>3.3769999999999998</v>
      </c>
      <c r="AP244" s="165">
        <v>4.1159999999999997</v>
      </c>
      <c r="AQ244" s="165">
        <v>4.4039999999999999</v>
      </c>
      <c r="AR244" s="165">
        <v>4.4390000000000001</v>
      </c>
      <c r="AS244" s="49">
        <f t="shared" si="232"/>
        <v>2.1947562499999997</v>
      </c>
      <c r="AT244" s="49">
        <f t="shared" si="232"/>
        <v>2.1947562499999997</v>
      </c>
      <c r="AU244" s="151">
        <v>74.56</v>
      </c>
      <c r="AV244" s="49">
        <f t="shared" si="233"/>
        <v>566.65599999999995</v>
      </c>
      <c r="AW244" s="49">
        <f t="shared" si="234"/>
        <v>548.11199999999997</v>
      </c>
      <c r="AX244" s="19"/>
      <c r="AY244" s="19">
        <f t="shared" si="220"/>
        <v>103.24133400000001</v>
      </c>
      <c r="AZ244" s="19">
        <f t="shared" si="221"/>
        <v>97.659113999999988</v>
      </c>
      <c r="BA244" s="19">
        <f t="shared" si="222"/>
        <v>98.486681999999988</v>
      </c>
      <c r="BB244" s="19">
        <f t="shared" si="223"/>
        <v>80.264645999999999</v>
      </c>
      <c r="BC244" s="19">
        <f t="shared" si="224"/>
        <v>97.659113999999988</v>
      </c>
      <c r="BD244" s="19">
        <f t="shared" si="225"/>
        <v>80.264645999999999</v>
      </c>
      <c r="BE244" s="19">
        <f t="shared" si="226"/>
        <v>114.45</v>
      </c>
      <c r="BF244" s="19">
        <f t="shared" si="227"/>
        <v>131.88</v>
      </c>
      <c r="BG244" s="19">
        <f t="shared" si="228"/>
        <v>141.834</v>
      </c>
      <c r="BH244" s="19">
        <f t="shared" si="229"/>
        <v>172.87199999999999</v>
      </c>
      <c r="BI244" s="19">
        <f t="shared" si="230"/>
        <v>184.96799999999999</v>
      </c>
      <c r="BJ244" s="19">
        <f t="shared" si="231"/>
        <v>186.43799999999999</v>
      </c>
    </row>
    <row r="245" spans="1:62">
      <c r="A245" s="20">
        <v>20210707</v>
      </c>
      <c r="B245" s="20">
        <v>202107</v>
      </c>
      <c r="C245" s="3">
        <v>44384</v>
      </c>
      <c r="D245" s="19">
        <v>214.85</v>
      </c>
      <c r="E245" s="49">
        <f t="shared" si="208"/>
        <v>2.1484999999999999</v>
      </c>
      <c r="F245" s="49">
        <f t="shared" si="209"/>
        <v>90.236999999999995</v>
      </c>
      <c r="G245" s="11">
        <v>216.85</v>
      </c>
      <c r="H245" s="49">
        <f t="shared" si="210"/>
        <v>2.1684999999999999</v>
      </c>
      <c r="I245" s="49">
        <f t="shared" si="211"/>
        <v>91.076999999999998</v>
      </c>
      <c r="J245" s="11">
        <v>221.25</v>
      </c>
      <c r="K245" s="49">
        <f t="shared" si="212"/>
        <v>2.2124999999999999</v>
      </c>
      <c r="L245" s="49">
        <f t="shared" si="213"/>
        <v>92.924999999999997</v>
      </c>
      <c r="M245" s="11">
        <v>223.25</v>
      </c>
      <c r="N245" s="49">
        <f t="shared" si="214"/>
        <v>2.2324999999999999</v>
      </c>
      <c r="O245" s="49">
        <f t="shared" si="215"/>
        <v>93.765000000000001</v>
      </c>
      <c r="P245" s="11">
        <v>230.85</v>
      </c>
      <c r="Q245" s="49">
        <f t="shared" si="216"/>
        <v>2.3085</v>
      </c>
      <c r="R245" s="49">
        <f t="shared" si="217"/>
        <v>96.956999999999994</v>
      </c>
      <c r="S245" s="11">
        <v>232.85</v>
      </c>
      <c r="T245" s="49">
        <f t="shared" si="218"/>
        <v>2.3285</v>
      </c>
      <c r="U245" s="49">
        <f t="shared" si="219"/>
        <v>97.796999999999997</v>
      </c>
      <c r="V245" s="120">
        <v>0.77</v>
      </c>
      <c r="W245" s="49">
        <f t="shared" si="235"/>
        <v>91.006999999999991</v>
      </c>
      <c r="X245" s="49">
        <f t="shared" si="203"/>
        <v>2.1668333333333329</v>
      </c>
      <c r="Y245" s="49">
        <f t="shared" si="204"/>
        <v>91.846999999999994</v>
      </c>
      <c r="Z245" s="49">
        <f t="shared" si="205"/>
        <v>2.1868333333333334</v>
      </c>
      <c r="AA245" s="49">
        <f t="shared" si="236"/>
        <v>97.72699999999999</v>
      </c>
      <c r="AB245" s="49">
        <f t="shared" si="206"/>
        <v>2.3268333333333331</v>
      </c>
      <c r="AC245" s="120">
        <v>-5.75</v>
      </c>
      <c r="AD245" s="49">
        <f t="shared" si="237"/>
        <v>84.486999999999995</v>
      </c>
      <c r="AE245" s="49">
        <f t="shared" si="207"/>
        <v>2.011595238095238</v>
      </c>
      <c r="AF245" s="164">
        <v>2.4581270000000002</v>
      </c>
      <c r="AG245" s="164">
        <v>2.4581270000000002</v>
      </c>
      <c r="AH245" s="164">
        <v>2.3252169999999999</v>
      </c>
      <c r="AI245" s="164">
        <v>2.3449209999999998</v>
      </c>
      <c r="AJ245" s="164">
        <v>1.911063</v>
      </c>
      <c r="AK245" s="164">
        <v>2.3252169999999999</v>
      </c>
      <c r="AL245" s="164">
        <v>1.911063</v>
      </c>
      <c r="AM245" s="165">
        <v>2.7250000000000001</v>
      </c>
      <c r="AN245" s="165">
        <v>3.14</v>
      </c>
      <c r="AO245" s="165">
        <v>3.3769999999999998</v>
      </c>
      <c r="AP245" s="165">
        <v>4.1159999999999997</v>
      </c>
      <c r="AQ245" s="165">
        <v>4.4039999999999999</v>
      </c>
      <c r="AR245" s="165">
        <v>4.4390000000000001</v>
      </c>
      <c r="AS245" s="49">
        <f t="shared" si="232"/>
        <v>2.1947562499999997</v>
      </c>
      <c r="AT245" s="49">
        <f t="shared" si="232"/>
        <v>2.1947562499999997</v>
      </c>
      <c r="AU245" s="151">
        <v>72.94</v>
      </c>
      <c r="AV245" s="49">
        <f t="shared" si="233"/>
        <v>554.34399999999994</v>
      </c>
      <c r="AW245" s="49">
        <f t="shared" si="234"/>
        <v>538.68799999999999</v>
      </c>
      <c r="AX245" s="19"/>
      <c r="AY245" s="19">
        <f t="shared" si="220"/>
        <v>103.24133400000001</v>
      </c>
      <c r="AZ245" s="19">
        <f t="shared" si="221"/>
        <v>97.659113999999988</v>
      </c>
      <c r="BA245" s="19">
        <f t="shared" si="222"/>
        <v>98.486681999999988</v>
      </c>
      <c r="BB245" s="19">
        <f t="shared" si="223"/>
        <v>80.264645999999999</v>
      </c>
      <c r="BC245" s="19">
        <f t="shared" si="224"/>
        <v>97.659113999999988</v>
      </c>
      <c r="BD245" s="19">
        <f t="shared" si="225"/>
        <v>80.264645999999999</v>
      </c>
      <c r="BE245" s="19">
        <f t="shared" si="226"/>
        <v>114.45</v>
      </c>
      <c r="BF245" s="19">
        <f t="shared" si="227"/>
        <v>131.88</v>
      </c>
      <c r="BG245" s="19">
        <f t="shared" si="228"/>
        <v>141.834</v>
      </c>
      <c r="BH245" s="19">
        <f t="shared" si="229"/>
        <v>172.87199999999999</v>
      </c>
      <c r="BI245" s="19">
        <f t="shared" si="230"/>
        <v>184.96799999999999</v>
      </c>
      <c r="BJ245" s="19">
        <f t="shared" si="231"/>
        <v>186.43799999999999</v>
      </c>
    </row>
    <row r="246" spans="1:62">
      <c r="A246" s="20">
        <v>20210706</v>
      </c>
      <c r="B246" s="20">
        <v>202107</v>
      </c>
      <c r="C246" s="3">
        <v>44383</v>
      </c>
      <c r="D246" s="19">
        <v>218.82</v>
      </c>
      <c r="E246" s="49">
        <f t="shared" si="208"/>
        <v>2.1882000000000001</v>
      </c>
      <c r="F246" s="49">
        <f t="shared" si="209"/>
        <v>91.90440000000001</v>
      </c>
      <c r="G246" s="11">
        <v>220.82</v>
      </c>
      <c r="H246" s="49">
        <f t="shared" si="210"/>
        <v>2.2081999999999997</v>
      </c>
      <c r="I246" s="49">
        <f t="shared" si="211"/>
        <v>92.744399999999985</v>
      </c>
      <c r="J246" s="11">
        <v>224.92</v>
      </c>
      <c r="K246" s="49">
        <f t="shared" si="212"/>
        <v>2.2492000000000001</v>
      </c>
      <c r="L246" s="49">
        <f t="shared" si="213"/>
        <v>94.466400000000007</v>
      </c>
      <c r="M246" s="11">
        <v>226.92</v>
      </c>
      <c r="N246" s="49">
        <f t="shared" si="214"/>
        <v>2.2691999999999997</v>
      </c>
      <c r="O246" s="49">
        <f t="shared" si="215"/>
        <v>95.306399999999982</v>
      </c>
      <c r="P246" s="11">
        <v>234.07</v>
      </c>
      <c r="Q246" s="49">
        <f t="shared" si="216"/>
        <v>2.3407</v>
      </c>
      <c r="R246" s="49">
        <f t="shared" si="217"/>
        <v>98.309399999999997</v>
      </c>
      <c r="S246" s="11">
        <v>236.07</v>
      </c>
      <c r="T246" s="49">
        <f t="shared" si="218"/>
        <v>2.3607</v>
      </c>
      <c r="U246" s="49">
        <f t="shared" si="219"/>
        <v>99.1494</v>
      </c>
      <c r="V246" s="120">
        <v>0.77</v>
      </c>
      <c r="W246" s="49">
        <f t="shared" si="235"/>
        <v>92.674400000000006</v>
      </c>
      <c r="X246" s="49">
        <f t="shared" si="203"/>
        <v>2.2065333333333337</v>
      </c>
      <c r="Y246" s="49">
        <f t="shared" si="204"/>
        <v>93.514399999999981</v>
      </c>
      <c r="Z246" s="49">
        <f t="shared" si="205"/>
        <v>2.2265333333333328</v>
      </c>
      <c r="AA246" s="49">
        <f t="shared" si="236"/>
        <v>99.079399999999993</v>
      </c>
      <c r="AB246" s="49">
        <f t="shared" si="206"/>
        <v>2.3590333333333331</v>
      </c>
      <c r="AC246" s="120">
        <v>-5.75</v>
      </c>
      <c r="AD246" s="49">
        <f t="shared" si="237"/>
        <v>86.15440000000001</v>
      </c>
      <c r="AE246" s="49">
        <f t="shared" si="207"/>
        <v>2.0512952380952383</v>
      </c>
      <c r="AF246" s="164">
        <v>2.4581270000000002</v>
      </c>
      <c r="AG246" s="164">
        <v>2.4581270000000002</v>
      </c>
      <c r="AH246" s="164">
        <v>2.3252169999999999</v>
      </c>
      <c r="AI246" s="164">
        <v>2.3449209999999998</v>
      </c>
      <c r="AJ246" s="164">
        <v>1.911063</v>
      </c>
      <c r="AK246" s="164">
        <v>2.3252169999999999</v>
      </c>
      <c r="AL246" s="164">
        <v>1.911063</v>
      </c>
      <c r="AM246" s="165">
        <v>2.7250000000000001</v>
      </c>
      <c r="AN246" s="165">
        <v>3.14</v>
      </c>
      <c r="AO246" s="165">
        <v>3.3769999999999998</v>
      </c>
      <c r="AP246" s="165">
        <v>4.1159999999999997</v>
      </c>
      <c r="AQ246" s="165">
        <v>4.4039999999999999</v>
      </c>
      <c r="AR246" s="165">
        <v>4.4390000000000001</v>
      </c>
      <c r="AS246" s="49">
        <f t="shared" si="232"/>
        <v>2.1947562499999997</v>
      </c>
      <c r="AT246" s="49">
        <f t="shared" si="232"/>
        <v>2.1947562499999997</v>
      </c>
      <c r="AU246" s="151">
        <v>72.2</v>
      </c>
      <c r="AV246" s="49">
        <f t="shared" si="233"/>
        <v>548.72</v>
      </c>
      <c r="AW246" s="49">
        <f t="shared" si="234"/>
        <v>534.20400000000006</v>
      </c>
      <c r="AX246" s="19"/>
      <c r="AY246" s="19">
        <f t="shared" si="220"/>
        <v>103.24133400000001</v>
      </c>
      <c r="AZ246" s="19">
        <f t="shared" si="221"/>
        <v>97.659113999999988</v>
      </c>
      <c r="BA246" s="19">
        <f t="shared" si="222"/>
        <v>98.486681999999988</v>
      </c>
      <c r="BB246" s="19">
        <f t="shared" si="223"/>
        <v>80.264645999999999</v>
      </c>
      <c r="BC246" s="19">
        <f t="shared" si="224"/>
        <v>97.659113999999988</v>
      </c>
      <c r="BD246" s="19">
        <f t="shared" si="225"/>
        <v>80.264645999999999</v>
      </c>
      <c r="BE246" s="19">
        <f t="shared" si="226"/>
        <v>114.45</v>
      </c>
      <c r="BF246" s="19">
        <f t="shared" si="227"/>
        <v>131.88</v>
      </c>
      <c r="BG246" s="19">
        <f t="shared" si="228"/>
        <v>141.834</v>
      </c>
      <c r="BH246" s="19">
        <f t="shared" si="229"/>
        <v>172.87199999999999</v>
      </c>
      <c r="BI246" s="19">
        <f t="shared" si="230"/>
        <v>184.96799999999999</v>
      </c>
      <c r="BJ246" s="19">
        <f t="shared" si="231"/>
        <v>186.43799999999999</v>
      </c>
    </row>
    <row r="247" spans="1:62">
      <c r="A247" s="20">
        <v>20210705</v>
      </c>
      <c r="B247" s="20">
        <v>202107</v>
      </c>
      <c r="C247" s="94">
        <v>44382</v>
      </c>
      <c r="D247" s="19">
        <v>218.82</v>
      </c>
      <c r="E247" s="49">
        <f t="shared" si="208"/>
        <v>2.1882000000000001</v>
      </c>
      <c r="F247" s="49">
        <f t="shared" si="209"/>
        <v>91.90440000000001</v>
      </c>
      <c r="G247" s="11">
        <v>220.82</v>
      </c>
      <c r="H247" s="49">
        <f t="shared" si="210"/>
        <v>2.2081999999999997</v>
      </c>
      <c r="I247" s="49">
        <f t="shared" si="211"/>
        <v>92.744399999999985</v>
      </c>
      <c r="J247" s="11">
        <v>224.92</v>
      </c>
      <c r="K247" s="49">
        <f t="shared" si="212"/>
        <v>2.2492000000000001</v>
      </c>
      <c r="L247" s="49">
        <f t="shared" si="213"/>
        <v>94.466400000000007</v>
      </c>
      <c r="M247" s="11">
        <v>226.92</v>
      </c>
      <c r="N247" s="49">
        <f t="shared" si="214"/>
        <v>2.2691999999999997</v>
      </c>
      <c r="O247" s="49">
        <f t="shared" si="215"/>
        <v>95.306399999999982</v>
      </c>
      <c r="P247" s="11">
        <v>234.07</v>
      </c>
      <c r="Q247" s="49">
        <f t="shared" si="216"/>
        <v>2.3407</v>
      </c>
      <c r="R247" s="49">
        <f t="shared" si="217"/>
        <v>98.309399999999997</v>
      </c>
      <c r="S247" s="11">
        <v>236.07</v>
      </c>
      <c r="T247" s="49">
        <f t="shared" si="218"/>
        <v>2.3607</v>
      </c>
      <c r="U247" s="49">
        <f t="shared" si="219"/>
        <v>99.1494</v>
      </c>
      <c r="V247" s="120">
        <v>0.77</v>
      </c>
      <c r="W247" s="49">
        <f t="shared" si="235"/>
        <v>92.674400000000006</v>
      </c>
      <c r="X247" s="49">
        <f t="shared" si="203"/>
        <v>2.2065333333333337</v>
      </c>
      <c r="Y247" s="49">
        <f t="shared" si="204"/>
        <v>93.514399999999981</v>
      </c>
      <c r="Z247" s="49">
        <f t="shared" si="205"/>
        <v>2.2265333333333328</v>
      </c>
      <c r="AA247" s="49">
        <f t="shared" si="236"/>
        <v>99.079399999999993</v>
      </c>
      <c r="AB247" s="49">
        <f t="shared" si="206"/>
        <v>2.3590333333333331</v>
      </c>
      <c r="AC247" s="120">
        <v>1.18</v>
      </c>
      <c r="AD247" s="49">
        <f t="shared" si="237"/>
        <v>93.084400000000016</v>
      </c>
      <c r="AE247" s="49">
        <f t="shared" si="207"/>
        <v>2.2162952380952383</v>
      </c>
      <c r="AF247" s="164">
        <v>2.4581270000000002</v>
      </c>
      <c r="AG247" s="164">
        <v>2.4581270000000002</v>
      </c>
      <c r="AH247" s="164">
        <v>2.3252169999999999</v>
      </c>
      <c r="AI247" s="164">
        <v>2.3449209999999998</v>
      </c>
      <c r="AJ247" s="164">
        <v>1.911063</v>
      </c>
      <c r="AK247" s="164">
        <v>2.3252169999999999</v>
      </c>
      <c r="AL247" s="164">
        <v>1.911063</v>
      </c>
      <c r="AM247" s="165">
        <v>2.7250000000000001</v>
      </c>
      <c r="AN247" s="165">
        <v>3.14</v>
      </c>
      <c r="AO247" s="165">
        <v>3.3769999999999998</v>
      </c>
      <c r="AP247" s="165">
        <v>4.1159999999999997</v>
      </c>
      <c r="AQ247" s="165">
        <v>4.4039999999999999</v>
      </c>
      <c r="AR247" s="165">
        <v>4.4390000000000001</v>
      </c>
      <c r="AS247" s="49">
        <f t="shared" si="232"/>
        <v>2.1947562499999997</v>
      </c>
      <c r="AT247" s="49">
        <f t="shared" si="232"/>
        <v>2.1947562499999997</v>
      </c>
      <c r="AU247" s="151">
        <v>73.37</v>
      </c>
      <c r="AV247" s="49">
        <f t="shared" si="233"/>
        <v>557.61199999999997</v>
      </c>
      <c r="AW247" s="49">
        <f t="shared" si="234"/>
        <v>525.31200000000001</v>
      </c>
      <c r="AX247" s="19"/>
      <c r="AY247" s="19">
        <f t="shared" si="220"/>
        <v>103.24133400000001</v>
      </c>
      <c r="AZ247" s="19">
        <f t="shared" si="221"/>
        <v>97.659113999999988</v>
      </c>
      <c r="BA247" s="19">
        <f t="shared" si="222"/>
        <v>98.486681999999988</v>
      </c>
      <c r="BB247" s="19">
        <f t="shared" si="223"/>
        <v>80.264645999999999</v>
      </c>
      <c r="BC247" s="19">
        <f t="shared" si="224"/>
        <v>97.659113999999988</v>
      </c>
      <c r="BD247" s="19">
        <f t="shared" si="225"/>
        <v>80.264645999999999</v>
      </c>
      <c r="BE247" s="19">
        <f t="shared" si="226"/>
        <v>114.45</v>
      </c>
      <c r="BF247" s="19">
        <f t="shared" si="227"/>
        <v>131.88</v>
      </c>
      <c r="BG247" s="19">
        <f t="shared" si="228"/>
        <v>141.834</v>
      </c>
      <c r="BH247" s="19">
        <f t="shared" si="229"/>
        <v>172.87199999999999</v>
      </c>
      <c r="BI247" s="19">
        <f t="shared" si="230"/>
        <v>184.96799999999999</v>
      </c>
      <c r="BJ247" s="19">
        <f t="shared" si="231"/>
        <v>186.43799999999999</v>
      </c>
    </row>
    <row r="248" spans="1:62">
      <c r="A248" s="20">
        <v>20210702</v>
      </c>
      <c r="B248" s="20">
        <v>202107</v>
      </c>
      <c r="C248" s="3">
        <v>44379</v>
      </c>
      <c r="D248" s="19">
        <v>224.73</v>
      </c>
      <c r="E248" s="49">
        <f t="shared" si="208"/>
        <v>2.2473000000000001</v>
      </c>
      <c r="F248" s="49">
        <f t="shared" si="209"/>
        <v>94.386600000000001</v>
      </c>
      <c r="G248" s="11">
        <v>226.73</v>
      </c>
      <c r="H248" s="49">
        <f t="shared" si="210"/>
        <v>2.2673000000000001</v>
      </c>
      <c r="I248" s="49">
        <f t="shared" si="211"/>
        <v>95.226600000000005</v>
      </c>
      <c r="J248" s="11">
        <v>230.97</v>
      </c>
      <c r="K248" s="49">
        <f t="shared" si="212"/>
        <v>2.3096999999999999</v>
      </c>
      <c r="L248" s="49">
        <f t="shared" si="213"/>
        <v>97.00739999999999</v>
      </c>
      <c r="M248" s="11">
        <v>232.97</v>
      </c>
      <c r="N248" s="49">
        <f t="shared" si="214"/>
        <v>2.3296999999999999</v>
      </c>
      <c r="O248" s="49">
        <f t="shared" si="215"/>
        <v>97.847399999999993</v>
      </c>
      <c r="P248" s="11">
        <v>240.33</v>
      </c>
      <c r="Q248" s="49">
        <f t="shared" si="216"/>
        <v>2.4033000000000002</v>
      </c>
      <c r="R248" s="49">
        <f t="shared" si="217"/>
        <v>100.93860000000001</v>
      </c>
      <c r="S248" s="11">
        <v>242.33</v>
      </c>
      <c r="T248" s="49">
        <f t="shared" si="218"/>
        <v>2.4233000000000002</v>
      </c>
      <c r="U248" s="49">
        <f t="shared" si="219"/>
        <v>101.77860000000001</v>
      </c>
      <c r="V248" s="120">
        <v>0.77</v>
      </c>
      <c r="W248" s="49">
        <f t="shared" si="235"/>
        <v>95.156599999999997</v>
      </c>
      <c r="X248" s="49">
        <f t="shared" si="203"/>
        <v>2.2656333333333332</v>
      </c>
      <c r="Y248" s="49">
        <f t="shared" si="204"/>
        <v>95.996600000000001</v>
      </c>
      <c r="Z248" s="49">
        <f t="shared" si="205"/>
        <v>2.2856333333333332</v>
      </c>
      <c r="AA248" s="49">
        <f t="shared" si="236"/>
        <v>101.7086</v>
      </c>
      <c r="AB248" s="49">
        <f t="shared" si="206"/>
        <v>2.4216333333333333</v>
      </c>
      <c r="AC248" s="120">
        <v>1.18</v>
      </c>
      <c r="AD248" s="49">
        <f t="shared" si="237"/>
        <v>95.566600000000008</v>
      </c>
      <c r="AE248" s="49">
        <f t="shared" si="207"/>
        <v>2.2753952380952382</v>
      </c>
      <c r="AF248" s="164">
        <v>2.4581270000000002</v>
      </c>
      <c r="AG248" s="164">
        <v>2.4581270000000002</v>
      </c>
      <c r="AH248" s="164">
        <v>2.3252169999999999</v>
      </c>
      <c r="AI248" s="164">
        <v>2.3449209999999998</v>
      </c>
      <c r="AJ248" s="164">
        <v>1.911063</v>
      </c>
      <c r="AK248" s="164">
        <v>2.3252169999999999</v>
      </c>
      <c r="AL248" s="164">
        <v>1.911063</v>
      </c>
      <c r="AM248" s="165">
        <v>2.6930000000000001</v>
      </c>
      <c r="AN248" s="165">
        <v>3.1</v>
      </c>
      <c r="AO248" s="165">
        <v>3.3420000000000001</v>
      </c>
      <c r="AP248" s="165">
        <v>4.093</v>
      </c>
      <c r="AQ248" s="165">
        <v>4.383</v>
      </c>
      <c r="AR248" s="165">
        <v>4.4210000000000003</v>
      </c>
      <c r="AS248" s="49">
        <f t="shared" si="232"/>
        <v>2.1947562499999997</v>
      </c>
      <c r="AT248" s="49">
        <f t="shared" si="232"/>
        <v>2.1947562499999997</v>
      </c>
      <c r="AU248" s="151">
        <v>75.16</v>
      </c>
      <c r="AV248" s="49">
        <f t="shared" si="233"/>
        <v>571.21599999999989</v>
      </c>
      <c r="AW248" s="49">
        <f t="shared" si="234"/>
        <v>522.95600000000002</v>
      </c>
      <c r="AX248" s="19"/>
      <c r="AY248" s="19">
        <f t="shared" si="220"/>
        <v>103.24133400000001</v>
      </c>
      <c r="AZ248" s="19">
        <f t="shared" si="221"/>
        <v>97.659113999999988</v>
      </c>
      <c r="BA248" s="19">
        <f t="shared" si="222"/>
        <v>98.486681999999988</v>
      </c>
      <c r="BB248" s="19">
        <f t="shared" si="223"/>
        <v>80.264645999999999</v>
      </c>
      <c r="BC248" s="19">
        <f t="shared" si="224"/>
        <v>97.659113999999988</v>
      </c>
      <c r="BD248" s="19">
        <f t="shared" si="225"/>
        <v>80.264645999999999</v>
      </c>
      <c r="BE248" s="19">
        <f t="shared" si="226"/>
        <v>113.10600000000001</v>
      </c>
      <c r="BF248" s="19">
        <f t="shared" si="227"/>
        <v>130.20000000000002</v>
      </c>
      <c r="BG248" s="19">
        <f t="shared" si="228"/>
        <v>140.364</v>
      </c>
      <c r="BH248" s="19">
        <f t="shared" si="229"/>
        <v>171.90600000000001</v>
      </c>
      <c r="BI248" s="19">
        <f t="shared" si="230"/>
        <v>184.08600000000001</v>
      </c>
      <c r="BJ248" s="19">
        <f t="shared" si="231"/>
        <v>185.68200000000002</v>
      </c>
    </row>
    <row r="249" spans="1:62">
      <c r="A249" s="20">
        <v>20210701</v>
      </c>
      <c r="B249" s="20">
        <v>202107</v>
      </c>
      <c r="C249" s="3">
        <v>44378</v>
      </c>
      <c r="D249" s="19">
        <v>221.01</v>
      </c>
      <c r="E249" s="49">
        <f t="shared" si="208"/>
        <v>2.2100999999999997</v>
      </c>
      <c r="F249" s="49">
        <f t="shared" si="209"/>
        <v>92.82419999999999</v>
      </c>
      <c r="G249" s="11">
        <v>223.01</v>
      </c>
      <c r="H249" s="49">
        <f t="shared" si="210"/>
        <v>2.2300999999999997</v>
      </c>
      <c r="I249" s="49">
        <f t="shared" si="211"/>
        <v>93.664199999999994</v>
      </c>
      <c r="J249" s="11">
        <v>227.33</v>
      </c>
      <c r="K249" s="49">
        <f t="shared" si="212"/>
        <v>2.2733000000000003</v>
      </c>
      <c r="L249" s="49">
        <f t="shared" si="213"/>
        <v>95.478600000000014</v>
      </c>
      <c r="M249" s="11">
        <v>229.33</v>
      </c>
      <c r="N249" s="49">
        <f t="shared" si="214"/>
        <v>2.2933000000000003</v>
      </c>
      <c r="O249" s="49">
        <f t="shared" si="215"/>
        <v>96.318600000000018</v>
      </c>
      <c r="P249" s="11">
        <v>236.81</v>
      </c>
      <c r="Q249" s="49">
        <f t="shared" si="216"/>
        <v>2.3681000000000001</v>
      </c>
      <c r="R249" s="49">
        <f t="shared" si="217"/>
        <v>99.4602</v>
      </c>
      <c r="S249" s="11">
        <v>238.81</v>
      </c>
      <c r="T249" s="49">
        <f t="shared" si="218"/>
        <v>2.3881000000000001</v>
      </c>
      <c r="U249" s="49">
        <f t="shared" si="219"/>
        <v>100.3002</v>
      </c>
      <c r="V249" s="120">
        <v>0.77</v>
      </c>
      <c r="W249" s="49">
        <f t="shared" si="235"/>
        <v>93.594199999999987</v>
      </c>
      <c r="X249" s="49">
        <f t="shared" si="203"/>
        <v>2.2284333333333328</v>
      </c>
      <c r="Y249" s="49">
        <f t="shared" si="204"/>
        <v>94.43419999999999</v>
      </c>
      <c r="Z249" s="49">
        <f t="shared" si="205"/>
        <v>2.2484333333333333</v>
      </c>
      <c r="AA249" s="49">
        <f t="shared" si="236"/>
        <v>100.2302</v>
      </c>
      <c r="AB249" s="49">
        <f t="shared" si="206"/>
        <v>2.3864333333333332</v>
      </c>
      <c r="AC249" s="120">
        <v>1.18</v>
      </c>
      <c r="AD249" s="49">
        <f t="shared" si="237"/>
        <v>94.004199999999997</v>
      </c>
      <c r="AE249" s="49">
        <f t="shared" si="207"/>
        <v>2.2381952380952379</v>
      </c>
      <c r="AF249" s="164">
        <v>2.4581270000000002</v>
      </c>
      <c r="AG249" s="164">
        <v>2.4581270000000002</v>
      </c>
      <c r="AH249" s="164">
        <v>2.3252169999999999</v>
      </c>
      <c r="AI249" s="164">
        <v>2.3449209999999998</v>
      </c>
      <c r="AJ249" s="164">
        <v>1.911063</v>
      </c>
      <c r="AK249" s="164">
        <v>2.3252169999999999</v>
      </c>
      <c r="AL249" s="164">
        <v>1.911063</v>
      </c>
      <c r="AM249" s="165">
        <v>2.6930000000000001</v>
      </c>
      <c r="AN249" s="165">
        <v>3.1</v>
      </c>
      <c r="AO249" s="165">
        <v>3.3420000000000001</v>
      </c>
      <c r="AP249" s="165">
        <v>4.093</v>
      </c>
      <c r="AQ249" s="165">
        <v>4.383</v>
      </c>
      <c r="AR249" s="165">
        <v>4.4210000000000003</v>
      </c>
      <c r="AS249" s="49">
        <f t="shared" si="232"/>
        <v>2.1947562499999997</v>
      </c>
      <c r="AT249" s="49">
        <f t="shared" si="232"/>
        <v>2.1947562499999997</v>
      </c>
      <c r="AU249" s="151">
        <v>75.16</v>
      </c>
      <c r="AV249" s="49">
        <f t="shared" si="233"/>
        <v>571.21599999999989</v>
      </c>
      <c r="AW249" s="49">
        <f t="shared" si="234"/>
        <v>523.10799999999995</v>
      </c>
      <c r="AX249" s="19"/>
      <c r="AY249" s="19">
        <f t="shared" si="220"/>
        <v>103.24133400000001</v>
      </c>
      <c r="AZ249" s="19">
        <f t="shared" si="221"/>
        <v>97.659113999999988</v>
      </c>
      <c r="BA249" s="19">
        <f t="shared" si="222"/>
        <v>98.486681999999988</v>
      </c>
      <c r="BB249" s="19">
        <f t="shared" si="223"/>
        <v>80.264645999999999</v>
      </c>
      <c r="BC249" s="19">
        <f t="shared" si="224"/>
        <v>97.659113999999988</v>
      </c>
      <c r="BD249" s="19">
        <f t="shared" si="225"/>
        <v>80.264645999999999</v>
      </c>
      <c r="BE249" s="19">
        <f t="shared" si="226"/>
        <v>113.10600000000001</v>
      </c>
      <c r="BF249" s="19">
        <f t="shared" si="227"/>
        <v>130.20000000000002</v>
      </c>
      <c r="BG249" s="19">
        <f t="shared" si="228"/>
        <v>140.364</v>
      </c>
      <c r="BH249" s="19">
        <f t="shared" si="229"/>
        <v>171.90600000000001</v>
      </c>
      <c r="BI249" s="19">
        <f t="shared" si="230"/>
        <v>184.08600000000001</v>
      </c>
      <c r="BJ249" s="19">
        <f t="shared" si="231"/>
        <v>185.68200000000002</v>
      </c>
    </row>
    <row r="250" spans="1:62">
      <c r="A250" s="20">
        <v>20210630</v>
      </c>
      <c r="B250" s="20">
        <v>202106</v>
      </c>
      <c r="C250" s="3">
        <v>44377</v>
      </c>
      <c r="D250" s="19">
        <v>217.43</v>
      </c>
      <c r="E250" s="49">
        <f t="shared" si="208"/>
        <v>2.1743000000000001</v>
      </c>
      <c r="F250" s="49">
        <f t="shared" si="209"/>
        <v>91.320599999999999</v>
      </c>
      <c r="G250" s="11">
        <v>219.43</v>
      </c>
      <c r="H250" s="49">
        <f t="shared" si="210"/>
        <v>2.1943000000000001</v>
      </c>
      <c r="I250" s="49">
        <f t="shared" si="211"/>
        <v>92.160600000000002</v>
      </c>
      <c r="J250" s="11">
        <v>223.71</v>
      </c>
      <c r="K250" s="49">
        <f t="shared" si="212"/>
        <v>2.2370999999999999</v>
      </c>
      <c r="L250" s="49">
        <f t="shared" si="213"/>
        <v>93.958199999999991</v>
      </c>
      <c r="M250" s="11">
        <v>225.71</v>
      </c>
      <c r="N250" s="49">
        <f t="shared" si="214"/>
        <v>2.2570999999999999</v>
      </c>
      <c r="O250" s="49">
        <f t="shared" si="215"/>
        <v>94.798199999999994</v>
      </c>
      <c r="P250" s="11">
        <v>233.13</v>
      </c>
      <c r="Q250" s="49">
        <f t="shared" si="216"/>
        <v>2.3313000000000001</v>
      </c>
      <c r="R250" s="49">
        <f t="shared" si="217"/>
        <v>97.914600000000007</v>
      </c>
      <c r="S250" s="11">
        <v>235.13</v>
      </c>
      <c r="T250" s="49">
        <f t="shared" si="218"/>
        <v>2.3513000000000002</v>
      </c>
      <c r="U250" s="49">
        <f t="shared" si="219"/>
        <v>98.754600000000011</v>
      </c>
      <c r="V250" s="120">
        <v>0.77</v>
      </c>
      <c r="W250" s="49">
        <f t="shared" si="235"/>
        <v>92.090599999999995</v>
      </c>
      <c r="X250" s="49">
        <f t="shared" si="203"/>
        <v>2.1926333333333332</v>
      </c>
      <c r="Y250" s="49">
        <f t="shared" si="204"/>
        <v>92.930599999999998</v>
      </c>
      <c r="Z250" s="49">
        <f t="shared" si="205"/>
        <v>2.2126333333333332</v>
      </c>
      <c r="AA250" s="49">
        <f t="shared" si="236"/>
        <v>98.684600000000003</v>
      </c>
      <c r="AB250" s="49">
        <f t="shared" si="206"/>
        <v>2.3496333333333332</v>
      </c>
      <c r="AC250" s="120">
        <v>1.18</v>
      </c>
      <c r="AD250" s="49">
        <f t="shared" si="237"/>
        <v>92.500600000000006</v>
      </c>
      <c r="AE250" s="49">
        <f t="shared" si="207"/>
        <v>2.2023952380952383</v>
      </c>
      <c r="AF250" s="164">
        <v>2.4581270000000002</v>
      </c>
      <c r="AG250" s="164">
        <v>2.4581270000000002</v>
      </c>
      <c r="AH250" s="164">
        <v>2.3252169999999999</v>
      </c>
      <c r="AI250" s="164">
        <v>2.3449209999999998</v>
      </c>
      <c r="AJ250" s="164">
        <v>1.911063</v>
      </c>
      <c r="AK250" s="164">
        <v>2.3252169999999999</v>
      </c>
      <c r="AL250" s="164">
        <v>1.911063</v>
      </c>
      <c r="AM250" s="165">
        <v>2.6930000000000001</v>
      </c>
      <c r="AN250" s="165">
        <v>3.1</v>
      </c>
      <c r="AO250" s="165">
        <v>3.3420000000000001</v>
      </c>
      <c r="AP250" s="165">
        <v>4.093</v>
      </c>
      <c r="AQ250" s="165">
        <v>4.383</v>
      </c>
      <c r="AR250" s="165">
        <v>4.4210000000000003</v>
      </c>
      <c r="AS250" s="49">
        <f t="shared" si="232"/>
        <v>2.1947562499999997</v>
      </c>
      <c r="AT250" s="49">
        <f t="shared" si="232"/>
        <v>2.1947562499999997</v>
      </c>
      <c r="AU250" s="151">
        <v>75.09</v>
      </c>
      <c r="AV250" s="49">
        <f t="shared" si="233"/>
        <v>570.68399999999997</v>
      </c>
      <c r="AW250" s="49">
        <f t="shared" si="234"/>
        <v>513.91200000000003</v>
      </c>
      <c r="AX250" s="19"/>
      <c r="AY250" s="19">
        <f t="shared" si="220"/>
        <v>103.24133400000001</v>
      </c>
      <c r="AZ250" s="19">
        <f t="shared" si="221"/>
        <v>97.659113999999988</v>
      </c>
      <c r="BA250" s="19">
        <f t="shared" si="222"/>
        <v>98.486681999999988</v>
      </c>
      <c r="BB250" s="19">
        <f t="shared" si="223"/>
        <v>80.264645999999999</v>
      </c>
      <c r="BC250" s="19">
        <f t="shared" si="224"/>
        <v>97.659113999999988</v>
      </c>
      <c r="BD250" s="19">
        <f t="shared" si="225"/>
        <v>80.264645999999999</v>
      </c>
      <c r="BE250" s="19">
        <f t="shared" si="226"/>
        <v>113.10600000000001</v>
      </c>
      <c r="BF250" s="19">
        <f t="shared" si="227"/>
        <v>130.20000000000002</v>
      </c>
      <c r="BG250" s="19">
        <f t="shared" si="228"/>
        <v>140.364</v>
      </c>
      <c r="BH250" s="19">
        <f t="shared" si="229"/>
        <v>171.90600000000001</v>
      </c>
      <c r="BI250" s="19">
        <f t="shared" si="230"/>
        <v>184.08600000000001</v>
      </c>
      <c r="BJ250" s="19">
        <f t="shared" si="231"/>
        <v>185.68200000000002</v>
      </c>
    </row>
    <row r="251" spans="1:62">
      <c r="A251" s="20">
        <v>20210629</v>
      </c>
      <c r="B251" s="20">
        <v>202106</v>
      </c>
      <c r="C251" s="3">
        <v>44376</v>
      </c>
      <c r="D251" s="19">
        <v>216.9</v>
      </c>
      <c r="E251" s="49">
        <f t="shared" si="208"/>
        <v>2.169</v>
      </c>
      <c r="F251" s="49">
        <f t="shared" si="209"/>
        <v>91.097999999999999</v>
      </c>
      <c r="G251" s="11">
        <v>218.9</v>
      </c>
      <c r="H251" s="49">
        <f t="shared" si="210"/>
        <v>2.1890000000000001</v>
      </c>
      <c r="I251" s="49">
        <f t="shared" si="211"/>
        <v>91.938000000000002</v>
      </c>
      <c r="J251" s="11">
        <v>223.3</v>
      </c>
      <c r="K251" s="49">
        <f t="shared" si="212"/>
        <v>2.2330000000000001</v>
      </c>
      <c r="L251" s="49">
        <f t="shared" si="213"/>
        <v>93.786000000000001</v>
      </c>
      <c r="M251" s="11">
        <v>225.3</v>
      </c>
      <c r="N251" s="49">
        <f t="shared" si="214"/>
        <v>2.2530000000000001</v>
      </c>
      <c r="O251" s="49">
        <f t="shared" si="215"/>
        <v>94.626000000000005</v>
      </c>
      <c r="P251" s="11">
        <v>232.9</v>
      </c>
      <c r="Q251" s="49">
        <f t="shared" si="216"/>
        <v>2.3290000000000002</v>
      </c>
      <c r="R251" s="49">
        <f t="shared" si="217"/>
        <v>97.818000000000012</v>
      </c>
      <c r="S251" s="11">
        <v>234.9</v>
      </c>
      <c r="T251" s="49">
        <f t="shared" si="218"/>
        <v>2.3490000000000002</v>
      </c>
      <c r="U251" s="49">
        <f t="shared" si="219"/>
        <v>98.658000000000015</v>
      </c>
      <c r="V251" s="120">
        <v>0.77</v>
      </c>
      <c r="W251" s="49">
        <f t="shared" si="235"/>
        <v>91.867999999999995</v>
      </c>
      <c r="X251" s="49">
        <f t="shared" si="203"/>
        <v>2.1873333333333331</v>
      </c>
      <c r="Y251" s="49">
        <f t="shared" si="204"/>
        <v>92.707999999999998</v>
      </c>
      <c r="Z251" s="49">
        <f t="shared" si="205"/>
        <v>2.2073333333333331</v>
      </c>
      <c r="AA251" s="49">
        <f t="shared" si="236"/>
        <v>98.588000000000008</v>
      </c>
      <c r="AB251" s="49">
        <f t="shared" si="206"/>
        <v>2.3473333333333337</v>
      </c>
      <c r="AC251" s="120">
        <v>1.18</v>
      </c>
      <c r="AD251" s="49">
        <f t="shared" si="237"/>
        <v>92.278000000000006</v>
      </c>
      <c r="AE251" s="49">
        <f t="shared" si="207"/>
        <v>2.1970952380952382</v>
      </c>
      <c r="AF251" s="164">
        <v>2.4581270000000002</v>
      </c>
      <c r="AG251" s="164">
        <v>2.4581270000000002</v>
      </c>
      <c r="AH251" s="164">
        <v>2.3252169999999999</v>
      </c>
      <c r="AI251" s="164">
        <v>2.3449209999999998</v>
      </c>
      <c r="AJ251" s="164">
        <v>1.911063</v>
      </c>
      <c r="AK251" s="164">
        <v>2.3252169999999999</v>
      </c>
      <c r="AL251" s="164">
        <v>1.911063</v>
      </c>
      <c r="AM251" s="165">
        <v>2.6930000000000001</v>
      </c>
      <c r="AN251" s="165">
        <v>3.1</v>
      </c>
      <c r="AO251" s="165">
        <v>3.3420000000000001</v>
      </c>
      <c r="AP251" s="165">
        <v>4.093</v>
      </c>
      <c r="AQ251" s="165">
        <v>4.383</v>
      </c>
      <c r="AR251" s="165">
        <v>4.4210000000000003</v>
      </c>
      <c r="AS251" s="49">
        <f t="shared" si="232"/>
        <v>2.1947562499999997</v>
      </c>
      <c r="AT251" s="49">
        <f t="shared" si="232"/>
        <v>2.1947562499999997</v>
      </c>
      <c r="AU251" s="151">
        <v>73.08</v>
      </c>
      <c r="AV251" s="49">
        <f t="shared" si="233"/>
        <v>555.40800000000002</v>
      </c>
      <c r="AW251" s="49">
        <f t="shared" si="234"/>
        <v>504.03199999999993</v>
      </c>
      <c r="AX251" s="19"/>
      <c r="AY251" s="19">
        <f t="shared" si="220"/>
        <v>103.24133400000001</v>
      </c>
      <c r="AZ251" s="19">
        <f t="shared" si="221"/>
        <v>97.659113999999988</v>
      </c>
      <c r="BA251" s="19">
        <f t="shared" si="222"/>
        <v>98.486681999999988</v>
      </c>
      <c r="BB251" s="19">
        <f t="shared" si="223"/>
        <v>80.264645999999999</v>
      </c>
      <c r="BC251" s="19">
        <f t="shared" si="224"/>
        <v>97.659113999999988</v>
      </c>
      <c r="BD251" s="19">
        <f t="shared" si="225"/>
        <v>80.264645999999999</v>
      </c>
      <c r="BE251" s="19">
        <f t="shared" si="226"/>
        <v>113.10600000000001</v>
      </c>
      <c r="BF251" s="19">
        <f t="shared" si="227"/>
        <v>130.20000000000002</v>
      </c>
      <c r="BG251" s="19">
        <f t="shared" si="228"/>
        <v>140.364</v>
      </c>
      <c r="BH251" s="19">
        <f t="shared" si="229"/>
        <v>171.90600000000001</v>
      </c>
      <c r="BI251" s="19">
        <f t="shared" si="230"/>
        <v>184.08600000000001</v>
      </c>
      <c r="BJ251" s="19">
        <f t="shared" si="231"/>
        <v>185.68200000000002</v>
      </c>
    </row>
    <row r="252" spans="1:62">
      <c r="A252" s="20">
        <v>20210628</v>
      </c>
      <c r="B252" s="20">
        <v>202106</v>
      </c>
      <c r="C252" s="3">
        <v>44375</v>
      </c>
      <c r="D252" s="19">
        <v>213.77</v>
      </c>
      <c r="E252" s="49">
        <f t="shared" si="208"/>
        <v>2.1377000000000002</v>
      </c>
      <c r="F252" s="49">
        <f t="shared" si="209"/>
        <v>89.7834</v>
      </c>
      <c r="G252" s="11">
        <v>215.77</v>
      </c>
      <c r="H252" s="49">
        <f t="shared" si="210"/>
        <v>2.1577000000000002</v>
      </c>
      <c r="I252" s="49">
        <f t="shared" si="211"/>
        <v>90.623400000000004</v>
      </c>
      <c r="J252" s="11">
        <v>219.27</v>
      </c>
      <c r="K252" s="49">
        <f t="shared" si="212"/>
        <v>2.1927000000000003</v>
      </c>
      <c r="L252" s="49">
        <f t="shared" si="213"/>
        <v>92.093400000000017</v>
      </c>
      <c r="M252" s="11">
        <v>221.27</v>
      </c>
      <c r="N252" s="49">
        <f t="shared" si="214"/>
        <v>2.2126999999999999</v>
      </c>
      <c r="O252" s="49">
        <f t="shared" si="215"/>
        <v>92.933399999999992</v>
      </c>
      <c r="P252" s="11">
        <v>227.52</v>
      </c>
      <c r="Q252" s="49">
        <f t="shared" si="216"/>
        <v>2.2751999999999999</v>
      </c>
      <c r="R252" s="49">
        <f t="shared" si="217"/>
        <v>95.558399999999992</v>
      </c>
      <c r="S252" s="11">
        <v>229.52</v>
      </c>
      <c r="T252" s="49">
        <f t="shared" si="218"/>
        <v>2.2951999999999999</v>
      </c>
      <c r="U252" s="49">
        <f t="shared" si="219"/>
        <v>96.398399999999995</v>
      </c>
      <c r="V252" s="120">
        <v>0.77</v>
      </c>
      <c r="W252" s="49">
        <f t="shared" si="235"/>
        <v>90.553399999999996</v>
      </c>
      <c r="X252" s="49">
        <f t="shared" si="203"/>
        <v>2.1560333333333332</v>
      </c>
      <c r="Y252" s="49">
        <f t="shared" si="204"/>
        <v>91.3934</v>
      </c>
      <c r="Z252" s="49">
        <f t="shared" si="205"/>
        <v>2.1760333333333333</v>
      </c>
      <c r="AA252" s="49">
        <f t="shared" si="236"/>
        <v>96.328399999999988</v>
      </c>
      <c r="AB252" s="49">
        <f t="shared" si="206"/>
        <v>2.293533333333333</v>
      </c>
      <c r="AC252" s="120">
        <v>1.18</v>
      </c>
      <c r="AD252" s="49">
        <f t="shared" si="237"/>
        <v>90.963400000000007</v>
      </c>
      <c r="AE252" s="49">
        <f t="shared" si="207"/>
        <v>2.1657952380952383</v>
      </c>
      <c r="AF252" s="164">
        <v>2.4581270000000002</v>
      </c>
      <c r="AG252" s="164">
        <v>2.4581270000000002</v>
      </c>
      <c r="AH252" s="164">
        <v>2.3252169999999999</v>
      </c>
      <c r="AI252" s="164">
        <v>2.3449209999999998</v>
      </c>
      <c r="AJ252" s="164">
        <v>1.911063</v>
      </c>
      <c r="AK252" s="164">
        <v>2.3252169999999999</v>
      </c>
      <c r="AL252" s="164">
        <v>1.911063</v>
      </c>
      <c r="AM252" s="165">
        <v>2.6930000000000001</v>
      </c>
      <c r="AN252" s="165">
        <v>3.1</v>
      </c>
      <c r="AO252" s="165">
        <v>3.3420000000000001</v>
      </c>
      <c r="AP252" s="165">
        <v>4.093</v>
      </c>
      <c r="AQ252" s="165">
        <v>4.383</v>
      </c>
      <c r="AR252" s="165">
        <v>4.4210000000000003</v>
      </c>
      <c r="AS252" s="49">
        <f t="shared" si="232"/>
        <v>2.1947562499999997</v>
      </c>
      <c r="AT252" s="49">
        <f t="shared" si="232"/>
        <v>2.1947562499999997</v>
      </c>
      <c r="AU252" s="151">
        <v>73.08</v>
      </c>
      <c r="AV252" s="49">
        <f t="shared" si="233"/>
        <v>555.40800000000002</v>
      </c>
      <c r="AW252" s="49">
        <f t="shared" si="234"/>
        <v>508.05999999999995</v>
      </c>
      <c r="AX252" s="19"/>
      <c r="AY252" s="19">
        <f t="shared" si="220"/>
        <v>103.24133400000001</v>
      </c>
      <c r="AZ252" s="19">
        <f t="shared" si="221"/>
        <v>97.659113999999988</v>
      </c>
      <c r="BA252" s="19">
        <f t="shared" si="222"/>
        <v>98.486681999999988</v>
      </c>
      <c r="BB252" s="19">
        <f t="shared" si="223"/>
        <v>80.264645999999999</v>
      </c>
      <c r="BC252" s="19">
        <f t="shared" si="224"/>
        <v>97.659113999999988</v>
      </c>
      <c r="BD252" s="19">
        <f t="shared" si="225"/>
        <v>80.264645999999999</v>
      </c>
      <c r="BE252" s="19">
        <f t="shared" si="226"/>
        <v>113.10600000000001</v>
      </c>
      <c r="BF252" s="19">
        <f t="shared" si="227"/>
        <v>130.20000000000002</v>
      </c>
      <c r="BG252" s="19">
        <f t="shared" si="228"/>
        <v>140.364</v>
      </c>
      <c r="BH252" s="19">
        <f t="shared" si="229"/>
        <v>171.90600000000001</v>
      </c>
      <c r="BI252" s="19">
        <f t="shared" si="230"/>
        <v>184.08600000000001</v>
      </c>
      <c r="BJ252" s="19">
        <f t="shared" si="231"/>
        <v>185.68200000000002</v>
      </c>
    </row>
    <row r="253" spans="1:62">
      <c r="A253" s="20">
        <v>20210625</v>
      </c>
      <c r="B253" s="20">
        <v>202106</v>
      </c>
      <c r="C253" s="3">
        <v>44372</v>
      </c>
      <c r="D253" s="19">
        <v>218.12</v>
      </c>
      <c r="E253" s="49">
        <f t="shared" si="208"/>
        <v>2.1812</v>
      </c>
      <c r="F253" s="49">
        <f t="shared" si="209"/>
        <v>91.610399999999998</v>
      </c>
      <c r="G253" s="11">
        <v>220.12</v>
      </c>
      <c r="H253" s="49">
        <f t="shared" si="210"/>
        <v>2.2012</v>
      </c>
      <c r="I253" s="49">
        <f t="shared" si="211"/>
        <v>92.450400000000002</v>
      </c>
      <c r="J253" s="11">
        <v>223.92</v>
      </c>
      <c r="K253" s="49">
        <f t="shared" si="212"/>
        <v>2.2391999999999999</v>
      </c>
      <c r="L253" s="49">
        <f t="shared" si="213"/>
        <v>94.046399999999991</v>
      </c>
      <c r="M253" s="11">
        <v>225.92</v>
      </c>
      <c r="N253" s="49">
        <f t="shared" si="214"/>
        <v>2.2591999999999999</v>
      </c>
      <c r="O253" s="49">
        <f t="shared" si="215"/>
        <v>94.886399999999995</v>
      </c>
      <c r="P253" s="11">
        <v>232.62</v>
      </c>
      <c r="Q253" s="49">
        <f t="shared" si="216"/>
        <v>2.3262</v>
      </c>
      <c r="R253" s="49">
        <f t="shared" si="217"/>
        <v>97.700400000000002</v>
      </c>
      <c r="S253" s="11">
        <v>234.62</v>
      </c>
      <c r="T253" s="49">
        <f t="shared" si="218"/>
        <v>2.3462000000000001</v>
      </c>
      <c r="U253" s="49">
        <f t="shared" si="219"/>
        <v>98.540400000000005</v>
      </c>
      <c r="V253" s="120">
        <v>0.77</v>
      </c>
      <c r="W253" s="49">
        <f t="shared" si="235"/>
        <v>92.380399999999995</v>
      </c>
      <c r="X253" s="49">
        <f t="shared" si="203"/>
        <v>2.1995333333333331</v>
      </c>
      <c r="Y253" s="49">
        <f t="shared" si="204"/>
        <v>93.220399999999998</v>
      </c>
      <c r="Z253" s="49">
        <f t="shared" si="205"/>
        <v>2.2195333333333331</v>
      </c>
      <c r="AA253" s="49">
        <f t="shared" si="236"/>
        <v>98.470399999999998</v>
      </c>
      <c r="AB253" s="49">
        <f t="shared" si="206"/>
        <v>2.3445333333333331</v>
      </c>
      <c r="AC253" s="120">
        <v>1.18</v>
      </c>
      <c r="AD253" s="49">
        <f t="shared" si="237"/>
        <v>92.790400000000005</v>
      </c>
      <c r="AE253" s="49">
        <f t="shared" si="207"/>
        <v>2.2092952380952382</v>
      </c>
      <c r="AF253" s="164">
        <v>2.4581270000000002</v>
      </c>
      <c r="AG253" s="164">
        <v>2.4581270000000002</v>
      </c>
      <c r="AH253" s="164">
        <v>2.3252169999999999</v>
      </c>
      <c r="AI253" s="164">
        <v>2.3449209999999998</v>
      </c>
      <c r="AJ253" s="164">
        <v>1.911063</v>
      </c>
      <c r="AK253" s="164">
        <v>2.3252169999999999</v>
      </c>
      <c r="AL253" s="164">
        <v>1.911063</v>
      </c>
      <c r="AM253" s="165">
        <v>2.6539999999999999</v>
      </c>
      <c r="AN253" s="165">
        <v>3.0619999999999998</v>
      </c>
      <c r="AO253" s="165">
        <v>3.31</v>
      </c>
      <c r="AP253" s="165">
        <v>4.0640000000000001</v>
      </c>
      <c r="AQ253" s="165">
        <v>4.3440000000000003</v>
      </c>
      <c r="AR253" s="165">
        <v>4.3730000000000002</v>
      </c>
      <c r="AS253" s="49">
        <f t="shared" si="232"/>
        <v>2.1947562499999997</v>
      </c>
      <c r="AT253" s="49">
        <f t="shared" si="232"/>
        <v>2.1947562499999997</v>
      </c>
      <c r="AU253" s="151">
        <v>73.08</v>
      </c>
      <c r="AV253" s="49">
        <f t="shared" si="233"/>
        <v>555.40800000000002</v>
      </c>
      <c r="AW253" s="49">
        <f t="shared" si="234"/>
        <v>503.19599999999991</v>
      </c>
      <c r="AX253" s="19"/>
      <c r="AY253" s="19">
        <f t="shared" si="220"/>
        <v>103.24133400000001</v>
      </c>
      <c r="AZ253" s="19">
        <f t="shared" si="221"/>
        <v>97.659113999999988</v>
      </c>
      <c r="BA253" s="19">
        <f t="shared" si="222"/>
        <v>98.486681999999988</v>
      </c>
      <c r="BB253" s="19">
        <f t="shared" si="223"/>
        <v>80.264645999999999</v>
      </c>
      <c r="BC253" s="19">
        <f t="shared" si="224"/>
        <v>97.659113999999988</v>
      </c>
      <c r="BD253" s="19">
        <f t="shared" si="225"/>
        <v>80.264645999999999</v>
      </c>
      <c r="BE253" s="19">
        <f t="shared" si="226"/>
        <v>111.46799999999999</v>
      </c>
      <c r="BF253" s="19">
        <f t="shared" si="227"/>
        <v>128.60399999999998</v>
      </c>
      <c r="BG253" s="19">
        <f t="shared" si="228"/>
        <v>139.02000000000001</v>
      </c>
      <c r="BH253" s="19">
        <f t="shared" si="229"/>
        <v>170.68799999999999</v>
      </c>
      <c r="BI253" s="19">
        <f t="shared" si="230"/>
        <v>182.44800000000001</v>
      </c>
      <c r="BJ253" s="19">
        <f t="shared" si="231"/>
        <v>183.666</v>
      </c>
    </row>
    <row r="254" spans="1:62">
      <c r="A254" s="20">
        <v>20210624</v>
      </c>
      <c r="B254" s="20">
        <v>202106</v>
      </c>
      <c r="C254" s="3">
        <v>44371</v>
      </c>
      <c r="D254" s="19">
        <v>218.34</v>
      </c>
      <c r="E254" s="49">
        <f t="shared" si="208"/>
        <v>2.1834000000000002</v>
      </c>
      <c r="F254" s="49">
        <f t="shared" si="209"/>
        <v>91.702800000000011</v>
      </c>
      <c r="G254" s="11">
        <v>220.34</v>
      </c>
      <c r="H254" s="49">
        <f t="shared" si="210"/>
        <v>2.2034000000000002</v>
      </c>
      <c r="I254" s="49">
        <f t="shared" si="211"/>
        <v>92.542800000000014</v>
      </c>
      <c r="J254" s="11">
        <v>224.18</v>
      </c>
      <c r="K254" s="49">
        <f t="shared" si="212"/>
        <v>2.2418</v>
      </c>
      <c r="L254" s="49">
        <f t="shared" si="213"/>
        <v>94.155600000000007</v>
      </c>
      <c r="M254" s="11">
        <v>226.184</v>
      </c>
      <c r="N254" s="49">
        <f t="shared" si="214"/>
        <v>2.2618399999999999</v>
      </c>
      <c r="O254" s="49">
        <f t="shared" si="215"/>
        <v>94.997279999999989</v>
      </c>
      <c r="P254" s="11">
        <v>232.95</v>
      </c>
      <c r="Q254" s="49">
        <f t="shared" si="216"/>
        <v>2.3294999999999999</v>
      </c>
      <c r="R254" s="49">
        <f t="shared" si="217"/>
        <v>97.838999999999999</v>
      </c>
      <c r="S254" s="11">
        <v>234.95</v>
      </c>
      <c r="T254" s="49">
        <f t="shared" si="218"/>
        <v>2.3494999999999999</v>
      </c>
      <c r="U254" s="49">
        <f t="shared" si="219"/>
        <v>98.679000000000002</v>
      </c>
      <c r="V254" s="120">
        <v>0.77</v>
      </c>
      <c r="W254" s="49">
        <f t="shared" si="235"/>
        <v>92.472800000000007</v>
      </c>
      <c r="X254" s="49">
        <f t="shared" si="203"/>
        <v>2.2017333333333333</v>
      </c>
      <c r="Y254" s="49">
        <f t="shared" si="204"/>
        <v>93.31280000000001</v>
      </c>
      <c r="Z254" s="49">
        <f t="shared" si="205"/>
        <v>2.2217333333333338</v>
      </c>
      <c r="AA254" s="49">
        <f t="shared" si="236"/>
        <v>98.608999999999995</v>
      </c>
      <c r="AB254" s="49">
        <f t="shared" si="206"/>
        <v>2.347833333333333</v>
      </c>
      <c r="AC254" s="120">
        <v>1.18</v>
      </c>
      <c r="AD254" s="49">
        <f t="shared" si="237"/>
        <v>92.882800000000017</v>
      </c>
      <c r="AE254" s="49">
        <f t="shared" si="207"/>
        <v>2.2114952380952384</v>
      </c>
      <c r="AF254" s="164">
        <v>2.4581270000000002</v>
      </c>
      <c r="AG254" s="164">
        <v>2.4581270000000002</v>
      </c>
      <c r="AH254" s="164">
        <v>2.3252169999999999</v>
      </c>
      <c r="AI254" s="164">
        <v>2.3449209999999998</v>
      </c>
      <c r="AJ254" s="164">
        <v>1.911063</v>
      </c>
      <c r="AK254" s="164">
        <v>2.3252169999999999</v>
      </c>
      <c r="AL254" s="164">
        <v>1.911063</v>
      </c>
      <c r="AM254" s="165">
        <v>2.6539999999999999</v>
      </c>
      <c r="AN254" s="165">
        <v>3.0619999999999998</v>
      </c>
      <c r="AO254" s="165">
        <v>3.31</v>
      </c>
      <c r="AP254" s="165">
        <v>4.0640000000000001</v>
      </c>
      <c r="AQ254" s="165">
        <v>4.3440000000000003</v>
      </c>
      <c r="AR254" s="165">
        <v>4.3730000000000002</v>
      </c>
      <c r="AS254" s="49">
        <f t="shared" si="232"/>
        <v>2.1947562499999997</v>
      </c>
      <c r="AT254" s="49">
        <f t="shared" si="232"/>
        <v>2.1947562499999997</v>
      </c>
      <c r="AU254" s="151">
        <v>73.08</v>
      </c>
      <c r="AV254" s="49">
        <f t="shared" si="233"/>
        <v>555.40800000000002</v>
      </c>
      <c r="AW254" s="49">
        <f t="shared" si="234"/>
        <v>502.13199999999995</v>
      </c>
      <c r="AX254" s="19"/>
      <c r="AY254" s="19">
        <f t="shared" si="220"/>
        <v>103.24133400000001</v>
      </c>
      <c r="AZ254" s="19">
        <f t="shared" si="221"/>
        <v>97.659113999999988</v>
      </c>
      <c r="BA254" s="19">
        <f t="shared" si="222"/>
        <v>98.486681999999988</v>
      </c>
      <c r="BB254" s="19">
        <f t="shared" si="223"/>
        <v>80.264645999999999</v>
      </c>
      <c r="BC254" s="19">
        <f t="shared" si="224"/>
        <v>97.659113999999988</v>
      </c>
      <c r="BD254" s="19">
        <f t="shared" si="225"/>
        <v>80.264645999999999</v>
      </c>
      <c r="BE254" s="19">
        <f t="shared" si="226"/>
        <v>111.46799999999999</v>
      </c>
      <c r="BF254" s="19">
        <f t="shared" si="227"/>
        <v>128.60399999999998</v>
      </c>
      <c r="BG254" s="19">
        <f t="shared" si="228"/>
        <v>139.02000000000001</v>
      </c>
      <c r="BH254" s="19">
        <f t="shared" si="229"/>
        <v>170.68799999999999</v>
      </c>
      <c r="BI254" s="19">
        <f t="shared" si="230"/>
        <v>182.44800000000001</v>
      </c>
      <c r="BJ254" s="19">
        <f t="shared" si="231"/>
        <v>183.666</v>
      </c>
    </row>
    <row r="255" spans="1:62">
      <c r="A255" s="20">
        <v>20210623</v>
      </c>
      <c r="B255" s="20">
        <v>202106</v>
      </c>
      <c r="C255" s="3">
        <v>44370</v>
      </c>
      <c r="D255" s="19">
        <v>219.69</v>
      </c>
      <c r="E255" s="49">
        <f t="shared" si="208"/>
        <v>2.1968999999999999</v>
      </c>
      <c r="F255" s="49">
        <f t="shared" si="209"/>
        <v>92.269799999999989</v>
      </c>
      <c r="G255" s="11">
        <v>221.69</v>
      </c>
      <c r="H255" s="49">
        <f t="shared" si="210"/>
        <v>2.2168999999999999</v>
      </c>
      <c r="I255" s="49">
        <f t="shared" si="211"/>
        <v>93.109799999999993</v>
      </c>
      <c r="J255" s="11">
        <v>225.51</v>
      </c>
      <c r="K255" s="49">
        <f t="shared" si="212"/>
        <v>2.2551000000000001</v>
      </c>
      <c r="L255" s="49">
        <f t="shared" si="213"/>
        <v>94.714200000000005</v>
      </c>
      <c r="M255" s="11">
        <v>227.51</v>
      </c>
      <c r="N255" s="49">
        <f t="shared" si="214"/>
        <v>2.2751000000000001</v>
      </c>
      <c r="O255" s="49">
        <f t="shared" si="215"/>
        <v>95.554200000000009</v>
      </c>
      <c r="P255" s="11">
        <v>234.24</v>
      </c>
      <c r="Q255" s="49">
        <f t="shared" si="216"/>
        <v>2.3424</v>
      </c>
      <c r="R255" s="49">
        <f t="shared" si="217"/>
        <v>98.380800000000008</v>
      </c>
      <c r="S255" s="11">
        <v>236.24</v>
      </c>
      <c r="T255" s="49">
        <f t="shared" si="218"/>
        <v>2.3624000000000001</v>
      </c>
      <c r="U255" s="49">
        <f t="shared" si="219"/>
        <v>99.220799999999997</v>
      </c>
      <c r="V255" s="120">
        <v>0.77</v>
      </c>
      <c r="W255" s="49">
        <f t="shared" si="235"/>
        <v>93.039799999999985</v>
      </c>
      <c r="X255" s="49">
        <f t="shared" si="203"/>
        <v>2.2152333333333329</v>
      </c>
      <c r="Y255" s="49">
        <f t="shared" si="204"/>
        <v>93.879799999999989</v>
      </c>
      <c r="Z255" s="49">
        <f t="shared" si="205"/>
        <v>2.235233333333333</v>
      </c>
      <c r="AA255" s="49">
        <f t="shared" si="236"/>
        <v>99.150800000000004</v>
      </c>
      <c r="AB255" s="49">
        <f t="shared" si="206"/>
        <v>2.3607333333333336</v>
      </c>
      <c r="AC255" s="120">
        <v>1.18</v>
      </c>
      <c r="AD255" s="49">
        <f t="shared" si="237"/>
        <v>93.449799999999996</v>
      </c>
      <c r="AE255" s="49">
        <f t="shared" si="207"/>
        <v>2.224995238095238</v>
      </c>
      <c r="AF255" s="164">
        <v>2.4581270000000002</v>
      </c>
      <c r="AG255" s="164">
        <v>2.4581270000000002</v>
      </c>
      <c r="AH255" s="164">
        <v>2.3252169999999999</v>
      </c>
      <c r="AI255" s="164">
        <v>2.3449209999999998</v>
      </c>
      <c r="AJ255" s="164">
        <v>1.911063</v>
      </c>
      <c r="AK255" s="164">
        <v>2.3252169999999999</v>
      </c>
      <c r="AL255" s="164">
        <v>1.911063</v>
      </c>
      <c r="AM255" s="165">
        <v>2.6539999999999999</v>
      </c>
      <c r="AN255" s="165">
        <v>3.0619999999999998</v>
      </c>
      <c r="AO255" s="165">
        <v>3.31</v>
      </c>
      <c r="AP255" s="165">
        <v>4.0640000000000001</v>
      </c>
      <c r="AQ255" s="165">
        <v>4.3440000000000003</v>
      </c>
      <c r="AR255" s="165">
        <v>4.3730000000000002</v>
      </c>
      <c r="AS255" s="49">
        <f t="shared" si="232"/>
        <v>2.1947562499999997</v>
      </c>
      <c r="AT255" s="49">
        <f t="shared" si="232"/>
        <v>2.1947562499999997</v>
      </c>
      <c r="AU255" s="151">
        <v>73.08</v>
      </c>
      <c r="AV255" s="49">
        <f t="shared" si="233"/>
        <v>555.40800000000002</v>
      </c>
      <c r="AW255" s="49">
        <f t="shared" si="234"/>
        <v>501.97999999999996</v>
      </c>
      <c r="AX255" s="19"/>
      <c r="AY255" s="19">
        <f t="shared" si="220"/>
        <v>103.24133400000001</v>
      </c>
      <c r="AZ255" s="19">
        <f t="shared" si="221"/>
        <v>97.659113999999988</v>
      </c>
      <c r="BA255" s="19">
        <f t="shared" si="222"/>
        <v>98.486681999999988</v>
      </c>
      <c r="BB255" s="19">
        <f t="shared" si="223"/>
        <v>80.264645999999999</v>
      </c>
      <c r="BC255" s="19">
        <f t="shared" si="224"/>
        <v>97.659113999999988</v>
      </c>
      <c r="BD255" s="19">
        <f t="shared" si="225"/>
        <v>80.264645999999999</v>
      </c>
      <c r="BE255" s="19">
        <f t="shared" si="226"/>
        <v>111.46799999999999</v>
      </c>
      <c r="BF255" s="19">
        <f t="shared" si="227"/>
        <v>128.60399999999998</v>
      </c>
      <c r="BG255" s="19">
        <f t="shared" si="228"/>
        <v>139.02000000000001</v>
      </c>
      <c r="BH255" s="19">
        <f t="shared" si="229"/>
        <v>170.68799999999999</v>
      </c>
      <c r="BI255" s="19">
        <f t="shared" si="230"/>
        <v>182.44800000000001</v>
      </c>
      <c r="BJ255" s="19">
        <f t="shared" si="231"/>
        <v>183.666</v>
      </c>
    </row>
    <row r="256" spans="1:62">
      <c r="A256" s="20">
        <v>20210622</v>
      </c>
      <c r="B256" s="20">
        <v>202106</v>
      </c>
      <c r="C256" s="3">
        <v>44369</v>
      </c>
      <c r="D256" s="19">
        <v>215.18</v>
      </c>
      <c r="E256" s="49">
        <f t="shared" si="208"/>
        <v>2.1518000000000002</v>
      </c>
      <c r="F256" s="49">
        <f t="shared" si="209"/>
        <v>90.375600000000006</v>
      </c>
      <c r="G256" s="11">
        <v>217.18</v>
      </c>
      <c r="H256" s="49">
        <f t="shared" si="210"/>
        <v>2.1718000000000002</v>
      </c>
      <c r="I256" s="49">
        <f t="shared" si="211"/>
        <v>91.215600000000009</v>
      </c>
      <c r="J256" s="11">
        <v>220.95</v>
      </c>
      <c r="K256" s="49">
        <f t="shared" si="212"/>
        <v>2.2094999999999998</v>
      </c>
      <c r="L256" s="49">
        <f t="shared" si="213"/>
        <v>92.798999999999992</v>
      </c>
      <c r="M256" s="11">
        <v>222.952</v>
      </c>
      <c r="N256" s="49">
        <f t="shared" si="214"/>
        <v>2.2295199999999999</v>
      </c>
      <c r="O256" s="49">
        <f t="shared" si="215"/>
        <v>93.639839999999992</v>
      </c>
      <c r="P256" s="11">
        <v>229.61</v>
      </c>
      <c r="Q256" s="49">
        <f t="shared" si="216"/>
        <v>2.2961</v>
      </c>
      <c r="R256" s="49">
        <f t="shared" si="217"/>
        <v>96.436199999999999</v>
      </c>
      <c r="S256" s="11">
        <v>231.61</v>
      </c>
      <c r="T256" s="49">
        <f t="shared" si="218"/>
        <v>2.3161</v>
      </c>
      <c r="U256" s="49">
        <f t="shared" si="219"/>
        <v>97.276200000000003</v>
      </c>
      <c r="V256" s="120">
        <v>0.77</v>
      </c>
      <c r="W256" s="49">
        <f t="shared" si="235"/>
        <v>91.145600000000002</v>
      </c>
      <c r="X256" s="49">
        <f t="shared" si="203"/>
        <v>2.1701333333333332</v>
      </c>
      <c r="Y256" s="49">
        <f t="shared" si="204"/>
        <v>91.985600000000005</v>
      </c>
      <c r="Z256" s="49">
        <f t="shared" si="205"/>
        <v>2.1901333333333333</v>
      </c>
      <c r="AA256" s="49">
        <f t="shared" si="236"/>
        <v>97.206199999999995</v>
      </c>
      <c r="AB256" s="49">
        <f t="shared" si="206"/>
        <v>2.3144333333333331</v>
      </c>
      <c r="AC256" s="120">
        <v>1.18</v>
      </c>
      <c r="AD256" s="49">
        <f t="shared" si="237"/>
        <v>91.555600000000013</v>
      </c>
      <c r="AE256" s="49">
        <f t="shared" si="207"/>
        <v>2.1798952380952383</v>
      </c>
      <c r="AF256" s="164">
        <v>2.4581270000000002</v>
      </c>
      <c r="AG256" s="164">
        <v>2.4581270000000002</v>
      </c>
      <c r="AH256" s="164">
        <v>2.3252169999999999</v>
      </c>
      <c r="AI256" s="164">
        <v>2.3449209999999998</v>
      </c>
      <c r="AJ256" s="164">
        <v>1.911063</v>
      </c>
      <c r="AK256" s="164">
        <v>2.3252169999999999</v>
      </c>
      <c r="AL256" s="164">
        <v>1.911063</v>
      </c>
      <c r="AM256" s="165">
        <v>2.6539999999999999</v>
      </c>
      <c r="AN256" s="165">
        <v>3.0619999999999998</v>
      </c>
      <c r="AO256" s="165">
        <v>3.31</v>
      </c>
      <c r="AP256" s="165">
        <v>4.0640000000000001</v>
      </c>
      <c r="AQ256" s="165">
        <v>4.3440000000000003</v>
      </c>
      <c r="AR256" s="165">
        <v>4.3730000000000002</v>
      </c>
      <c r="AS256" s="49">
        <f t="shared" si="232"/>
        <v>2.1947562499999997</v>
      </c>
      <c r="AT256" s="49">
        <f t="shared" si="232"/>
        <v>2.1947562499999997</v>
      </c>
      <c r="AU256" s="151">
        <v>73.08</v>
      </c>
      <c r="AV256" s="49">
        <f t="shared" si="233"/>
        <v>555.40800000000002</v>
      </c>
      <c r="AW256" s="49">
        <f t="shared" si="234"/>
        <v>483.20799999999997</v>
      </c>
      <c r="AX256" s="19"/>
      <c r="AY256" s="19">
        <f t="shared" si="220"/>
        <v>103.24133400000001</v>
      </c>
      <c r="AZ256" s="19">
        <f t="shared" si="221"/>
        <v>97.659113999999988</v>
      </c>
      <c r="BA256" s="19">
        <f t="shared" si="222"/>
        <v>98.486681999999988</v>
      </c>
      <c r="BB256" s="19">
        <f t="shared" si="223"/>
        <v>80.264645999999999</v>
      </c>
      <c r="BC256" s="19">
        <f t="shared" si="224"/>
        <v>97.659113999999988</v>
      </c>
      <c r="BD256" s="19">
        <f t="shared" si="225"/>
        <v>80.264645999999999</v>
      </c>
      <c r="BE256" s="19">
        <f t="shared" si="226"/>
        <v>111.46799999999999</v>
      </c>
      <c r="BF256" s="19">
        <f t="shared" si="227"/>
        <v>128.60399999999998</v>
      </c>
      <c r="BG256" s="19">
        <f t="shared" si="228"/>
        <v>139.02000000000001</v>
      </c>
      <c r="BH256" s="19">
        <f t="shared" si="229"/>
        <v>170.68799999999999</v>
      </c>
      <c r="BI256" s="19">
        <f t="shared" si="230"/>
        <v>182.44800000000001</v>
      </c>
      <c r="BJ256" s="19">
        <f t="shared" si="231"/>
        <v>183.666</v>
      </c>
    </row>
    <row r="257" spans="1:62">
      <c r="A257" s="20">
        <v>20210621</v>
      </c>
      <c r="B257" s="20">
        <v>202106</v>
      </c>
      <c r="C257" s="3">
        <v>44368</v>
      </c>
      <c r="D257" s="19">
        <v>212.44</v>
      </c>
      <c r="E257" s="49">
        <f t="shared" si="208"/>
        <v>2.1244000000000001</v>
      </c>
      <c r="F257" s="49">
        <f t="shared" si="209"/>
        <v>89.224800000000002</v>
      </c>
      <c r="G257" s="11">
        <v>214.44</v>
      </c>
      <c r="H257" s="49">
        <f t="shared" si="210"/>
        <v>2.1444000000000001</v>
      </c>
      <c r="I257" s="49">
        <f t="shared" si="211"/>
        <v>90.064800000000005</v>
      </c>
      <c r="J257" s="11">
        <v>218.24</v>
      </c>
      <c r="K257" s="49">
        <f t="shared" si="212"/>
        <v>2.1823999999999999</v>
      </c>
      <c r="L257" s="49">
        <f t="shared" si="213"/>
        <v>91.660799999999995</v>
      </c>
      <c r="M257" s="11">
        <v>220.24</v>
      </c>
      <c r="N257" s="49">
        <f t="shared" si="214"/>
        <v>2.2023999999999999</v>
      </c>
      <c r="O257" s="49">
        <f t="shared" si="215"/>
        <v>92.500799999999998</v>
      </c>
      <c r="P257" s="11">
        <v>226.94</v>
      </c>
      <c r="Q257" s="49">
        <f t="shared" si="216"/>
        <v>2.2694000000000001</v>
      </c>
      <c r="R257" s="49">
        <f t="shared" si="217"/>
        <v>95.314800000000005</v>
      </c>
      <c r="S257" s="11">
        <v>228.94</v>
      </c>
      <c r="T257" s="49">
        <f t="shared" si="218"/>
        <v>2.2894000000000001</v>
      </c>
      <c r="U257" s="49">
        <f t="shared" si="219"/>
        <v>96.154800000000009</v>
      </c>
      <c r="V257" s="120">
        <v>0.77</v>
      </c>
      <c r="W257" s="49">
        <f t="shared" si="235"/>
        <v>89.994799999999998</v>
      </c>
      <c r="X257" s="49">
        <f t="shared" si="203"/>
        <v>2.1427333333333332</v>
      </c>
      <c r="Y257" s="49">
        <f t="shared" si="204"/>
        <v>90.834800000000001</v>
      </c>
      <c r="Z257" s="49">
        <f t="shared" si="205"/>
        <v>2.1627333333333332</v>
      </c>
      <c r="AA257" s="49">
        <f t="shared" si="236"/>
        <v>96.084800000000001</v>
      </c>
      <c r="AB257" s="49">
        <f t="shared" si="206"/>
        <v>2.2877333333333332</v>
      </c>
      <c r="AC257" s="120">
        <v>1.18</v>
      </c>
      <c r="AD257" s="49">
        <f t="shared" si="237"/>
        <v>90.404800000000009</v>
      </c>
      <c r="AE257" s="49">
        <f t="shared" si="207"/>
        <v>2.1524952380952382</v>
      </c>
      <c r="AF257" s="164">
        <v>2.4581270000000002</v>
      </c>
      <c r="AG257" s="164">
        <v>2.4581270000000002</v>
      </c>
      <c r="AH257" s="164">
        <v>2.3252169999999999</v>
      </c>
      <c r="AI257" s="164">
        <v>2.3449209999999998</v>
      </c>
      <c r="AJ257" s="164">
        <v>1.911063</v>
      </c>
      <c r="AK257" s="164">
        <v>2.3252169999999999</v>
      </c>
      <c r="AL257" s="164">
        <v>1.911063</v>
      </c>
      <c r="AM257" s="165">
        <v>2.6539999999999999</v>
      </c>
      <c r="AN257" s="165">
        <v>3.0619999999999998</v>
      </c>
      <c r="AO257" s="165">
        <v>3.31</v>
      </c>
      <c r="AP257" s="165">
        <v>4.0640000000000001</v>
      </c>
      <c r="AQ257" s="165">
        <v>4.3440000000000003</v>
      </c>
      <c r="AR257" s="165">
        <v>4.3730000000000002</v>
      </c>
      <c r="AS257" s="49">
        <f t="shared" si="232"/>
        <v>2.1947562499999997</v>
      </c>
      <c r="AT257" s="49">
        <f t="shared" si="232"/>
        <v>2.1947562499999997</v>
      </c>
      <c r="AU257" s="151">
        <v>72.849999999999994</v>
      </c>
      <c r="AV257" s="49">
        <f t="shared" si="233"/>
        <v>553.66</v>
      </c>
      <c r="AW257" s="49">
        <f t="shared" si="234"/>
        <v>470.74399999999997</v>
      </c>
      <c r="AX257" s="19"/>
      <c r="AY257" s="19">
        <f t="shared" si="220"/>
        <v>103.24133400000001</v>
      </c>
      <c r="AZ257" s="19">
        <f t="shared" si="221"/>
        <v>97.659113999999988</v>
      </c>
      <c r="BA257" s="19">
        <f t="shared" si="222"/>
        <v>98.486681999999988</v>
      </c>
      <c r="BB257" s="19">
        <f t="shared" si="223"/>
        <v>80.264645999999999</v>
      </c>
      <c r="BC257" s="19">
        <f t="shared" si="224"/>
        <v>97.659113999999988</v>
      </c>
      <c r="BD257" s="19">
        <f t="shared" si="225"/>
        <v>80.264645999999999</v>
      </c>
      <c r="BE257" s="19">
        <f t="shared" si="226"/>
        <v>111.46799999999999</v>
      </c>
      <c r="BF257" s="19">
        <f t="shared" si="227"/>
        <v>128.60399999999998</v>
      </c>
      <c r="BG257" s="19">
        <f t="shared" si="228"/>
        <v>139.02000000000001</v>
      </c>
      <c r="BH257" s="19">
        <f t="shared" si="229"/>
        <v>170.68799999999999</v>
      </c>
      <c r="BI257" s="19">
        <f t="shared" si="230"/>
        <v>182.44800000000001</v>
      </c>
      <c r="BJ257" s="19">
        <f t="shared" si="231"/>
        <v>183.666</v>
      </c>
    </row>
    <row r="258" spans="1:62">
      <c r="A258" s="20">
        <v>20210618</v>
      </c>
      <c r="B258" s="20">
        <v>202106</v>
      </c>
      <c r="C258" s="3">
        <v>44365</v>
      </c>
      <c r="D258" s="19">
        <v>209.08</v>
      </c>
      <c r="E258" s="49">
        <f t="shared" si="208"/>
        <v>2.0908000000000002</v>
      </c>
      <c r="F258" s="49">
        <f t="shared" si="209"/>
        <v>87.813600000000008</v>
      </c>
      <c r="G258" s="11">
        <v>211.08</v>
      </c>
      <c r="H258" s="49">
        <f t="shared" si="210"/>
        <v>2.1108000000000002</v>
      </c>
      <c r="I258" s="49">
        <f t="shared" si="211"/>
        <v>88.653600000000012</v>
      </c>
      <c r="J258" s="11">
        <v>214.88</v>
      </c>
      <c r="K258" s="49">
        <f t="shared" si="212"/>
        <v>2.1488</v>
      </c>
      <c r="L258" s="49">
        <f t="shared" si="213"/>
        <v>90.249600000000001</v>
      </c>
      <c r="M258" s="11">
        <v>216.88</v>
      </c>
      <c r="N258" s="49">
        <f t="shared" si="214"/>
        <v>2.1688000000000001</v>
      </c>
      <c r="O258" s="49">
        <f t="shared" si="215"/>
        <v>91.089600000000004</v>
      </c>
      <c r="P258" s="11">
        <v>223.58</v>
      </c>
      <c r="Q258" s="49">
        <f t="shared" si="216"/>
        <v>2.2358000000000002</v>
      </c>
      <c r="R258" s="49">
        <f t="shared" si="217"/>
        <v>93.903600000000012</v>
      </c>
      <c r="S258" s="11">
        <v>225.58</v>
      </c>
      <c r="T258" s="49">
        <f t="shared" si="218"/>
        <v>2.2558000000000002</v>
      </c>
      <c r="U258" s="49">
        <f t="shared" si="219"/>
        <v>94.743600000000015</v>
      </c>
      <c r="V258" s="120">
        <v>0.77</v>
      </c>
      <c r="W258" s="49">
        <f t="shared" si="235"/>
        <v>88.583600000000004</v>
      </c>
      <c r="X258" s="49">
        <f t="shared" si="203"/>
        <v>2.1091333333333333</v>
      </c>
      <c r="Y258" s="49">
        <f t="shared" si="204"/>
        <v>89.423600000000008</v>
      </c>
      <c r="Z258" s="49">
        <f t="shared" si="205"/>
        <v>2.1291333333333333</v>
      </c>
      <c r="AA258" s="49">
        <f t="shared" si="236"/>
        <v>94.673600000000008</v>
      </c>
      <c r="AB258" s="49">
        <f t="shared" si="206"/>
        <v>2.2541333333333333</v>
      </c>
      <c r="AC258" s="120">
        <v>1.18</v>
      </c>
      <c r="AD258" s="49">
        <f t="shared" si="237"/>
        <v>88.993600000000015</v>
      </c>
      <c r="AE258" s="49">
        <f t="shared" si="207"/>
        <v>2.1188952380952384</v>
      </c>
      <c r="AF258" s="164">
        <v>2.4581270000000002</v>
      </c>
      <c r="AG258" s="164">
        <v>2.4581270000000002</v>
      </c>
      <c r="AH258" s="164">
        <v>2.3252169999999999</v>
      </c>
      <c r="AI258" s="164">
        <v>2.3449209999999998</v>
      </c>
      <c r="AJ258" s="164">
        <v>1.911063</v>
      </c>
      <c r="AK258" s="164">
        <v>2.3252169999999999</v>
      </c>
      <c r="AL258" s="164">
        <v>1.911063</v>
      </c>
      <c r="AM258" s="165">
        <v>2.6640000000000001</v>
      </c>
      <c r="AN258" s="165">
        <v>3.077</v>
      </c>
      <c r="AO258" s="165">
        <v>3.3159999999999998</v>
      </c>
      <c r="AP258" s="165">
        <v>4.0679999999999996</v>
      </c>
      <c r="AQ258" s="165">
        <v>4.3410000000000002</v>
      </c>
      <c r="AR258" s="165">
        <v>4.3730000000000002</v>
      </c>
      <c r="AS258" s="49">
        <f t="shared" si="232"/>
        <v>2.1947562499999997</v>
      </c>
      <c r="AT258" s="49">
        <f t="shared" si="232"/>
        <v>2.1947562499999997</v>
      </c>
      <c r="AU258" s="151">
        <v>72</v>
      </c>
      <c r="AV258" s="49">
        <f t="shared" si="233"/>
        <v>547.19999999999993</v>
      </c>
      <c r="AW258" s="49">
        <f t="shared" si="234"/>
        <v>481.46</v>
      </c>
      <c r="AX258" s="19"/>
      <c r="AY258" s="19">
        <f t="shared" si="220"/>
        <v>103.24133400000001</v>
      </c>
      <c r="AZ258" s="19">
        <f t="shared" si="221"/>
        <v>97.659113999999988</v>
      </c>
      <c r="BA258" s="19">
        <f t="shared" si="222"/>
        <v>98.486681999999988</v>
      </c>
      <c r="BB258" s="19">
        <f t="shared" si="223"/>
        <v>80.264645999999999</v>
      </c>
      <c r="BC258" s="19">
        <f t="shared" si="224"/>
        <v>97.659113999999988</v>
      </c>
      <c r="BD258" s="19">
        <f t="shared" si="225"/>
        <v>80.264645999999999</v>
      </c>
      <c r="BE258" s="19">
        <f t="shared" si="226"/>
        <v>111.88800000000001</v>
      </c>
      <c r="BF258" s="19">
        <f t="shared" si="227"/>
        <v>129.23400000000001</v>
      </c>
      <c r="BG258" s="19">
        <f t="shared" si="228"/>
        <v>139.27199999999999</v>
      </c>
      <c r="BH258" s="19">
        <f t="shared" si="229"/>
        <v>170.85599999999999</v>
      </c>
      <c r="BI258" s="19">
        <f t="shared" si="230"/>
        <v>182.322</v>
      </c>
      <c r="BJ258" s="19">
        <f t="shared" si="231"/>
        <v>183.666</v>
      </c>
    </row>
    <row r="259" spans="1:62">
      <c r="A259" s="20">
        <v>20210617</v>
      </c>
      <c r="B259" s="20">
        <v>202106</v>
      </c>
      <c r="C259" s="3">
        <v>44364</v>
      </c>
      <c r="D259" s="19">
        <v>204.92</v>
      </c>
      <c r="E259" s="49">
        <f t="shared" si="208"/>
        <v>2.0491999999999999</v>
      </c>
      <c r="F259" s="49">
        <f t="shared" si="209"/>
        <v>86.066400000000002</v>
      </c>
      <c r="G259" s="11">
        <v>206.92</v>
      </c>
      <c r="H259" s="49">
        <f t="shared" si="210"/>
        <v>2.0691999999999999</v>
      </c>
      <c r="I259" s="49">
        <f t="shared" si="211"/>
        <v>86.906399999999991</v>
      </c>
      <c r="J259" s="11">
        <v>209.82</v>
      </c>
      <c r="K259" s="49">
        <f t="shared" si="212"/>
        <v>2.0981999999999998</v>
      </c>
      <c r="L259" s="49">
        <f t="shared" si="213"/>
        <v>88.124399999999994</v>
      </c>
      <c r="M259" s="11">
        <v>211.82</v>
      </c>
      <c r="N259" s="49">
        <f t="shared" si="214"/>
        <v>2.1181999999999999</v>
      </c>
      <c r="O259" s="49">
        <f t="shared" si="215"/>
        <v>88.964399999999998</v>
      </c>
      <c r="P259" s="11">
        <v>217.17</v>
      </c>
      <c r="Q259" s="49">
        <f t="shared" si="216"/>
        <v>2.1717</v>
      </c>
      <c r="R259" s="49">
        <f t="shared" si="217"/>
        <v>91.211399999999998</v>
      </c>
      <c r="S259" s="11">
        <v>219.17</v>
      </c>
      <c r="T259" s="49">
        <f t="shared" si="218"/>
        <v>2.1917</v>
      </c>
      <c r="U259" s="49">
        <f t="shared" si="219"/>
        <v>92.051400000000001</v>
      </c>
      <c r="V259" s="120">
        <v>0.77</v>
      </c>
      <c r="W259" s="49">
        <f t="shared" si="235"/>
        <v>86.836399999999998</v>
      </c>
      <c r="X259" s="49">
        <f t="shared" si="203"/>
        <v>2.0675333333333334</v>
      </c>
      <c r="Y259" s="49">
        <f t="shared" si="204"/>
        <v>87.676399999999987</v>
      </c>
      <c r="Z259" s="49">
        <f t="shared" si="205"/>
        <v>2.087533333333333</v>
      </c>
      <c r="AA259" s="49">
        <f t="shared" si="236"/>
        <v>91.981399999999994</v>
      </c>
      <c r="AB259" s="49">
        <f t="shared" si="206"/>
        <v>2.1900333333333331</v>
      </c>
      <c r="AC259" s="120">
        <v>1.18</v>
      </c>
      <c r="AD259" s="49">
        <f t="shared" si="237"/>
        <v>87.246400000000008</v>
      </c>
      <c r="AE259" s="49">
        <f t="shared" si="207"/>
        <v>2.0772952380952381</v>
      </c>
      <c r="AF259" s="164">
        <v>2.4581270000000002</v>
      </c>
      <c r="AG259" s="164">
        <v>2.4581270000000002</v>
      </c>
      <c r="AH259" s="164">
        <v>2.3252169999999999</v>
      </c>
      <c r="AI259" s="164">
        <v>2.3449209999999998</v>
      </c>
      <c r="AJ259" s="164">
        <v>1.911063</v>
      </c>
      <c r="AK259" s="164">
        <v>2.3252169999999999</v>
      </c>
      <c r="AL259" s="164">
        <v>1.911063</v>
      </c>
      <c r="AM259" s="165">
        <v>2.6640000000000001</v>
      </c>
      <c r="AN259" s="165">
        <v>3.077</v>
      </c>
      <c r="AO259" s="165">
        <v>3.3159999999999998</v>
      </c>
      <c r="AP259" s="165">
        <v>4.0679999999999996</v>
      </c>
      <c r="AQ259" s="165">
        <v>4.3410000000000002</v>
      </c>
      <c r="AR259" s="165">
        <v>4.3730000000000002</v>
      </c>
      <c r="AS259" s="49">
        <f t="shared" si="232"/>
        <v>2.1947562499999997</v>
      </c>
      <c r="AT259" s="49">
        <f t="shared" si="232"/>
        <v>2.1947562499999997</v>
      </c>
      <c r="AU259" s="151">
        <v>71.64</v>
      </c>
      <c r="AV259" s="49">
        <f t="shared" si="233"/>
        <v>544.46399999999994</v>
      </c>
      <c r="AW259" s="49">
        <f t="shared" si="234"/>
        <v>497.72399999999993</v>
      </c>
      <c r="AX259" s="19"/>
      <c r="AY259" s="19">
        <f t="shared" si="220"/>
        <v>103.24133400000001</v>
      </c>
      <c r="AZ259" s="19">
        <f t="shared" si="221"/>
        <v>97.659113999999988</v>
      </c>
      <c r="BA259" s="19">
        <f t="shared" si="222"/>
        <v>98.486681999999988</v>
      </c>
      <c r="BB259" s="19">
        <f t="shared" si="223"/>
        <v>80.264645999999999</v>
      </c>
      <c r="BC259" s="19">
        <f t="shared" si="224"/>
        <v>97.659113999999988</v>
      </c>
      <c r="BD259" s="19">
        <f t="shared" si="225"/>
        <v>80.264645999999999</v>
      </c>
      <c r="BE259" s="19">
        <f t="shared" si="226"/>
        <v>111.88800000000001</v>
      </c>
      <c r="BF259" s="19">
        <f t="shared" si="227"/>
        <v>129.23400000000001</v>
      </c>
      <c r="BG259" s="19">
        <f t="shared" si="228"/>
        <v>139.27199999999999</v>
      </c>
      <c r="BH259" s="19">
        <f t="shared" si="229"/>
        <v>170.85599999999999</v>
      </c>
      <c r="BI259" s="19">
        <f t="shared" si="230"/>
        <v>182.322</v>
      </c>
      <c r="BJ259" s="19">
        <f t="shared" si="231"/>
        <v>183.666</v>
      </c>
    </row>
    <row r="260" spans="1:62">
      <c r="A260" s="20">
        <v>20210616</v>
      </c>
      <c r="B260" s="20">
        <v>202106</v>
      </c>
      <c r="C260" s="3">
        <v>44363</v>
      </c>
      <c r="D260" s="19">
        <v>207.12</v>
      </c>
      <c r="E260" s="49">
        <f t="shared" si="208"/>
        <v>2.0712000000000002</v>
      </c>
      <c r="F260" s="49">
        <f t="shared" si="209"/>
        <v>86.990400000000008</v>
      </c>
      <c r="G260" s="11">
        <v>209.12</v>
      </c>
      <c r="H260" s="49">
        <f t="shared" si="210"/>
        <v>2.0912000000000002</v>
      </c>
      <c r="I260" s="49">
        <f t="shared" si="211"/>
        <v>87.830400000000012</v>
      </c>
      <c r="J260" s="11">
        <v>212.02</v>
      </c>
      <c r="K260" s="49">
        <f t="shared" si="212"/>
        <v>2.1202000000000001</v>
      </c>
      <c r="L260" s="49">
        <f t="shared" si="213"/>
        <v>89.048400000000001</v>
      </c>
      <c r="M260" s="11">
        <v>214.02</v>
      </c>
      <c r="N260" s="49">
        <f t="shared" si="214"/>
        <v>2.1402000000000001</v>
      </c>
      <c r="O260" s="49">
        <f t="shared" si="215"/>
        <v>89.888400000000004</v>
      </c>
      <c r="P260" s="11">
        <v>219.37</v>
      </c>
      <c r="Q260" s="49">
        <f t="shared" si="216"/>
        <v>2.1937000000000002</v>
      </c>
      <c r="R260" s="49">
        <f t="shared" si="217"/>
        <v>92.135400000000004</v>
      </c>
      <c r="S260" s="11">
        <v>221.37</v>
      </c>
      <c r="T260" s="49">
        <f t="shared" si="218"/>
        <v>2.2137000000000002</v>
      </c>
      <c r="U260" s="49">
        <f t="shared" si="219"/>
        <v>92.975400000000008</v>
      </c>
      <c r="V260" s="120">
        <v>0.77</v>
      </c>
      <c r="W260" s="49">
        <f t="shared" si="235"/>
        <v>87.760400000000004</v>
      </c>
      <c r="X260" s="49">
        <f t="shared" si="203"/>
        <v>2.0895333333333332</v>
      </c>
      <c r="Y260" s="49">
        <f t="shared" si="204"/>
        <v>88.600400000000008</v>
      </c>
      <c r="Z260" s="49">
        <f t="shared" si="205"/>
        <v>2.1095333333333337</v>
      </c>
      <c r="AA260" s="49">
        <f t="shared" si="236"/>
        <v>92.9054</v>
      </c>
      <c r="AB260" s="49">
        <f t="shared" si="206"/>
        <v>2.2120333333333333</v>
      </c>
      <c r="AC260" s="120">
        <v>1.18</v>
      </c>
      <c r="AD260" s="49">
        <f t="shared" si="237"/>
        <v>88.170400000000015</v>
      </c>
      <c r="AE260" s="49">
        <f t="shared" si="207"/>
        <v>2.0992952380952383</v>
      </c>
      <c r="AF260" s="164">
        <v>2.4581270000000002</v>
      </c>
      <c r="AG260" s="164">
        <v>2.4581270000000002</v>
      </c>
      <c r="AH260" s="164">
        <v>2.3252169999999999</v>
      </c>
      <c r="AI260" s="164">
        <v>2.3449209999999998</v>
      </c>
      <c r="AJ260" s="164">
        <v>1.911063</v>
      </c>
      <c r="AK260" s="164">
        <v>2.3252169999999999</v>
      </c>
      <c r="AL260" s="164">
        <v>1.911063</v>
      </c>
      <c r="AM260" s="165">
        <v>2.6640000000000001</v>
      </c>
      <c r="AN260" s="165">
        <v>3.077</v>
      </c>
      <c r="AO260" s="165">
        <v>3.3159999999999998</v>
      </c>
      <c r="AP260" s="165">
        <v>4.0679999999999996</v>
      </c>
      <c r="AQ260" s="165">
        <v>4.3410000000000002</v>
      </c>
      <c r="AR260" s="165">
        <v>4.3730000000000002</v>
      </c>
      <c r="AS260" s="49">
        <f t="shared" si="232"/>
        <v>2.1947562499999997</v>
      </c>
      <c r="AT260" s="49">
        <f t="shared" si="232"/>
        <v>2.1947562499999997</v>
      </c>
      <c r="AU260" s="151">
        <v>71.040000000000006</v>
      </c>
      <c r="AV260" s="49">
        <f t="shared" si="233"/>
        <v>539.904</v>
      </c>
      <c r="AW260" s="49">
        <f t="shared" si="234"/>
        <v>503.65199999999993</v>
      </c>
      <c r="AX260" s="19"/>
      <c r="AY260" s="19">
        <f t="shared" si="220"/>
        <v>103.24133400000001</v>
      </c>
      <c r="AZ260" s="19">
        <f t="shared" si="221"/>
        <v>97.659113999999988</v>
      </c>
      <c r="BA260" s="19">
        <f t="shared" si="222"/>
        <v>98.486681999999988</v>
      </c>
      <c r="BB260" s="19">
        <f t="shared" si="223"/>
        <v>80.264645999999999</v>
      </c>
      <c r="BC260" s="19">
        <f t="shared" si="224"/>
        <v>97.659113999999988</v>
      </c>
      <c r="BD260" s="19">
        <f t="shared" si="225"/>
        <v>80.264645999999999</v>
      </c>
      <c r="BE260" s="19">
        <f t="shared" si="226"/>
        <v>111.88800000000001</v>
      </c>
      <c r="BF260" s="19">
        <f t="shared" si="227"/>
        <v>129.23400000000001</v>
      </c>
      <c r="BG260" s="19">
        <f t="shared" si="228"/>
        <v>139.27199999999999</v>
      </c>
      <c r="BH260" s="19">
        <f t="shared" si="229"/>
        <v>170.85599999999999</v>
      </c>
      <c r="BI260" s="19">
        <f t="shared" si="230"/>
        <v>182.322</v>
      </c>
      <c r="BJ260" s="19">
        <f t="shared" si="231"/>
        <v>183.666</v>
      </c>
    </row>
    <row r="261" spans="1:62">
      <c r="A261" s="20">
        <v>20210615</v>
      </c>
      <c r="B261" s="20">
        <v>202106</v>
      </c>
      <c r="C261" s="3">
        <v>44362</v>
      </c>
      <c r="D261" s="19">
        <v>208.08</v>
      </c>
      <c r="E261" s="49">
        <f t="shared" si="208"/>
        <v>2.0808</v>
      </c>
      <c r="F261" s="49">
        <f t="shared" si="209"/>
        <v>87.393599999999992</v>
      </c>
      <c r="G261" s="11">
        <v>210.8</v>
      </c>
      <c r="H261" s="49">
        <f t="shared" si="210"/>
        <v>2.1080000000000001</v>
      </c>
      <c r="I261" s="49">
        <f t="shared" si="211"/>
        <v>88.536000000000001</v>
      </c>
      <c r="J261" s="11">
        <v>213.7</v>
      </c>
      <c r="K261" s="49">
        <f t="shared" si="212"/>
        <v>2.137</v>
      </c>
      <c r="L261" s="49">
        <f t="shared" si="213"/>
        <v>89.754000000000005</v>
      </c>
      <c r="M261" s="11">
        <v>215.7</v>
      </c>
      <c r="N261" s="49">
        <f t="shared" si="214"/>
        <v>2.157</v>
      </c>
      <c r="O261" s="49">
        <f t="shared" si="215"/>
        <v>90.593999999999994</v>
      </c>
      <c r="P261" s="11">
        <v>221.05</v>
      </c>
      <c r="Q261" s="49">
        <f t="shared" si="216"/>
        <v>2.2105000000000001</v>
      </c>
      <c r="R261" s="49">
        <f t="shared" si="217"/>
        <v>92.841000000000008</v>
      </c>
      <c r="S261" s="11">
        <v>223.05</v>
      </c>
      <c r="T261" s="49">
        <f t="shared" si="218"/>
        <v>2.2305000000000001</v>
      </c>
      <c r="U261" s="49">
        <f t="shared" si="219"/>
        <v>93.681000000000012</v>
      </c>
      <c r="V261" s="120">
        <v>0.77</v>
      </c>
      <c r="W261" s="49">
        <f t="shared" si="235"/>
        <v>88.163599999999988</v>
      </c>
      <c r="X261" s="49">
        <f t="shared" si="203"/>
        <v>2.0991333333333331</v>
      </c>
      <c r="Y261" s="49">
        <f t="shared" si="204"/>
        <v>89.305999999999997</v>
      </c>
      <c r="Z261" s="49">
        <f t="shared" si="205"/>
        <v>2.1263333333333332</v>
      </c>
      <c r="AA261" s="49">
        <f t="shared" si="236"/>
        <v>93.611000000000004</v>
      </c>
      <c r="AB261" s="49">
        <f t="shared" si="206"/>
        <v>2.2288333333333332</v>
      </c>
      <c r="AC261" s="120">
        <v>1.18</v>
      </c>
      <c r="AD261" s="49">
        <f t="shared" si="237"/>
        <v>88.573599999999999</v>
      </c>
      <c r="AE261" s="49">
        <f t="shared" si="207"/>
        <v>2.1088952380952382</v>
      </c>
      <c r="AF261" s="164">
        <v>2.4581270000000002</v>
      </c>
      <c r="AG261" s="164">
        <v>2.4581270000000002</v>
      </c>
      <c r="AH261" s="164">
        <v>2.3252169999999999</v>
      </c>
      <c r="AI261" s="164">
        <v>2.3449209999999998</v>
      </c>
      <c r="AJ261" s="164">
        <v>1.911063</v>
      </c>
      <c r="AK261" s="164">
        <v>2.3252169999999999</v>
      </c>
      <c r="AL261" s="164">
        <v>1.911063</v>
      </c>
      <c r="AM261" s="165">
        <v>2.6640000000000001</v>
      </c>
      <c r="AN261" s="165">
        <v>3.077</v>
      </c>
      <c r="AO261" s="165">
        <v>3.3159999999999998</v>
      </c>
      <c r="AP261" s="165">
        <v>4.0679999999999996</v>
      </c>
      <c r="AQ261" s="165">
        <v>4.3410000000000002</v>
      </c>
      <c r="AR261" s="165">
        <v>4.3730000000000002</v>
      </c>
      <c r="AS261" s="49">
        <f t="shared" si="232"/>
        <v>2.1947562499999997</v>
      </c>
      <c r="AT261" s="49">
        <f t="shared" si="232"/>
        <v>2.1947562499999997</v>
      </c>
      <c r="AU261" s="151">
        <v>72.150000000000006</v>
      </c>
      <c r="AV261" s="49">
        <f t="shared" si="233"/>
        <v>548.34</v>
      </c>
      <c r="AW261" s="49">
        <f t="shared" si="234"/>
        <v>496.81200000000001</v>
      </c>
      <c r="AX261" s="19"/>
      <c r="AY261" s="19">
        <f t="shared" si="220"/>
        <v>103.24133400000001</v>
      </c>
      <c r="AZ261" s="19">
        <f t="shared" si="221"/>
        <v>97.659113999999988</v>
      </c>
      <c r="BA261" s="19">
        <f t="shared" si="222"/>
        <v>98.486681999999988</v>
      </c>
      <c r="BB261" s="19">
        <f t="shared" si="223"/>
        <v>80.264645999999999</v>
      </c>
      <c r="BC261" s="19">
        <f t="shared" si="224"/>
        <v>97.659113999999988</v>
      </c>
      <c r="BD261" s="19">
        <f t="shared" si="225"/>
        <v>80.264645999999999</v>
      </c>
      <c r="BE261" s="19">
        <f t="shared" si="226"/>
        <v>111.88800000000001</v>
      </c>
      <c r="BF261" s="19">
        <f t="shared" si="227"/>
        <v>129.23400000000001</v>
      </c>
      <c r="BG261" s="19">
        <f t="shared" si="228"/>
        <v>139.27199999999999</v>
      </c>
      <c r="BH261" s="19">
        <f t="shared" si="229"/>
        <v>170.85599999999999</v>
      </c>
      <c r="BI261" s="19">
        <f t="shared" si="230"/>
        <v>182.322</v>
      </c>
      <c r="BJ261" s="19">
        <f t="shared" si="231"/>
        <v>183.666</v>
      </c>
    </row>
    <row r="262" spans="1:62" s="154" customFormat="1">
      <c r="A262" s="86">
        <v>20210614</v>
      </c>
      <c r="B262" s="86">
        <v>202106</v>
      </c>
      <c r="C262" s="90">
        <v>44361</v>
      </c>
      <c r="D262" s="48">
        <v>209.37</v>
      </c>
      <c r="E262" s="114">
        <f t="shared" si="208"/>
        <v>2.0937000000000001</v>
      </c>
      <c r="F262" s="114">
        <f t="shared" si="209"/>
        <v>87.935400000000001</v>
      </c>
      <c r="G262" s="114">
        <v>211.37</v>
      </c>
      <c r="H262" s="114">
        <f t="shared" si="210"/>
        <v>2.1137000000000001</v>
      </c>
      <c r="I262" s="114">
        <f t="shared" si="211"/>
        <v>88.775400000000005</v>
      </c>
      <c r="J262" s="114">
        <v>214.27</v>
      </c>
      <c r="K262" s="114">
        <f t="shared" si="212"/>
        <v>2.1427</v>
      </c>
      <c r="L262" s="114">
        <f t="shared" si="213"/>
        <v>89.993400000000008</v>
      </c>
      <c r="M262" s="114">
        <v>216.27</v>
      </c>
      <c r="N262" s="114">
        <f t="shared" si="214"/>
        <v>2.1627000000000001</v>
      </c>
      <c r="O262" s="114">
        <f t="shared" si="215"/>
        <v>90.833399999999997</v>
      </c>
      <c r="P262" s="114">
        <v>221.62</v>
      </c>
      <c r="Q262" s="114">
        <f t="shared" si="216"/>
        <v>2.2162000000000002</v>
      </c>
      <c r="R262" s="114">
        <f t="shared" si="217"/>
        <v>93.080400000000012</v>
      </c>
      <c r="S262" s="114">
        <v>223.62</v>
      </c>
      <c r="T262" s="114">
        <f t="shared" si="218"/>
        <v>2.2362000000000002</v>
      </c>
      <c r="U262" s="114">
        <f t="shared" si="219"/>
        <v>93.920400000000001</v>
      </c>
      <c r="V262" s="121">
        <v>0.77</v>
      </c>
      <c r="W262" s="114">
        <f t="shared" si="235"/>
        <v>88.705399999999997</v>
      </c>
      <c r="X262" s="49">
        <f t="shared" si="203"/>
        <v>2.1120333333333332</v>
      </c>
      <c r="Y262" s="49">
        <f t="shared" si="204"/>
        <v>89.545400000000001</v>
      </c>
      <c r="Z262" s="49">
        <f t="shared" si="205"/>
        <v>2.1320333333333332</v>
      </c>
      <c r="AA262" s="49">
        <f t="shared" si="236"/>
        <v>93.850400000000008</v>
      </c>
      <c r="AB262" s="49">
        <f t="shared" si="206"/>
        <v>2.2345333333333337</v>
      </c>
      <c r="AC262" s="121">
        <v>1.18</v>
      </c>
      <c r="AD262" s="114">
        <f t="shared" si="237"/>
        <v>89.115400000000008</v>
      </c>
      <c r="AE262" s="49">
        <f t="shared" si="207"/>
        <v>2.1217952380952383</v>
      </c>
      <c r="AF262" s="167">
        <v>2.4581270000000002</v>
      </c>
      <c r="AG262" s="167">
        <v>2.4581270000000002</v>
      </c>
      <c r="AH262" s="167">
        <v>2.3252169999999999</v>
      </c>
      <c r="AI262" s="167">
        <v>2.3449209999999998</v>
      </c>
      <c r="AJ262" s="167">
        <v>1.911063</v>
      </c>
      <c r="AK262" s="167">
        <v>2.3252169999999999</v>
      </c>
      <c r="AL262" s="167">
        <v>1.911063</v>
      </c>
      <c r="AM262" s="168">
        <v>2.6640000000000001</v>
      </c>
      <c r="AN262" s="168">
        <v>3.077</v>
      </c>
      <c r="AO262" s="168">
        <v>3.3159999999999998</v>
      </c>
      <c r="AP262" s="168">
        <v>4.0679999999999996</v>
      </c>
      <c r="AQ262" s="168">
        <v>4.3410000000000002</v>
      </c>
      <c r="AR262" s="168">
        <v>4.3730000000000002</v>
      </c>
      <c r="AS262" s="49">
        <f t="shared" si="232"/>
        <v>2.1947562499999997</v>
      </c>
      <c r="AT262" s="49">
        <f t="shared" si="232"/>
        <v>2.1947562499999997</v>
      </c>
      <c r="AU262" s="169">
        <v>72.12</v>
      </c>
      <c r="AV262" s="49">
        <f>AU262*$AU$27</f>
        <v>548.11199999999997</v>
      </c>
      <c r="AW262" s="49">
        <f t="shared" ref="AW262" si="238">AV280</f>
        <v>485.03199999999998</v>
      </c>
      <c r="AX262" s="48"/>
      <c r="AY262" s="48">
        <f t="shared" si="220"/>
        <v>103.24133400000001</v>
      </c>
      <c r="AZ262" s="48">
        <f t="shared" si="221"/>
        <v>97.659113999999988</v>
      </c>
      <c r="BA262" s="48">
        <f t="shared" si="222"/>
        <v>98.486681999999988</v>
      </c>
      <c r="BB262" s="48">
        <f t="shared" si="223"/>
        <v>80.264645999999999</v>
      </c>
      <c r="BC262" s="48">
        <f t="shared" si="224"/>
        <v>97.659113999999988</v>
      </c>
      <c r="BD262" s="48">
        <f t="shared" si="225"/>
        <v>80.264645999999999</v>
      </c>
      <c r="BE262" s="19">
        <f t="shared" si="226"/>
        <v>111.88800000000001</v>
      </c>
      <c r="BF262" s="19">
        <f t="shared" si="227"/>
        <v>129.23400000000001</v>
      </c>
      <c r="BG262" s="19">
        <f t="shared" si="228"/>
        <v>139.27199999999999</v>
      </c>
      <c r="BH262" s="19">
        <f t="shared" si="229"/>
        <v>170.85599999999999</v>
      </c>
      <c r="BI262" s="19">
        <f t="shared" si="230"/>
        <v>182.322</v>
      </c>
      <c r="BJ262" s="19">
        <f t="shared" si="231"/>
        <v>183.666</v>
      </c>
    </row>
    <row r="263" spans="1:62" hidden="1">
      <c r="A263" s="20">
        <v>20210611</v>
      </c>
      <c r="B263" s="20">
        <v>202106</v>
      </c>
      <c r="C263" s="3">
        <v>44358</v>
      </c>
      <c r="D263" s="1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U263" s="170">
        <v>70.88</v>
      </c>
      <c r="AV263" s="49">
        <f t="shared" ref="AV263:AV326" si="239">AU263*$AU$27</f>
        <v>538.68799999999999</v>
      </c>
      <c r="AW263" s="49">
        <f t="shared" ref="AW263:AW314" si="240">AV281</f>
        <v>502.20799999999997</v>
      </c>
      <c r="AX263" s="19">
        <f t="shared" ref="AX263:AX326" si="241">+AL263-D263</f>
        <v>0</v>
      </c>
    </row>
    <row r="264" spans="1:62" hidden="1">
      <c r="A264" s="20">
        <v>20210610</v>
      </c>
      <c r="B264" s="20">
        <v>202106</v>
      </c>
      <c r="C264" s="3">
        <v>44357</v>
      </c>
      <c r="D264" s="1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U264" s="171">
        <v>70.290000000000006</v>
      </c>
      <c r="AV264" s="49">
        <f t="shared" si="239"/>
        <v>534.20400000000006</v>
      </c>
      <c r="AW264" s="49">
        <f t="shared" si="240"/>
        <v>496.12799999999999</v>
      </c>
      <c r="AX264" s="19">
        <f t="shared" si="241"/>
        <v>0</v>
      </c>
    </row>
    <row r="265" spans="1:62" hidden="1">
      <c r="A265" s="20">
        <v>20210603</v>
      </c>
      <c r="B265" s="20">
        <v>202106</v>
      </c>
      <c r="C265" s="3">
        <v>44350</v>
      </c>
      <c r="D265" s="1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U265" s="171">
        <v>69.12</v>
      </c>
      <c r="AV265" s="49">
        <f t="shared" si="239"/>
        <v>525.31200000000001</v>
      </c>
      <c r="AW265" s="49">
        <f t="shared" si="240"/>
        <v>493.392</v>
      </c>
      <c r="AX265" s="19">
        <f t="shared" si="241"/>
        <v>0</v>
      </c>
    </row>
    <row r="266" spans="1:62" hidden="1">
      <c r="A266" s="20">
        <v>20210602</v>
      </c>
      <c r="B266" s="20">
        <v>202106</v>
      </c>
      <c r="C266" s="3">
        <v>44349</v>
      </c>
      <c r="D266" s="1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U266" s="171">
        <v>68.81</v>
      </c>
      <c r="AV266" s="49">
        <f t="shared" si="239"/>
        <v>522.95600000000002</v>
      </c>
      <c r="AW266" s="49">
        <f t="shared" si="240"/>
        <v>493.24</v>
      </c>
      <c r="AX266" s="19">
        <f t="shared" si="241"/>
        <v>0</v>
      </c>
    </row>
    <row r="267" spans="1:62" hidden="1">
      <c r="A267" s="20">
        <v>20210601</v>
      </c>
      <c r="B267" s="20">
        <v>202106</v>
      </c>
      <c r="C267" s="3">
        <v>44348</v>
      </c>
      <c r="D267" s="1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U267" s="171">
        <v>68.83</v>
      </c>
      <c r="AV267" s="49">
        <f t="shared" si="239"/>
        <v>523.10799999999995</v>
      </c>
      <c r="AW267" s="49">
        <f t="shared" si="240"/>
        <v>490.88400000000001</v>
      </c>
      <c r="AX267" s="19">
        <f t="shared" si="241"/>
        <v>0</v>
      </c>
    </row>
    <row r="268" spans="1:62" hidden="1">
      <c r="A268" s="20">
        <v>20210531</v>
      </c>
      <c r="B268" s="20">
        <v>202105</v>
      </c>
      <c r="C268" s="3">
        <v>44347</v>
      </c>
      <c r="D268" s="1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U268" s="171">
        <v>67.62</v>
      </c>
      <c r="AV268" s="49">
        <f t="shared" si="239"/>
        <v>513.91200000000003</v>
      </c>
      <c r="AW268" s="49">
        <f t="shared" si="240"/>
        <v>491.79599999999994</v>
      </c>
      <c r="AX268" s="19">
        <f t="shared" si="241"/>
        <v>0</v>
      </c>
    </row>
    <row r="269" spans="1:62" hidden="1">
      <c r="A269" s="20">
        <v>20210528</v>
      </c>
      <c r="B269" s="20">
        <v>202105</v>
      </c>
      <c r="C269" s="3">
        <v>44344</v>
      </c>
      <c r="D269" s="1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U269" s="171">
        <v>66.319999999999993</v>
      </c>
      <c r="AV269" s="49">
        <f t="shared" si="239"/>
        <v>504.03199999999993</v>
      </c>
      <c r="AW269" s="49">
        <f t="shared" si="240"/>
        <v>499.24399999999997</v>
      </c>
      <c r="AX269" s="19">
        <f t="shared" si="241"/>
        <v>0</v>
      </c>
    </row>
    <row r="270" spans="1:62" hidden="1">
      <c r="A270" s="20">
        <v>20210527</v>
      </c>
      <c r="B270" s="20">
        <v>202105</v>
      </c>
      <c r="C270" s="3">
        <v>44343</v>
      </c>
      <c r="D270" s="1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U270" s="171">
        <v>66.849999999999994</v>
      </c>
      <c r="AV270" s="49">
        <f t="shared" si="239"/>
        <v>508.05999999999995</v>
      </c>
      <c r="AW270" s="49">
        <f t="shared" si="240"/>
        <v>490.12399999999991</v>
      </c>
      <c r="AX270" s="19">
        <f t="shared" si="241"/>
        <v>0</v>
      </c>
    </row>
    <row r="271" spans="1:62" hidden="1">
      <c r="A271" s="20">
        <v>20210526</v>
      </c>
      <c r="B271" s="20">
        <v>202105</v>
      </c>
      <c r="C271" s="3">
        <v>44342</v>
      </c>
      <c r="D271" s="1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U271" s="171">
        <v>66.209999999999994</v>
      </c>
      <c r="AV271" s="49">
        <f t="shared" si="239"/>
        <v>503.19599999999991</v>
      </c>
      <c r="AW271" s="49">
        <f t="shared" si="240"/>
        <v>490.57999999999993</v>
      </c>
      <c r="AX271" s="19">
        <f t="shared" si="241"/>
        <v>0</v>
      </c>
    </row>
    <row r="272" spans="1:62" hidden="1">
      <c r="A272" s="20">
        <v>20210525</v>
      </c>
      <c r="B272" s="20">
        <v>202105</v>
      </c>
      <c r="C272" s="3">
        <v>44341</v>
      </c>
      <c r="D272" s="1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U272" s="171">
        <v>66.069999999999993</v>
      </c>
      <c r="AV272" s="49">
        <f t="shared" si="239"/>
        <v>502.13199999999995</v>
      </c>
      <c r="AW272" s="49">
        <f t="shared" si="240"/>
        <v>483.20799999999997</v>
      </c>
      <c r="AX272" s="19">
        <f t="shared" si="241"/>
        <v>0</v>
      </c>
    </row>
    <row r="273" spans="1:50" hidden="1">
      <c r="A273" s="20">
        <v>20210524</v>
      </c>
      <c r="B273" s="20">
        <v>202105</v>
      </c>
      <c r="C273" s="3">
        <v>44340</v>
      </c>
      <c r="D273" s="1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U273" s="171">
        <v>66.05</v>
      </c>
      <c r="AV273" s="49">
        <f t="shared" si="239"/>
        <v>501.97999999999996</v>
      </c>
      <c r="AW273" s="49">
        <f t="shared" si="240"/>
        <v>485.33599999999996</v>
      </c>
      <c r="AX273" s="19">
        <f t="shared" si="241"/>
        <v>0</v>
      </c>
    </row>
    <row r="274" spans="1:50" hidden="1">
      <c r="A274" s="20">
        <v>20210521</v>
      </c>
      <c r="B274" s="20">
        <v>202105</v>
      </c>
      <c r="C274" s="3">
        <v>44337</v>
      </c>
      <c r="D274" s="1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U274" s="171">
        <v>63.58</v>
      </c>
      <c r="AV274" s="49">
        <f t="shared" si="239"/>
        <v>483.20799999999997</v>
      </c>
      <c r="AW274" s="49">
        <f t="shared" si="240"/>
        <v>478.34399999999994</v>
      </c>
      <c r="AX274" s="19">
        <f t="shared" si="241"/>
        <v>0</v>
      </c>
    </row>
    <row r="275" spans="1:50" hidden="1">
      <c r="A275" s="20">
        <v>20210520</v>
      </c>
      <c r="B275" s="20">
        <v>202105</v>
      </c>
      <c r="C275" s="3">
        <v>44336</v>
      </c>
      <c r="D275" s="1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U275" s="171">
        <v>61.94</v>
      </c>
      <c r="AV275" s="49">
        <f t="shared" si="239"/>
        <v>470.74399999999997</v>
      </c>
      <c r="AW275" s="49">
        <f t="shared" si="240"/>
        <v>470.51599999999996</v>
      </c>
      <c r="AX275" s="19">
        <f t="shared" si="241"/>
        <v>0</v>
      </c>
    </row>
    <row r="276" spans="1:50" hidden="1">
      <c r="A276" s="20">
        <v>20210519</v>
      </c>
      <c r="B276" s="20">
        <v>202105</v>
      </c>
      <c r="C276" s="3">
        <v>44335</v>
      </c>
      <c r="D276" s="1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U276" s="171">
        <v>63.35</v>
      </c>
      <c r="AV276" s="49">
        <f t="shared" si="239"/>
        <v>481.46</v>
      </c>
      <c r="AW276" s="49">
        <f t="shared" si="240"/>
        <v>472.26400000000001</v>
      </c>
      <c r="AX276" s="19">
        <f t="shared" si="241"/>
        <v>0</v>
      </c>
    </row>
    <row r="277" spans="1:50" hidden="1">
      <c r="A277" s="20">
        <v>20210518</v>
      </c>
      <c r="B277" s="20">
        <v>202105</v>
      </c>
      <c r="C277" s="3">
        <v>44334</v>
      </c>
      <c r="D277" s="1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U277" s="171">
        <v>65.489999999999995</v>
      </c>
      <c r="AV277" s="49">
        <f t="shared" si="239"/>
        <v>497.72399999999993</v>
      </c>
      <c r="AW277" s="49">
        <f t="shared" si="240"/>
        <v>466.86799999999999</v>
      </c>
      <c r="AX277" s="19">
        <f t="shared" si="241"/>
        <v>0</v>
      </c>
    </row>
    <row r="278" spans="1:50" hidden="1">
      <c r="A278" s="20">
        <v>20200517</v>
      </c>
      <c r="B278" s="20">
        <v>202105</v>
      </c>
      <c r="C278" s="3">
        <v>44333</v>
      </c>
      <c r="D278" s="1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U278" s="171">
        <v>66.27</v>
      </c>
      <c r="AV278" s="49">
        <f t="shared" si="239"/>
        <v>503.65199999999993</v>
      </c>
      <c r="AW278" s="49">
        <f t="shared" si="240"/>
        <v>466.26</v>
      </c>
      <c r="AX278" s="19">
        <f t="shared" si="241"/>
        <v>0</v>
      </c>
    </row>
    <row r="279" spans="1:50" hidden="1">
      <c r="A279" s="20">
        <v>20200514</v>
      </c>
      <c r="B279" s="20">
        <v>202105</v>
      </c>
      <c r="C279" s="3">
        <v>44330</v>
      </c>
      <c r="D279" s="1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U279" s="171">
        <v>65.37</v>
      </c>
      <c r="AV279" s="49">
        <f t="shared" si="239"/>
        <v>496.81200000000001</v>
      </c>
      <c r="AW279" s="49">
        <f t="shared" si="240"/>
        <v>474.54399999999998</v>
      </c>
      <c r="AX279" s="19">
        <f t="shared" si="241"/>
        <v>0</v>
      </c>
    </row>
    <row r="280" spans="1:50" hidden="1">
      <c r="A280" s="20">
        <v>20200513</v>
      </c>
      <c r="B280" s="20">
        <v>202105</v>
      </c>
      <c r="C280" s="3">
        <v>44329</v>
      </c>
      <c r="D280" s="1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U280" s="171">
        <v>63.82</v>
      </c>
      <c r="AV280" s="49">
        <f t="shared" si="239"/>
        <v>485.03199999999998</v>
      </c>
      <c r="AW280" s="49">
        <f t="shared" si="240"/>
        <v>481.68799999999999</v>
      </c>
      <c r="AX280" s="19">
        <f t="shared" si="241"/>
        <v>0</v>
      </c>
    </row>
    <row r="281" spans="1:50" hidden="1">
      <c r="A281" s="20">
        <v>20200512</v>
      </c>
      <c r="B281" s="20">
        <v>202105</v>
      </c>
      <c r="C281" s="3">
        <v>44328</v>
      </c>
      <c r="D281" s="1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U281" s="171">
        <v>66.08</v>
      </c>
      <c r="AV281" s="49">
        <f t="shared" si="239"/>
        <v>502.20799999999997</v>
      </c>
      <c r="AW281" s="49">
        <f t="shared" si="240"/>
        <v>481.15600000000001</v>
      </c>
      <c r="AX281" s="19">
        <f t="shared" si="241"/>
        <v>0</v>
      </c>
    </row>
    <row r="282" spans="1:50" hidden="1">
      <c r="A282" s="20">
        <v>20210511</v>
      </c>
      <c r="B282" s="20">
        <v>202105</v>
      </c>
      <c r="C282" s="3">
        <v>44327</v>
      </c>
      <c r="D282" s="1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U282" s="171">
        <v>65.28</v>
      </c>
      <c r="AV282" s="49">
        <f t="shared" si="239"/>
        <v>496.12799999999999</v>
      </c>
      <c r="AW282" s="49">
        <f t="shared" si="240"/>
        <v>482.29599999999999</v>
      </c>
      <c r="AX282" s="19">
        <f t="shared" si="241"/>
        <v>0</v>
      </c>
    </row>
    <row r="283" spans="1:50" hidden="1">
      <c r="A283" s="20">
        <v>20210510</v>
      </c>
      <c r="B283" s="20">
        <v>202105</v>
      </c>
      <c r="C283" s="3">
        <v>44326</v>
      </c>
      <c r="D283" s="1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U283" s="171">
        <v>64.92</v>
      </c>
      <c r="AV283" s="49">
        <f t="shared" si="239"/>
        <v>493.392</v>
      </c>
      <c r="AW283" s="49">
        <f t="shared" si="240"/>
        <v>466.10799999999995</v>
      </c>
      <c r="AX283" s="19">
        <f t="shared" si="241"/>
        <v>0</v>
      </c>
    </row>
    <row r="284" spans="1:50" hidden="1">
      <c r="A284" s="20">
        <v>20210507</v>
      </c>
      <c r="B284" s="20">
        <v>202105</v>
      </c>
      <c r="C284" s="3">
        <v>44323</v>
      </c>
      <c r="D284" s="1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U284" s="171">
        <v>64.900000000000006</v>
      </c>
      <c r="AV284" s="49">
        <f t="shared" si="239"/>
        <v>493.24</v>
      </c>
      <c r="AW284" s="49">
        <f t="shared" si="240"/>
        <v>457.36799999999999</v>
      </c>
      <c r="AX284" s="19">
        <f t="shared" si="241"/>
        <v>0</v>
      </c>
    </row>
    <row r="285" spans="1:50" hidden="1">
      <c r="A285" s="20">
        <v>20210506</v>
      </c>
      <c r="B285" s="20">
        <v>202105</v>
      </c>
      <c r="C285" s="3">
        <v>44322</v>
      </c>
      <c r="D285" s="1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U285" s="171">
        <v>64.59</v>
      </c>
      <c r="AV285" s="49">
        <f t="shared" si="239"/>
        <v>490.88400000000001</v>
      </c>
      <c r="AW285" s="49">
        <f t="shared" si="240"/>
        <v>453.72</v>
      </c>
      <c r="AX285" s="19">
        <f t="shared" si="241"/>
        <v>0</v>
      </c>
    </row>
    <row r="286" spans="1:50" hidden="1">
      <c r="A286" s="20">
        <v>20210505</v>
      </c>
      <c r="B286" s="20">
        <v>202105</v>
      </c>
      <c r="C286" s="3">
        <v>44321</v>
      </c>
      <c r="D286" s="1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U286" s="171">
        <v>64.709999999999994</v>
      </c>
      <c r="AV286" s="49">
        <f t="shared" si="239"/>
        <v>491.79599999999994</v>
      </c>
      <c r="AW286" s="49">
        <f t="shared" si="240"/>
        <v>450.83199999999999</v>
      </c>
      <c r="AX286" s="19">
        <f t="shared" si="241"/>
        <v>0</v>
      </c>
    </row>
    <row r="287" spans="1:50" hidden="1">
      <c r="A287" s="20">
        <v>20210504</v>
      </c>
      <c r="B287" s="20">
        <v>202105</v>
      </c>
      <c r="C287" s="3">
        <v>44320</v>
      </c>
      <c r="D287" s="1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U287" s="171">
        <v>65.69</v>
      </c>
      <c r="AV287" s="49">
        <f t="shared" si="239"/>
        <v>499.24399999999997</v>
      </c>
      <c r="AW287" s="49">
        <f t="shared" si="240"/>
        <v>452.96</v>
      </c>
      <c r="AX287" s="19">
        <f t="shared" si="241"/>
        <v>0</v>
      </c>
    </row>
    <row r="288" spans="1:50" hidden="1">
      <c r="A288" s="20">
        <v>20210503</v>
      </c>
      <c r="B288" s="20">
        <v>202105</v>
      </c>
      <c r="C288" s="3">
        <v>44319</v>
      </c>
      <c r="D288" s="1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U288" s="171">
        <f>+AU287-1.2</f>
        <v>64.489999999999995</v>
      </c>
      <c r="AV288" s="49">
        <f t="shared" si="239"/>
        <v>490.12399999999991</v>
      </c>
      <c r="AW288" s="49">
        <f t="shared" si="240"/>
        <v>454.25200000000001</v>
      </c>
      <c r="AX288" s="19">
        <f t="shared" si="241"/>
        <v>0</v>
      </c>
    </row>
    <row r="289" spans="1:50" hidden="1">
      <c r="A289" s="20">
        <v>20210430</v>
      </c>
      <c r="B289" s="20">
        <v>202104</v>
      </c>
      <c r="C289" s="3">
        <v>44316</v>
      </c>
      <c r="D289" s="1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U289" s="171">
        <v>64.55</v>
      </c>
      <c r="AV289" s="49">
        <f t="shared" si="239"/>
        <v>490.57999999999993</v>
      </c>
      <c r="AW289" s="49">
        <f t="shared" si="240"/>
        <v>450.90799999999996</v>
      </c>
      <c r="AX289" s="19">
        <f t="shared" si="241"/>
        <v>0</v>
      </c>
    </row>
    <row r="290" spans="1:50" hidden="1">
      <c r="A290" s="20">
        <v>20210429</v>
      </c>
      <c r="B290" s="20">
        <v>202104</v>
      </c>
      <c r="C290" s="3">
        <v>44315</v>
      </c>
      <c r="D290" s="1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U290" s="171">
        <v>63.58</v>
      </c>
      <c r="AV290" s="49">
        <f t="shared" si="239"/>
        <v>483.20799999999997</v>
      </c>
      <c r="AW290" s="49">
        <f t="shared" si="240"/>
        <v>445.73999999999995</v>
      </c>
      <c r="AX290" s="19">
        <f t="shared" si="241"/>
        <v>0</v>
      </c>
    </row>
    <row r="291" spans="1:50" hidden="1">
      <c r="A291" s="20">
        <v>20210428</v>
      </c>
      <c r="B291" s="20">
        <v>202104</v>
      </c>
      <c r="C291" s="3">
        <v>44314</v>
      </c>
      <c r="D291" s="1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U291" s="171">
        <v>63.86</v>
      </c>
      <c r="AV291" s="49">
        <f t="shared" si="239"/>
        <v>485.33599999999996</v>
      </c>
      <c r="AW291" s="49">
        <f t="shared" si="240"/>
        <v>467.02</v>
      </c>
      <c r="AX291" s="19">
        <f t="shared" si="241"/>
        <v>0</v>
      </c>
    </row>
    <row r="292" spans="1:50" hidden="1">
      <c r="A292" s="20">
        <v>20210427</v>
      </c>
      <c r="B292" s="20">
        <v>202104</v>
      </c>
      <c r="C292" s="3">
        <v>44313</v>
      </c>
      <c r="D292" s="1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U292" s="171">
        <v>62.94</v>
      </c>
      <c r="AV292" s="49">
        <f t="shared" si="239"/>
        <v>478.34399999999994</v>
      </c>
      <c r="AW292" s="49">
        <f t="shared" si="240"/>
        <v>467.02</v>
      </c>
      <c r="AX292" s="19">
        <f t="shared" si="241"/>
        <v>0</v>
      </c>
    </row>
    <row r="293" spans="1:50" hidden="1">
      <c r="A293" s="20">
        <v>20210426</v>
      </c>
      <c r="B293" s="20">
        <v>202104</v>
      </c>
      <c r="C293" s="3">
        <v>44312</v>
      </c>
      <c r="D293" s="1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U293" s="171">
        <v>61.91</v>
      </c>
      <c r="AV293" s="49">
        <f t="shared" si="239"/>
        <v>470.51599999999996</v>
      </c>
      <c r="AW293" s="49">
        <f t="shared" si="240"/>
        <v>449.61599999999993</v>
      </c>
      <c r="AX293" s="19">
        <f t="shared" si="241"/>
        <v>0</v>
      </c>
    </row>
    <row r="294" spans="1:50" hidden="1">
      <c r="A294" s="20">
        <v>20210423</v>
      </c>
      <c r="B294" s="20">
        <v>202104</v>
      </c>
      <c r="C294" s="3">
        <v>44309</v>
      </c>
      <c r="D294" s="1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U294" s="171">
        <v>62.14</v>
      </c>
      <c r="AV294" s="49">
        <f t="shared" si="239"/>
        <v>472.26400000000001</v>
      </c>
      <c r="AW294" s="49">
        <f t="shared" si="240"/>
        <v>460.17999999999995</v>
      </c>
      <c r="AX294" s="19">
        <f t="shared" si="241"/>
        <v>0</v>
      </c>
    </row>
    <row r="295" spans="1:50" hidden="1">
      <c r="A295" s="20">
        <v>20210422</v>
      </c>
      <c r="B295" s="20">
        <v>202104</v>
      </c>
      <c r="C295" s="3">
        <v>44308</v>
      </c>
      <c r="D295" s="1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U295" s="171">
        <v>61.43</v>
      </c>
      <c r="AV295" s="49">
        <f t="shared" si="239"/>
        <v>466.86799999999999</v>
      </c>
      <c r="AW295" s="49">
        <f t="shared" si="240"/>
        <v>467.85599999999999</v>
      </c>
      <c r="AX295" s="19">
        <f t="shared" si="241"/>
        <v>0</v>
      </c>
    </row>
    <row r="296" spans="1:50" hidden="1">
      <c r="A296" s="20">
        <v>20210421</v>
      </c>
      <c r="B296" s="20">
        <v>202104</v>
      </c>
      <c r="C296" s="3">
        <v>44307</v>
      </c>
      <c r="D296" s="1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U296" s="171">
        <v>61.35</v>
      </c>
      <c r="AV296" s="49">
        <f t="shared" si="239"/>
        <v>466.26</v>
      </c>
      <c r="AW296" s="49">
        <f t="shared" si="240"/>
        <v>463.37199999999996</v>
      </c>
      <c r="AX296" s="19">
        <f t="shared" si="241"/>
        <v>0</v>
      </c>
    </row>
    <row r="297" spans="1:50" hidden="1">
      <c r="A297" s="20">
        <v>20210420</v>
      </c>
      <c r="B297" s="20">
        <v>202104</v>
      </c>
      <c r="C297" s="3">
        <v>44306</v>
      </c>
      <c r="D297" s="1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U297" s="171">
        <v>62.44</v>
      </c>
      <c r="AV297" s="49">
        <f t="shared" si="239"/>
        <v>474.54399999999998</v>
      </c>
      <c r="AW297" s="49">
        <f t="shared" si="240"/>
        <v>445.05599999999998</v>
      </c>
      <c r="AX297" s="19">
        <f t="shared" si="241"/>
        <v>0</v>
      </c>
    </row>
    <row r="298" spans="1:50" hidden="1">
      <c r="A298" s="20">
        <v>20210419</v>
      </c>
      <c r="B298" s="20">
        <v>202104</v>
      </c>
      <c r="C298" s="3">
        <v>44305</v>
      </c>
      <c r="D298" s="1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U298" s="171">
        <v>63.38</v>
      </c>
      <c r="AV298" s="49">
        <f t="shared" si="239"/>
        <v>481.68799999999999</v>
      </c>
      <c r="AW298" s="49">
        <f t="shared" si="240"/>
        <v>464.96799999999996</v>
      </c>
      <c r="AX298" s="19">
        <f t="shared" si="241"/>
        <v>0</v>
      </c>
    </row>
    <row r="299" spans="1:50" hidden="1">
      <c r="A299" s="20">
        <v>20210416</v>
      </c>
      <c r="B299" s="20">
        <v>202104</v>
      </c>
      <c r="C299" s="3">
        <v>44302</v>
      </c>
      <c r="D299" s="1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U299" s="171">
        <v>63.31</v>
      </c>
      <c r="AV299" s="49">
        <f t="shared" si="239"/>
        <v>481.15600000000001</v>
      </c>
      <c r="AW299" s="49">
        <f t="shared" si="240"/>
        <v>438.97599999999994</v>
      </c>
      <c r="AX299" s="19">
        <f t="shared" si="241"/>
        <v>0</v>
      </c>
    </row>
    <row r="300" spans="1:50" hidden="1">
      <c r="A300" s="20">
        <v>20210415</v>
      </c>
      <c r="B300" s="20">
        <v>202104</v>
      </c>
      <c r="C300" s="3">
        <v>44301</v>
      </c>
      <c r="D300" s="1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U300" s="171">
        <v>63.46</v>
      </c>
      <c r="AV300" s="49">
        <f t="shared" si="239"/>
        <v>482.29599999999999</v>
      </c>
      <c r="AW300" s="49">
        <f t="shared" si="240"/>
        <v>467.78</v>
      </c>
      <c r="AX300" s="19">
        <f t="shared" si="241"/>
        <v>0</v>
      </c>
    </row>
    <row r="301" spans="1:50" hidden="1">
      <c r="A301" s="20">
        <v>20210414</v>
      </c>
      <c r="B301" s="20">
        <v>202104</v>
      </c>
      <c r="C301" s="3">
        <v>44300</v>
      </c>
      <c r="D301" s="1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U301" s="171">
        <v>61.33</v>
      </c>
      <c r="AV301" s="49">
        <f t="shared" si="239"/>
        <v>466.10799999999995</v>
      </c>
      <c r="AW301" s="49">
        <f t="shared" si="240"/>
        <v>466.79199999999997</v>
      </c>
      <c r="AX301" s="19">
        <f t="shared" si="241"/>
        <v>0</v>
      </c>
    </row>
    <row r="302" spans="1:50" hidden="1">
      <c r="A302" s="20">
        <v>20210413</v>
      </c>
      <c r="B302" s="20">
        <v>202104</v>
      </c>
      <c r="C302" s="3">
        <v>44299</v>
      </c>
      <c r="D302" s="1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U302" s="171">
        <v>60.18</v>
      </c>
      <c r="AV302" s="49">
        <f t="shared" si="239"/>
        <v>457.36799999999999</v>
      </c>
      <c r="AW302" s="49">
        <f t="shared" si="240"/>
        <v>456</v>
      </c>
      <c r="AX302" s="19">
        <f t="shared" si="241"/>
        <v>0</v>
      </c>
    </row>
    <row r="303" spans="1:50" hidden="1">
      <c r="A303" s="20">
        <v>20210412</v>
      </c>
      <c r="B303" s="20">
        <v>202104</v>
      </c>
      <c r="C303" s="3">
        <v>44298</v>
      </c>
      <c r="D303" s="1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U303" s="171">
        <v>59.7</v>
      </c>
      <c r="AV303" s="49">
        <f t="shared" si="239"/>
        <v>453.72</v>
      </c>
      <c r="AW303" s="49">
        <f t="shared" si="240"/>
        <v>490.95999999999992</v>
      </c>
      <c r="AX303" s="19">
        <f t="shared" si="241"/>
        <v>0</v>
      </c>
    </row>
    <row r="304" spans="1:50" hidden="1">
      <c r="A304" s="20">
        <v>20210409</v>
      </c>
      <c r="B304" s="20">
        <v>202104</v>
      </c>
      <c r="C304" s="3">
        <v>44295</v>
      </c>
      <c r="D304" s="1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U304" s="171">
        <v>59.32</v>
      </c>
      <c r="AV304" s="49">
        <f t="shared" si="239"/>
        <v>450.83199999999999</v>
      </c>
      <c r="AW304" s="49">
        <f t="shared" si="240"/>
        <v>492.47999999999996</v>
      </c>
      <c r="AX304" s="19">
        <f t="shared" si="241"/>
        <v>0</v>
      </c>
    </row>
    <row r="305" spans="1:50" hidden="1">
      <c r="A305" s="20">
        <v>20210408</v>
      </c>
      <c r="B305" s="20">
        <v>202104</v>
      </c>
      <c r="C305" s="3">
        <v>44294</v>
      </c>
      <c r="D305" s="1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U305" s="171">
        <v>59.6</v>
      </c>
      <c r="AV305" s="49">
        <f t="shared" si="239"/>
        <v>452.96</v>
      </c>
      <c r="AW305" s="49">
        <f t="shared" si="240"/>
        <v>496.964</v>
      </c>
      <c r="AX305" s="19">
        <f t="shared" si="241"/>
        <v>0</v>
      </c>
    </row>
    <row r="306" spans="1:50" hidden="1">
      <c r="A306" s="20">
        <v>20210407</v>
      </c>
      <c r="B306" s="20">
        <v>202104</v>
      </c>
      <c r="C306" s="3">
        <v>44293</v>
      </c>
      <c r="D306" s="1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U306" s="171">
        <v>59.77</v>
      </c>
      <c r="AV306" s="49">
        <f t="shared" si="239"/>
        <v>454.25200000000001</v>
      </c>
      <c r="AW306" s="49">
        <f t="shared" si="240"/>
        <v>498.63599999999997</v>
      </c>
      <c r="AX306" s="19">
        <f t="shared" si="241"/>
        <v>0</v>
      </c>
    </row>
    <row r="307" spans="1:50" hidden="1">
      <c r="A307" s="20">
        <v>20210406</v>
      </c>
      <c r="B307" s="20">
        <v>202104</v>
      </c>
      <c r="C307" s="3">
        <v>44292</v>
      </c>
      <c r="D307" s="1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U307" s="171">
        <v>59.33</v>
      </c>
      <c r="AV307" s="49">
        <f t="shared" si="239"/>
        <v>450.90799999999996</v>
      </c>
      <c r="AW307" s="49">
        <f t="shared" si="240"/>
        <v>501.75199999999995</v>
      </c>
      <c r="AX307" s="19">
        <f t="shared" si="241"/>
        <v>0</v>
      </c>
    </row>
    <row r="308" spans="1:50" hidden="1">
      <c r="A308" s="20">
        <v>20210405</v>
      </c>
      <c r="B308" s="20">
        <v>202104</v>
      </c>
      <c r="C308" s="3">
        <v>44291</v>
      </c>
      <c r="D308" s="1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U308" s="171">
        <v>58.65</v>
      </c>
      <c r="AV308" s="49">
        <f t="shared" si="239"/>
        <v>445.73999999999995</v>
      </c>
      <c r="AW308" s="49">
        <f t="shared" si="240"/>
        <v>504.94399999999996</v>
      </c>
      <c r="AX308" s="19">
        <f t="shared" si="241"/>
        <v>0</v>
      </c>
    </row>
    <row r="309" spans="1:50" hidden="1">
      <c r="A309" s="20">
        <v>20210402</v>
      </c>
      <c r="B309" s="20">
        <v>202104</v>
      </c>
      <c r="C309" s="3">
        <v>44288</v>
      </c>
      <c r="D309" s="1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U309" s="171">
        <v>61.45</v>
      </c>
      <c r="AV309" s="49">
        <f t="shared" si="239"/>
        <v>467.02</v>
      </c>
      <c r="AW309" s="49">
        <f t="shared" si="240"/>
        <v>486.476</v>
      </c>
      <c r="AX309" s="19">
        <f t="shared" si="241"/>
        <v>0</v>
      </c>
    </row>
    <row r="310" spans="1:50" hidden="1">
      <c r="A310" s="20">
        <v>20210401</v>
      </c>
      <c r="B310" s="20">
        <v>202104</v>
      </c>
      <c r="C310" s="3">
        <v>44287</v>
      </c>
      <c r="D310" s="1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U310" s="171">
        <v>61.45</v>
      </c>
      <c r="AV310" s="49">
        <f t="shared" si="239"/>
        <v>467.02</v>
      </c>
      <c r="AW310" s="49">
        <f t="shared" si="240"/>
        <v>494.37999999999994</v>
      </c>
      <c r="AX310" s="19">
        <f t="shared" si="241"/>
        <v>0</v>
      </c>
    </row>
    <row r="311" spans="1:50" hidden="1">
      <c r="A311" s="20">
        <v>20210331</v>
      </c>
      <c r="B311" s="20">
        <v>202103</v>
      </c>
      <c r="C311" s="3">
        <v>44286</v>
      </c>
      <c r="D311" s="1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U311" s="171">
        <v>59.16</v>
      </c>
      <c r="AV311" s="49">
        <f t="shared" si="239"/>
        <v>449.61599999999993</v>
      </c>
      <c r="AW311" s="49">
        <f t="shared" si="240"/>
        <v>502.28399999999999</v>
      </c>
      <c r="AX311" s="19">
        <f t="shared" si="241"/>
        <v>0</v>
      </c>
    </row>
    <row r="312" spans="1:50" hidden="1">
      <c r="A312" s="20">
        <v>20210330</v>
      </c>
      <c r="B312" s="20">
        <v>202103</v>
      </c>
      <c r="C312" s="3">
        <v>44285</v>
      </c>
      <c r="D312" s="1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U312" s="171">
        <v>60.55</v>
      </c>
      <c r="AV312" s="49">
        <f t="shared" si="239"/>
        <v>460.17999999999995</v>
      </c>
      <c r="AW312" s="49">
        <f t="shared" si="240"/>
        <v>485.10799999999995</v>
      </c>
      <c r="AX312" s="19">
        <f t="shared" si="241"/>
        <v>0</v>
      </c>
    </row>
    <row r="313" spans="1:50" hidden="1">
      <c r="A313" s="20">
        <v>20210329</v>
      </c>
      <c r="B313" s="20">
        <v>202103</v>
      </c>
      <c r="C313" s="3">
        <v>44284</v>
      </c>
      <c r="D313" s="1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U313" s="171">
        <v>61.56</v>
      </c>
      <c r="AV313" s="49">
        <f t="shared" si="239"/>
        <v>467.85599999999999</v>
      </c>
      <c r="AW313" s="49">
        <f t="shared" si="240"/>
        <v>465.72800000000001</v>
      </c>
      <c r="AX313" s="19">
        <f t="shared" si="241"/>
        <v>0</v>
      </c>
    </row>
    <row r="314" spans="1:50" hidden="1">
      <c r="A314" s="20">
        <v>20210326</v>
      </c>
      <c r="B314" s="20">
        <v>202103</v>
      </c>
      <c r="C314" s="3">
        <v>44281</v>
      </c>
      <c r="D314" s="1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U314" s="171">
        <v>60.97</v>
      </c>
      <c r="AV314" s="49">
        <f t="shared" si="239"/>
        <v>463.37199999999996</v>
      </c>
      <c r="AW314" s="49">
        <f t="shared" si="240"/>
        <v>463.59999999999997</v>
      </c>
      <c r="AX314" s="19">
        <f t="shared" si="241"/>
        <v>0</v>
      </c>
    </row>
    <row r="315" spans="1:50" hidden="1">
      <c r="A315" s="20">
        <v>20210325</v>
      </c>
      <c r="B315" s="20">
        <v>202103</v>
      </c>
      <c r="C315" s="3">
        <v>44280</v>
      </c>
      <c r="D315" s="1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U315" s="171">
        <v>58.56</v>
      </c>
      <c r="AV315" s="49">
        <f t="shared" si="239"/>
        <v>445.05599999999998</v>
      </c>
      <c r="AW315" s="49">
        <f t="shared" ref="AW315:AW378" si="242">AV333</f>
        <v>460.86399999999998</v>
      </c>
      <c r="AX315" s="19">
        <f t="shared" si="241"/>
        <v>0</v>
      </c>
    </row>
    <row r="316" spans="1:50" hidden="1">
      <c r="A316" s="20">
        <v>20210324</v>
      </c>
      <c r="B316" s="20">
        <v>202103</v>
      </c>
      <c r="C316" s="3">
        <v>44279</v>
      </c>
      <c r="D316" s="1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U316" s="171">
        <v>61.18</v>
      </c>
      <c r="AV316" s="49">
        <f t="shared" si="239"/>
        <v>464.96799999999996</v>
      </c>
      <c r="AW316" s="49">
        <f t="shared" si="242"/>
        <v>467.4</v>
      </c>
      <c r="AX316" s="19">
        <f t="shared" si="241"/>
        <v>0</v>
      </c>
    </row>
    <row r="317" spans="1:50" hidden="1">
      <c r="A317" s="20">
        <v>20210323</v>
      </c>
      <c r="B317" s="20">
        <v>202103</v>
      </c>
      <c r="C317" s="3">
        <v>44278</v>
      </c>
      <c r="D317" s="1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U317" s="171">
        <v>57.76</v>
      </c>
      <c r="AV317" s="49">
        <f t="shared" si="239"/>
        <v>438.97599999999994</v>
      </c>
      <c r="AW317" s="49">
        <f t="shared" si="242"/>
        <v>482.82799999999997</v>
      </c>
      <c r="AX317" s="19">
        <f t="shared" si="241"/>
        <v>0</v>
      </c>
    </row>
    <row r="318" spans="1:50" hidden="1">
      <c r="A318" s="20">
        <v>20210322</v>
      </c>
      <c r="B318" s="20">
        <v>202103</v>
      </c>
      <c r="C318" s="3">
        <v>44277</v>
      </c>
      <c r="D318" s="1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U318" s="171">
        <v>61.55</v>
      </c>
      <c r="AV318" s="49">
        <f t="shared" si="239"/>
        <v>467.78</v>
      </c>
      <c r="AW318" s="49">
        <f t="shared" si="242"/>
        <v>480.47199999999998</v>
      </c>
      <c r="AX318" s="19">
        <f t="shared" si="241"/>
        <v>0</v>
      </c>
    </row>
    <row r="319" spans="1:50" hidden="1">
      <c r="A319" s="20">
        <v>20210319</v>
      </c>
      <c r="B319" s="20">
        <v>202103</v>
      </c>
      <c r="C319" s="3">
        <v>44274</v>
      </c>
      <c r="D319" s="1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U319" s="171">
        <v>61.42</v>
      </c>
      <c r="AV319" s="49">
        <f t="shared" si="239"/>
        <v>466.79199999999997</v>
      </c>
      <c r="AW319" s="49">
        <f t="shared" si="242"/>
        <v>468.69200000000001</v>
      </c>
      <c r="AX319" s="19">
        <f t="shared" si="241"/>
        <v>0</v>
      </c>
    </row>
    <row r="320" spans="1:50" hidden="1">
      <c r="A320" s="20">
        <v>20210318</v>
      </c>
      <c r="B320" s="20">
        <v>202103</v>
      </c>
      <c r="C320" s="3">
        <v>44273</v>
      </c>
      <c r="D320" s="1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U320" s="171">
        <v>60</v>
      </c>
      <c r="AV320" s="49">
        <f t="shared" si="239"/>
        <v>456</v>
      </c>
      <c r="AW320" s="49">
        <f t="shared" si="242"/>
        <v>468.53999999999996</v>
      </c>
      <c r="AX320" s="19">
        <f t="shared" si="241"/>
        <v>0</v>
      </c>
    </row>
    <row r="321" spans="1:50" hidden="1">
      <c r="A321" s="20">
        <v>20210317</v>
      </c>
      <c r="B321" s="20">
        <v>202103</v>
      </c>
      <c r="C321" s="3">
        <v>44272</v>
      </c>
      <c r="D321" s="1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U321" s="171">
        <v>64.599999999999994</v>
      </c>
      <c r="AV321" s="49">
        <f t="shared" si="239"/>
        <v>490.95999999999992</v>
      </c>
      <c r="AW321" s="49">
        <f t="shared" si="242"/>
        <v>450.29999999999995</v>
      </c>
      <c r="AX321" s="19">
        <f t="shared" si="241"/>
        <v>0</v>
      </c>
    </row>
    <row r="322" spans="1:50" hidden="1">
      <c r="A322" s="20">
        <v>20210316</v>
      </c>
      <c r="B322" s="20">
        <v>202103</v>
      </c>
      <c r="C322" s="3">
        <v>44271</v>
      </c>
      <c r="D322" s="1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U322" s="171">
        <v>64.8</v>
      </c>
      <c r="AV322" s="49">
        <f t="shared" si="239"/>
        <v>492.47999999999996</v>
      </c>
      <c r="AW322" s="49">
        <f t="shared" si="242"/>
        <v>459.952</v>
      </c>
      <c r="AX322" s="19">
        <f t="shared" si="241"/>
        <v>0</v>
      </c>
    </row>
    <row r="323" spans="1:50" hidden="1">
      <c r="A323" s="20">
        <v>20210315</v>
      </c>
      <c r="B323" s="20">
        <v>202103</v>
      </c>
      <c r="C323" s="3">
        <v>44270</v>
      </c>
      <c r="D323" s="1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U323" s="171">
        <v>65.39</v>
      </c>
      <c r="AV323" s="49">
        <f t="shared" si="239"/>
        <v>496.964</v>
      </c>
      <c r="AW323" s="49">
        <f t="shared" si="242"/>
        <v>464.66399999999999</v>
      </c>
      <c r="AX323" s="19">
        <f t="shared" si="241"/>
        <v>0</v>
      </c>
    </row>
    <row r="324" spans="1:50" hidden="1">
      <c r="A324" s="20">
        <v>20210312</v>
      </c>
      <c r="B324" s="20">
        <v>202103</v>
      </c>
      <c r="C324" s="3">
        <v>44267</v>
      </c>
      <c r="D324" s="1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U324" s="171">
        <v>65.61</v>
      </c>
      <c r="AV324" s="49">
        <f t="shared" si="239"/>
        <v>498.63599999999997</v>
      </c>
      <c r="AW324" s="49">
        <f t="shared" si="242"/>
        <v>456.37999999999994</v>
      </c>
      <c r="AX324" s="19">
        <f t="shared" si="241"/>
        <v>0</v>
      </c>
    </row>
    <row r="325" spans="1:50" hidden="1">
      <c r="A325" s="20">
        <v>20210311</v>
      </c>
      <c r="B325" s="20">
        <v>202103</v>
      </c>
      <c r="C325" s="3">
        <v>44266</v>
      </c>
      <c r="D325" s="1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U325" s="171">
        <v>66.02</v>
      </c>
      <c r="AV325" s="49">
        <f t="shared" si="239"/>
        <v>501.75199999999995</v>
      </c>
      <c r="AW325" s="49">
        <f t="shared" si="242"/>
        <v>453.72</v>
      </c>
      <c r="AX325" s="19">
        <f t="shared" si="241"/>
        <v>0</v>
      </c>
    </row>
    <row r="326" spans="1:50" hidden="1">
      <c r="A326" s="20">
        <v>20210310</v>
      </c>
      <c r="B326" s="20">
        <v>202103</v>
      </c>
      <c r="C326" s="3">
        <v>44265</v>
      </c>
      <c r="D326" s="1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U326" s="171">
        <v>66.44</v>
      </c>
      <c r="AV326" s="49">
        <f t="shared" si="239"/>
        <v>504.94399999999996</v>
      </c>
      <c r="AW326" s="49">
        <f t="shared" si="242"/>
        <v>451.97199999999998</v>
      </c>
      <c r="AX326" s="19">
        <f t="shared" si="241"/>
        <v>0</v>
      </c>
    </row>
    <row r="327" spans="1:50" hidden="1">
      <c r="A327" s="20">
        <v>20210309</v>
      </c>
      <c r="B327" s="20">
        <v>202103</v>
      </c>
      <c r="C327" s="3">
        <v>44264</v>
      </c>
      <c r="D327" s="1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U327" s="171">
        <v>64.010000000000005</v>
      </c>
      <c r="AV327" s="49">
        <f t="shared" ref="AV327:AV390" si="243">AU327*$AU$27</f>
        <v>486.476</v>
      </c>
      <c r="AW327" s="49">
        <f t="shared" si="242"/>
        <v>442.62399999999997</v>
      </c>
      <c r="AX327" s="19">
        <f t="shared" ref="AX327:AX390" si="244">+AL327-D327</f>
        <v>0</v>
      </c>
    </row>
    <row r="328" spans="1:50" hidden="1">
      <c r="A328" s="20">
        <v>20210308</v>
      </c>
      <c r="B328" s="20">
        <v>202103</v>
      </c>
      <c r="C328" s="3">
        <v>44263</v>
      </c>
      <c r="D328" s="1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U328" s="171">
        <v>65.05</v>
      </c>
      <c r="AV328" s="49">
        <f t="shared" si="243"/>
        <v>494.37999999999994</v>
      </c>
      <c r="AW328" s="49">
        <f t="shared" si="242"/>
        <v>445.96799999999996</v>
      </c>
      <c r="AX328" s="19">
        <f t="shared" si="244"/>
        <v>0</v>
      </c>
    </row>
    <row r="329" spans="1:50" hidden="1">
      <c r="A329" s="20">
        <v>20210305</v>
      </c>
      <c r="B329" s="20">
        <v>202103</v>
      </c>
      <c r="C329" s="3">
        <v>44260</v>
      </c>
      <c r="D329" s="1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U329" s="171">
        <v>66.09</v>
      </c>
      <c r="AV329" s="49">
        <f t="shared" si="243"/>
        <v>502.28399999999999</v>
      </c>
      <c r="AW329" s="49">
        <f t="shared" si="242"/>
        <v>443.536</v>
      </c>
      <c r="AX329" s="19">
        <f t="shared" si="244"/>
        <v>0</v>
      </c>
    </row>
    <row r="330" spans="1:50" hidden="1">
      <c r="A330" s="20">
        <v>20210304</v>
      </c>
      <c r="B330" s="20">
        <v>202103</v>
      </c>
      <c r="C330" s="3">
        <v>44259</v>
      </c>
      <c r="D330" s="1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U330" s="171">
        <v>63.83</v>
      </c>
      <c r="AV330" s="49">
        <f t="shared" si="243"/>
        <v>485.10799999999995</v>
      </c>
      <c r="AW330" s="49">
        <f t="shared" si="242"/>
        <v>440.57199999999995</v>
      </c>
      <c r="AX330" s="19">
        <f t="shared" si="244"/>
        <v>0</v>
      </c>
    </row>
    <row r="331" spans="1:50" hidden="1">
      <c r="A331" s="20">
        <v>20210303</v>
      </c>
      <c r="B331" s="20">
        <v>202103</v>
      </c>
      <c r="C331" s="3">
        <v>44258</v>
      </c>
      <c r="D331" s="1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U331" s="172">
        <v>61.28</v>
      </c>
      <c r="AV331" s="49">
        <f t="shared" si="243"/>
        <v>465.72800000000001</v>
      </c>
      <c r="AW331" s="49">
        <f t="shared" si="242"/>
        <v>432.06</v>
      </c>
      <c r="AX331" s="19">
        <f t="shared" si="244"/>
        <v>0</v>
      </c>
    </row>
    <row r="332" spans="1:50" hidden="1">
      <c r="A332" s="20">
        <v>20210302</v>
      </c>
      <c r="B332" s="20">
        <v>202103</v>
      </c>
      <c r="C332" s="3">
        <v>44257</v>
      </c>
      <c r="D332" s="1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U332" s="172">
        <v>61</v>
      </c>
      <c r="AV332" s="49">
        <f t="shared" si="243"/>
        <v>463.59999999999997</v>
      </c>
      <c r="AW332" s="49">
        <f t="shared" si="242"/>
        <v>427.34799999999996</v>
      </c>
      <c r="AX332" s="19">
        <f t="shared" si="244"/>
        <v>0</v>
      </c>
    </row>
    <row r="333" spans="1:50" hidden="1">
      <c r="A333" s="20">
        <v>20210301</v>
      </c>
      <c r="B333" s="20">
        <v>202103</v>
      </c>
      <c r="C333" s="3">
        <v>44256</v>
      </c>
      <c r="D333" s="1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U333" s="172">
        <v>60.64</v>
      </c>
      <c r="AV333" s="49">
        <f t="shared" si="243"/>
        <v>460.86399999999998</v>
      </c>
      <c r="AW333" s="49">
        <f t="shared" si="242"/>
        <v>423.24399999999997</v>
      </c>
      <c r="AX333" s="19">
        <f t="shared" si="244"/>
        <v>0</v>
      </c>
    </row>
    <row r="334" spans="1:50" hidden="1">
      <c r="A334" s="20">
        <v>20210226</v>
      </c>
      <c r="B334" s="20">
        <v>202102</v>
      </c>
      <c r="C334" s="3">
        <v>44253</v>
      </c>
      <c r="D334" s="1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U334" s="172">
        <v>61.5</v>
      </c>
      <c r="AV334" s="49">
        <f t="shared" si="243"/>
        <v>467.4</v>
      </c>
      <c r="AW334" s="49">
        <f t="shared" si="242"/>
        <v>416.17599999999999</v>
      </c>
      <c r="AX334" s="19">
        <f t="shared" si="244"/>
        <v>0</v>
      </c>
    </row>
    <row r="335" spans="1:50" hidden="1">
      <c r="A335" s="20">
        <v>20210225</v>
      </c>
      <c r="B335" s="20">
        <v>202102</v>
      </c>
      <c r="C335" s="3">
        <v>44252</v>
      </c>
      <c r="D335" s="1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U335" s="172">
        <v>63.53</v>
      </c>
      <c r="AV335" s="49">
        <f t="shared" si="243"/>
        <v>482.82799999999997</v>
      </c>
      <c r="AW335" s="49">
        <f t="shared" si="242"/>
        <v>406.97999999999996</v>
      </c>
      <c r="AX335" s="19">
        <f t="shared" si="244"/>
        <v>0</v>
      </c>
    </row>
    <row r="336" spans="1:50" hidden="1">
      <c r="A336" s="20">
        <v>20210224</v>
      </c>
      <c r="B336" s="20">
        <v>202102</v>
      </c>
      <c r="C336" s="3">
        <v>44251</v>
      </c>
      <c r="D336" s="1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U336" s="172">
        <v>63.22</v>
      </c>
      <c r="AV336" s="49">
        <f t="shared" si="243"/>
        <v>480.47199999999998</v>
      </c>
      <c r="AW336" s="49">
        <f t="shared" si="242"/>
        <v>396.72</v>
      </c>
      <c r="AX336" s="19">
        <f t="shared" si="244"/>
        <v>0</v>
      </c>
    </row>
    <row r="337" spans="1:50" hidden="1">
      <c r="A337" s="20">
        <v>20210223</v>
      </c>
      <c r="B337" s="20">
        <v>202102</v>
      </c>
      <c r="C337" s="3">
        <v>44250</v>
      </c>
      <c r="D337" s="1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U337" s="172">
        <v>61.67</v>
      </c>
      <c r="AV337" s="49">
        <f t="shared" si="243"/>
        <v>468.69200000000001</v>
      </c>
      <c r="AW337" s="49">
        <f t="shared" si="242"/>
        <v>397.78399999999999</v>
      </c>
      <c r="AX337" s="19">
        <f t="shared" si="244"/>
        <v>0</v>
      </c>
    </row>
    <row r="338" spans="1:50" hidden="1">
      <c r="A338" s="20">
        <v>20210222</v>
      </c>
      <c r="B338" s="20">
        <v>202102</v>
      </c>
      <c r="C338" s="3">
        <v>44249</v>
      </c>
      <c r="D338" s="1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U338" s="172">
        <v>61.65</v>
      </c>
      <c r="AV338" s="49">
        <f t="shared" si="243"/>
        <v>468.53999999999996</v>
      </c>
      <c r="AW338" s="49">
        <f t="shared" si="242"/>
        <v>401.65999999999997</v>
      </c>
      <c r="AX338" s="19">
        <f t="shared" si="244"/>
        <v>0</v>
      </c>
    </row>
    <row r="339" spans="1:50" hidden="1">
      <c r="A339" s="20">
        <v>20210219</v>
      </c>
      <c r="B339" s="20">
        <v>202102</v>
      </c>
      <c r="C339" s="3">
        <v>44246</v>
      </c>
      <c r="D339" s="1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U339" s="172">
        <v>59.25</v>
      </c>
      <c r="AV339" s="49">
        <f t="shared" si="243"/>
        <v>450.29999999999995</v>
      </c>
      <c r="AW339" s="49">
        <f t="shared" si="242"/>
        <v>399.83599999999996</v>
      </c>
      <c r="AX339" s="19">
        <f t="shared" si="244"/>
        <v>0</v>
      </c>
    </row>
    <row r="340" spans="1:50" hidden="1">
      <c r="A340" s="20">
        <v>20210218</v>
      </c>
      <c r="B340" s="20">
        <v>202102</v>
      </c>
      <c r="C340" s="3">
        <v>44245</v>
      </c>
      <c r="D340" s="1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U340" s="172">
        <v>60.52</v>
      </c>
      <c r="AV340" s="49">
        <f t="shared" si="243"/>
        <v>459.952</v>
      </c>
      <c r="AW340" s="49">
        <f t="shared" si="242"/>
        <v>401.05200000000002</v>
      </c>
      <c r="AX340" s="19">
        <f t="shared" si="244"/>
        <v>0</v>
      </c>
    </row>
    <row r="341" spans="1:50" hidden="1">
      <c r="A341" s="20">
        <v>20210217</v>
      </c>
      <c r="B341" s="20">
        <v>202102</v>
      </c>
      <c r="C341" s="3">
        <v>44244</v>
      </c>
      <c r="D341" s="1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U341" s="172">
        <v>61.14</v>
      </c>
      <c r="AV341" s="49">
        <f t="shared" si="243"/>
        <v>464.66399999999999</v>
      </c>
      <c r="AW341" s="49">
        <f t="shared" si="242"/>
        <v>397.25200000000001</v>
      </c>
      <c r="AX341" s="19">
        <f t="shared" si="244"/>
        <v>0</v>
      </c>
    </row>
    <row r="342" spans="1:50" hidden="1">
      <c r="A342" s="20">
        <v>20210216</v>
      </c>
      <c r="B342" s="20">
        <v>202102</v>
      </c>
      <c r="C342" s="3">
        <v>44243</v>
      </c>
      <c r="D342" s="1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U342" s="172">
        <v>60.05</v>
      </c>
      <c r="AV342" s="49">
        <f t="shared" si="243"/>
        <v>456.37999999999994</v>
      </c>
      <c r="AW342" s="49">
        <f t="shared" si="242"/>
        <v>403.78800000000001</v>
      </c>
      <c r="AX342" s="19">
        <f t="shared" si="244"/>
        <v>0</v>
      </c>
    </row>
    <row r="343" spans="1:50" hidden="1">
      <c r="A343" s="20">
        <v>20210215</v>
      </c>
      <c r="B343" s="20">
        <v>202102</v>
      </c>
      <c r="C343" s="3">
        <v>44242</v>
      </c>
      <c r="D343" s="1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U343" s="172">
        <v>59.7</v>
      </c>
      <c r="AV343" s="49">
        <f t="shared" si="243"/>
        <v>453.72</v>
      </c>
      <c r="AW343" s="49">
        <f t="shared" si="242"/>
        <v>402.42</v>
      </c>
      <c r="AX343" s="19">
        <f t="shared" si="244"/>
        <v>0</v>
      </c>
    </row>
    <row r="344" spans="1:50" hidden="1">
      <c r="A344" s="20">
        <v>20210212</v>
      </c>
      <c r="B344" s="20">
        <v>202102</v>
      </c>
      <c r="C344" s="3">
        <v>44239</v>
      </c>
      <c r="D344" s="1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U344" s="172">
        <v>59.47</v>
      </c>
      <c r="AV344" s="49">
        <f t="shared" si="243"/>
        <v>451.97199999999998</v>
      </c>
      <c r="AW344" s="49">
        <f t="shared" si="242"/>
        <v>405.15600000000001</v>
      </c>
      <c r="AX344" s="19">
        <f t="shared" si="244"/>
        <v>0</v>
      </c>
    </row>
    <row r="345" spans="1:50" hidden="1">
      <c r="A345" s="20">
        <v>20210211</v>
      </c>
      <c r="B345" s="20">
        <v>202102</v>
      </c>
      <c r="C345" s="3">
        <v>44238</v>
      </c>
      <c r="D345" s="1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U345" s="172">
        <v>58.24</v>
      </c>
      <c r="AV345" s="49">
        <f t="shared" si="243"/>
        <v>442.62399999999997</v>
      </c>
      <c r="AW345" s="49">
        <f t="shared" si="242"/>
        <v>402.64799999999997</v>
      </c>
      <c r="AX345" s="19">
        <f t="shared" si="244"/>
        <v>0</v>
      </c>
    </row>
    <row r="346" spans="1:50" hidden="1">
      <c r="A346" s="20">
        <v>20210210</v>
      </c>
      <c r="B346" s="20">
        <v>202102</v>
      </c>
      <c r="C346" s="3">
        <v>44237</v>
      </c>
      <c r="D346" s="1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U346" s="172">
        <v>58.68</v>
      </c>
      <c r="AV346" s="49">
        <f t="shared" si="243"/>
        <v>445.96799999999996</v>
      </c>
      <c r="AW346" s="49">
        <f t="shared" si="242"/>
        <v>397.09999999999997</v>
      </c>
      <c r="AX346" s="19">
        <f t="shared" si="244"/>
        <v>0</v>
      </c>
    </row>
    <row r="347" spans="1:50" hidden="1">
      <c r="A347" s="20">
        <v>20210209</v>
      </c>
      <c r="B347" s="20">
        <v>202102</v>
      </c>
      <c r="C347" s="3">
        <v>44236</v>
      </c>
      <c r="D347" s="1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U347" s="172">
        <v>58.36</v>
      </c>
      <c r="AV347" s="49">
        <f t="shared" si="243"/>
        <v>443.536</v>
      </c>
      <c r="AW347" s="49">
        <f t="shared" si="242"/>
        <v>407.13200000000001</v>
      </c>
      <c r="AX347" s="19">
        <f t="shared" si="244"/>
        <v>0</v>
      </c>
    </row>
    <row r="348" spans="1:50" hidden="1">
      <c r="A348" s="20">
        <v>20210208</v>
      </c>
      <c r="B348" s="20">
        <v>202102</v>
      </c>
      <c r="C348" s="3">
        <v>44235</v>
      </c>
      <c r="D348" s="1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U348" s="172">
        <v>57.97</v>
      </c>
      <c r="AV348" s="49">
        <f t="shared" si="243"/>
        <v>440.57199999999995</v>
      </c>
      <c r="AW348" s="49">
        <f t="shared" si="242"/>
        <v>402.11599999999993</v>
      </c>
      <c r="AX348" s="19">
        <f t="shared" si="244"/>
        <v>0</v>
      </c>
    </row>
    <row r="349" spans="1:50" hidden="1">
      <c r="A349" s="20">
        <v>20210205</v>
      </c>
      <c r="B349" s="20">
        <v>202102</v>
      </c>
      <c r="C349" s="3">
        <v>44232</v>
      </c>
      <c r="D349" s="1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U349" s="172">
        <v>56.85</v>
      </c>
      <c r="AV349" s="49">
        <f t="shared" si="243"/>
        <v>432.06</v>
      </c>
      <c r="AW349" s="49">
        <f t="shared" si="242"/>
        <v>401.964</v>
      </c>
      <c r="AX349" s="19">
        <f t="shared" si="244"/>
        <v>0</v>
      </c>
    </row>
    <row r="350" spans="1:50" hidden="1">
      <c r="A350" s="20">
        <v>20210204</v>
      </c>
      <c r="B350" s="20">
        <v>202102</v>
      </c>
      <c r="C350" s="3">
        <v>44231</v>
      </c>
      <c r="D350" s="1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U350" s="172">
        <v>56.23</v>
      </c>
      <c r="AV350" s="49">
        <f t="shared" si="243"/>
        <v>427.34799999999996</v>
      </c>
      <c r="AW350" s="49">
        <f t="shared" si="242"/>
        <v>404.39600000000002</v>
      </c>
      <c r="AX350" s="19">
        <f t="shared" si="244"/>
        <v>0</v>
      </c>
    </row>
    <row r="351" spans="1:50" hidden="1">
      <c r="A351" s="20">
        <v>20210203</v>
      </c>
      <c r="B351" s="20">
        <v>202102</v>
      </c>
      <c r="C351" s="3">
        <v>44230</v>
      </c>
      <c r="D351" s="1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U351" s="172">
        <v>55.69</v>
      </c>
      <c r="AV351" s="49">
        <f t="shared" si="243"/>
        <v>423.24399999999997</v>
      </c>
      <c r="AW351" s="49">
        <f t="shared" si="242"/>
        <v>397.09999999999997</v>
      </c>
      <c r="AX351" s="19">
        <f t="shared" si="244"/>
        <v>0</v>
      </c>
    </row>
    <row r="352" spans="1:50" hidden="1">
      <c r="A352" s="20">
        <v>20210202</v>
      </c>
      <c r="B352" s="20">
        <v>202102</v>
      </c>
      <c r="C352" s="3">
        <v>44229</v>
      </c>
      <c r="D352" s="1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U352" s="172">
        <v>54.76</v>
      </c>
      <c r="AV352" s="49">
        <f t="shared" si="243"/>
        <v>416.17599999999999</v>
      </c>
      <c r="AW352" s="49">
        <f t="shared" si="242"/>
        <v>397.024</v>
      </c>
      <c r="AX352" s="19">
        <f t="shared" si="244"/>
        <v>0</v>
      </c>
    </row>
    <row r="353" spans="1:50" hidden="1">
      <c r="A353" s="20">
        <v>20210201</v>
      </c>
      <c r="B353" s="20">
        <v>202102</v>
      </c>
      <c r="C353" s="3">
        <v>44228</v>
      </c>
      <c r="D353" s="1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U353" s="172">
        <v>53.55</v>
      </c>
      <c r="AV353" s="49">
        <f t="shared" si="243"/>
        <v>406.97999999999996</v>
      </c>
      <c r="AW353" s="49">
        <f t="shared" si="242"/>
        <v>385.85200000000003</v>
      </c>
      <c r="AX353" s="19">
        <f t="shared" si="244"/>
        <v>0</v>
      </c>
    </row>
    <row r="354" spans="1:50" hidden="1">
      <c r="A354" s="20">
        <v>20210129</v>
      </c>
      <c r="B354" s="20">
        <v>202101</v>
      </c>
      <c r="C354" s="3">
        <v>44225</v>
      </c>
      <c r="D354" s="1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U354" s="172">
        <v>52.2</v>
      </c>
      <c r="AV354" s="49">
        <f t="shared" si="243"/>
        <v>396.72</v>
      </c>
      <c r="AW354" s="49">
        <f t="shared" si="242"/>
        <v>384.78800000000001</v>
      </c>
      <c r="AX354" s="19">
        <f t="shared" si="244"/>
        <v>0</v>
      </c>
    </row>
    <row r="355" spans="1:50" hidden="1">
      <c r="A355" s="20">
        <v>20210128</v>
      </c>
      <c r="B355" s="20">
        <v>202101</v>
      </c>
      <c r="C355" s="3">
        <v>44224</v>
      </c>
      <c r="D355" s="1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U355" s="172">
        <v>52.34</v>
      </c>
      <c r="AV355" s="49">
        <f t="shared" si="243"/>
        <v>397.78399999999999</v>
      </c>
      <c r="AW355" s="49">
        <f t="shared" si="242"/>
        <v>379.46799999999996</v>
      </c>
      <c r="AX355" s="19">
        <f t="shared" si="244"/>
        <v>0</v>
      </c>
    </row>
    <row r="356" spans="1:50" hidden="1">
      <c r="A356" s="20">
        <v>20210127</v>
      </c>
      <c r="B356" s="20">
        <v>202101</v>
      </c>
      <c r="C356" s="3">
        <v>44223</v>
      </c>
      <c r="D356" s="1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U356" s="172">
        <v>52.85</v>
      </c>
      <c r="AV356" s="49">
        <f t="shared" si="243"/>
        <v>401.65999999999997</v>
      </c>
      <c r="AW356" s="49">
        <f t="shared" si="242"/>
        <v>368.75200000000001</v>
      </c>
      <c r="AX356" s="19">
        <f t="shared" si="244"/>
        <v>0</v>
      </c>
    </row>
    <row r="357" spans="1:50" hidden="1">
      <c r="A357" s="20">
        <v>20210126</v>
      </c>
      <c r="B357" s="20">
        <v>202101</v>
      </c>
      <c r="C357" s="3">
        <v>44222</v>
      </c>
      <c r="D357" s="1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U357" s="172">
        <v>52.61</v>
      </c>
      <c r="AV357" s="49">
        <f t="shared" si="243"/>
        <v>399.83599999999996</v>
      </c>
      <c r="AW357" s="49">
        <f t="shared" si="242"/>
        <v>367.84</v>
      </c>
      <c r="AX357" s="19">
        <f t="shared" si="244"/>
        <v>0</v>
      </c>
    </row>
    <row r="358" spans="1:50" hidden="1">
      <c r="A358" s="20">
        <v>20210125</v>
      </c>
      <c r="B358" s="20">
        <v>202101</v>
      </c>
      <c r="C358" s="3">
        <v>44221</v>
      </c>
      <c r="D358" s="1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U358" s="172">
        <v>52.77</v>
      </c>
      <c r="AV358" s="49">
        <f t="shared" si="243"/>
        <v>401.05200000000002</v>
      </c>
      <c r="AW358" s="49">
        <f t="shared" si="242"/>
        <v>364.79999999999995</v>
      </c>
      <c r="AX358" s="19">
        <f t="shared" si="244"/>
        <v>0</v>
      </c>
    </row>
    <row r="359" spans="1:50" hidden="1">
      <c r="A359" s="20">
        <v>20210122</v>
      </c>
      <c r="B359" s="20">
        <v>202101</v>
      </c>
      <c r="C359" s="3">
        <v>44218</v>
      </c>
      <c r="D359" s="1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U359" s="172">
        <v>52.27</v>
      </c>
      <c r="AV359" s="49">
        <f t="shared" si="243"/>
        <v>397.25200000000001</v>
      </c>
      <c r="AW359" s="49">
        <f t="shared" si="242"/>
        <v>361.91199999999998</v>
      </c>
      <c r="AX359" s="19">
        <f t="shared" si="244"/>
        <v>0</v>
      </c>
    </row>
    <row r="360" spans="1:50" hidden="1">
      <c r="A360" s="20">
        <v>20210121</v>
      </c>
      <c r="B360" s="20">
        <v>202101</v>
      </c>
      <c r="C360" s="3">
        <v>44217</v>
      </c>
      <c r="D360" s="1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U360" s="172">
        <v>53.13</v>
      </c>
      <c r="AV360" s="49">
        <f t="shared" si="243"/>
        <v>403.78800000000001</v>
      </c>
      <c r="AW360" s="49">
        <f t="shared" si="242"/>
        <v>367.30799999999999</v>
      </c>
      <c r="AX360" s="19">
        <f t="shared" si="244"/>
        <v>0</v>
      </c>
    </row>
    <row r="361" spans="1:50" hidden="1">
      <c r="A361" s="20">
        <v>20210120</v>
      </c>
      <c r="B361" s="20">
        <v>202101</v>
      </c>
      <c r="C361" s="3">
        <v>44216</v>
      </c>
      <c r="D361" s="1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U361" s="172">
        <v>52.95</v>
      </c>
      <c r="AV361" s="49">
        <f t="shared" si="243"/>
        <v>402.42</v>
      </c>
      <c r="AW361" s="49">
        <f t="shared" si="242"/>
        <v>365.71199999999999</v>
      </c>
      <c r="AX361" s="19">
        <f t="shared" si="244"/>
        <v>0</v>
      </c>
    </row>
    <row r="362" spans="1:50" hidden="1">
      <c r="A362" s="20">
        <v>20210119</v>
      </c>
      <c r="B362" s="20">
        <v>202101</v>
      </c>
      <c r="C362" s="3">
        <v>44215</v>
      </c>
      <c r="D362" s="1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U362" s="171">
        <v>53.31</v>
      </c>
      <c r="AV362" s="49">
        <f t="shared" si="243"/>
        <v>405.15600000000001</v>
      </c>
      <c r="AW362" s="49">
        <f t="shared" si="242"/>
        <v>357.35200000000003</v>
      </c>
      <c r="AX362" s="19">
        <f t="shared" si="244"/>
        <v>0</v>
      </c>
    </row>
    <row r="363" spans="1:50" hidden="1">
      <c r="A363" s="20">
        <v>20210118</v>
      </c>
      <c r="B363" s="20">
        <v>202101</v>
      </c>
      <c r="C363" s="3">
        <v>44214</v>
      </c>
      <c r="D363" s="1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U363" s="171">
        <v>52.98</v>
      </c>
      <c r="AV363" s="49">
        <f t="shared" si="243"/>
        <v>402.64799999999997</v>
      </c>
      <c r="AW363" s="49">
        <f t="shared" si="242"/>
        <v>364.572</v>
      </c>
      <c r="AX363" s="19">
        <f t="shared" si="244"/>
        <v>0</v>
      </c>
    </row>
    <row r="364" spans="1:50" hidden="1">
      <c r="A364" s="20">
        <v>20210115</v>
      </c>
      <c r="B364" s="20">
        <v>202101</v>
      </c>
      <c r="C364" s="3">
        <v>44211</v>
      </c>
      <c r="D364" s="1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U364" s="171">
        <v>52.25</v>
      </c>
      <c r="AV364" s="49">
        <f t="shared" si="243"/>
        <v>397.09999999999997</v>
      </c>
      <c r="AW364" s="49">
        <f t="shared" si="242"/>
        <v>361</v>
      </c>
      <c r="AX364" s="19">
        <f t="shared" si="244"/>
        <v>0</v>
      </c>
    </row>
    <row r="365" spans="1:50" hidden="1">
      <c r="A365" s="20">
        <v>20210114</v>
      </c>
      <c r="B365" s="20">
        <v>202101</v>
      </c>
      <c r="C365" s="3">
        <v>44210</v>
      </c>
      <c r="D365" s="1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U365" s="171">
        <v>53.57</v>
      </c>
      <c r="AV365" s="49">
        <f t="shared" si="243"/>
        <v>407.13200000000001</v>
      </c>
      <c r="AW365" s="49">
        <f t="shared" si="242"/>
        <v>368.904</v>
      </c>
      <c r="AX365" s="19">
        <f t="shared" si="244"/>
        <v>0</v>
      </c>
    </row>
    <row r="366" spans="1:50" hidden="1">
      <c r="A366" s="20">
        <v>20210113</v>
      </c>
      <c r="B366" s="20">
        <v>202101</v>
      </c>
      <c r="C366" s="3">
        <v>44209</v>
      </c>
      <c r="D366" s="1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U366" s="171">
        <v>52.91</v>
      </c>
      <c r="AV366" s="49">
        <f t="shared" si="243"/>
        <v>402.11599999999993</v>
      </c>
      <c r="AW366" s="49">
        <f t="shared" si="242"/>
        <v>363.43199999999996</v>
      </c>
      <c r="AX366" s="19">
        <f t="shared" si="244"/>
        <v>0</v>
      </c>
    </row>
    <row r="367" spans="1:50" hidden="1">
      <c r="A367" s="20">
        <v>20210112</v>
      </c>
      <c r="B367" s="20">
        <v>202101</v>
      </c>
      <c r="C367" s="3">
        <v>44208</v>
      </c>
      <c r="D367" s="1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U367" s="171">
        <v>52.89</v>
      </c>
      <c r="AV367" s="49">
        <f t="shared" si="243"/>
        <v>401.964</v>
      </c>
      <c r="AW367" s="49">
        <f t="shared" si="242"/>
        <v>361.91199999999998</v>
      </c>
      <c r="AX367" s="19">
        <f t="shared" si="244"/>
        <v>0</v>
      </c>
    </row>
    <row r="368" spans="1:50" hidden="1">
      <c r="A368" s="20">
        <v>20210111</v>
      </c>
      <c r="B368" s="20">
        <v>202101</v>
      </c>
      <c r="C368" s="3">
        <v>44207</v>
      </c>
      <c r="D368" s="1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U368" s="171">
        <v>53.21</v>
      </c>
      <c r="AV368" s="49">
        <f t="shared" si="243"/>
        <v>404.39600000000002</v>
      </c>
      <c r="AW368" s="49">
        <f t="shared" si="242"/>
        <v>357.12400000000002</v>
      </c>
      <c r="AX368" s="19">
        <f t="shared" si="244"/>
        <v>0</v>
      </c>
    </row>
    <row r="369" spans="1:50" hidden="1">
      <c r="A369" s="20">
        <v>20210108</v>
      </c>
      <c r="B369" s="20">
        <v>202101</v>
      </c>
      <c r="C369" s="3">
        <v>44204</v>
      </c>
      <c r="D369" s="1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U369" s="171">
        <v>52.25</v>
      </c>
      <c r="AV369" s="49">
        <f t="shared" si="243"/>
        <v>397.09999999999997</v>
      </c>
      <c r="AW369" s="49">
        <f t="shared" si="242"/>
        <v>331.13200000000001</v>
      </c>
      <c r="AX369" s="19">
        <f t="shared" si="244"/>
        <v>0</v>
      </c>
    </row>
    <row r="370" spans="1:50" hidden="1">
      <c r="A370" s="20">
        <v>20210107</v>
      </c>
      <c r="B370" s="20">
        <v>202101</v>
      </c>
      <c r="C370" s="3">
        <v>44203</v>
      </c>
      <c r="D370" s="1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U370" s="171">
        <v>52.24</v>
      </c>
      <c r="AV370" s="49">
        <f t="shared" si="243"/>
        <v>397.024</v>
      </c>
      <c r="AW370" s="49">
        <f t="shared" si="242"/>
        <v>355.52800000000002</v>
      </c>
      <c r="AX370" s="19">
        <f t="shared" si="244"/>
        <v>0</v>
      </c>
    </row>
    <row r="371" spans="1:50" hidden="1">
      <c r="A371" s="20">
        <v>20210106</v>
      </c>
      <c r="B371" s="20">
        <v>202101</v>
      </c>
      <c r="C371" s="3">
        <v>44202</v>
      </c>
      <c r="D371" s="1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U371" s="171">
        <v>50.77</v>
      </c>
      <c r="AV371" s="49">
        <f t="shared" si="243"/>
        <v>385.85200000000003</v>
      </c>
      <c r="AW371" s="49">
        <f t="shared" si="242"/>
        <v>345.952</v>
      </c>
      <c r="AX371" s="19">
        <f t="shared" si="244"/>
        <v>0</v>
      </c>
    </row>
    <row r="372" spans="1:50" hidden="1">
      <c r="A372" s="20">
        <v>20210105</v>
      </c>
      <c r="B372" s="20">
        <v>202101</v>
      </c>
      <c r="C372" s="3">
        <v>44201</v>
      </c>
      <c r="D372" s="1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U372" s="171">
        <v>50.63</v>
      </c>
      <c r="AV372" s="49">
        <f t="shared" si="243"/>
        <v>384.78800000000001</v>
      </c>
      <c r="AW372" s="49">
        <f t="shared" si="242"/>
        <v>346.56</v>
      </c>
      <c r="AX372" s="19">
        <f t="shared" si="244"/>
        <v>0</v>
      </c>
    </row>
    <row r="373" spans="1:50" s="154" customFormat="1" hidden="1">
      <c r="A373" s="86">
        <v>20210104</v>
      </c>
      <c r="B373" s="86">
        <v>202101</v>
      </c>
      <c r="C373" s="14">
        <v>44200</v>
      </c>
      <c r="D373" s="48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  <c r="AN373" s="114"/>
      <c r="AO373" s="114"/>
      <c r="AP373" s="114"/>
      <c r="AQ373" s="114"/>
      <c r="AR373" s="114"/>
      <c r="AS373" s="173"/>
      <c r="AT373" s="173"/>
      <c r="AU373" s="171">
        <v>49.93</v>
      </c>
      <c r="AV373" s="49">
        <f t="shared" si="243"/>
        <v>379.46799999999996</v>
      </c>
      <c r="AW373" s="49">
        <f t="shared" si="242"/>
        <v>347.77599999999995</v>
      </c>
      <c r="AX373" s="48">
        <f t="shared" si="244"/>
        <v>0</v>
      </c>
    </row>
    <row r="374" spans="1:50" hidden="1">
      <c r="A374" s="20">
        <v>20201231</v>
      </c>
      <c r="B374" s="20">
        <v>202012</v>
      </c>
      <c r="C374" s="3">
        <v>44196</v>
      </c>
      <c r="D374" s="1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U374" s="171">
        <v>48.52</v>
      </c>
      <c r="AV374" s="49">
        <f t="shared" si="243"/>
        <v>368.75200000000001</v>
      </c>
      <c r="AW374" s="49">
        <f t="shared" si="242"/>
        <v>351.57599999999996</v>
      </c>
      <c r="AX374" s="19">
        <f t="shared" si="244"/>
        <v>0</v>
      </c>
    </row>
    <row r="375" spans="1:50" hidden="1">
      <c r="A375" s="20">
        <v>20201230</v>
      </c>
      <c r="B375" s="20">
        <v>202012</v>
      </c>
      <c r="C375" s="3">
        <v>44195</v>
      </c>
      <c r="D375" s="1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U375" s="171">
        <v>48.4</v>
      </c>
      <c r="AV375" s="49">
        <f t="shared" si="243"/>
        <v>367.84</v>
      </c>
      <c r="AW375" s="49">
        <f t="shared" si="242"/>
        <v>346.86399999999998</v>
      </c>
      <c r="AX375" s="19">
        <f t="shared" si="244"/>
        <v>0</v>
      </c>
    </row>
    <row r="376" spans="1:50" hidden="1">
      <c r="A376" s="20">
        <v>20201229</v>
      </c>
      <c r="B376" s="20">
        <v>202012</v>
      </c>
      <c r="C376" s="3">
        <v>44194</v>
      </c>
      <c r="D376" s="1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U376" s="171">
        <v>48</v>
      </c>
      <c r="AV376" s="49">
        <f t="shared" si="243"/>
        <v>364.79999999999995</v>
      </c>
      <c r="AW376" s="49">
        <f t="shared" si="242"/>
        <v>344.12799999999999</v>
      </c>
      <c r="AX376" s="19">
        <f t="shared" si="244"/>
        <v>0</v>
      </c>
    </row>
    <row r="377" spans="1:50" hidden="1">
      <c r="A377" s="20">
        <v>20201228</v>
      </c>
      <c r="B377" s="20">
        <v>202012</v>
      </c>
      <c r="C377" s="3">
        <v>44193</v>
      </c>
      <c r="D377" s="1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U377" s="171">
        <v>47.62</v>
      </c>
      <c r="AV377" s="49">
        <f t="shared" si="243"/>
        <v>361.91199999999998</v>
      </c>
      <c r="AW377" s="49">
        <f t="shared" si="242"/>
        <v>338.58</v>
      </c>
      <c r="AX377" s="19">
        <f t="shared" si="244"/>
        <v>0</v>
      </c>
    </row>
    <row r="378" spans="1:50" hidden="1">
      <c r="A378" s="20">
        <v>20201224</v>
      </c>
      <c r="B378" s="20">
        <v>202012</v>
      </c>
      <c r="C378" s="3">
        <v>44189</v>
      </c>
      <c r="D378" s="1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U378" s="171">
        <v>48.33</v>
      </c>
      <c r="AV378" s="49">
        <f t="shared" si="243"/>
        <v>367.30799999999999</v>
      </c>
      <c r="AW378" s="49">
        <f t="shared" si="242"/>
        <v>344.584</v>
      </c>
      <c r="AX378" s="19">
        <f t="shared" si="244"/>
        <v>0</v>
      </c>
    </row>
    <row r="379" spans="1:50" hidden="1">
      <c r="A379" s="20">
        <v>20201223</v>
      </c>
      <c r="B379" s="20">
        <v>202012</v>
      </c>
      <c r="C379" s="3">
        <v>44188</v>
      </c>
      <c r="D379" s="1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U379" s="171">
        <v>48.12</v>
      </c>
      <c r="AV379" s="49">
        <f t="shared" si="243"/>
        <v>365.71199999999999</v>
      </c>
      <c r="AW379" s="49">
        <f t="shared" ref="AW379:AW442" si="245">AV397</f>
        <v>346.02800000000002</v>
      </c>
      <c r="AX379" s="19">
        <f t="shared" si="244"/>
        <v>0</v>
      </c>
    </row>
    <row r="380" spans="1:50" hidden="1">
      <c r="A380" s="20">
        <v>20201222</v>
      </c>
      <c r="B380" s="20">
        <v>202012</v>
      </c>
      <c r="C380" s="3">
        <v>44187</v>
      </c>
      <c r="D380" s="1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U380" s="171">
        <v>47.02</v>
      </c>
      <c r="AV380" s="49">
        <f t="shared" si="243"/>
        <v>357.35200000000003</v>
      </c>
      <c r="AW380" s="49">
        <f t="shared" si="245"/>
        <v>347.39600000000002</v>
      </c>
      <c r="AX380" s="19">
        <f t="shared" si="244"/>
        <v>0</v>
      </c>
    </row>
    <row r="381" spans="1:50" hidden="1">
      <c r="A381" s="20">
        <v>20201221</v>
      </c>
      <c r="B381" s="20">
        <v>202012</v>
      </c>
      <c r="C381" s="3">
        <v>44186</v>
      </c>
      <c r="D381" s="1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U381" s="171">
        <v>47.97</v>
      </c>
      <c r="AV381" s="49">
        <f t="shared" si="243"/>
        <v>364.572</v>
      </c>
      <c r="AW381" s="49">
        <f t="shared" si="245"/>
        <v>347.39600000000002</v>
      </c>
      <c r="AX381" s="19">
        <f t="shared" si="244"/>
        <v>0</v>
      </c>
    </row>
    <row r="382" spans="1:50" hidden="1">
      <c r="A382" s="20">
        <v>20201218</v>
      </c>
      <c r="B382" s="20">
        <v>202012</v>
      </c>
      <c r="C382" s="3">
        <v>44183</v>
      </c>
      <c r="D382" s="1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U382" s="171">
        <v>47.5</v>
      </c>
      <c r="AV382" s="49">
        <f t="shared" si="243"/>
        <v>361</v>
      </c>
      <c r="AW382" s="49">
        <f t="shared" si="245"/>
        <v>341.31599999999997</v>
      </c>
      <c r="AX382" s="19">
        <f t="shared" si="244"/>
        <v>0</v>
      </c>
    </row>
    <row r="383" spans="1:50" hidden="1">
      <c r="A383" s="20">
        <v>20201217</v>
      </c>
      <c r="B383" s="20">
        <v>202012</v>
      </c>
      <c r="C383" s="3">
        <v>44182</v>
      </c>
      <c r="D383" s="1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U383" s="171">
        <v>48.54</v>
      </c>
      <c r="AV383" s="49">
        <f t="shared" si="243"/>
        <v>368.904</v>
      </c>
      <c r="AW383" s="49">
        <f t="shared" si="245"/>
        <v>327.25600000000003</v>
      </c>
      <c r="AX383" s="19">
        <f t="shared" si="244"/>
        <v>0</v>
      </c>
    </row>
    <row r="384" spans="1:50" hidden="1">
      <c r="A384" s="20">
        <v>20201216</v>
      </c>
      <c r="B384" s="20">
        <v>202012</v>
      </c>
      <c r="C384" s="3">
        <v>44181</v>
      </c>
      <c r="D384" s="1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U384" s="171">
        <v>47.82</v>
      </c>
      <c r="AV384" s="49">
        <f t="shared" si="243"/>
        <v>363.43199999999996</v>
      </c>
      <c r="AW384" s="49">
        <f t="shared" si="245"/>
        <v>322.392</v>
      </c>
      <c r="AX384" s="19">
        <f t="shared" si="244"/>
        <v>0</v>
      </c>
    </row>
    <row r="385" spans="1:50" hidden="1">
      <c r="A385" s="20">
        <v>20201215</v>
      </c>
      <c r="B385" s="20">
        <v>202012</v>
      </c>
      <c r="C385" s="3">
        <v>44180</v>
      </c>
      <c r="D385" s="1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U385" s="171">
        <v>47.62</v>
      </c>
      <c r="AV385" s="49">
        <f t="shared" si="243"/>
        <v>361.91199999999998</v>
      </c>
      <c r="AW385" s="49">
        <f t="shared" si="245"/>
        <v>311.82799999999997</v>
      </c>
      <c r="AX385" s="19">
        <f t="shared" si="244"/>
        <v>0</v>
      </c>
    </row>
    <row r="386" spans="1:50" hidden="1">
      <c r="A386" s="20">
        <v>20201214</v>
      </c>
      <c r="B386" s="20">
        <v>202012</v>
      </c>
      <c r="C386" s="3">
        <v>44179</v>
      </c>
      <c r="D386" s="1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U386" s="171">
        <v>46.99</v>
      </c>
      <c r="AV386" s="49">
        <f t="shared" si="243"/>
        <v>357.12400000000002</v>
      </c>
      <c r="AW386" s="49">
        <f t="shared" si="245"/>
        <v>304.988</v>
      </c>
      <c r="AX386" s="19">
        <f t="shared" si="244"/>
        <v>0</v>
      </c>
    </row>
    <row r="387" spans="1:50" hidden="1">
      <c r="A387" s="20">
        <v>20201211</v>
      </c>
      <c r="B387" s="20">
        <v>202012</v>
      </c>
      <c r="C387" s="3">
        <v>44176</v>
      </c>
      <c r="D387" s="1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U387" s="171">
        <v>43.57</v>
      </c>
      <c r="AV387" s="49">
        <f t="shared" si="243"/>
        <v>331.13200000000001</v>
      </c>
      <c r="AW387" s="49">
        <f t="shared" si="245"/>
        <v>304.988</v>
      </c>
      <c r="AX387" s="19">
        <f t="shared" si="244"/>
        <v>0</v>
      </c>
    </row>
    <row r="388" spans="1:50" hidden="1">
      <c r="A388" s="20">
        <v>20201210</v>
      </c>
      <c r="B388" s="20">
        <v>202012</v>
      </c>
      <c r="C388" s="3">
        <v>44175</v>
      </c>
      <c r="D388" s="1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U388" s="171">
        <v>46.78</v>
      </c>
      <c r="AV388" s="49">
        <f t="shared" si="243"/>
        <v>355.52800000000002</v>
      </c>
      <c r="AW388" s="49">
        <f t="shared" si="245"/>
        <v>304.988</v>
      </c>
      <c r="AX388" s="19">
        <f t="shared" si="244"/>
        <v>0</v>
      </c>
    </row>
    <row r="389" spans="1:50" hidden="1">
      <c r="A389" s="20">
        <v>20201209</v>
      </c>
      <c r="B389" s="20">
        <v>202012</v>
      </c>
      <c r="C389" s="3">
        <v>44174</v>
      </c>
      <c r="D389" s="1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U389" s="171">
        <v>45.52</v>
      </c>
      <c r="AV389" s="49">
        <f t="shared" si="243"/>
        <v>345.952</v>
      </c>
      <c r="AW389" s="49">
        <f t="shared" si="245"/>
        <v>304.988</v>
      </c>
      <c r="AX389" s="19">
        <f t="shared" si="244"/>
        <v>0</v>
      </c>
    </row>
    <row r="390" spans="1:50" hidden="1">
      <c r="A390" s="20">
        <v>20201208</v>
      </c>
      <c r="B390" s="20">
        <v>202012</v>
      </c>
      <c r="C390" s="3">
        <v>44173</v>
      </c>
      <c r="D390" s="1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U390" s="171">
        <v>45.6</v>
      </c>
      <c r="AV390" s="49">
        <f t="shared" si="243"/>
        <v>346.56</v>
      </c>
      <c r="AW390" s="49">
        <f t="shared" si="245"/>
        <v>312.51199999999994</v>
      </c>
      <c r="AX390" s="19">
        <f t="shared" si="244"/>
        <v>0</v>
      </c>
    </row>
    <row r="391" spans="1:50" hidden="1">
      <c r="A391" s="20">
        <v>20201207</v>
      </c>
      <c r="B391" s="20">
        <v>202012</v>
      </c>
      <c r="C391" s="3">
        <v>44172</v>
      </c>
      <c r="D391" s="1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U391" s="171">
        <v>45.76</v>
      </c>
      <c r="AV391" s="49">
        <f t="shared" ref="AV391:AV454" si="246">AU391*$AU$27</f>
        <v>347.77599999999995</v>
      </c>
      <c r="AW391" s="49">
        <f t="shared" si="245"/>
        <v>315.02</v>
      </c>
      <c r="AX391" s="19">
        <f t="shared" ref="AX391:AX454" si="247">+AL391-D391</f>
        <v>0</v>
      </c>
    </row>
    <row r="392" spans="1:50" hidden="1">
      <c r="A392" s="20">
        <v>20201204</v>
      </c>
      <c r="B392" s="20">
        <v>202012</v>
      </c>
      <c r="C392" s="3">
        <v>44169</v>
      </c>
      <c r="D392" s="1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U392" s="171">
        <v>46.26</v>
      </c>
      <c r="AV392" s="49">
        <f t="shared" si="246"/>
        <v>351.57599999999996</v>
      </c>
      <c r="AW392" s="49">
        <f t="shared" si="245"/>
        <v>314.33599999999996</v>
      </c>
      <c r="AX392" s="19">
        <f t="shared" si="247"/>
        <v>0</v>
      </c>
    </row>
    <row r="393" spans="1:50" hidden="1">
      <c r="A393" s="20">
        <v>20201203</v>
      </c>
      <c r="B393" s="20">
        <v>202012</v>
      </c>
      <c r="C393" s="3">
        <v>44168</v>
      </c>
      <c r="D393" s="1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U393" s="171">
        <v>45.64</v>
      </c>
      <c r="AV393" s="49">
        <f t="shared" si="246"/>
        <v>346.86399999999998</v>
      </c>
      <c r="AW393" s="49">
        <f t="shared" si="245"/>
        <v>297.16000000000003</v>
      </c>
      <c r="AX393" s="19">
        <f t="shared" si="247"/>
        <v>0</v>
      </c>
    </row>
    <row r="394" spans="1:50" hidden="1">
      <c r="A394" s="20">
        <v>20201202</v>
      </c>
      <c r="B394" s="20">
        <v>202012</v>
      </c>
      <c r="C394" s="3">
        <v>44167</v>
      </c>
      <c r="D394" s="1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U394" s="171">
        <v>45.28</v>
      </c>
      <c r="AV394" s="49">
        <f t="shared" si="246"/>
        <v>344.12799999999999</v>
      </c>
      <c r="AW394" s="49">
        <f t="shared" si="245"/>
        <v>282.26400000000001</v>
      </c>
      <c r="AX394" s="19">
        <f t="shared" si="247"/>
        <v>0</v>
      </c>
    </row>
    <row r="395" spans="1:50" hidden="1">
      <c r="A395" s="20">
        <v>20201201</v>
      </c>
      <c r="B395" s="20">
        <v>202012</v>
      </c>
      <c r="C395" s="3">
        <v>44166</v>
      </c>
      <c r="D395" s="1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U395" s="171">
        <v>44.55</v>
      </c>
      <c r="AV395" s="49">
        <f t="shared" si="246"/>
        <v>338.58</v>
      </c>
      <c r="AW395" s="49">
        <f t="shared" si="245"/>
        <v>294.80399999999997</v>
      </c>
      <c r="AX395" s="19">
        <f t="shared" si="247"/>
        <v>0</v>
      </c>
    </row>
    <row r="396" spans="1:50" hidden="1">
      <c r="A396" s="20">
        <v>20201130</v>
      </c>
      <c r="B396" s="20">
        <v>202011</v>
      </c>
      <c r="C396" s="3">
        <v>44165</v>
      </c>
      <c r="D396" s="1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U396" s="171">
        <v>45.34</v>
      </c>
      <c r="AV396" s="49">
        <f t="shared" si="246"/>
        <v>344.584</v>
      </c>
      <c r="AW396" s="49">
        <f t="shared" si="245"/>
        <v>288.87599999999998</v>
      </c>
      <c r="AX396" s="19">
        <f t="shared" si="247"/>
        <v>0</v>
      </c>
    </row>
    <row r="397" spans="1:50" hidden="1">
      <c r="A397" s="20">
        <v>20201127</v>
      </c>
      <c r="B397" s="20">
        <v>202011</v>
      </c>
      <c r="C397" s="3">
        <v>44162</v>
      </c>
      <c r="D397" s="1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U397" s="171">
        <v>45.53</v>
      </c>
      <c r="AV397" s="49">
        <f t="shared" si="246"/>
        <v>346.02800000000002</v>
      </c>
      <c r="AW397" s="49">
        <f t="shared" si="245"/>
        <v>286.21599999999995</v>
      </c>
      <c r="AX397" s="19">
        <f t="shared" si="247"/>
        <v>0</v>
      </c>
    </row>
    <row r="398" spans="1:50" hidden="1">
      <c r="A398" s="20">
        <v>20201126</v>
      </c>
      <c r="B398" s="20">
        <v>202011</v>
      </c>
      <c r="C398" s="3">
        <v>44161</v>
      </c>
      <c r="D398" s="1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U398" s="171">
        <v>45.71</v>
      </c>
      <c r="AV398" s="49">
        <f t="shared" si="246"/>
        <v>347.39600000000002</v>
      </c>
      <c r="AW398" s="49">
        <f t="shared" si="245"/>
        <v>279.75600000000003</v>
      </c>
      <c r="AX398" s="19">
        <f t="shared" si="247"/>
        <v>0</v>
      </c>
    </row>
    <row r="399" spans="1:50" hidden="1">
      <c r="A399" s="20">
        <v>20201125</v>
      </c>
      <c r="B399" s="20">
        <v>202011</v>
      </c>
      <c r="C399" s="3">
        <v>44160</v>
      </c>
      <c r="D399" s="1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U399" s="171">
        <v>45.71</v>
      </c>
      <c r="AV399" s="49">
        <f t="shared" si="246"/>
        <v>347.39600000000002</v>
      </c>
      <c r="AW399" s="49">
        <f t="shared" si="245"/>
        <v>277.39999999999998</v>
      </c>
      <c r="AX399" s="19">
        <f t="shared" si="247"/>
        <v>0</v>
      </c>
    </row>
    <row r="400" spans="1:50" hidden="1">
      <c r="A400" s="20">
        <v>20201124</v>
      </c>
      <c r="B400" s="20">
        <v>202011</v>
      </c>
      <c r="C400" s="3">
        <v>44159</v>
      </c>
      <c r="D400" s="1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U400" s="171">
        <v>44.91</v>
      </c>
      <c r="AV400" s="49">
        <f t="shared" si="246"/>
        <v>341.31599999999997</v>
      </c>
      <c r="AW400" s="49">
        <f t="shared" si="245"/>
        <v>274.892</v>
      </c>
      <c r="AX400" s="19">
        <f t="shared" si="247"/>
        <v>0</v>
      </c>
    </row>
    <row r="401" spans="1:50" hidden="1">
      <c r="A401" s="20">
        <v>20201123</v>
      </c>
      <c r="B401" s="20">
        <v>202011</v>
      </c>
      <c r="C401" s="3">
        <v>44158</v>
      </c>
      <c r="D401" s="1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U401" s="171">
        <v>43.06</v>
      </c>
      <c r="AV401" s="49">
        <f t="shared" si="246"/>
        <v>327.25600000000003</v>
      </c>
      <c r="AW401" s="49">
        <f t="shared" si="245"/>
        <v>284.16399999999999</v>
      </c>
      <c r="AX401" s="19">
        <f t="shared" si="247"/>
        <v>0</v>
      </c>
    </row>
    <row r="402" spans="1:50" hidden="1">
      <c r="A402" s="20">
        <v>20201120</v>
      </c>
      <c r="B402" s="20">
        <v>202011</v>
      </c>
      <c r="C402" s="3">
        <v>44155</v>
      </c>
      <c r="D402" s="1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U402" s="171">
        <v>42.42</v>
      </c>
      <c r="AV402" s="49">
        <f t="shared" si="246"/>
        <v>322.392</v>
      </c>
      <c r="AW402" s="49">
        <f t="shared" si="245"/>
        <v>300.73199999999997</v>
      </c>
      <c r="AX402" s="19">
        <f t="shared" si="247"/>
        <v>0</v>
      </c>
    </row>
    <row r="403" spans="1:50" hidden="1">
      <c r="A403" s="20">
        <v>20201119</v>
      </c>
      <c r="B403" s="20">
        <v>202011</v>
      </c>
      <c r="C403" s="3">
        <v>44154</v>
      </c>
      <c r="D403" s="1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U403" s="171">
        <v>41.03</v>
      </c>
      <c r="AV403" s="49">
        <f t="shared" si="246"/>
        <v>311.82799999999997</v>
      </c>
      <c r="AW403" s="49">
        <f t="shared" si="245"/>
        <v>293.05599999999998</v>
      </c>
      <c r="AX403" s="19">
        <f t="shared" si="247"/>
        <v>0</v>
      </c>
    </row>
    <row r="404" spans="1:50" hidden="1">
      <c r="A404" s="20">
        <v>20201118</v>
      </c>
      <c r="B404" s="20">
        <v>202011</v>
      </c>
      <c r="C404" s="3">
        <v>44153</v>
      </c>
      <c r="D404" s="1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U404" s="171">
        <v>40.130000000000003</v>
      </c>
      <c r="AV404" s="49">
        <f t="shared" si="246"/>
        <v>304.988</v>
      </c>
      <c r="AW404" s="49">
        <f t="shared" si="245"/>
        <v>296.476</v>
      </c>
      <c r="AX404" s="19">
        <f t="shared" si="247"/>
        <v>0</v>
      </c>
    </row>
    <row r="405" spans="1:50" hidden="1">
      <c r="A405" s="20">
        <v>20201117</v>
      </c>
      <c r="B405" s="20">
        <v>202011</v>
      </c>
      <c r="C405" s="3">
        <v>44152</v>
      </c>
      <c r="D405" s="1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U405" s="171">
        <v>40.130000000000003</v>
      </c>
      <c r="AV405" s="49">
        <f t="shared" si="246"/>
        <v>304.988</v>
      </c>
      <c r="AW405" s="49">
        <f t="shared" si="245"/>
        <v>308.86399999999998</v>
      </c>
      <c r="AX405" s="19">
        <f t="shared" si="247"/>
        <v>0</v>
      </c>
    </row>
    <row r="406" spans="1:50" hidden="1">
      <c r="A406" s="20">
        <v>20201116</v>
      </c>
      <c r="B406" s="20">
        <v>202011</v>
      </c>
      <c r="C406" s="3">
        <v>44151</v>
      </c>
      <c r="D406" s="1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U406" s="171">
        <v>40.130000000000003</v>
      </c>
      <c r="AV406" s="49">
        <f t="shared" si="246"/>
        <v>304.988</v>
      </c>
      <c r="AW406" s="49">
        <f t="shared" si="245"/>
        <v>304.22800000000001</v>
      </c>
      <c r="AX406" s="19">
        <f t="shared" si="247"/>
        <v>0</v>
      </c>
    </row>
    <row r="407" spans="1:50" hidden="1">
      <c r="A407" s="20">
        <v>20201113</v>
      </c>
      <c r="B407" s="20">
        <v>202011</v>
      </c>
      <c r="C407" s="3">
        <v>44148</v>
      </c>
      <c r="D407" s="1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U407" s="171">
        <v>40.130000000000003</v>
      </c>
      <c r="AV407" s="49">
        <f t="shared" si="246"/>
        <v>304.988</v>
      </c>
      <c r="AW407" s="49">
        <f t="shared" si="245"/>
        <v>307.8</v>
      </c>
      <c r="AX407" s="19">
        <f t="shared" si="247"/>
        <v>0</v>
      </c>
    </row>
    <row r="408" spans="1:50" hidden="1">
      <c r="A408" s="20">
        <v>20201112</v>
      </c>
      <c r="B408" s="20">
        <v>202011</v>
      </c>
      <c r="C408" s="3">
        <v>44147</v>
      </c>
      <c r="D408" s="1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U408" s="171">
        <v>41.12</v>
      </c>
      <c r="AV408" s="49">
        <f t="shared" si="246"/>
        <v>312.51199999999994</v>
      </c>
      <c r="AW408" s="49">
        <f t="shared" si="245"/>
        <v>310.30799999999999</v>
      </c>
      <c r="AX408" s="19">
        <f t="shared" si="247"/>
        <v>0</v>
      </c>
    </row>
    <row r="409" spans="1:50" hidden="1">
      <c r="A409" s="20">
        <v>20201111</v>
      </c>
      <c r="B409" s="20">
        <v>202011</v>
      </c>
      <c r="C409" s="3">
        <v>44146</v>
      </c>
      <c r="D409" s="1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U409" s="171">
        <v>41.45</v>
      </c>
      <c r="AV409" s="49">
        <f t="shared" si="246"/>
        <v>315.02</v>
      </c>
      <c r="AW409" s="49">
        <f t="shared" si="245"/>
        <v>310.68799999999999</v>
      </c>
      <c r="AX409" s="19">
        <f t="shared" si="247"/>
        <v>0</v>
      </c>
    </row>
    <row r="410" spans="1:50" hidden="1">
      <c r="A410" s="20">
        <v>20201110</v>
      </c>
      <c r="B410" s="20">
        <v>202011</v>
      </c>
      <c r="C410" s="3">
        <v>44145</v>
      </c>
      <c r="D410" s="1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U410" s="171">
        <v>41.36</v>
      </c>
      <c r="AV410" s="49">
        <f t="shared" si="246"/>
        <v>314.33599999999996</v>
      </c>
      <c r="AW410" s="49">
        <f t="shared" si="245"/>
        <v>311.29599999999999</v>
      </c>
      <c r="AX410" s="19">
        <f t="shared" si="247"/>
        <v>0</v>
      </c>
    </row>
    <row r="411" spans="1:50" hidden="1">
      <c r="A411" s="20">
        <v>20201109</v>
      </c>
      <c r="B411" s="20">
        <v>202011</v>
      </c>
      <c r="C411" s="3">
        <v>44144</v>
      </c>
      <c r="D411" s="1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U411" s="171">
        <v>39.1</v>
      </c>
      <c r="AV411" s="49">
        <f t="shared" si="246"/>
        <v>297.16000000000003</v>
      </c>
      <c r="AW411" s="49">
        <f t="shared" si="245"/>
        <v>311.904</v>
      </c>
      <c r="AX411" s="19">
        <f t="shared" si="247"/>
        <v>0</v>
      </c>
    </row>
    <row r="412" spans="1:50" hidden="1">
      <c r="A412" s="20">
        <v>20201106</v>
      </c>
      <c r="B412" s="20">
        <v>202011</v>
      </c>
      <c r="C412" s="3">
        <v>44141</v>
      </c>
      <c r="D412" s="1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U412" s="171">
        <v>37.14</v>
      </c>
      <c r="AV412" s="49">
        <f t="shared" si="246"/>
        <v>282.26400000000001</v>
      </c>
      <c r="AW412" s="49">
        <f t="shared" si="245"/>
        <v>305.52</v>
      </c>
      <c r="AX412" s="19">
        <f t="shared" si="247"/>
        <v>0</v>
      </c>
    </row>
    <row r="413" spans="1:50" hidden="1">
      <c r="A413" s="20">
        <v>20201105</v>
      </c>
      <c r="B413" s="20">
        <v>202011</v>
      </c>
      <c r="C413" s="3">
        <v>44140</v>
      </c>
      <c r="D413" s="1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U413" s="171">
        <v>38.79</v>
      </c>
      <c r="AV413" s="49">
        <f t="shared" si="246"/>
        <v>294.80399999999997</v>
      </c>
      <c r="AW413" s="49">
        <f t="shared" si="245"/>
        <v>308.56</v>
      </c>
      <c r="AX413" s="19">
        <f t="shared" si="247"/>
        <v>0</v>
      </c>
    </row>
    <row r="414" spans="1:50" hidden="1">
      <c r="A414" s="20">
        <v>20201104</v>
      </c>
      <c r="B414" s="20">
        <v>202011</v>
      </c>
      <c r="C414" s="3">
        <v>44139</v>
      </c>
      <c r="D414" s="1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U414" s="171">
        <v>38.01</v>
      </c>
      <c r="AV414" s="49">
        <f t="shared" si="246"/>
        <v>288.87599999999998</v>
      </c>
      <c r="AW414" s="49">
        <f t="shared" si="245"/>
        <v>308.56</v>
      </c>
      <c r="AX414" s="19">
        <f t="shared" si="247"/>
        <v>0</v>
      </c>
    </row>
    <row r="415" spans="1:50" hidden="1">
      <c r="A415" s="20">
        <v>20201103</v>
      </c>
      <c r="B415" s="20">
        <v>202011</v>
      </c>
      <c r="C415" s="3">
        <v>44138</v>
      </c>
      <c r="D415" s="1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U415" s="171">
        <v>37.659999999999997</v>
      </c>
      <c r="AV415" s="49">
        <f t="shared" si="246"/>
        <v>286.21599999999995</v>
      </c>
      <c r="AW415" s="49">
        <f t="shared" si="245"/>
        <v>313.04400000000004</v>
      </c>
      <c r="AX415" s="19">
        <f t="shared" si="247"/>
        <v>0</v>
      </c>
    </row>
    <row r="416" spans="1:50" hidden="1">
      <c r="A416" s="20">
        <v>20201102</v>
      </c>
      <c r="B416" s="20">
        <v>202011</v>
      </c>
      <c r="C416" s="3">
        <v>44137</v>
      </c>
      <c r="D416" s="1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U416" s="171">
        <v>36.81</v>
      </c>
      <c r="AV416" s="49">
        <f t="shared" si="246"/>
        <v>279.75600000000003</v>
      </c>
      <c r="AW416" s="49">
        <f t="shared" si="245"/>
        <v>303.62</v>
      </c>
      <c r="AX416" s="19">
        <f t="shared" si="247"/>
        <v>0</v>
      </c>
    </row>
    <row r="417" spans="1:50" hidden="1">
      <c r="A417" s="20">
        <v>20201030</v>
      </c>
      <c r="B417" s="20">
        <v>202010</v>
      </c>
      <c r="C417" s="3">
        <v>44134</v>
      </c>
      <c r="D417" s="1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U417" s="171">
        <v>36.5</v>
      </c>
      <c r="AV417" s="49">
        <f t="shared" si="246"/>
        <v>277.39999999999998</v>
      </c>
      <c r="AW417" s="49">
        <f t="shared" si="245"/>
        <v>309.09199999999998</v>
      </c>
      <c r="AX417" s="19">
        <f t="shared" si="247"/>
        <v>0</v>
      </c>
    </row>
    <row r="418" spans="1:50" hidden="1">
      <c r="A418" s="20">
        <v>20201029</v>
      </c>
      <c r="B418" s="20">
        <v>202010</v>
      </c>
      <c r="C418" s="3">
        <v>44133</v>
      </c>
      <c r="D418" s="1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U418" s="171">
        <v>36.17</v>
      </c>
      <c r="AV418" s="49">
        <f t="shared" si="246"/>
        <v>274.892</v>
      </c>
      <c r="AW418" s="49">
        <f t="shared" si="245"/>
        <v>298.072</v>
      </c>
      <c r="AX418" s="19">
        <f t="shared" si="247"/>
        <v>0</v>
      </c>
    </row>
    <row r="419" spans="1:50" hidden="1">
      <c r="A419" s="20">
        <v>20201028</v>
      </c>
      <c r="B419" s="20">
        <v>202010</v>
      </c>
      <c r="C419" s="3">
        <v>44132</v>
      </c>
      <c r="D419" s="1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U419" s="171">
        <v>37.39</v>
      </c>
      <c r="AV419" s="49">
        <f t="shared" si="246"/>
        <v>284.16399999999999</v>
      </c>
      <c r="AW419" s="49">
        <f t="shared" si="245"/>
        <v>281.58</v>
      </c>
      <c r="AX419" s="19">
        <f t="shared" si="247"/>
        <v>0</v>
      </c>
    </row>
    <row r="420" spans="1:50" hidden="1">
      <c r="A420" s="20">
        <v>20201027</v>
      </c>
      <c r="B420" s="20">
        <v>202010</v>
      </c>
      <c r="C420" s="3">
        <v>44131</v>
      </c>
      <c r="D420" s="1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U420" s="171">
        <v>39.57</v>
      </c>
      <c r="AV420" s="49">
        <f t="shared" si="246"/>
        <v>300.73199999999997</v>
      </c>
      <c r="AW420" s="49">
        <f t="shared" si="245"/>
        <v>294.27199999999999</v>
      </c>
      <c r="AX420" s="19">
        <f t="shared" si="247"/>
        <v>0</v>
      </c>
    </row>
    <row r="421" spans="1:50" hidden="1">
      <c r="A421" s="20">
        <v>20201026</v>
      </c>
      <c r="B421" s="20">
        <v>202010</v>
      </c>
      <c r="C421" s="3">
        <v>44130</v>
      </c>
      <c r="D421" s="1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U421" s="171">
        <v>38.56</v>
      </c>
      <c r="AV421" s="49">
        <f t="shared" si="246"/>
        <v>293.05599999999998</v>
      </c>
      <c r="AW421" s="49">
        <f t="shared" si="245"/>
        <v>305.67199999999997</v>
      </c>
      <c r="AX421" s="19">
        <f t="shared" si="247"/>
        <v>0</v>
      </c>
    </row>
    <row r="422" spans="1:50" hidden="1">
      <c r="A422" s="20">
        <v>20201023</v>
      </c>
      <c r="B422" s="20">
        <v>202010</v>
      </c>
      <c r="C422" s="3">
        <v>44127</v>
      </c>
      <c r="D422" s="1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U422" s="171">
        <v>39.01</v>
      </c>
      <c r="AV422" s="49">
        <f t="shared" si="246"/>
        <v>296.476</v>
      </c>
      <c r="AW422" s="49">
        <f t="shared" si="245"/>
        <v>298.60399999999998</v>
      </c>
      <c r="AX422" s="19">
        <f t="shared" si="247"/>
        <v>0</v>
      </c>
    </row>
    <row r="423" spans="1:50" hidden="1">
      <c r="A423" s="20">
        <v>20201022</v>
      </c>
      <c r="B423" s="20">
        <v>202010</v>
      </c>
      <c r="C423" s="3">
        <v>44126</v>
      </c>
      <c r="D423" s="1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U423" s="171">
        <v>40.64</v>
      </c>
      <c r="AV423" s="49">
        <f t="shared" si="246"/>
        <v>308.86399999999998</v>
      </c>
      <c r="AW423" s="49">
        <f t="shared" si="245"/>
        <v>308.56</v>
      </c>
      <c r="AX423" s="19">
        <f t="shared" si="247"/>
        <v>0</v>
      </c>
    </row>
    <row r="424" spans="1:50" hidden="1">
      <c r="A424" s="20">
        <v>20201021</v>
      </c>
      <c r="B424" s="20">
        <v>202010</v>
      </c>
      <c r="C424" s="3">
        <v>44125</v>
      </c>
      <c r="D424" s="1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U424" s="171">
        <v>40.03</v>
      </c>
      <c r="AV424" s="49">
        <f t="shared" si="246"/>
        <v>304.22800000000001</v>
      </c>
      <c r="AW424" s="49">
        <f t="shared" si="245"/>
        <v>305.89999999999998</v>
      </c>
      <c r="AX424" s="19">
        <f t="shared" si="247"/>
        <v>0</v>
      </c>
    </row>
    <row r="425" spans="1:50" hidden="1">
      <c r="A425" s="20">
        <v>20201020</v>
      </c>
      <c r="B425" s="20">
        <v>202010</v>
      </c>
      <c r="C425" s="3">
        <v>44124</v>
      </c>
      <c r="D425" s="1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U425" s="171">
        <v>40.5</v>
      </c>
      <c r="AV425" s="49">
        <f t="shared" si="246"/>
        <v>307.8</v>
      </c>
      <c r="AW425" s="49">
        <f t="shared" si="245"/>
        <v>306.35599999999999</v>
      </c>
      <c r="AX425" s="19">
        <f t="shared" si="247"/>
        <v>0</v>
      </c>
    </row>
    <row r="426" spans="1:50" hidden="1">
      <c r="A426" s="20">
        <v>20201019</v>
      </c>
      <c r="B426" s="20">
        <v>202010</v>
      </c>
      <c r="C426" s="3">
        <v>44123</v>
      </c>
      <c r="D426" s="1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U426" s="171">
        <v>40.83</v>
      </c>
      <c r="AV426" s="49">
        <f t="shared" si="246"/>
        <v>310.30799999999999</v>
      </c>
      <c r="AW426" s="49">
        <f t="shared" si="245"/>
        <v>303.46799999999996</v>
      </c>
      <c r="AX426" s="19">
        <f t="shared" si="247"/>
        <v>0</v>
      </c>
    </row>
    <row r="427" spans="1:50" hidden="1">
      <c r="A427" s="20">
        <v>20201016</v>
      </c>
      <c r="B427" s="20">
        <v>202010</v>
      </c>
      <c r="C427" s="3">
        <v>44120</v>
      </c>
      <c r="D427" s="1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U427" s="171">
        <v>40.880000000000003</v>
      </c>
      <c r="AV427" s="49">
        <f t="shared" si="246"/>
        <v>310.68799999999999</v>
      </c>
      <c r="AW427" s="49">
        <f t="shared" si="245"/>
        <v>300.95999999999998</v>
      </c>
      <c r="AX427" s="19">
        <f t="shared" si="247"/>
        <v>0</v>
      </c>
    </row>
    <row r="428" spans="1:50" hidden="1">
      <c r="A428" s="20">
        <v>20201015</v>
      </c>
      <c r="B428" s="20">
        <v>202010</v>
      </c>
      <c r="C428" s="3">
        <v>44119</v>
      </c>
      <c r="D428" s="1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U428" s="171">
        <v>40.96</v>
      </c>
      <c r="AV428" s="49">
        <f t="shared" si="246"/>
        <v>311.29599999999999</v>
      </c>
      <c r="AW428" s="49">
        <f t="shared" si="245"/>
        <v>298.75600000000003</v>
      </c>
      <c r="AX428" s="19">
        <f t="shared" si="247"/>
        <v>0</v>
      </c>
    </row>
    <row r="429" spans="1:50" hidden="1">
      <c r="A429" s="20">
        <v>20201014</v>
      </c>
      <c r="B429" s="20">
        <v>202010</v>
      </c>
      <c r="C429" s="3">
        <v>44118</v>
      </c>
      <c r="D429" s="1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U429" s="171">
        <v>41.04</v>
      </c>
      <c r="AV429" s="49">
        <f t="shared" si="246"/>
        <v>311.904</v>
      </c>
      <c r="AW429" s="49">
        <f t="shared" si="245"/>
        <v>311.37199999999996</v>
      </c>
      <c r="AX429" s="19">
        <f t="shared" si="247"/>
        <v>0</v>
      </c>
    </row>
    <row r="430" spans="1:50" hidden="1">
      <c r="A430" s="20">
        <v>20201013</v>
      </c>
      <c r="B430" s="20">
        <v>202010</v>
      </c>
      <c r="C430" s="3">
        <v>44117</v>
      </c>
      <c r="D430" s="1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U430" s="171">
        <v>40.200000000000003</v>
      </c>
      <c r="AV430" s="49">
        <f t="shared" si="246"/>
        <v>305.52</v>
      </c>
      <c r="AW430" s="49">
        <f t="shared" si="245"/>
        <v>311.37199999999996</v>
      </c>
      <c r="AX430" s="19">
        <f t="shared" si="247"/>
        <v>0</v>
      </c>
    </row>
    <row r="431" spans="1:50" hidden="1">
      <c r="A431" s="20">
        <v>20201012</v>
      </c>
      <c r="B431" s="20">
        <v>202010</v>
      </c>
      <c r="C431" s="3">
        <v>44116</v>
      </c>
      <c r="D431" s="1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U431" s="171">
        <v>40.6</v>
      </c>
      <c r="AV431" s="49">
        <f t="shared" si="246"/>
        <v>308.56</v>
      </c>
      <c r="AW431" s="49">
        <f t="shared" si="245"/>
        <v>305.21599999999995</v>
      </c>
      <c r="AX431" s="19">
        <f t="shared" si="247"/>
        <v>0</v>
      </c>
    </row>
    <row r="432" spans="1:50" hidden="1">
      <c r="A432" s="20">
        <v>20201009</v>
      </c>
      <c r="B432" s="20">
        <v>202010</v>
      </c>
      <c r="C432" s="3">
        <v>44113</v>
      </c>
      <c r="D432" s="1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U432" s="171">
        <v>40.6</v>
      </c>
      <c r="AV432" s="49">
        <f t="shared" si="246"/>
        <v>308.56</v>
      </c>
      <c r="AW432" s="49">
        <f t="shared" si="245"/>
        <v>290.928</v>
      </c>
      <c r="AX432" s="19">
        <f t="shared" si="247"/>
        <v>0</v>
      </c>
    </row>
    <row r="433" spans="1:50" hidden="1">
      <c r="A433" s="20">
        <v>20201008</v>
      </c>
      <c r="B433" s="20">
        <v>202010</v>
      </c>
      <c r="C433" s="3">
        <v>44112</v>
      </c>
      <c r="D433" s="1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U433" s="171">
        <f>+AU432+0.59</f>
        <v>41.190000000000005</v>
      </c>
      <c r="AV433" s="49">
        <f t="shared" si="246"/>
        <v>313.04400000000004</v>
      </c>
      <c r="AW433" s="49">
        <f t="shared" si="245"/>
        <v>283.17599999999999</v>
      </c>
      <c r="AX433" s="19">
        <f t="shared" si="247"/>
        <v>0</v>
      </c>
    </row>
    <row r="434" spans="1:50" hidden="1">
      <c r="A434" s="20">
        <v>20201007</v>
      </c>
      <c r="B434" s="20">
        <v>202010</v>
      </c>
      <c r="C434" s="3">
        <v>44111</v>
      </c>
      <c r="D434" s="1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U434" s="171">
        <v>39.950000000000003</v>
      </c>
      <c r="AV434" s="49">
        <f t="shared" si="246"/>
        <v>303.62</v>
      </c>
      <c r="AW434" s="49">
        <f t="shared" si="245"/>
        <v>283.70799999999997</v>
      </c>
      <c r="AX434" s="19">
        <f t="shared" si="247"/>
        <v>0</v>
      </c>
    </row>
    <row r="435" spans="1:50" hidden="1">
      <c r="A435" s="20">
        <v>20201006</v>
      </c>
      <c r="B435" s="20">
        <v>202010</v>
      </c>
      <c r="C435" s="3">
        <v>44110</v>
      </c>
      <c r="D435" s="1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U435" s="171">
        <v>40.67</v>
      </c>
      <c r="AV435" s="49">
        <f t="shared" si="246"/>
        <v>309.09199999999998</v>
      </c>
      <c r="AW435" s="49">
        <f t="shared" si="245"/>
        <v>283.47999999999996</v>
      </c>
      <c r="AX435" s="19">
        <f t="shared" si="247"/>
        <v>0</v>
      </c>
    </row>
    <row r="436" spans="1:50" hidden="1">
      <c r="A436" s="20">
        <v>20201005</v>
      </c>
      <c r="B436" s="20">
        <v>202010</v>
      </c>
      <c r="C436" s="3">
        <v>44109</v>
      </c>
      <c r="D436" s="1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U436" s="171">
        <v>39.22</v>
      </c>
      <c r="AV436" s="49">
        <f t="shared" si="246"/>
        <v>298.072</v>
      </c>
      <c r="AW436" s="49">
        <f t="shared" si="245"/>
        <v>289.17999999999995</v>
      </c>
      <c r="AX436" s="19">
        <f t="shared" si="247"/>
        <v>0</v>
      </c>
    </row>
    <row r="437" spans="1:50" hidden="1">
      <c r="A437" s="20">
        <v>20201002</v>
      </c>
      <c r="B437" s="20">
        <v>202010</v>
      </c>
      <c r="C437" s="3">
        <v>44106</v>
      </c>
      <c r="D437" s="1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U437" s="171">
        <v>37.049999999999997</v>
      </c>
      <c r="AV437" s="49">
        <f t="shared" si="246"/>
        <v>281.58</v>
      </c>
      <c r="AW437" s="49">
        <f t="shared" si="245"/>
        <v>279.37599999999998</v>
      </c>
      <c r="AX437" s="19">
        <f t="shared" si="247"/>
        <v>0</v>
      </c>
    </row>
    <row r="438" spans="1:50" hidden="1">
      <c r="A438" s="20">
        <v>20201001</v>
      </c>
      <c r="B438" s="20">
        <v>202010</v>
      </c>
      <c r="C438" s="3">
        <v>44105</v>
      </c>
      <c r="D438" s="1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U438" s="174">
        <v>38.72</v>
      </c>
      <c r="AV438" s="49">
        <f t="shared" si="246"/>
        <v>294.27199999999999</v>
      </c>
      <c r="AW438" s="49">
        <f t="shared" si="245"/>
        <v>302.25200000000001</v>
      </c>
      <c r="AX438" s="19">
        <f t="shared" si="247"/>
        <v>0</v>
      </c>
    </row>
    <row r="439" spans="1:50" hidden="1">
      <c r="A439" s="20">
        <v>20200930</v>
      </c>
      <c r="B439" s="20">
        <v>202009</v>
      </c>
      <c r="C439" s="3">
        <v>44104</v>
      </c>
      <c r="D439" s="1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U439" s="171">
        <v>40.22</v>
      </c>
      <c r="AV439" s="49">
        <f t="shared" si="246"/>
        <v>305.67199999999997</v>
      </c>
      <c r="AW439" s="49">
        <f t="shared" si="245"/>
        <v>302.25200000000001</v>
      </c>
      <c r="AX439" s="19">
        <f t="shared" si="247"/>
        <v>0</v>
      </c>
    </row>
    <row r="440" spans="1:50" hidden="1">
      <c r="A440" s="20">
        <v>20200929</v>
      </c>
      <c r="B440" s="20">
        <v>202009</v>
      </c>
      <c r="C440" s="3">
        <v>44103</v>
      </c>
      <c r="D440" s="1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U440" s="171">
        <v>39.29</v>
      </c>
      <c r="AV440" s="49">
        <f t="shared" si="246"/>
        <v>298.60399999999998</v>
      </c>
      <c r="AW440" s="49">
        <f t="shared" si="245"/>
        <v>314.41199999999998</v>
      </c>
      <c r="AX440" s="19">
        <f t="shared" si="247"/>
        <v>0</v>
      </c>
    </row>
    <row r="441" spans="1:50" hidden="1">
      <c r="A441" s="20">
        <v>20200928</v>
      </c>
      <c r="B441" s="20">
        <v>202009</v>
      </c>
      <c r="C441" s="3">
        <v>44102</v>
      </c>
      <c r="D441" s="1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U441" s="171">
        <v>40.6</v>
      </c>
      <c r="AV441" s="49">
        <f t="shared" si="246"/>
        <v>308.56</v>
      </c>
      <c r="AW441" s="49">
        <f t="shared" si="245"/>
        <v>315.47599999999994</v>
      </c>
      <c r="AX441" s="19">
        <f t="shared" si="247"/>
        <v>0</v>
      </c>
    </row>
    <row r="442" spans="1:50" hidden="1">
      <c r="A442" s="20">
        <v>20200925</v>
      </c>
      <c r="B442" s="20">
        <v>202009</v>
      </c>
      <c r="C442" s="3">
        <v>44099</v>
      </c>
      <c r="D442" s="1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U442" s="171">
        <v>40.25</v>
      </c>
      <c r="AV442" s="49">
        <f t="shared" si="246"/>
        <v>305.89999999999998</v>
      </c>
      <c r="AW442" s="49">
        <f t="shared" si="245"/>
        <v>324.97599999999994</v>
      </c>
      <c r="AX442" s="19">
        <f t="shared" si="247"/>
        <v>0</v>
      </c>
    </row>
    <row r="443" spans="1:50" hidden="1">
      <c r="A443" s="20">
        <v>20200924</v>
      </c>
      <c r="B443" s="20">
        <v>202009</v>
      </c>
      <c r="C443" s="3">
        <v>44098</v>
      </c>
      <c r="D443" s="1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U443" s="171">
        <v>40.31</v>
      </c>
      <c r="AV443" s="49">
        <f t="shared" si="246"/>
        <v>306.35599999999999</v>
      </c>
      <c r="AW443" s="49">
        <f t="shared" ref="AW443:AW506" si="248">AV461</f>
        <v>323.83599999999996</v>
      </c>
      <c r="AX443" s="19">
        <f t="shared" si="247"/>
        <v>0</v>
      </c>
    </row>
    <row r="444" spans="1:50" hidden="1">
      <c r="A444" s="20">
        <v>20200923</v>
      </c>
      <c r="B444" s="20">
        <v>202009</v>
      </c>
      <c r="C444" s="3">
        <v>44097</v>
      </c>
      <c r="D444" s="1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U444" s="171">
        <f>+AU443-0.38</f>
        <v>39.93</v>
      </c>
      <c r="AV444" s="49">
        <f t="shared" si="246"/>
        <v>303.46799999999996</v>
      </c>
      <c r="AW444" s="49">
        <f t="shared" si="248"/>
        <v>326.572</v>
      </c>
      <c r="AX444" s="19">
        <f t="shared" si="247"/>
        <v>0</v>
      </c>
    </row>
    <row r="445" spans="1:50" hidden="1">
      <c r="A445" s="20">
        <v>20200922</v>
      </c>
      <c r="B445" s="20">
        <v>202009</v>
      </c>
      <c r="C445" s="3">
        <v>44096</v>
      </c>
      <c r="D445" s="1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U445" s="171">
        <v>39.6</v>
      </c>
      <c r="AV445" s="49">
        <f t="shared" si="246"/>
        <v>300.95999999999998</v>
      </c>
      <c r="AW445" s="49">
        <f t="shared" si="248"/>
        <v>327.10399999999998</v>
      </c>
      <c r="AX445" s="19">
        <f t="shared" si="247"/>
        <v>0</v>
      </c>
    </row>
    <row r="446" spans="1:50" hidden="1">
      <c r="A446" s="20">
        <v>20200921</v>
      </c>
      <c r="B446" s="20">
        <v>202009</v>
      </c>
      <c r="C446" s="3">
        <v>44095</v>
      </c>
      <c r="D446" s="1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U446" s="171">
        <v>39.31</v>
      </c>
      <c r="AV446" s="49">
        <f t="shared" si="246"/>
        <v>298.75600000000003</v>
      </c>
      <c r="AW446" s="49">
        <f t="shared" si="248"/>
        <v>329.76400000000001</v>
      </c>
      <c r="AX446" s="19">
        <f t="shared" si="247"/>
        <v>0</v>
      </c>
    </row>
    <row r="447" spans="1:50" hidden="1">
      <c r="A447" s="20">
        <v>20200918</v>
      </c>
      <c r="B447" s="20">
        <v>202009</v>
      </c>
      <c r="C447" s="3">
        <v>44092</v>
      </c>
      <c r="D447" s="1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U447" s="171">
        <v>40.97</v>
      </c>
      <c r="AV447" s="49">
        <f t="shared" si="246"/>
        <v>311.37199999999996</v>
      </c>
      <c r="AW447" s="49">
        <f t="shared" si="248"/>
        <v>329.46</v>
      </c>
      <c r="AX447" s="19">
        <f t="shared" si="247"/>
        <v>0</v>
      </c>
    </row>
    <row r="448" spans="1:50" hidden="1">
      <c r="A448" s="20">
        <v>20200917</v>
      </c>
      <c r="B448" s="20">
        <v>202009</v>
      </c>
      <c r="C448" s="3">
        <v>44091</v>
      </c>
      <c r="D448" s="1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U448" s="171">
        <v>40.97</v>
      </c>
      <c r="AV448" s="49">
        <f t="shared" si="246"/>
        <v>311.37199999999996</v>
      </c>
      <c r="AW448" s="49">
        <f t="shared" si="248"/>
        <v>323.91199999999998</v>
      </c>
      <c r="AX448" s="19">
        <f t="shared" si="247"/>
        <v>0</v>
      </c>
    </row>
    <row r="449" spans="1:50" hidden="1">
      <c r="A449" s="20">
        <v>20200916</v>
      </c>
      <c r="B449" s="20">
        <v>202009</v>
      </c>
      <c r="C449" s="3">
        <v>44090</v>
      </c>
      <c r="D449" s="1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U449" s="171">
        <v>40.159999999999997</v>
      </c>
      <c r="AV449" s="49">
        <f t="shared" si="246"/>
        <v>305.21599999999995</v>
      </c>
      <c r="AW449" s="49">
        <f t="shared" si="248"/>
        <v>321.78399999999993</v>
      </c>
      <c r="AX449" s="19">
        <f t="shared" si="247"/>
        <v>0</v>
      </c>
    </row>
    <row r="450" spans="1:50" hidden="1">
      <c r="A450" s="20">
        <v>20200915</v>
      </c>
      <c r="B450" s="20">
        <v>202009</v>
      </c>
      <c r="C450" s="3">
        <v>44089</v>
      </c>
      <c r="D450" s="1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U450" s="171">
        <v>38.28</v>
      </c>
      <c r="AV450" s="49">
        <f t="shared" si="246"/>
        <v>290.928</v>
      </c>
      <c r="AW450" s="49">
        <f t="shared" si="248"/>
        <v>322.23999999999995</v>
      </c>
      <c r="AX450" s="19">
        <f t="shared" si="247"/>
        <v>0</v>
      </c>
    </row>
    <row r="451" spans="1:50" hidden="1">
      <c r="A451" s="20">
        <v>20200914</v>
      </c>
      <c r="B451" s="20">
        <v>202009</v>
      </c>
      <c r="C451" s="3">
        <v>44088</v>
      </c>
      <c r="D451" s="1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U451" s="171">
        <v>37.26</v>
      </c>
      <c r="AV451" s="49">
        <f t="shared" si="246"/>
        <v>283.17599999999999</v>
      </c>
      <c r="AW451" s="49">
        <f t="shared" si="248"/>
        <v>326.26799999999997</v>
      </c>
      <c r="AX451" s="19">
        <f t="shared" si="247"/>
        <v>0</v>
      </c>
    </row>
    <row r="452" spans="1:50" hidden="1">
      <c r="A452" s="20">
        <v>20200911</v>
      </c>
      <c r="B452" s="20">
        <v>202009</v>
      </c>
      <c r="C452" s="3">
        <v>44085</v>
      </c>
      <c r="D452" s="1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U452" s="171">
        <v>37.33</v>
      </c>
      <c r="AV452" s="49">
        <f t="shared" si="246"/>
        <v>283.70799999999997</v>
      </c>
      <c r="AW452" s="49">
        <f t="shared" si="248"/>
        <v>326.23759999999999</v>
      </c>
      <c r="AX452" s="19">
        <f t="shared" si="247"/>
        <v>0</v>
      </c>
    </row>
    <row r="453" spans="1:50" hidden="1">
      <c r="A453" s="20">
        <v>20200910</v>
      </c>
      <c r="B453" s="20">
        <v>202009</v>
      </c>
      <c r="C453" s="3">
        <v>44084</v>
      </c>
      <c r="D453" s="1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U453" s="171">
        <v>37.299999999999997</v>
      </c>
      <c r="AV453" s="49">
        <f t="shared" si="246"/>
        <v>283.47999999999996</v>
      </c>
      <c r="AW453" s="49">
        <f t="shared" si="248"/>
        <v>323</v>
      </c>
      <c r="AX453" s="19">
        <f t="shared" si="247"/>
        <v>0</v>
      </c>
    </row>
    <row r="454" spans="1:50" hidden="1">
      <c r="A454" s="20">
        <v>20200909</v>
      </c>
      <c r="B454" s="20">
        <v>202009</v>
      </c>
      <c r="C454" s="3">
        <v>44083</v>
      </c>
      <c r="D454" s="1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U454" s="174">
        <v>38.049999999999997</v>
      </c>
      <c r="AV454" s="49">
        <f t="shared" si="246"/>
        <v>289.17999999999995</v>
      </c>
      <c r="AW454" s="49">
        <f t="shared" si="248"/>
        <v>319.27599999999995</v>
      </c>
      <c r="AX454" s="19">
        <f t="shared" si="247"/>
        <v>0</v>
      </c>
    </row>
    <row r="455" spans="1:50" hidden="1">
      <c r="A455" s="20">
        <v>20200908</v>
      </c>
      <c r="B455" s="20">
        <v>202009</v>
      </c>
      <c r="C455" s="3">
        <v>44082</v>
      </c>
      <c r="D455" s="1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U455" s="171">
        <v>36.76</v>
      </c>
      <c r="AV455" s="49">
        <f t="shared" ref="AV455:AV518" si="249">AU455*$AU$27</f>
        <v>279.37599999999998</v>
      </c>
      <c r="AW455" s="49">
        <f t="shared" si="248"/>
        <v>321.024</v>
      </c>
      <c r="AX455" s="19">
        <f t="shared" ref="AX455:AX518" si="250">+AL455-D455</f>
        <v>0</v>
      </c>
    </row>
    <row r="456" spans="1:50" hidden="1">
      <c r="A456" s="20">
        <v>20200907</v>
      </c>
      <c r="B456" s="20">
        <v>202009</v>
      </c>
      <c r="C456" s="3">
        <v>44081</v>
      </c>
      <c r="D456" s="1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U456" s="171">
        <v>39.770000000000003</v>
      </c>
      <c r="AV456" s="49">
        <f t="shared" si="249"/>
        <v>302.25200000000001</v>
      </c>
      <c r="AW456" s="49">
        <f t="shared" si="248"/>
        <v>324.29199999999997</v>
      </c>
      <c r="AX456" s="19">
        <f t="shared" si="250"/>
        <v>0</v>
      </c>
    </row>
    <row r="457" spans="1:50" hidden="1">
      <c r="A457" s="20">
        <v>20200904</v>
      </c>
      <c r="B457" s="20">
        <v>202009</v>
      </c>
      <c r="C457" s="3">
        <v>44078</v>
      </c>
      <c r="D457" s="1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U457" s="171">
        <v>39.770000000000003</v>
      </c>
      <c r="AV457" s="49">
        <f t="shared" si="249"/>
        <v>302.25200000000001</v>
      </c>
      <c r="AW457" s="49">
        <f t="shared" si="248"/>
        <v>316.23599999999999</v>
      </c>
      <c r="AX457" s="19">
        <f t="shared" si="250"/>
        <v>0</v>
      </c>
    </row>
    <row r="458" spans="1:50" hidden="1">
      <c r="A458" s="20">
        <v>20200903</v>
      </c>
      <c r="B458" s="20">
        <v>202009</v>
      </c>
      <c r="C458" s="3">
        <v>44077</v>
      </c>
      <c r="D458" s="1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U458" s="171">
        <v>41.37</v>
      </c>
      <c r="AV458" s="49">
        <f t="shared" si="249"/>
        <v>314.41199999999998</v>
      </c>
      <c r="AW458" s="49">
        <f t="shared" si="248"/>
        <v>318.74399999999997</v>
      </c>
      <c r="AX458" s="19">
        <f t="shared" si="250"/>
        <v>0</v>
      </c>
    </row>
    <row r="459" spans="1:50" hidden="1">
      <c r="A459" s="20">
        <v>20200902</v>
      </c>
      <c r="B459" s="20">
        <v>202009</v>
      </c>
      <c r="C459" s="3">
        <v>44076</v>
      </c>
      <c r="D459" s="1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U459" s="171">
        <f>+AU458+0.14</f>
        <v>41.51</v>
      </c>
      <c r="AV459" s="49">
        <f t="shared" si="249"/>
        <v>315.47599999999994</v>
      </c>
      <c r="AW459" s="49">
        <f t="shared" si="248"/>
        <v>313.27199999999999</v>
      </c>
      <c r="AX459" s="19">
        <f t="shared" si="250"/>
        <v>0</v>
      </c>
    </row>
    <row r="460" spans="1:50" hidden="1">
      <c r="A460" s="20">
        <v>20200901</v>
      </c>
      <c r="B460" s="20">
        <v>202009</v>
      </c>
      <c r="C460" s="3">
        <v>44075</v>
      </c>
      <c r="D460" s="1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U460" s="174">
        <v>42.76</v>
      </c>
      <c r="AV460" s="49">
        <f t="shared" si="249"/>
        <v>324.97599999999994</v>
      </c>
      <c r="AW460" s="49">
        <f t="shared" si="248"/>
        <v>318.81999999999994</v>
      </c>
      <c r="AX460" s="19">
        <f t="shared" si="250"/>
        <v>0</v>
      </c>
    </row>
    <row r="461" spans="1:50" hidden="1">
      <c r="A461" s="20">
        <v>20200831</v>
      </c>
      <c r="B461" s="20">
        <v>202008</v>
      </c>
      <c r="C461" s="3">
        <v>44074</v>
      </c>
      <c r="D461" s="1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U461" s="171">
        <v>42.61</v>
      </c>
      <c r="AV461" s="49">
        <f t="shared" si="249"/>
        <v>323.83599999999996</v>
      </c>
      <c r="AW461" s="49">
        <f t="shared" si="248"/>
        <v>317.67999999999995</v>
      </c>
      <c r="AX461" s="19">
        <f t="shared" si="250"/>
        <v>0</v>
      </c>
    </row>
    <row r="462" spans="1:50" hidden="1">
      <c r="A462" s="20">
        <v>20200828</v>
      </c>
      <c r="B462" s="20">
        <v>202008</v>
      </c>
      <c r="C462" s="3">
        <v>44071</v>
      </c>
      <c r="D462" s="1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U462" s="171">
        <v>42.97</v>
      </c>
      <c r="AV462" s="49">
        <f t="shared" si="249"/>
        <v>326.572</v>
      </c>
      <c r="AW462" s="49">
        <f t="shared" si="248"/>
        <v>316.92</v>
      </c>
      <c r="AX462" s="19">
        <f t="shared" si="250"/>
        <v>0</v>
      </c>
    </row>
    <row r="463" spans="1:50" hidden="1">
      <c r="A463" s="20">
        <v>20200827</v>
      </c>
      <c r="B463" s="20">
        <v>202008</v>
      </c>
      <c r="C463" s="3">
        <v>44070</v>
      </c>
      <c r="D463" s="1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U463" s="171">
        <v>43.04</v>
      </c>
      <c r="AV463" s="49">
        <f t="shared" si="249"/>
        <v>327.10399999999998</v>
      </c>
      <c r="AW463" s="49">
        <f t="shared" si="248"/>
        <v>311.67600000000004</v>
      </c>
      <c r="AX463" s="19">
        <f t="shared" si="250"/>
        <v>0</v>
      </c>
    </row>
    <row r="464" spans="1:50" hidden="1">
      <c r="A464" s="20">
        <v>20200826</v>
      </c>
      <c r="B464" s="20">
        <v>202008</v>
      </c>
      <c r="C464" s="3">
        <v>44069</v>
      </c>
      <c r="D464" s="1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U464" s="171">
        <v>43.39</v>
      </c>
      <c r="AV464" s="49">
        <f t="shared" si="249"/>
        <v>329.76400000000001</v>
      </c>
      <c r="AW464" s="49">
        <f t="shared" si="248"/>
        <v>306.05200000000002</v>
      </c>
      <c r="AX464" s="19">
        <f t="shared" si="250"/>
        <v>0</v>
      </c>
    </row>
    <row r="465" spans="1:50" hidden="1">
      <c r="A465" s="20">
        <v>20200825</v>
      </c>
      <c r="B465" s="20">
        <v>202008</v>
      </c>
      <c r="C465" s="3">
        <v>44068</v>
      </c>
      <c r="D465" s="1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U465" s="171">
        <v>43.35</v>
      </c>
      <c r="AV465" s="49">
        <f t="shared" si="249"/>
        <v>329.46</v>
      </c>
      <c r="AW465" s="49">
        <f t="shared" si="248"/>
        <v>303.392</v>
      </c>
      <c r="AX465" s="19">
        <f t="shared" si="250"/>
        <v>0</v>
      </c>
    </row>
    <row r="466" spans="1:50" hidden="1">
      <c r="A466" s="20">
        <v>20200824</v>
      </c>
      <c r="B466" s="20">
        <v>202008</v>
      </c>
      <c r="C466" s="3">
        <v>44067</v>
      </c>
      <c r="D466" s="1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U466" s="171">
        <v>42.62</v>
      </c>
      <c r="AV466" s="49">
        <f t="shared" si="249"/>
        <v>323.91199999999998</v>
      </c>
      <c r="AW466" s="49">
        <f t="shared" si="248"/>
        <v>309.09199999999998</v>
      </c>
      <c r="AX466" s="19">
        <f t="shared" si="250"/>
        <v>0</v>
      </c>
    </row>
    <row r="467" spans="1:50" hidden="1">
      <c r="A467" s="20">
        <v>20200821</v>
      </c>
      <c r="B467" s="20">
        <v>202008</v>
      </c>
      <c r="C467" s="3">
        <v>44064</v>
      </c>
      <c r="D467" s="1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U467" s="171">
        <f>+AU466-0.28</f>
        <v>42.339999999999996</v>
      </c>
      <c r="AV467" s="49">
        <f t="shared" si="249"/>
        <v>321.78399999999993</v>
      </c>
      <c r="AW467" s="49">
        <f t="shared" si="248"/>
        <v>311.904</v>
      </c>
      <c r="AX467" s="19">
        <f t="shared" si="250"/>
        <v>0</v>
      </c>
    </row>
    <row r="468" spans="1:50" hidden="1">
      <c r="A468" s="20">
        <v>20200820</v>
      </c>
      <c r="B468" s="20">
        <v>202008</v>
      </c>
      <c r="C468" s="3">
        <v>44063</v>
      </c>
      <c r="D468" s="1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U468" s="171">
        <v>42.4</v>
      </c>
      <c r="AV468" s="49">
        <f t="shared" si="249"/>
        <v>322.23999999999995</v>
      </c>
      <c r="AW468" s="49">
        <f t="shared" si="248"/>
        <v>316.15999999999997</v>
      </c>
      <c r="AX468" s="19">
        <f t="shared" si="250"/>
        <v>0</v>
      </c>
    </row>
    <row r="469" spans="1:50" hidden="1">
      <c r="A469" s="20">
        <v>20200819</v>
      </c>
      <c r="B469" s="20">
        <v>202008</v>
      </c>
      <c r="C469" s="3">
        <v>44062</v>
      </c>
      <c r="D469" s="1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U469" s="171">
        <v>42.93</v>
      </c>
      <c r="AV469" s="49">
        <f t="shared" si="249"/>
        <v>326.26799999999997</v>
      </c>
      <c r="AW469" s="49">
        <f t="shared" si="248"/>
        <v>313.80399999999997</v>
      </c>
      <c r="AX469" s="19">
        <f t="shared" si="250"/>
        <v>0</v>
      </c>
    </row>
    <row r="470" spans="1:50" hidden="1">
      <c r="A470" s="20">
        <v>20200818</v>
      </c>
      <c r="B470" s="20">
        <v>202008</v>
      </c>
      <c r="C470" s="3">
        <v>44061</v>
      </c>
      <c r="D470" s="1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U470" s="171">
        <f>+AU469-0.004</f>
        <v>42.926000000000002</v>
      </c>
      <c r="AV470" s="49">
        <f t="shared" si="249"/>
        <v>326.23759999999999</v>
      </c>
      <c r="AW470" s="49">
        <f t="shared" si="248"/>
        <v>312.13200000000001</v>
      </c>
      <c r="AX470" s="19">
        <f t="shared" si="250"/>
        <v>0</v>
      </c>
    </row>
    <row r="471" spans="1:50" hidden="1">
      <c r="A471" s="20">
        <v>20200817</v>
      </c>
      <c r="B471" s="20">
        <v>202008</v>
      </c>
      <c r="C471" s="3">
        <v>44060</v>
      </c>
      <c r="D471" s="1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U471" s="171">
        <v>42.5</v>
      </c>
      <c r="AV471" s="49">
        <f t="shared" si="249"/>
        <v>323</v>
      </c>
      <c r="AW471" s="49">
        <f t="shared" si="248"/>
        <v>318.44</v>
      </c>
      <c r="AX471" s="19">
        <f t="shared" si="250"/>
        <v>0</v>
      </c>
    </row>
    <row r="472" spans="1:50" hidden="1">
      <c r="A472" s="20">
        <v>20200814</v>
      </c>
      <c r="B472" s="20">
        <v>202008</v>
      </c>
      <c r="C472" s="3">
        <v>44057</v>
      </c>
      <c r="D472" s="1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U472" s="171">
        <v>42.01</v>
      </c>
      <c r="AV472" s="49">
        <f t="shared" si="249"/>
        <v>319.27599999999995</v>
      </c>
      <c r="AW472" s="49">
        <f t="shared" si="248"/>
        <v>318.89600000000002</v>
      </c>
      <c r="AX472" s="19">
        <f t="shared" si="250"/>
        <v>0</v>
      </c>
    </row>
    <row r="473" spans="1:50" hidden="1">
      <c r="A473" s="20">
        <v>20200813</v>
      </c>
      <c r="B473" s="20">
        <v>202008</v>
      </c>
      <c r="C473" s="3">
        <v>44056</v>
      </c>
      <c r="D473" s="1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U473" s="171">
        <v>42.24</v>
      </c>
      <c r="AV473" s="49">
        <f t="shared" si="249"/>
        <v>321.024</v>
      </c>
      <c r="AW473" s="49">
        <f t="shared" si="248"/>
        <v>310.15600000000001</v>
      </c>
      <c r="AX473" s="19">
        <f t="shared" si="250"/>
        <v>0</v>
      </c>
    </row>
    <row r="474" spans="1:50" hidden="1">
      <c r="A474" s="20">
        <v>20200812</v>
      </c>
      <c r="B474" s="20">
        <v>202008</v>
      </c>
      <c r="C474" s="3">
        <v>44055</v>
      </c>
      <c r="D474" s="1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U474" s="171">
        <v>42.67</v>
      </c>
      <c r="AV474" s="49">
        <f t="shared" si="249"/>
        <v>324.29199999999997</v>
      </c>
      <c r="AW474" s="49">
        <f t="shared" si="248"/>
        <v>308.48400000000004</v>
      </c>
      <c r="AX474" s="19">
        <f t="shared" si="250"/>
        <v>0</v>
      </c>
    </row>
    <row r="475" spans="1:50" hidden="1">
      <c r="A475" s="20">
        <v>20200811</v>
      </c>
      <c r="B475" s="20">
        <v>202008</v>
      </c>
      <c r="C475" s="3">
        <v>44054</v>
      </c>
      <c r="D475" s="1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U475" s="171">
        <v>41.61</v>
      </c>
      <c r="AV475" s="49">
        <f t="shared" si="249"/>
        <v>316.23599999999999</v>
      </c>
      <c r="AW475" s="49">
        <f t="shared" si="248"/>
        <v>309.7</v>
      </c>
      <c r="AX475" s="19">
        <f t="shared" si="250"/>
        <v>0</v>
      </c>
    </row>
    <row r="476" spans="1:50" hidden="1">
      <c r="A476" s="20">
        <v>20200810</v>
      </c>
      <c r="B476" s="20">
        <v>202008</v>
      </c>
      <c r="C476" s="3">
        <v>44053</v>
      </c>
      <c r="D476" s="1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U476" s="171">
        <v>41.94</v>
      </c>
      <c r="AV476" s="49">
        <f t="shared" si="249"/>
        <v>318.74399999999997</v>
      </c>
      <c r="AW476" s="49">
        <f t="shared" si="248"/>
        <v>313.12</v>
      </c>
      <c r="AX476" s="19">
        <f t="shared" si="250"/>
        <v>0</v>
      </c>
    </row>
    <row r="477" spans="1:50" hidden="1">
      <c r="A477" s="20">
        <v>20200807</v>
      </c>
      <c r="B477" s="20">
        <v>202008</v>
      </c>
      <c r="C477" s="3">
        <v>44050</v>
      </c>
      <c r="D477" s="1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U477" s="171">
        <v>41.22</v>
      </c>
      <c r="AV477" s="49">
        <f t="shared" si="249"/>
        <v>313.27199999999999</v>
      </c>
      <c r="AW477" s="49">
        <f t="shared" si="248"/>
        <v>306.20399999999995</v>
      </c>
      <c r="AX477" s="19">
        <f t="shared" si="250"/>
        <v>0</v>
      </c>
    </row>
    <row r="478" spans="1:50" hidden="1">
      <c r="A478" s="20">
        <v>20200806</v>
      </c>
      <c r="B478" s="20">
        <v>202008</v>
      </c>
      <c r="C478" s="3">
        <v>44049</v>
      </c>
      <c r="D478" s="1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U478" s="171">
        <f>+AU477+0.73</f>
        <v>41.949999999999996</v>
      </c>
      <c r="AV478" s="49">
        <f t="shared" si="249"/>
        <v>318.81999999999994</v>
      </c>
      <c r="AW478" s="49">
        <f t="shared" si="248"/>
        <v>304.76</v>
      </c>
      <c r="AX478" s="19">
        <f t="shared" si="250"/>
        <v>0</v>
      </c>
    </row>
    <row r="479" spans="1:50" hidden="1">
      <c r="A479" s="20">
        <v>20200805</v>
      </c>
      <c r="B479" s="20">
        <v>202008</v>
      </c>
      <c r="C479" s="3">
        <v>44048</v>
      </c>
      <c r="D479" s="1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U479" s="171">
        <v>41.8</v>
      </c>
      <c r="AV479" s="49">
        <f t="shared" si="249"/>
        <v>317.67999999999995</v>
      </c>
      <c r="AW479" s="49">
        <f t="shared" si="248"/>
        <v>308.17999999999995</v>
      </c>
      <c r="AX479" s="19">
        <f t="shared" si="250"/>
        <v>0</v>
      </c>
    </row>
    <row r="480" spans="1:50" hidden="1">
      <c r="A480" s="20">
        <v>20200804</v>
      </c>
      <c r="B480" s="20">
        <v>202008</v>
      </c>
      <c r="C480" s="3">
        <v>44047</v>
      </c>
      <c r="D480" s="1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U480" s="171">
        <v>41.7</v>
      </c>
      <c r="AV480" s="49">
        <f t="shared" si="249"/>
        <v>316.92</v>
      </c>
      <c r="AW480" s="49">
        <f t="shared" si="248"/>
        <v>301.11199999999997</v>
      </c>
      <c r="AX480" s="19">
        <f t="shared" si="250"/>
        <v>0</v>
      </c>
    </row>
    <row r="481" spans="1:50" hidden="1">
      <c r="A481" s="20">
        <v>20200803</v>
      </c>
      <c r="B481" s="20">
        <v>202008</v>
      </c>
      <c r="C481" s="3">
        <v>44046</v>
      </c>
      <c r="D481" s="1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U481" s="171">
        <f>41.7-0.69</f>
        <v>41.010000000000005</v>
      </c>
      <c r="AV481" s="49">
        <f t="shared" si="249"/>
        <v>311.67600000000004</v>
      </c>
      <c r="AW481" s="49">
        <f t="shared" si="248"/>
        <v>310.83999999999997</v>
      </c>
      <c r="AX481" s="19">
        <f t="shared" si="250"/>
        <v>0</v>
      </c>
    </row>
    <row r="482" spans="1:50" hidden="1">
      <c r="A482" s="20">
        <v>20200731</v>
      </c>
      <c r="B482" s="20">
        <v>202007</v>
      </c>
      <c r="C482" s="3">
        <v>44043</v>
      </c>
      <c r="D482" s="1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U482" s="171">
        <v>40.270000000000003</v>
      </c>
      <c r="AV482" s="49">
        <f t="shared" si="249"/>
        <v>306.05200000000002</v>
      </c>
      <c r="AW482" s="49">
        <f t="shared" si="248"/>
        <v>309.928</v>
      </c>
      <c r="AX482" s="19">
        <f t="shared" si="250"/>
        <v>0</v>
      </c>
    </row>
    <row r="483" spans="1:50" hidden="1">
      <c r="A483" s="20">
        <v>20200730</v>
      </c>
      <c r="B483" s="20">
        <v>202007</v>
      </c>
      <c r="C483" s="3">
        <v>44042</v>
      </c>
      <c r="D483" s="1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U483" s="171">
        <v>39.92</v>
      </c>
      <c r="AV483" s="49">
        <f t="shared" si="249"/>
        <v>303.392</v>
      </c>
      <c r="AW483" s="49">
        <f t="shared" si="248"/>
        <v>308.78800000000001</v>
      </c>
      <c r="AX483" s="19">
        <f t="shared" si="250"/>
        <v>0</v>
      </c>
    </row>
    <row r="484" spans="1:50" hidden="1">
      <c r="A484" s="20">
        <v>20200729</v>
      </c>
      <c r="B484" s="20">
        <v>202007</v>
      </c>
      <c r="C484" s="3">
        <v>44041</v>
      </c>
      <c r="D484" s="1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U484" s="171">
        <f>39.32+1.35</f>
        <v>40.67</v>
      </c>
      <c r="AV484" s="49">
        <f t="shared" si="249"/>
        <v>309.09199999999998</v>
      </c>
      <c r="AW484" s="49">
        <f t="shared" si="248"/>
        <v>308.94</v>
      </c>
      <c r="AX484" s="19">
        <f t="shared" si="250"/>
        <v>0</v>
      </c>
    </row>
    <row r="485" spans="1:50" hidden="1">
      <c r="A485" s="20">
        <v>20200728</v>
      </c>
      <c r="B485" s="20">
        <v>202007</v>
      </c>
      <c r="C485" s="3">
        <v>44040</v>
      </c>
      <c r="D485" s="1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U485" s="171">
        <v>41.04</v>
      </c>
      <c r="AV485" s="49">
        <f t="shared" si="249"/>
        <v>311.904</v>
      </c>
      <c r="AW485" s="49">
        <f t="shared" si="248"/>
        <v>308.94</v>
      </c>
      <c r="AX485" s="19">
        <f t="shared" si="250"/>
        <v>0</v>
      </c>
    </row>
    <row r="486" spans="1:50" hidden="1">
      <c r="A486" s="20">
        <v>20200727</v>
      </c>
      <c r="B486" s="20">
        <v>202007</v>
      </c>
      <c r="C486" s="3">
        <v>44039</v>
      </c>
      <c r="D486" s="1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U486" s="171">
        <v>41.6</v>
      </c>
      <c r="AV486" s="49">
        <f t="shared" si="249"/>
        <v>316.15999999999997</v>
      </c>
      <c r="AW486" s="49">
        <f t="shared" si="248"/>
        <v>302.63200000000001</v>
      </c>
      <c r="AX486" s="19">
        <f t="shared" si="250"/>
        <v>0</v>
      </c>
    </row>
    <row r="487" spans="1:50" hidden="1">
      <c r="A487" s="20">
        <v>20200724</v>
      </c>
      <c r="B487" s="20">
        <v>202007</v>
      </c>
      <c r="C487" s="3">
        <v>44036</v>
      </c>
      <c r="D487" s="1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U487" s="171">
        <v>41.29</v>
      </c>
      <c r="AV487" s="49">
        <f t="shared" si="249"/>
        <v>313.80399999999997</v>
      </c>
      <c r="AW487" s="49">
        <f t="shared" si="248"/>
        <v>298.452</v>
      </c>
      <c r="AX487" s="19">
        <f t="shared" si="250"/>
        <v>0</v>
      </c>
    </row>
    <row r="488" spans="1:50" hidden="1">
      <c r="A488" s="20">
        <v>20200723</v>
      </c>
      <c r="B488" s="20">
        <v>202007</v>
      </c>
      <c r="C488" s="3">
        <v>44035</v>
      </c>
      <c r="D488" s="1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U488" s="171">
        <v>41.07</v>
      </c>
      <c r="AV488" s="49">
        <f t="shared" si="249"/>
        <v>312.13200000000001</v>
      </c>
      <c r="AW488" s="49">
        <f t="shared" si="248"/>
        <v>301.72000000000003</v>
      </c>
      <c r="AX488" s="19">
        <f t="shared" si="250"/>
        <v>0</v>
      </c>
    </row>
    <row r="489" spans="1:50" hidden="1">
      <c r="A489" s="20">
        <v>20200722</v>
      </c>
      <c r="B489" s="20">
        <v>202007</v>
      </c>
      <c r="C489" s="3">
        <v>44034</v>
      </c>
      <c r="D489" s="1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U489" s="171">
        <v>41.9</v>
      </c>
      <c r="AV489" s="49">
        <f t="shared" si="249"/>
        <v>318.44</v>
      </c>
      <c r="AW489" s="49">
        <f t="shared" si="248"/>
        <v>292.524</v>
      </c>
      <c r="AX489" s="19">
        <f t="shared" si="250"/>
        <v>0</v>
      </c>
    </row>
    <row r="490" spans="1:50" hidden="1">
      <c r="A490" s="20">
        <v>20200721</v>
      </c>
      <c r="B490" s="20">
        <v>202007</v>
      </c>
      <c r="C490" s="3">
        <v>44033</v>
      </c>
      <c r="D490" s="1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U490" s="171">
        <v>41.96</v>
      </c>
      <c r="AV490" s="49">
        <f t="shared" si="249"/>
        <v>318.89600000000002</v>
      </c>
      <c r="AW490" s="49">
        <f t="shared" si="248"/>
        <v>294.27199999999999</v>
      </c>
      <c r="AX490" s="19">
        <f t="shared" si="250"/>
        <v>0</v>
      </c>
    </row>
    <row r="491" spans="1:50" hidden="1">
      <c r="A491" s="20">
        <v>20200720</v>
      </c>
      <c r="B491" s="20">
        <v>202007</v>
      </c>
      <c r="C491" s="3">
        <v>44032</v>
      </c>
      <c r="D491" s="1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U491" s="171">
        <v>40.81</v>
      </c>
      <c r="AV491" s="49">
        <f t="shared" si="249"/>
        <v>310.15600000000001</v>
      </c>
      <c r="AW491" s="49">
        <f t="shared" si="248"/>
        <v>288.87599999999998</v>
      </c>
      <c r="AX491" s="19">
        <f t="shared" si="250"/>
        <v>0</v>
      </c>
    </row>
    <row r="492" spans="1:50" hidden="1">
      <c r="A492" s="20">
        <v>20200717</v>
      </c>
      <c r="B492" s="20">
        <v>202007</v>
      </c>
      <c r="C492" s="3">
        <v>44029</v>
      </c>
      <c r="D492" s="1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U492" s="171">
        <v>40.590000000000003</v>
      </c>
      <c r="AV492" s="49">
        <f t="shared" si="249"/>
        <v>308.48400000000004</v>
      </c>
      <c r="AW492" s="49">
        <f t="shared" si="248"/>
        <v>306.81199999999995</v>
      </c>
      <c r="AX492" s="19">
        <f t="shared" si="250"/>
        <v>0</v>
      </c>
    </row>
    <row r="493" spans="1:50" hidden="1">
      <c r="A493" s="20">
        <v>20200716</v>
      </c>
      <c r="B493" s="20">
        <v>202007</v>
      </c>
      <c r="C493" s="3">
        <v>44028</v>
      </c>
      <c r="D493" s="1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U493" s="171">
        <v>40.75</v>
      </c>
      <c r="AV493" s="49">
        <f t="shared" si="249"/>
        <v>309.7</v>
      </c>
      <c r="AW493" s="49">
        <f t="shared" si="248"/>
        <v>307.49599999999998</v>
      </c>
      <c r="AX493" s="19">
        <f t="shared" si="250"/>
        <v>0</v>
      </c>
    </row>
    <row r="494" spans="1:50" hidden="1">
      <c r="A494" s="20">
        <v>20200715</v>
      </c>
      <c r="B494" s="20">
        <v>202007</v>
      </c>
      <c r="C494" s="3">
        <v>44027</v>
      </c>
      <c r="D494" s="1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U494" s="171">
        <v>41.2</v>
      </c>
      <c r="AV494" s="49">
        <f t="shared" si="249"/>
        <v>313.12</v>
      </c>
      <c r="AW494" s="49">
        <f t="shared" si="248"/>
        <v>302.09999999999997</v>
      </c>
      <c r="AX494" s="19">
        <f t="shared" si="250"/>
        <v>0</v>
      </c>
    </row>
    <row r="495" spans="1:50" hidden="1">
      <c r="A495" s="20">
        <v>20200714</v>
      </c>
      <c r="B495" s="20">
        <v>202007</v>
      </c>
      <c r="C495" s="3">
        <v>44026</v>
      </c>
      <c r="D495" s="1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U495" s="171">
        <v>40.29</v>
      </c>
      <c r="AV495" s="49">
        <f t="shared" si="249"/>
        <v>306.20399999999995</v>
      </c>
      <c r="AW495" s="49">
        <f t="shared" si="248"/>
        <v>295.18400000000003</v>
      </c>
      <c r="AX495" s="19">
        <f t="shared" si="250"/>
        <v>0</v>
      </c>
    </row>
    <row r="496" spans="1:50" hidden="1">
      <c r="A496" s="20">
        <v>20200713</v>
      </c>
      <c r="B496" s="20">
        <v>202007</v>
      </c>
      <c r="C496" s="3">
        <v>44025</v>
      </c>
      <c r="D496" s="1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U496" s="171">
        <v>40.1</v>
      </c>
      <c r="AV496" s="49">
        <f t="shared" si="249"/>
        <v>304.76</v>
      </c>
      <c r="AW496" s="49">
        <f t="shared" si="248"/>
        <v>288.49599999999998</v>
      </c>
      <c r="AX496" s="19">
        <f t="shared" si="250"/>
        <v>0</v>
      </c>
    </row>
    <row r="497" spans="1:50" hidden="1">
      <c r="A497" s="20">
        <v>20200710</v>
      </c>
      <c r="B497" s="20">
        <v>202007</v>
      </c>
      <c r="C497" s="3">
        <v>44022</v>
      </c>
      <c r="D497" s="1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U497" s="171">
        <v>40.549999999999997</v>
      </c>
      <c r="AV497" s="49">
        <f t="shared" si="249"/>
        <v>308.17999999999995</v>
      </c>
      <c r="AW497" s="49">
        <f t="shared" si="248"/>
        <v>291.68799999999999</v>
      </c>
      <c r="AX497" s="19">
        <f t="shared" si="250"/>
        <v>0</v>
      </c>
    </row>
    <row r="498" spans="1:50" hidden="1">
      <c r="A498" s="20">
        <v>20200709</v>
      </c>
      <c r="B498" s="20">
        <v>202007</v>
      </c>
      <c r="C498" s="3">
        <v>44021</v>
      </c>
      <c r="D498" s="1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U498" s="171">
        <v>39.619999999999997</v>
      </c>
      <c r="AV498" s="49">
        <f t="shared" si="249"/>
        <v>301.11199999999997</v>
      </c>
      <c r="AW498" s="49">
        <f t="shared" si="248"/>
        <v>282.11199999999997</v>
      </c>
      <c r="AX498" s="19">
        <f t="shared" si="250"/>
        <v>0</v>
      </c>
    </row>
    <row r="499" spans="1:50" hidden="1">
      <c r="A499" s="20">
        <v>20200708</v>
      </c>
      <c r="B499" s="20">
        <v>202007</v>
      </c>
      <c r="C499" s="3">
        <v>44020</v>
      </c>
      <c r="D499" s="1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U499" s="171">
        <f>+AU498+1.28</f>
        <v>40.9</v>
      </c>
      <c r="AV499" s="49">
        <f t="shared" si="249"/>
        <v>310.83999999999997</v>
      </c>
      <c r="AW499" s="49">
        <f t="shared" si="248"/>
        <v>275.57599999999996</v>
      </c>
      <c r="AX499" s="19">
        <f t="shared" si="250"/>
        <v>0</v>
      </c>
    </row>
    <row r="500" spans="1:50" hidden="1">
      <c r="A500" s="20">
        <v>20200707</v>
      </c>
      <c r="B500" s="20">
        <v>202007</v>
      </c>
      <c r="C500" s="3">
        <v>44019</v>
      </c>
      <c r="D500" s="1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U500" s="171">
        <v>40.78</v>
      </c>
      <c r="AV500" s="49">
        <f t="shared" si="249"/>
        <v>309.928</v>
      </c>
      <c r="AW500" s="49">
        <f t="shared" si="248"/>
        <v>276.18400000000003</v>
      </c>
      <c r="AX500" s="19">
        <f t="shared" si="250"/>
        <v>0</v>
      </c>
    </row>
    <row r="501" spans="1:50" hidden="1">
      <c r="A501" s="20">
        <v>20200706</v>
      </c>
      <c r="B501" s="20">
        <v>202007</v>
      </c>
      <c r="C501" s="3">
        <v>44018</v>
      </c>
      <c r="D501" s="1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U501" s="171">
        <v>40.630000000000003</v>
      </c>
      <c r="AV501" s="49">
        <f t="shared" si="249"/>
        <v>308.78800000000001</v>
      </c>
      <c r="AW501" s="49">
        <f t="shared" si="248"/>
        <v>300.95999999999998</v>
      </c>
      <c r="AX501" s="19">
        <f t="shared" si="250"/>
        <v>0</v>
      </c>
    </row>
    <row r="502" spans="1:50" hidden="1">
      <c r="A502" s="20">
        <v>20200703</v>
      </c>
      <c r="B502" s="20">
        <v>202007</v>
      </c>
      <c r="C502" s="3">
        <v>44015</v>
      </c>
      <c r="D502" s="1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U502" s="171">
        <v>40.65</v>
      </c>
      <c r="AV502" s="49">
        <f t="shared" si="249"/>
        <v>308.94</v>
      </c>
      <c r="AW502" s="49">
        <f t="shared" si="248"/>
        <v>295.94399999999996</v>
      </c>
      <c r="AX502" s="19">
        <f t="shared" si="250"/>
        <v>0</v>
      </c>
    </row>
    <row r="503" spans="1:50" hidden="1">
      <c r="A503" s="20">
        <v>20200702</v>
      </c>
      <c r="B503" s="20">
        <v>202007</v>
      </c>
      <c r="C503" s="3">
        <v>44014</v>
      </c>
      <c r="D503" s="1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U503" s="171">
        <v>40.65</v>
      </c>
      <c r="AV503" s="49">
        <f t="shared" si="249"/>
        <v>308.94</v>
      </c>
      <c r="AW503" s="49">
        <f t="shared" si="248"/>
        <v>290.24399999999997</v>
      </c>
      <c r="AX503" s="19">
        <f t="shared" si="250"/>
        <v>0</v>
      </c>
    </row>
    <row r="504" spans="1:50" hidden="1">
      <c r="A504" s="20">
        <v>20200701</v>
      </c>
      <c r="B504" s="20">
        <v>202007</v>
      </c>
      <c r="C504" s="3">
        <v>44013</v>
      </c>
      <c r="D504" s="1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U504" s="171">
        <v>39.82</v>
      </c>
      <c r="AV504" s="49">
        <f t="shared" si="249"/>
        <v>302.63200000000001</v>
      </c>
      <c r="AW504" s="49">
        <f t="shared" si="248"/>
        <v>300.58</v>
      </c>
      <c r="AX504" s="19">
        <f t="shared" si="250"/>
        <v>0</v>
      </c>
    </row>
    <row r="505" spans="1:50" hidden="1">
      <c r="A505" s="20">
        <v>20200630</v>
      </c>
      <c r="B505" s="20">
        <v>202006</v>
      </c>
      <c r="C505" s="3">
        <v>44012</v>
      </c>
      <c r="D505" s="1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U505" s="171">
        <v>39.270000000000003</v>
      </c>
      <c r="AV505" s="49">
        <f t="shared" si="249"/>
        <v>298.452</v>
      </c>
      <c r="AW505" s="49">
        <f t="shared" si="248"/>
        <v>284.31599999999997</v>
      </c>
      <c r="AX505" s="19">
        <f t="shared" si="250"/>
        <v>0</v>
      </c>
    </row>
    <row r="506" spans="1:50" hidden="1">
      <c r="A506" s="20">
        <v>20200629</v>
      </c>
      <c r="B506" s="20">
        <v>202006</v>
      </c>
      <c r="C506" s="3">
        <v>44011</v>
      </c>
      <c r="D506" s="1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U506" s="171">
        <v>39.700000000000003</v>
      </c>
      <c r="AV506" s="49">
        <f t="shared" si="249"/>
        <v>301.72000000000003</v>
      </c>
      <c r="AW506" s="49">
        <f t="shared" si="248"/>
        <v>283.404</v>
      </c>
      <c r="AX506" s="19">
        <f t="shared" si="250"/>
        <v>0</v>
      </c>
    </row>
    <row r="507" spans="1:50" hidden="1">
      <c r="A507" s="20">
        <v>20200626</v>
      </c>
      <c r="B507" s="20">
        <v>202006</v>
      </c>
      <c r="C507" s="3">
        <v>44008</v>
      </c>
      <c r="D507" s="1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U507" s="171">
        <v>38.49</v>
      </c>
      <c r="AV507" s="49">
        <f t="shared" si="249"/>
        <v>292.524</v>
      </c>
      <c r="AW507" s="49">
        <f t="shared" ref="AW507:AW570" si="251">AV525</f>
        <v>279.75600000000003</v>
      </c>
      <c r="AX507" s="19">
        <f t="shared" si="250"/>
        <v>0</v>
      </c>
    </row>
    <row r="508" spans="1:50" hidden="1">
      <c r="A508" s="20">
        <v>20200625</v>
      </c>
      <c r="B508" s="20">
        <v>202006</v>
      </c>
      <c r="C508" s="3">
        <v>44007</v>
      </c>
      <c r="D508" s="1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U508" s="171">
        <v>38.72</v>
      </c>
      <c r="AV508" s="49">
        <f t="shared" si="249"/>
        <v>294.27199999999999</v>
      </c>
      <c r="AW508" s="49">
        <f t="shared" si="251"/>
        <v>269.34399999999999</v>
      </c>
      <c r="AX508" s="19">
        <f t="shared" si="250"/>
        <v>0</v>
      </c>
    </row>
    <row r="509" spans="1:50" hidden="1">
      <c r="A509" s="20">
        <v>20200624</v>
      </c>
      <c r="B509" s="20">
        <v>202006</v>
      </c>
      <c r="C509" s="3">
        <v>44006</v>
      </c>
      <c r="D509" s="1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U509" s="171">
        <v>38.01</v>
      </c>
      <c r="AV509" s="49">
        <f t="shared" si="249"/>
        <v>288.87599999999998</v>
      </c>
      <c r="AW509" s="49">
        <f t="shared" si="251"/>
        <v>269.72399999999999</v>
      </c>
      <c r="AX509" s="19">
        <f t="shared" si="250"/>
        <v>0</v>
      </c>
    </row>
    <row r="510" spans="1:50" hidden="1">
      <c r="A510" s="20">
        <v>20200623</v>
      </c>
      <c r="B510" s="20">
        <v>202006</v>
      </c>
      <c r="C510" s="3">
        <v>44005</v>
      </c>
      <c r="D510" s="1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U510" s="171">
        <v>40.369999999999997</v>
      </c>
      <c r="AV510" s="49">
        <f t="shared" si="249"/>
        <v>306.81199999999995</v>
      </c>
      <c r="AW510" s="49">
        <f t="shared" si="251"/>
        <v>256.19599999999997</v>
      </c>
      <c r="AX510" s="19">
        <f t="shared" si="250"/>
        <v>0</v>
      </c>
    </row>
    <row r="511" spans="1:50" hidden="1">
      <c r="A511" s="20">
        <v>20200622</v>
      </c>
      <c r="B511" s="20">
        <v>202006</v>
      </c>
      <c r="C511" s="3">
        <v>44004</v>
      </c>
      <c r="D511" s="1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U511" s="171">
        <v>40.46</v>
      </c>
      <c r="AV511" s="49">
        <f t="shared" si="249"/>
        <v>307.49599999999998</v>
      </c>
      <c r="AW511" s="49">
        <f t="shared" si="251"/>
        <v>249.35599999999999</v>
      </c>
      <c r="AX511" s="19">
        <f t="shared" si="250"/>
        <v>0</v>
      </c>
    </row>
    <row r="512" spans="1:50" hidden="1">
      <c r="A512" s="20">
        <v>20200619</v>
      </c>
      <c r="B512" s="20">
        <v>202006</v>
      </c>
      <c r="C512" s="3">
        <v>44001</v>
      </c>
      <c r="D512" s="1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U512" s="171">
        <v>39.75</v>
      </c>
      <c r="AV512" s="49">
        <f t="shared" si="249"/>
        <v>302.09999999999997</v>
      </c>
      <c r="AW512" s="49">
        <f t="shared" si="251"/>
        <v>261.06</v>
      </c>
      <c r="AX512" s="19">
        <f t="shared" si="250"/>
        <v>0</v>
      </c>
    </row>
    <row r="513" spans="1:50" hidden="1">
      <c r="A513" s="20">
        <v>20200618</v>
      </c>
      <c r="B513" s="20">
        <v>202006</v>
      </c>
      <c r="C513" s="3">
        <v>44000</v>
      </c>
      <c r="D513" s="1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U513" s="171">
        <v>38.840000000000003</v>
      </c>
      <c r="AV513" s="49">
        <f t="shared" si="249"/>
        <v>295.18400000000003</v>
      </c>
      <c r="AW513" s="49">
        <f t="shared" si="251"/>
        <v>252.7</v>
      </c>
      <c r="AX513" s="19">
        <f t="shared" si="250"/>
        <v>0</v>
      </c>
    </row>
    <row r="514" spans="1:50" hidden="1">
      <c r="A514" s="20">
        <v>20200617</v>
      </c>
      <c r="B514" s="20">
        <v>202006</v>
      </c>
      <c r="C514" s="3">
        <v>43999</v>
      </c>
      <c r="D514" s="1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U514" s="171">
        <v>37.96</v>
      </c>
      <c r="AV514" s="49">
        <f t="shared" si="249"/>
        <v>288.49599999999998</v>
      </c>
      <c r="AW514" s="49">
        <f t="shared" si="251"/>
        <v>257.79199999999997</v>
      </c>
      <c r="AX514" s="19">
        <f t="shared" si="250"/>
        <v>0</v>
      </c>
    </row>
    <row r="515" spans="1:50" hidden="1">
      <c r="A515" s="20">
        <v>20200616</v>
      </c>
      <c r="B515" s="20">
        <v>202006</v>
      </c>
      <c r="C515" s="3">
        <v>43998</v>
      </c>
      <c r="D515" s="1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U515" s="174">
        <v>38.380000000000003</v>
      </c>
      <c r="AV515" s="49">
        <f t="shared" si="249"/>
        <v>291.68799999999999</v>
      </c>
      <c r="AW515" s="49">
        <f t="shared" si="251"/>
        <v>254.524</v>
      </c>
      <c r="AX515" s="19">
        <f t="shared" si="250"/>
        <v>0</v>
      </c>
    </row>
    <row r="516" spans="1:50" hidden="1">
      <c r="A516" s="20">
        <v>20200615</v>
      </c>
      <c r="B516" s="20">
        <v>202006</v>
      </c>
      <c r="C516" s="3">
        <v>43997</v>
      </c>
      <c r="D516" s="1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U516" s="171">
        <v>37.119999999999997</v>
      </c>
      <c r="AV516" s="49">
        <f t="shared" si="249"/>
        <v>282.11199999999997</v>
      </c>
      <c r="AW516" s="49">
        <f t="shared" si="251"/>
        <v>247</v>
      </c>
      <c r="AX516" s="19">
        <f t="shared" si="250"/>
        <v>0</v>
      </c>
    </row>
    <row r="517" spans="1:50" hidden="1">
      <c r="A517" s="20">
        <v>20200612</v>
      </c>
      <c r="B517" s="20">
        <v>202006</v>
      </c>
      <c r="C517" s="3">
        <v>43994</v>
      </c>
      <c r="D517" s="1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U517" s="171">
        <v>36.26</v>
      </c>
      <c r="AV517" s="49">
        <f t="shared" si="249"/>
        <v>275.57599999999996</v>
      </c>
      <c r="AW517" s="49">
        <f t="shared" si="251"/>
        <v>241.83199999999999</v>
      </c>
      <c r="AX517" s="19">
        <f t="shared" si="250"/>
        <v>0</v>
      </c>
    </row>
    <row r="518" spans="1:50" hidden="1">
      <c r="A518" s="20">
        <v>20200611</v>
      </c>
      <c r="B518" s="20">
        <v>202006</v>
      </c>
      <c r="C518" s="3">
        <v>43993</v>
      </c>
      <c r="D518" s="1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U518" s="171">
        <v>36.340000000000003</v>
      </c>
      <c r="AV518" s="49">
        <f t="shared" si="249"/>
        <v>276.18400000000003</v>
      </c>
      <c r="AW518" s="49">
        <f t="shared" si="251"/>
        <v>223.66799999999998</v>
      </c>
      <c r="AX518" s="19">
        <f t="shared" si="250"/>
        <v>0</v>
      </c>
    </row>
    <row r="519" spans="1:50" hidden="1">
      <c r="A519" s="20">
        <v>20200610</v>
      </c>
      <c r="B519" s="20">
        <v>202006</v>
      </c>
      <c r="C519" s="3">
        <v>43992</v>
      </c>
      <c r="D519" s="1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U519" s="171">
        <v>39.6</v>
      </c>
      <c r="AV519" s="49">
        <f t="shared" ref="AV519:AV554" si="252">AU519*$AU$27</f>
        <v>300.95999999999998</v>
      </c>
      <c r="AW519" s="49">
        <f t="shared" si="251"/>
        <v>209.45599999999999</v>
      </c>
      <c r="AX519" s="19">
        <f t="shared" ref="AX519:AX582" si="253">+AL519-D519</f>
        <v>0</v>
      </c>
    </row>
    <row r="520" spans="1:50" hidden="1">
      <c r="A520" s="20">
        <v>20200609</v>
      </c>
      <c r="B520" s="20">
        <v>202006</v>
      </c>
      <c r="C520" s="3">
        <v>43991</v>
      </c>
      <c r="D520" s="1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U520" s="171">
        <v>38.94</v>
      </c>
      <c r="AV520" s="49">
        <f t="shared" si="252"/>
        <v>295.94399999999996</v>
      </c>
      <c r="AW520" s="49">
        <f t="shared" si="251"/>
        <v>192.20399999999998</v>
      </c>
      <c r="AX520" s="19">
        <f t="shared" si="253"/>
        <v>0</v>
      </c>
    </row>
    <row r="521" spans="1:50" hidden="1">
      <c r="A521" s="20">
        <v>20200608</v>
      </c>
      <c r="B521" s="20">
        <v>202006</v>
      </c>
      <c r="C521" s="3">
        <v>43990</v>
      </c>
      <c r="D521" s="1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U521" s="171">
        <v>38.19</v>
      </c>
      <c r="AV521" s="49">
        <f t="shared" si="252"/>
        <v>290.24399999999997</v>
      </c>
      <c r="AW521" s="49">
        <f t="shared" si="251"/>
        <v>195.928</v>
      </c>
      <c r="AX521" s="19">
        <f t="shared" si="253"/>
        <v>0</v>
      </c>
    </row>
    <row r="522" spans="1:50" hidden="1">
      <c r="A522" s="20">
        <v>20200605</v>
      </c>
      <c r="B522" s="20">
        <v>202006</v>
      </c>
      <c r="C522" s="3">
        <v>43987</v>
      </c>
      <c r="D522" s="1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U522" s="171">
        <v>39.549999999999997</v>
      </c>
      <c r="AV522" s="49">
        <f t="shared" si="252"/>
        <v>300.58</v>
      </c>
      <c r="AW522" s="49">
        <f t="shared" si="251"/>
        <v>183.464</v>
      </c>
      <c r="AX522" s="19">
        <f t="shared" si="253"/>
        <v>0</v>
      </c>
    </row>
    <row r="523" spans="1:50" hidden="1">
      <c r="A523" s="20">
        <v>20200604</v>
      </c>
      <c r="B523" s="20">
        <v>202006</v>
      </c>
      <c r="C523" s="3">
        <v>43986</v>
      </c>
      <c r="D523" s="1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U523" s="171">
        <v>37.409999999999997</v>
      </c>
      <c r="AV523" s="49">
        <f t="shared" si="252"/>
        <v>284.31599999999997</v>
      </c>
      <c r="AW523" s="49">
        <f t="shared" si="251"/>
        <v>188.02399999999997</v>
      </c>
      <c r="AX523" s="19">
        <f t="shared" si="253"/>
        <v>0</v>
      </c>
    </row>
    <row r="524" spans="1:50" hidden="1">
      <c r="A524" s="20">
        <v>20200603</v>
      </c>
      <c r="B524" s="20">
        <v>202006</v>
      </c>
      <c r="C524" s="3">
        <v>43985</v>
      </c>
      <c r="D524" s="1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U524" s="171">
        <v>37.29</v>
      </c>
      <c r="AV524" s="49">
        <f t="shared" si="252"/>
        <v>283.404</v>
      </c>
      <c r="AW524" s="49">
        <f t="shared" si="251"/>
        <v>178.98</v>
      </c>
      <c r="AX524" s="19">
        <f t="shared" si="253"/>
        <v>0</v>
      </c>
    </row>
    <row r="525" spans="1:50" hidden="1">
      <c r="A525" s="20">
        <v>20200602</v>
      </c>
      <c r="B525" s="20">
        <v>202006</v>
      </c>
      <c r="C525" s="3">
        <v>43984</v>
      </c>
      <c r="D525" s="1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U525" s="171">
        <v>36.81</v>
      </c>
      <c r="AV525" s="49">
        <f t="shared" si="252"/>
        <v>279.75600000000003</v>
      </c>
      <c r="AW525" s="49">
        <f t="shared" si="251"/>
        <v>182.32399999999998</v>
      </c>
      <c r="AX525" s="19">
        <f t="shared" si="253"/>
        <v>0</v>
      </c>
    </row>
    <row r="526" spans="1:50" hidden="1">
      <c r="A526" s="20">
        <v>20200601</v>
      </c>
      <c r="B526" s="20">
        <v>202006</v>
      </c>
      <c r="C526" s="3">
        <v>43983</v>
      </c>
      <c r="D526" s="1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U526" s="171">
        <v>35.44</v>
      </c>
      <c r="AV526" s="49">
        <f t="shared" si="252"/>
        <v>269.34399999999999</v>
      </c>
      <c r="AW526" s="49">
        <f t="shared" si="251"/>
        <v>186.65599999999998</v>
      </c>
      <c r="AX526" s="19">
        <f t="shared" si="253"/>
        <v>0</v>
      </c>
    </row>
    <row r="527" spans="1:50" hidden="1">
      <c r="A527" s="20">
        <v>20200529</v>
      </c>
      <c r="B527" s="20">
        <v>202005</v>
      </c>
      <c r="C527" s="3">
        <v>43980</v>
      </c>
      <c r="D527" s="1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U527" s="171">
        <v>35.49</v>
      </c>
      <c r="AV527" s="49">
        <f t="shared" si="252"/>
        <v>269.72399999999999</v>
      </c>
      <c r="AW527" s="49">
        <f t="shared" si="251"/>
        <v>154.964</v>
      </c>
      <c r="AX527" s="19">
        <f t="shared" si="253"/>
        <v>0</v>
      </c>
    </row>
    <row r="528" spans="1:50" hidden="1">
      <c r="A528" s="20">
        <v>20200528</v>
      </c>
      <c r="B528" s="20" t="s">
        <v>62</v>
      </c>
      <c r="C528" s="3">
        <v>43979</v>
      </c>
      <c r="D528" s="1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U528" s="171">
        <v>33.71</v>
      </c>
      <c r="AV528" s="49">
        <f t="shared" si="252"/>
        <v>256.19599999999997</v>
      </c>
      <c r="AW528" s="49">
        <f t="shared" si="251"/>
        <v>150.328</v>
      </c>
      <c r="AX528" s="19">
        <f t="shared" si="253"/>
        <v>0</v>
      </c>
    </row>
    <row r="529" spans="1:50" hidden="1">
      <c r="A529" s="20">
        <v>20200527</v>
      </c>
      <c r="B529" s="59" t="s">
        <v>62</v>
      </c>
      <c r="C529" s="3">
        <v>43978</v>
      </c>
      <c r="D529" s="1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U529" s="171">
        <v>32.81</v>
      </c>
      <c r="AV529" s="49">
        <f t="shared" si="252"/>
        <v>249.35599999999999</v>
      </c>
      <c r="AW529" s="49">
        <f t="shared" si="251"/>
        <v>143.184</v>
      </c>
      <c r="AX529" s="19">
        <f t="shared" si="253"/>
        <v>0</v>
      </c>
    </row>
    <row r="530" spans="1:50" hidden="1">
      <c r="A530" s="20">
        <v>20200526</v>
      </c>
      <c r="B530" s="59" t="s">
        <v>62</v>
      </c>
      <c r="C530" s="3">
        <v>43977</v>
      </c>
      <c r="D530" s="1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U530" s="171">
        <v>34.35</v>
      </c>
      <c r="AV530" s="49">
        <f t="shared" si="252"/>
        <v>261.06</v>
      </c>
      <c r="AW530" s="49">
        <f t="shared" si="251"/>
        <v>114.456</v>
      </c>
      <c r="AX530" s="19">
        <f t="shared" si="253"/>
        <v>0</v>
      </c>
    </row>
    <row r="531" spans="1:50" hidden="1">
      <c r="A531" s="20">
        <v>20200522</v>
      </c>
      <c r="B531" s="59" t="s">
        <v>62</v>
      </c>
      <c r="C531" s="3">
        <v>43973</v>
      </c>
      <c r="D531" s="1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U531" s="171">
        <v>33.25</v>
      </c>
      <c r="AV531" s="49">
        <f t="shared" si="252"/>
        <v>252.7</v>
      </c>
      <c r="AW531" s="49">
        <f t="shared" si="251"/>
        <v>93.783999999999992</v>
      </c>
      <c r="AX531" s="19">
        <f t="shared" si="253"/>
        <v>0</v>
      </c>
    </row>
    <row r="532" spans="1:50" hidden="1">
      <c r="A532" s="20">
        <v>20200521</v>
      </c>
      <c r="B532" s="59" t="s">
        <v>62</v>
      </c>
      <c r="C532" s="3">
        <v>43972</v>
      </c>
      <c r="D532" s="1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U532" s="171">
        <v>33.92</v>
      </c>
      <c r="AV532" s="49">
        <f t="shared" si="252"/>
        <v>257.79199999999997</v>
      </c>
      <c r="AW532" s="49">
        <f t="shared" si="251"/>
        <v>97.127999999999986</v>
      </c>
      <c r="AX532" s="19">
        <f t="shared" si="253"/>
        <v>0</v>
      </c>
    </row>
    <row r="533" spans="1:50" hidden="1">
      <c r="A533" s="20">
        <v>20200520</v>
      </c>
      <c r="B533" s="59" t="s">
        <v>62</v>
      </c>
      <c r="C533" s="3">
        <v>43971</v>
      </c>
      <c r="D533" s="1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U533" s="171">
        <v>33.49</v>
      </c>
      <c r="AV533" s="49">
        <f t="shared" si="252"/>
        <v>254.524</v>
      </c>
      <c r="AW533" s="49">
        <f t="shared" si="251"/>
        <v>128.744</v>
      </c>
      <c r="AX533" s="19">
        <f t="shared" si="253"/>
        <v>0</v>
      </c>
    </row>
    <row r="534" spans="1:50" hidden="1">
      <c r="A534" s="59" t="s">
        <v>115</v>
      </c>
      <c r="B534" s="59" t="s">
        <v>62</v>
      </c>
      <c r="C534" s="3">
        <v>43970</v>
      </c>
      <c r="D534" s="1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U534" s="171">
        <v>32.5</v>
      </c>
      <c r="AV534" s="49">
        <f t="shared" si="252"/>
        <v>247</v>
      </c>
      <c r="AW534" s="49">
        <f t="shared" si="251"/>
        <v>125.39999999999999</v>
      </c>
      <c r="AX534" s="19">
        <f t="shared" si="253"/>
        <v>0</v>
      </c>
    </row>
    <row r="535" spans="1:50" hidden="1">
      <c r="A535" s="59" t="s">
        <v>116</v>
      </c>
      <c r="B535" s="59" t="s">
        <v>62</v>
      </c>
      <c r="C535" s="3">
        <v>43969</v>
      </c>
      <c r="D535" s="1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U535" s="171">
        <v>31.82</v>
      </c>
      <c r="AV535" s="49">
        <f t="shared" si="252"/>
        <v>241.83199999999999</v>
      </c>
      <c r="AW535" s="49">
        <f t="shared" si="251"/>
        <v>104.72799999999999</v>
      </c>
      <c r="AX535" s="19">
        <f t="shared" si="253"/>
        <v>0</v>
      </c>
    </row>
    <row r="536" spans="1:50" hidden="1">
      <c r="A536" s="59" t="s">
        <v>117</v>
      </c>
      <c r="B536" s="59" t="s">
        <v>62</v>
      </c>
      <c r="C536" s="3">
        <v>43966</v>
      </c>
      <c r="D536" s="1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U536" s="171">
        <v>29.43</v>
      </c>
      <c r="AV536" s="49">
        <f t="shared" si="252"/>
        <v>223.66799999999998</v>
      </c>
      <c r="AW536" s="49">
        <f t="shared" si="251"/>
        <v>76.075999999999993</v>
      </c>
      <c r="AX536" s="19">
        <f t="shared" si="253"/>
        <v>0</v>
      </c>
    </row>
    <row r="537" spans="1:50" hidden="1">
      <c r="A537" s="59" t="s">
        <v>118</v>
      </c>
      <c r="B537" s="59" t="s">
        <v>62</v>
      </c>
      <c r="C537" s="3">
        <v>43965</v>
      </c>
      <c r="D537" s="1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U537" s="171">
        <v>27.56</v>
      </c>
      <c r="AV537" s="49">
        <f t="shared" si="252"/>
        <v>209.45599999999999</v>
      </c>
      <c r="AW537" s="49">
        <f t="shared" si="251"/>
        <v>0</v>
      </c>
      <c r="AX537" s="19">
        <f t="shared" si="253"/>
        <v>0</v>
      </c>
    </row>
    <row r="538" spans="1:50" hidden="1">
      <c r="A538" s="59" t="s">
        <v>119</v>
      </c>
      <c r="B538" s="59" t="s">
        <v>62</v>
      </c>
      <c r="C538" s="3">
        <v>43964</v>
      </c>
      <c r="D538" s="1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U538" s="171">
        <v>25.29</v>
      </c>
      <c r="AV538" s="49">
        <f t="shared" si="252"/>
        <v>192.20399999999998</v>
      </c>
      <c r="AW538" s="49">
        <f t="shared" si="251"/>
        <v>138.852</v>
      </c>
      <c r="AX538" s="19">
        <f t="shared" si="253"/>
        <v>0</v>
      </c>
    </row>
    <row r="539" spans="1:50" hidden="1">
      <c r="A539" s="59" t="s">
        <v>120</v>
      </c>
      <c r="B539" s="59" t="s">
        <v>62</v>
      </c>
      <c r="C539" s="3">
        <v>43963</v>
      </c>
      <c r="D539" s="1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U539" s="171">
        <v>25.78</v>
      </c>
      <c r="AV539" s="49">
        <f t="shared" si="252"/>
        <v>195.928</v>
      </c>
      <c r="AW539" s="49">
        <f t="shared" si="251"/>
        <v>151.012</v>
      </c>
      <c r="AX539" s="19">
        <f t="shared" si="253"/>
        <v>0</v>
      </c>
    </row>
    <row r="540" spans="1:50" hidden="1">
      <c r="A540" s="59" t="s">
        <v>121</v>
      </c>
      <c r="B540" s="59" t="s">
        <v>62</v>
      </c>
      <c r="C540" s="3">
        <v>43962</v>
      </c>
      <c r="D540" s="1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U540" s="171">
        <v>24.14</v>
      </c>
      <c r="AV540" s="49">
        <f t="shared" si="252"/>
        <v>183.464</v>
      </c>
      <c r="AW540" s="49">
        <f t="shared" si="251"/>
        <v>151.012</v>
      </c>
      <c r="AX540" s="19">
        <f t="shared" si="253"/>
        <v>0</v>
      </c>
    </row>
    <row r="541" spans="1:50" hidden="1">
      <c r="A541" s="59" t="s">
        <v>122</v>
      </c>
      <c r="B541" s="59" t="s">
        <v>62</v>
      </c>
      <c r="C541" s="3">
        <v>43959</v>
      </c>
      <c r="D541" s="1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U541" s="171">
        <v>24.74</v>
      </c>
      <c r="AV541" s="49">
        <f t="shared" si="252"/>
        <v>188.02399999999997</v>
      </c>
      <c r="AW541" s="49">
        <f t="shared" si="251"/>
        <v>152.83599999999998</v>
      </c>
      <c r="AX541" s="19">
        <f t="shared" si="253"/>
        <v>0</v>
      </c>
    </row>
    <row r="542" spans="1:50" hidden="1">
      <c r="A542" s="59" t="s">
        <v>123</v>
      </c>
      <c r="B542" s="59" t="s">
        <v>62</v>
      </c>
      <c r="C542" s="3">
        <v>43958</v>
      </c>
      <c r="D542" s="1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U542" s="171">
        <v>23.55</v>
      </c>
      <c r="AV542" s="49">
        <f t="shared" si="252"/>
        <v>178.98</v>
      </c>
      <c r="AW542" s="49">
        <f t="shared" si="251"/>
        <v>170.316</v>
      </c>
      <c r="AX542" s="19">
        <f t="shared" si="253"/>
        <v>0</v>
      </c>
    </row>
    <row r="543" spans="1:50" hidden="1">
      <c r="A543" s="59" t="s">
        <v>124</v>
      </c>
      <c r="B543" s="59" t="s">
        <v>62</v>
      </c>
      <c r="C543" s="3">
        <v>43957</v>
      </c>
      <c r="D543" s="1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U543" s="171">
        <v>23.99</v>
      </c>
      <c r="AV543" s="49">
        <f t="shared" si="252"/>
        <v>182.32399999999998</v>
      </c>
      <c r="AW543" s="49">
        <f t="shared" si="251"/>
        <v>172.976</v>
      </c>
      <c r="AX543" s="19">
        <f t="shared" si="253"/>
        <v>0</v>
      </c>
    </row>
    <row r="544" spans="1:50" hidden="1">
      <c r="A544" s="59" t="s">
        <v>125</v>
      </c>
      <c r="B544" s="59" t="s">
        <v>62</v>
      </c>
      <c r="C544" s="3">
        <v>43956</v>
      </c>
      <c r="D544" s="1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U544" s="171">
        <v>24.56</v>
      </c>
      <c r="AV544" s="49">
        <f t="shared" si="252"/>
        <v>186.65599999999998</v>
      </c>
      <c r="AW544" s="49">
        <f t="shared" si="251"/>
        <v>190.684</v>
      </c>
      <c r="AX544" s="19">
        <f t="shared" si="253"/>
        <v>0</v>
      </c>
    </row>
    <row r="545" spans="1:50" hidden="1">
      <c r="A545" s="59" t="s">
        <v>126</v>
      </c>
      <c r="B545" s="59" t="s">
        <v>62</v>
      </c>
      <c r="C545" s="3">
        <v>43955</v>
      </c>
      <c r="D545" s="1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U545" s="171">
        <v>20.39</v>
      </c>
      <c r="AV545" s="49">
        <f t="shared" si="252"/>
        <v>154.964</v>
      </c>
      <c r="AW545" s="49">
        <f t="shared" si="251"/>
        <v>179.58799999999999</v>
      </c>
      <c r="AX545" s="19">
        <f t="shared" si="253"/>
        <v>0</v>
      </c>
    </row>
    <row r="546" spans="1:50" hidden="1">
      <c r="A546" s="59" t="s">
        <v>127</v>
      </c>
      <c r="B546" s="59" t="s">
        <v>62</v>
      </c>
      <c r="C546" s="3">
        <v>43952</v>
      </c>
      <c r="D546" s="1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U546" s="171">
        <v>19.78</v>
      </c>
      <c r="AV546" s="49">
        <f t="shared" si="252"/>
        <v>150.328</v>
      </c>
      <c r="AW546" s="49">
        <f t="shared" si="251"/>
        <v>198.20799999999997</v>
      </c>
      <c r="AX546" s="19">
        <f t="shared" si="253"/>
        <v>0</v>
      </c>
    </row>
    <row r="547" spans="1:50" hidden="1">
      <c r="A547" s="59" t="s">
        <v>128</v>
      </c>
      <c r="B547" s="59" t="s">
        <v>63</v>
      </c>
      <c r="C547" s="3">
        <v>43951</v>
      </c>
      <c r="D547" s="1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U547" s="171">
        <v>18.84</v>
      </c>
      <c r="AV547" s="49">
        <f t="shared" si="252"/>
        <v>143.184</v>
      </c>
      <c r="AW547" s="49">
        <f t="shared" si="251"/>
        <v>215.38399999999999</v>
      </c>
      <c r="AX547" s="19">
        <f t="shared" si="253"/>
        <v>0</v>
      </c>
    </row>
    <row r="548" spans="1:50" hidden="1">
      <c r="A548" s="59" t="s">
        <v>129</v>
      </c>
      <c r="B548" s="59" t="s">
        <v>63</v>
      </c>
      <c r="C548" s="3">
        <v>43950</v>
      </c>
      <c r="D548" s="1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U548" s="171">
        <v>15.06</v>
      </c>
      <c r="AV548" s="49">
        <f t="shared" si="252"/>
        <v>114.456</v>
      </c>
      <c r="AW548" s="49">
        <f t="shared" si="251"/>
        <v>192.43199999999999</v>
      </c>
      <c r="AX548" s="19">
        <f t="shared" si="253"/>
        <v>0</v>
      </c>
    </row>
    <row r="549" spans="1:50" hidden="1">
      <c r="A549" s="59" t="s">
        <v>130</v>
      </c>
      <c r="B549" s="59" t="s">
        <v>63</v>
      </c>
      <c r="C549" s="3">
        <v>43949</v>
      </c>
      <c r="D549" s="1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U549" s="171">
        <v>12.34</v>
      </c>
      <c r="AV549" s="49">
        <f t="shared" si="252"/>
        <v>93.783999999999992</v>
      </c>
      <c r="AW549" s="49">
        <f t="shared" si="251"/>
        <v>154.35599999999999</v>
      </c>
      <c r="AX549" s="19">
        <f t="shared" si="253"/>
        <v>0</v>
      </c>
    </row>
    <row r="550" spans="1:50" hidden="1">
      <c r="A550" s="59" t="s">
        <v>131</v>
      </c>
      <c r="B550" s="59" t="s">
        <v>63</v>
      </c>
      <c r="C550" s="3">
        <v>43948</v>
      </c>
      <c r="D550" s="1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U550" s="171">
        <v>12.78</v>
      </c>
      <c r="AV550" s="49">
        <f t="shared" si="252"/>
        <v>97.127999999999986</v>
      </c>
      <c r="AW550" s="49">
        <f t="shared" si="251"/>
        <v>155.648</v>
      </c>
      <c r="AX550" s="19">
        <f t="shared" si="253"/>
        <v>0</v>
      </c>
    </row>
    <row r="551" spans="1:50" hidden="1">
      <c r="A551" s="59" t="s">
        <v>132</v>
      </c>
      <c r="B551" s="59" t="s">
        <v>63</v>
      </c>
      <c r="C551" s="3">
        <v>43945</v>
      </c>
      <c r="D551" s="1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U551" s="171">
        <v>16.940000000000001</v>
      </c>
      <c r="AV551" s="49">
        <f t="shared" si="252"/>
        <v>128.744</v>
      </c>
      <c r="AW551" s="49">
        <f t="shared" si="251"/>
        <v>152.684</v>
      </c>
      <c r="AX551" s="19">
        <f t="shared" si="253"/>
        <v>0</v>
      </c>
    </row>
    <row r="552" spans="1:50" hidden="1">
      <c r="A552" s="59" t="s">
        <v>133</v>
      </c>
      <c r="B552" s="59" t="s">
        <v>63</v>
      </c>
      <c r="C552" s="3">
        <v>43944</v>
      </c>
      <c r="D552" s="1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U552" s="171">
        <v>16.5</v>
      </c>
      <c r="AV552" s="49">
        <f t="shared" si="252"/>
        <v>125.39999999999999</v>
      </c>
      <c r="AW552" s="49">
        <f t="shared" si="251"/>
        <v>163.476</v>
      </c>
      <c r="AX552" s="19">
        <f t="shared" si="253"/>
        <v>0</v>
      </c>
    </row>
    <row r="553" spans="1:50" hidden="1">
      <c r="A553" s="59" t="s">
        <v>134</v>
      </c>
      <c r="B553" s="59" t="s">
        <v>63</v>
      </c>
      <c r="C553" s="3">
        <v>43943</v>
      </c>
      <c r="D553" s="1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U553" s="171">
        <v>13.78</v>
      </c>
      <c r="AV553" s="49">
        <f t="shared" si="252"/>
        <v>104.72799999999999</v>
      </c>
      <c r="AW553" s="49">
        <f t="shared" si="251"/>
        <v>171.76</v>
      </c>
      <c r="AX553" s="19">
        <f t="shared" si="253"/>
        <v>0</v>
      </c>
    </row>
    <row r="554" spans="1:50" hidden="1">
      <c r="A554" s="68" t="s">
        <v>135</v>
      </c>
      <c r="B554" s="68" t="s">
        <v>63</v>
      </c>
      <c r="C554" s="8">
        <v>43942</v>
      </c>
      <c r="D554" s="1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175"/>
      <c r="AT554" s="175"/>
      <c r="AU554" s="171">
        <v>10.01</v>
      </c>
      <c r="AV554" s="49">
        <f t="shared" si="252"/>
        <v>76.075999999999993</v>
      </c>
      <c r="AW554" s="49">
        <f t="shared" si="251"/>
        <v>186.12399999999997</v>
      </c>
      <c r="AX554" s="19">
        <f t="shared" si="253"/>
        <v>0</v>
      </c>
    </row>
    <row r="555" spans="1:50" hidden="1">
      <c r="A555" s="59" t="s">
        <v>136</v>
      </c>
      <c r="B555" s="59" t="s">
        <v>63</v>
      </c>
      <c r="C555" s="3">
        <v>43941</v>
      </c>
      <c r="D555" s="1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U555" s="171"/>
      <c r="AV555" s="49"/>
      <c r="AW555" s="49"/>
      <c r="AX555" s="19">
        <f t="shared" si="253"/>
        <v>0</v>
      </c>
    </row>
    <row r="556" spans="1:50" hidden="1">
      <c r="A556" s="59" t="s">
        <v>137</v>
      </c>
      <c r="B556" s="59" t="s">
        <v>63</v>
      </c>
      <c r="C556" s="3">
        <v>43938</v>
      </c>
      <c r="D556" s="1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U556" s="171">
        <v>18.27</v>
      </c>
      <c r="AV556" s="49">
        <f t="shared" ref="AV556:AV619" si="254">AU556*$AU$27</f>
        <v>138.852</v>
      </c>
      <c r="AW556" s="49">
        <f t="shared" si="251"/>
        <v>177.536</v>
      </c>
      <c r="AX556" s="19">
        <f t="shared" si="253"/>
        <v>0</v>
      </c>
    </row>
    <row r="557" spans="1:50" hidden="1">
      <c r="A557" s="59" t="s">
        <v>138</v>
      </c>
      <c r="B557" s="59" t="s">
        <v>63</v>
      </c>
      <c r="C557" s="3">
        <v>43937</v>
      </c>
      <c r="D557" s="1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U557" s="171">
        <v>19.87</v>
      </c>
      <c r="AV557" s="49">
        <f t="shared" si="254"/>
        <v>151.012</v>
      </c>
      <c r="AW557" s="49">
        <f t="shared" si="251"/>
        <v>170.46799999999999</v>
      </c>
      <c r="AX557" s="19">
        <f t="shared" si="253"/>
        <v>0</v>
      </c>
    </row>
    <row r="558" spans="1:50" hidden="1">
      <c r="A558" s="59" t="s">
        <v>139</v>
      </c>
      <c r="B558" s="59" t="s">
        <v>63</v>
      </c>
      <c r="C558" s="3">
        <v>43936</v>
      </c>
      <c r="D558" s="1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U558" s="171">
        <v>19.87</v>
      </c>
      <c r="AV558" s="49">
        <f t="shared" si="254"/>
        <v>151.012</v>
      </c>
      <c r="AW558" s="49">
        <f t="shared" si="251"/>
        <v>191.67199999999997</v>
      </c>
      <c r="AX558" s="19">
        <f t="shared" si="253"/>
        <v>0</v>
      </c>
    </row>
    <row r="559" spans="1:50" hidden="1">
      <c r="A559" s="59" t="s">
        <v>140</v>
      </c>
      <c r="B559" s="59" t="s">
        <v>63</v>
      </c>
      <c r="C559" s="3">
        <v>43935</v>
      </c>
      <c r="D559" s="1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U559" s="171">
        <v>20.11</v>
      </c>
      <c r="AV559" s="49">
        <f t="shared" si="254"/>
        <v>152.83599999999998</v>
      </c>
      <c r="AW559" s="49">
        <f t="shared" si="251"/>
        <v>154.81200000000001</v>
      </c>
      <c r="AX559" s="19">
        <f t="shared" si="253"/>
        <v>0</v>
      </c>
    </row>
    <row r="560" spans="1:50" hidden="1">
      <c r="A560" s="59" t="s">
        <v>141</v>
      </c>
      <c r="B560" s="59" t="s">
        <v>63</v>
      </c>
      <c r="C560" s="3">
        <v>43934</v>
      </c>
      <c r="D560" s="1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U560" s="171">
        <v>22.41</v>
      </c>
      <c r="AV560" s="49">
        <f t="shared" si="254"/>
        <v>170.316</v>
      </c>
      <c r="AW560" s="49">
        <f t="shared" si="251"/>
        <v>204.82</v>
      </c>
      <c r="AX560" s="19">
        <f t="shared" si="253"/>
        <v>0</v>
      </c>
    </row>
    <row r="561" spans="1:50" hidden="1">
      <c r="A561" s="59" t="s">
        <v>142</v>
      </c>
      <c r="B561" s="59" t="s">
        <v>63</v>
      </c>
      <c r="C561" s="3">
        <v>43930</v>
      </c>
      <c r="D561" s="1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U561" s="171">
        <v>22.76</v>
      </c>
      <c r="AV561" s="49">
        <f t="shared" si="254"/>
        <v>172.976</v>
      </c>
      <c r="AW561" s="49">
        <f t="shared" si="251"/>
        <v>218.11999999999998</v>
      </c>
      <c r="AX561" s="19">
        <f t="shared" si="253"/>
        <v>0</v>
      </c>
    </row>
    <row r="562" spans="1:50" hidden="1">
      <c r="A562" s="59" t="s">
        <v>143</v>
      </c>
      <c r="B562" s="59" t="s">
        <v>63</v>
      </c>
      <c r="C562" s="3">
        <v>43929</v>
      </c>
      <c r="D562" s="1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U562" s="171">
        <v>25.09</v>
      </c>
      <c r="AV562" s="49">
        <f t="shared" si="254"/>
        <v>190.684</v>
      </c>
      <c r="AW562" s="49">
        <f t="shared" si="251"/>
        <v>241.148</v>
      </c>
      <c r="AX562" s="19">
        <f t="shared" si="253"/>
        <v>0</v>
      </c>
    </row>
    <row r="563" spans="1:50" hidden="1">
      <c r="A563" s="59" t="s">
        <v>144</v>
      </c>
      <c r="B563" s="59" t="s">
        <v>63</v>
      </c>
      <c r="C563" s="3">
        <v>43928</v>
      </c>
      <c r="D563" s="1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U563" s="171">
        <v>23.63</v>
      </c>
      <c r="AV563" s="49">
        <f t="shared" si="254"/>
        <v>179.58799999999999</v>
      </c>
      <c r="AW563" s="49">
        <f t="shared" si="251"/>
        <v>239.39999999999998</v>
      </c>
      <c r="AX563" s="19">
        <f t="shared" si="253"/>
        <v>0</v>
      </c>
    </row>
    <row r="564" spans="1:50" hidden="1">
      <c r="A564" s="59" t="s">
        <v>145</v>
      </c>
      <c r="B564" s="59" t="s">
        <v>63</v>
      </c>
      <c r="C564" s="3">
        <v>43927</v>
      </c>
      <c r="D564" s="1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U564" s="171">
        <v>26.08</v>
      </c>
      <c r="AV564" s="49">
        <f t="shared" si="254"/>
        <v>198.20799999999997</v>
      </c>
      <c r="AW564" s="49">
        <f t="shared" si="251"/>
        <v>250.64799999999997</v>
      </c>
      <c r="AX564" s="19">
        <f t="shared" si="253"/>
        <v>0</v>
      </c>
    </row>
    <row r="565" spans="1:50" hidden="1">
      <c r="A565" s="59" t="s">
        <v>146</v>
      </c>
      <c r="B565" s="59" t="s">
        <v>63</v>
      </c>
      <c r="C565" s="3">
        <v>43924</v>
      </c>
      <c r="D565" s="19"/>
      <c r="E565" s="49"/>
      <c r="F565" s="176"/>
      <c r="G565" s="49"/>
      <c r="H565" s="49"/>
      <c r="I565" s="176"/>
      <c r="J565" s="49"/>
      <c r="K565" s="49"/>
      <c r="L565" s="176"/>
      <c r="M565" s="49"/>
      <c r="N565" s="49"/>
      <c r="O565" s="176"/>
      <c r="P565" s="49"/>
      <c r="Q565" s="49"/>
      <c r="R565" s="176"/>
      <c r="S565" s="49"/>
      <c r="T565" s="49"/>
      <c r="U565" s="176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U565" s="171">
        <v>28.34</v>
      </c>
      <c r="AV565" s="49">
        <f t="shared" si="254"/>
        <v>215.38399999999999</v>
      </c>
      <c r="AW565" s="49">
        <f t="shared" si="251"/>
        <v>261.13599999999997</v>
      </c>
      <c r="AX565" s="19">
        <f t="shared" si="253"/>
        <v>0</v>
      </c>
    </row>
    <row r="566" spans="1:50" hidden="1">
      <c r="A566" s="59" t="s">
        <v>147</v>
      </c>
      <c r="B566" s="59" t="s">
        <v>63</v>
      </c>
      <c r="C566" s="3">
        <v>43923</v>
      </c>
      <c r="D566" s="19"/>
      <c r="E566" s="49"/>
      <c r="F566" s="176"/>
      <c r="G566" s="49"/>
      <c r="H566" s="49"/>
      <c r="I566" s="176"/>
      <c r="J566" s="49"/>
      <c r="K566" s="49"/>
      <c r="L566" s="176"/>
      <c r="M566" s="49"/>
      <c r="N566" s="49"/>
      <c r="O566" s="176"/>
      <c r="P566" s="49"/>
      <c r="Q566" s="49"/>
      <c r="R566" s="176"/>
      <c r="S566" s="49"/>
      <c r="T566" s="49"/>
      <c r="U566" s="176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U566" s="171">
        <v>25.32</v>
      </c>
      <c r="AV566" s="49">
        <f t="shared" si="254"/>
        <v>192.43199999999999</v>
      </c>
      <c r="AW566" s="49">
        <f t="shared" si="251"/>
        <v>236.58799999999999</v>
      </c>
      <c r="AX566" s="19">
        <f t="shared" si="253"/>
        <v>0</v>
      </c>
    </row>
    <row r="567" spans="1:50" hidden="1">
      <c r="A567" s="59" t="s">
        <v>148</v>
      </c>
      <c r="B567" s="59" t="s">
        <v>63</v>
      </c>
      <c r="C567" s="3">
        <v>43922</v>
      </c>
      <c r="D567" s="19"/>
      <c r="E567" s="49"/>
      <c r="F567" s="176"/>
      <c r="G567" s="49"/>
      <c r="H567" s="49"/>
      <c r="I567" s="176"/>
      <c r="J567" s="49"/>
      <c r="K567" s="49"/>
      <c r="L567" s="176"/>
      <c r="M567" s="49"/>
      <c r="N567" s="49"/>
      <c r="O567" s="176"/>
      <c r="P567" s="49"/>
      <c r="Q567" s="49"/>
      <c r="R567" s="176"/>
      <c r="S567" s="49"/>
      <c r="T567" s="49"/>
      <c r="U567" s="176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U567" s="171">
        <v>20.309999999999999</v>
      </c>
      <c r="AV567" s="49">
        <f t="shared" si="254"/>
        <v>154.35599999999999</v>
      </c>
      <c r="AW567" s="49">
        <f t="shared" si="251"/>
        <v>313.72800000000001</v>
      </c>
      <c r="AX567" s="19">
        <f t="shared" si="253"/>
        <v>0</v>
      </c>
    </row>
    <row r="568" spans="1:50" hidden="1">
      <c r="A568" s="59" t="s">
        <v>149</v>
      </c>
      <c r="B568" s="59" t="s">
        <v>64</v>
      </c>
      <c r="C568" s="3">
        <v>43921</v>
      </c>
      <c r="D568" s="19"/>
      <c r="E568" s="49"/>
      <c r="F568" s="176"/>
      <c r="G568" s="49"/>
      <c r="H568" s="49"/>
      <c r="I568" s="176"/>
      <c r="J568" s="49"/>
      <c r="K568" s="49"/>
      <c r="L568" s="176"/>
      <c r="M568" s="49"/>
      <c r="N568" s="49"/>
      <c r="O568" s="176"/>
      <c r="P568" s="49"/>
      <c r="Q568" s="49"/>
      <c r="R568" s="176"/>
      <c r="S568" s="49"/>
      <c r="T568" s="49"/>
      <c r="U568" s="176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U568" s="171">
        <v>20.48</v>
      </c>
      <c r="AV568" s="49">
        <f t="shared" si="254"/>
        <v>155.648</v>
      </c>
      <c r="AW568" s="49">
        <f t="shared" si="251"/>
        <v>348.84</v>
      </c>
      <c r="AX568" s="19">
        <f t="shared" si="253"/>
        <v>0</v>
      </c>
    </row>
    <row r="569" spans="1:50" hidden="1">
      <c r="A569" s="59" t="s">
        <v>150</v>
      </c>
      <c r="B569" s="59" t="s">
        <v>64</v>
      </c>
      <c r="C569" s="3">
        <v>43920</v>
      </c>
      <c r="D569" s="19"/>
      <c r="E569" s="49"/>
      <c r="F569" s="176"/>
      <c r="G569" s="49"/>
      <c r="H569" s="49"/>
      <c r="I569" s="176"/>
      <c r="J569" s="49"/>
      <c r="K569" s="49"/>
      <c r="L569" s="176"/>
      <c r="M569" s="49"/>
      <c r="N569" s="49"/>
      <c r="O569" s="176"/>
      <c r="P569" s="49"/>
      <c r="Q569" s="49"/>
      <c r="R569" s="176"/>
      <c r="S569" s="49"/>
      <c r="T569" s="49"/>
      <c r="U569" s="176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U569" s="171">
        <v>20.09</v>
      </c>
      <c r="AV569" s="49">
        <f t="shared" si="254"/>
        <v>152.684</v>
      </c>
      <c r="AW569" s="49">
        <f t="shared" si="251"/>
        <v>355.52800000000002</v>
      </c>
      <c r="AX569" s="19">
        <f t="shared" si="253"/>
        <v>0</v>
      </c>
    </row>
    <row r="570" spans="1:50" hidden="1">
      <c r="A570" s="59" t="s">
        <v>151</v>
      </c>
      <c r="B570" s="59" t="s">
        <v>64</v>
      </c>
      <c r="C570" s="3">
        <v>43917</v>
      </c>
      <c r="D570" s="19"/>
      <c r="E570" s="49"/>
      <c r="F570" s="176"/>
      <c r="G570" s="49"/>
      <c r="H570" s="49"/>
      <c r="I570" s="176"/>
      <c r="J570" s="49"/>
      <c r="K570" s="49"/>
      <c r="L570" s="176"/>
      <c r="M570" s="49"/>
      <c r="N570" s="49"/>
      <c r="O570" s="176"/>
      <c r="P570" s="49"/>
      <c r="Q570" s="49"/>
      <c r="R570" s="176"/>
      <c r="S570" s="49"/>
      <c r="T570" s="49"/>
      <c r="U570" s="176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U570" s="171">
        <v>21.51</v>
      </c>
      <c r="AV570" s="49">
        <f t="shared" si="254"/>
        <v>163.476</v>
      </c>
      <c r="AW570" s="49">
        <f t="shared" si="251"/>
        <v>358.56799999999998</v>
      </c>
      <c r="AX570" s="19">
        <f t="shared" si="253"/>
        <v>0</v>
      </c>
    </row>
    <row r="571" spans="1:50" hidden="1">
      <c r="A571" s="59" t="s">
        <v>152</v>
      </c>
      <c r="B571" s="59" t="s">
        <v>64</v>
      </c>
      <c r="C571" s="3">
        <v>43916</v>
      </c>
      <c r="D571" s="1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U571" s="171">
        <v>22.6</v>
      </c>
      <c r="AV571" s="49">
        <f t="shared" si="254"/>
        <v>171.76</v>
      </c>
      <c r="AW571" s="49">
        <f t="shared" ref="AW571:AW634" si="255">AV589</f>
        <v>355.3</v>
      </c>
      <c r="AX571" s="19">
        <f t="shared" si="253"/>
        <v>0</v>
      </c>
    </row>
    <row r="572" spans="1:50" hidden="1">
      <c r="A572" s="59" t="s">
        <v>153</v>
      </c>
      <c r="B572" s="59" t="s">
        <v>64</v>
      </c>
      <c r="C572" s="3">
        <v>43915</v>
      </c>
      <c r="D572" s="1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U572" s="171">
        <v>24.49</v>
      </c>
      <c r="AV572" s="49">
        <f t="shared" si="254"/>
        <v>186.12399999999997</v>
      </c>
      <c r="AW572" s="49">
        <f t="shared" si="255"/>
        <v>340.17599999999999</v>
      </c>
      <c r="AX572" s="19">
        <f t="shared" si="253"/>
        <v>0</v>
      </c>
    </row>
    <row r="573" spans="1:50" hidden="1">
      <c r="A573" s="59" t="s">
        <v>154</v>
      </c>
      <c r="B573" s="59" t="s">
        <v>64</v>
      </c>
      <c r="C573" s="3">
        <v>43914</v>
      </c>
      <c r="D573" s="1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U573" s="171">
        <v>24.01</v>
      </c>
      <c r="AV573" s="49">
        <f t="shared" si="254"/>
        <v>182.476</v>
      </c>
      <c r="AW573" s="49">
        <f t="shared" si="255"/>
        <v>357.88400000000001</v>
      </c>
      <c r="AX573" s="19">
        <f t="shared" si="253"/>
        <v>0</v>
      </c>
    </row>
    <row r="574" spans="1:50" hidden="1">
      <c r="A574" s="59" t="s">
        <v>155</v>
      </c>
      <c r="B574" s="59" t="s">
        <v>64</v>
      </c>
      <c r="C574" s="3">
        <v>43913</v>
      </c>
      <c r="D574" s="1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U574" s="171">
        <v>23.36</v>
      </c>
      <c r="AV574" s="49">
        <f t="shared" si="254"/>
        <v>177.536</v>
      </c>
      <c r="AW574" s="49">
        <f t="shared" si="255"/>
        <v>370.34799999999996</v>
      </c>
      <c r="AX574" s="19">
        <f t="shared" si="253"/>
        <v>0</v>
      </c>
    </row>
    <row r="575" spans="1:50" hidden="1">
      <c r="A575" s="59" t="s">
        <v>156</v>
      </c>
      <c r="B575" s="59" t="s">
        <v>64</v>
      </c>
      <c r="C575" s="3">
        <v>43910</v>
      </c>
      <c r="D575" s="1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U575" s="171">
        <v>22.43</v>
      </c>
      <c r="AV575" s="49">
        <f t="shared" si="254"/>
        <v>170.46799999999999</v>
      </c>
      <c r="AW575" s="49">
        <f t="shared" si="255"/>
        <v>379.23999999999995</v>
      </c>
      <c r="AX575" s="19">
        <f t="shared" si="253"/>
        <v>0</v>
      </c>
    </row>
    <row r="576" spans="1:50" hidden="1">
      <c r="A576" s="59" t="s">
        <v>157</v>
      </c>
      <c r="B576" s="59" t="s">
        <v>64</v>
      </c>
      <c r="C576" s="3">
        <v>43909</v>
      </c>
      <c r="D576" s="1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U576" s="171">
        <v>25.22</v>
      </c>
      <c r="AV576" s="49">
        <f t="shared" si="254"/>
        <v>191.67199999999997</v>
      </c>
      <c r="AW576" s="49">
        <f t="shared" si="255"/>
        <v>390.86799999999999</v>
      </c>
      <c r="AX576" s="19">
        <f t="shared" si="253"/>
        <v>0</v>
      </c>
    </row>
    <row r="577" spans="1:50" hidden="1">
      <c r="A577" s="59" t="s">
        <v>158</v>
      </c>
      <c r="B577" s="59" t="s">
        <v>64</v>
      </c>
      <c r="C577" s="3">
        <v>43908</v>
      </c>
      <c r="D577" s="1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U577" s="171">
        <v>20.37</v>
      </c>
      <c r="AV577" s="49">
        <f t="shared" si="254"/>
        <v>154.81200000000001</v>
      </c>
      <c r="AW577" s="49">
        <f t="shared" si="255"/>
        <v>405.68799999999999</v>
      </c>
      <c r="AX577" s="19">
        <f t="shared" si="253"/>
        <v>0</v>
      </c>
    </row>
    <row r="578" spans="1:50" hidden="1">
      <c r="A578" s="59" t="s">
        <v>159</v>
      </c>
      <c r="B578" s="59" t="s">
        <v>64</v>
      </c>
      <c r="C578" s="3">
        <v>43907</v>
      </c>
      <c r="D578" s="1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U578" s="171">
        <v>26.95</v>
      </c>
      <c r="AV578" s="49">
        <f t="shared" si="254"/>
        <v>204.82</v>
      </c>
      <c r="AW578" s="49">
        <f t="shared" si="255"/>
        <v>408.72800000000001</v>
      </c>
      <c r="AX578" s="19">
        <f t="shared" si="253"/>
        <v>0</v>
      </c>
    </row>
    <row r="579" spans="1:50" hidden="1">
      <c r="A579" s="59" t="s">
        <v>160</v>
      </c>
      <c r="B579" s="59" t="s">
        <v>64</v>
      </c>
      <c r="C579" s="3">
        <v>43906</v>
      </c>
      <c r="D579" s="1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U579" s="171">
        <v>28.7</v>
      </c>
      <c r="AV579" s="49">
        <f t="shared" si="254"/>
        <v>218.11999999999998</v>
      </c>
      <c r="AW579" s="49">
        <f t="shared" si="255"/>
        <v>405.00399999999996</v>
      </c>
      <c r="AX579" s="19">
        <f t="shared" si="253"/>
        <v>0</v>
      </c>
    </row>
    <row r="580" spans="1:50" hidden="1">
      <c r="A580" s="59" t="s">
        <v>161</v>
      </c>
      <c r="B580" s="59" t="s">
        <v>64</v>
      </c>
      <c r="C580" s="3">
        <v>43903</v>
      </c>
      <c r="D580" s="1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U580" s="171">
        <v>31.73</v>
      </c>
      <c r="AV580" s="49">
        <f t="shared" si="254"/>
        <v>241.148</v>
      </c>
      <c r="AW580" s="49">
        <f t="shared" si="255"/>
        <v>395.58</v>
      </c>
      <c r="AX580" s="19">
        <f t="shared" si="253"/>
        <v>0</v>
      </c>
    </row>
    <row r="581" spans="1:50" hidden="1">
      <c r="A581" s="59" t="s">
        <v>162</v>
      </c>
      <c r="B581" s="59" t="s">
        <v>64</v>
      </c>
      <c r="C581" s="3">
        <v>43902</v>
      </c>
      <c r="D581" s="1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U581" s="171">
        <v>31.5</v>
      </c>
      <c r="AV581" s="49">
        <f t="shared" si="254"/>
        <v>239.39999999999998</v>
      </c>
      <c r="AW581" s="49">
        <f t="shared" si="255"/>
        <v>395.58</v>
      </c>
      <c r="AX581" s="19">
        <f t="shared" si="253"/>
        <v>0</v>
      </c>
    </row>
    <row r="582" spans="1:50" hidden="1">
      <c r="A582" s="59" t="s">
        <v>163</v>
      </c>
      <c r="B582" s="59" t="s">
        <v>64</v>
      </c>
      <c r="C582" s="3">
        <v>43901</v>
      </c>
      <c r="D582" s="1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U582" s="171">
        <v>32.979999999999997</v>
      </c>
      <c r="AV582" s="49">
        <f t="shared" si="254"/>
        <v>250.64799999999997</v>
      </c>
      <c r="AW582" s="49">
        <f t="shared" si="255"/>
        <v>390.79199999999997</v>
      </c>
      <c r="AX582" s="19">
        <f t="shared" si="253"/>
        <v>0</v>
      </c>
    </row>
    <row r="583" spans="1:50" hidden="1">
      <c r="A583" s="59" t="s">
        <v>164</v>
      </c>
      <c r="B583" s="59" t="s">
        <v>64</v>
      </c>
      <c r="C583" s="3">
        <v>43900</v>
      </c>
      <c r="D583" s="1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U583" s="171">
        <v>34.36</v>
      </c>
      <c r="AV583" s="49">
        <f t="shared" si="254"/>
        <v>261.13599999999997</v>
      </c>
      <c r="AW583" s="49">
        <f t="shared" si="255"/>
        <v>388.892</v>
      </c>
      <c r="AX583" s="19">
        <f t="shared" ref="AX583:AX629" si="256">+AL583-D583</f>
        <v>0</v>
      </c>
    </row>
    <row r="584" spans="1:50" hidden="1">
      <c r="A584" s="59" t="s">
        <v>165</v>
      </c>
      <c r="B584" s="59" t="s">
        <v>64</v>
      </c>
      <c r="C584" s="3">
        <v>43899</v>
      </c>
      <c r="D584" s="1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U584" s="171">
        <v>31.13</v>
      </c>
      <c r="AV584" s="49">
        <f t="shared" si="254"/>
        <v>236.58799999999999</v>
      </c>
      <c r="AW584" s="49">
        <f t="shared" si="255"/>
        <v>379.54399999999998</v>
      </c>
      <c r="AX584" s="19">
        <f t="shared" si="256"/>
        <v>0</v>
      </c>
    </row>
    <row r="585" spans="1:50" hidden="1">
      <c r="A585" s="59" t="s">
        <v>166</v>
      </c>
      <c r="B585" s="59" t="s">
        <v>64</v>
      </c>
      <c r="C585" s="3">
        <v>43896</v>
      </c>
      <c r="D585" s="1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U585" s="171">
        <v>41.28</v>
      </c>
      <c r="AV585" s="49">
        <f t="shared" si="254"/>
        <v>313.72800000000001</v>
      </c>
      <c r="AW585" s="49">
        <f t="shared" si="255"/>
        <v>376.73199999999997</v>
      </c>
      <c r="AX585" s="19">
        <f t="shared" si="256"/>
        <v>0</v>
      </c>
    </row>
    <row r="586" spans="1:50" hidden="1">
      <c r="A586" s="59" t="s">
        <v>167</v>
      </c>
      <c r="B586" s="59" t="s">
        <v>64</v>
      </c>
      <c r="C586" s="3">
        <v>43895</v>
      </c>
      <c r="D586" s="1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U586" s="171">
        <v>45.9</v>
      </c>
      <c r="AV586" s="49">
        <f t="shared" si="254"/>
        <v>348.84</v>
      </c>
      <c r="AW586" s="49">
        <f t="shared" si="255"/>
        <v>382.43199999999996</v>
      </c>
      <c r="AX586" s="19">
        <f t="shared" si="256"/>
        <v>0</v>
      </c>
    </row>
    <row r="587" spans="1:50" hidden="1">
      <c r="A587" s="59" t="s">
        <v>168</v>
      </c>
      <c r="B587" s="59" t="s">
        <v>64</v>
      </c>
      <c r="C587" s="3">
        <v>43894</v>
      </c>
      <c r="D587" s="1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U587" s="171">
        <v>46.78</v>
      </c>
      <c r="AV587" s="49">
        <f t="shared" si="254"/>
        <v>355.52800000000002</v>
      </c>
      <c r="AW587" s="49">
        <f t="shared" si="255"/>
        <v>387.22</v>
      </c>
      <c r="AX587" s="19">
        <f t="shared" si="256"/>
        <v>0</v>
      </c>
    </row>
    <row r="588" spans="1:50" hidden="1">
      <c r="A588" s="59" t="s">
        <v>169</v>
      </c>
      <c r="B588" s="59" t="s">
        <v>64</v>
      </c>
      <c r="C588" s="3">
        <v>43893</v>
      </c>
      <c r="D588" s="1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U588" s="171">
        <v>47.18</v>
      </c>
      <c r="AV588" s="49">
        <f t="shared" si="254"/>
        <v>358.56799999999998</v>
      </c>
      <c r="AW588" s="49">
        <f t="shared" si="255"/>
        <v>385.7</v>
      </c>
      <c r="AX588" s="19">
        <f t="shared" si="256"/>
        <v>0</v>
      </c>
    </row>
    <row r="589" spans="1:50" hidden="1">
      <c r="A589" s="59" t="s">
        <v>170</v>
      </c>
      <c r="B589" s="59" t="s">
        <v>64</v>
      </c>
      <c r="C589" s="3">
        <v>43892</v>
      </c>
      <c r="D589" s="1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U589" s="171">
        <v>46.75</v>
      </c>
      <c r="AV589" s="49">
        <f t="shared" si="254"/>
        <v>355.3</v>
      </c>
      <c r="AW589" s="49">
        <f t="shared" si="255"/>
        <v>377.036</v>
      </c>
      <c r="AX589" s="19">
        <f t="shared" si="256"/>
        <v>0</v>
      </c>
    </row>
    <row r="590" spans="1:50" hidden="1">
      <c r="A590" s="59" t="s">
        <v>171</v>
      </c>
      <c r="B590" s="59" t="s">
        <v>65</v>
      </c>
      <c r="C590" s="3">
        <v>43889</v>
      </c>
      <c r="D590" s="1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U590" s="171">
        <v>44.76</v>
      </c>
      <c r="AV590" s="49">
        <f t="shared" si="254"/>
        <v>340.17599999999999</v>
      </c>
      <c r="AW590" s="49">
        <f t="shared" si="255"/>
        <v>380.83599999999996</v>
      </c>
      <c r="AX590" s="19">
        <f t="shared" si="256"/>
        <v>0</v>
      </c>
    </row>
    <row r="591" spans="1:50" hidden="1">
      <c r="A591" s="59" t="s">
        <v>172</v>
      </c>
      <c r="B591" s="59" t="s">
        <v>65</v>
      </c>
      <c r="C591" s="3">
        <v>43888</v>
      </c>
      <c r="D591" s="1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U591" s="171">
        <v>47.09</v>
      </c>
      <c r="AV591" s="49">
        <f t="shared" si="254"/>
        <v>357.88400000000001</v>
      </c>
      <c r="AW591" s="49">
        <f t="shared" si="255"/>
        <v>391.85599999999999</v>
      </c>
      <c r="AX591" s="19">
        <f t="shared" si="256"/>
        <v>0</v>
      </c>
    </row>
    <row r="592" spans="1:50" hidden="1">
      <c r="A592" s="59" t="s">
        <v>173</v>
      </c>
      <c r="B592" s="59" t="s">
        <v>65</v>
      </c>
      <c r="C592" s="3">
        <v>43887</v>
      </c>
      <c r="D592" s="1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U592" s="171">
        <v>48.73</v>
      </c>
      <c r="AV592" s="49">
        <f t="shared" si="254"/>
        <v>370.34799999999996</v>
      </c>
      <c r="AW592" s="49">
        <f t="shared" si="255"/>
        <v>396.34</v>
      </c>
      <c r="AX592" s="19">
        <f t="shared" si="256"/>
        <v>0</v>
      </c>
    </row>
    <row r="593" spans="1:50" hidden="1">
      <c r="A593" s="59" t="s">
        <v>174</v>
      </c>
      <c r="B593" s="59" t="s">
        <v>65</v>
      </c>
      <c r="C593" s="3">
        <v>43886</v>
      </c>
      <c r="D593" s="1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U593" s="171">
        <v>49.9</v>
      </c>
      <c r="AV593" s="49">
        <f t="shared" si="254"/>
        <v>379.23999999999995</v>
      </c>
      <c r="AW593" s="49">
        <f t="shared" si="255"/>
        <v>405.30799999999999</v>
      </c>
      <c r="AX593" s="19">
        <f t="shared" si="256"/>
        <v>0</v>
      </c>
    </row>
    <row r="594" spans="1:50" hidden="1">
      <c r="A594" s="59" t="s">
        <v>175</v>
      </c>
      <c r="B594" s="59" t="s">
        <v>65</v>
      </c>
      <c r="C594" s="3">
        <v>43885</v>
      </c>
      <c r="D594" s="1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U594" s="171">
        <v>51.43</v>
      </c>
      <c r="AV594" s="49">
        <f t="shared" si="254"/>
        <v>390.86799999999999</v>
      </c>
      <c r="AW594" s="49">
        <f t="shared" si="255"/>
        <v>406.44799999999998</v>
      </c>
      <c r="AX594" s="19">
        <f t="shared" si="256"/>
        <v>0</v>
      </c>
    </row>
    <row r="595" spans="1:50" hidden="1">
      <c r="A595" s="59" t="s">
        <v>176</v>
      </c>
      <c r="B595" s="59" t="s">
        <v>65</v>
      </c>
      <c r="C595" s="3">
        <v>43882</v>
      </c>
      <c r="D595" s="1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U595" s="171">
        <v>53.38</v>
      </c>
      <c r="AV595" s="49">
        <f t="shared" si="254"/>
        <v>405.68799999999999</v>
      </c>
      <c r="AW595" s="49">
        <f t="shared" si="255"/>
        <v>403.86399999999998</v>
      </c>
      <c r="AX595" s="19">
        <f t="shared" si="256"/>
        <v>0</v>
      </c>
    </row>
    <row r="596" spans="1:50" hidden="1">
      <c r="A596" s="59" t="s">
        <v>177</v>
      </c>
      <c r="B596" s="59" t="s">
        <v>65</v>
      </c>
      <c r="C596" s="3">
        <v>43881</v>
      </c>
      <c r="D596" s="19"/>
      <c r="E596" s="49"/>
      <c r="F596" s="176"/>
      <c r="G596" s="49"/>
      <c r="H596" s="49"/>
      <c r="I596" s="176"/>
      <c r="J596" s="49"/>
      <c r="K596" s="49"/>
      <c r="L596" s="176"/>
      <c r="M596" s="49"/>
      <c r="N596" s="49"/>
      <c r="O596" s="176"/>
      <c r="P596" s="49"/>
      <c r="Q596" s="49"/>
      <c r="R596" s="176"/>
      <c r="S596" s="49"/>
      <c r="T596" s="49"/>
      <c r="U596" s="176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U596" s="171">
        <v>53.78</v>
      </c>
      <c r="AV596" s="49">
        <f t="shared" si="254"/>
        <v>408.72800000000001</v>
      </c>
      <c r="AW596" s="49">
        <f t="shared" si="255"/>
        <v>411.84399999999994</v>
      </c>
      <c r="AX596" s="19">
        <f t="shared" si="256"/>
        <v>0</v>
      </c>
    </row>
    <row r="597" spans="1:50" hidden="1">
      <c r="A597" s="59" t="s">
        <v>178</v>
      </c>
      <c r="B597" s="59" t="s">
        <v>65</v>
      </c>
      <c r="C597" s="3">
        <v>43880</v>
      </c>
      <c r="D597" s="19"/>
      <c r="E597" s="49"/>
      <c r="F597" s="176"/>
      <c r="G597" s="49"/>
      <c r="H597" s="49"/>
      <c r="I597" s="176"/>
      <c r="J597" s="49"/>
      <c r="K597" s="49"/>
      <c r="L597" s="176"/>
      <c r="M597" s="49"/>
      <c r="N597" s="49"/>
      <c r="O597" s="176"/>
      <c r="P597" s="49"/>
      <c r="Q597" s="49"/>
      <c r="R597" s="176"/>
      <c r="S597" s="49"/>
      <c r="T597" s="49"/>
      <c r="U597" s="176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U597" s="171">
        <v>53.29</v>
      </c>
      <c r="AV597" s="49">
        <f t="shared" si="254"/>
        <v>405.00399999999996</v>
      </c>
      <c r="AW597" s="49">
        <f t="shared" si="255"/>
        <v>422.48399999999998</v>
      </c>
      <c r="AX597" s="19">
        <f t="shared" si="256"/>
        <v>0</v>
      </c>
    </row>
    <row r="598" spans="1:50" hidden="1">
      <c r="A598" s="59" t="s">
        <v>179</v>
      </c>
      <c r="B598" s="59" t="s">
        <v>65</v>
      </c>
      <c r="C598" s="3">
        <v>43879</v>
      </c>
      <c r="D598" s="19"/>
      <c r="E598" s="49"/>
      <c r="F598" s="176"/>
      <c r="G598" s="49"/>
      <c r="H598" s="49"/>
      <c r="I598" s="176"/>
      <c r="J598" s="49"/>
      <c r="K598" s="49"/>
      <c r="L598" s="176"/>
      <c r="M598" s="49"/>
      <c r="N598" s="49"/>
      <c r="O598" s="176"/>
      <c r="P598" s="49"/>
      <c r="Q598" s="49"/>
      <c r="R598" s="176"/>
      <c r="S598" s="49"/>
      <c r="T598" s="49"/>
      <c r="U598" s="176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U598" s="171">
        <v>52.05</v>
      </c>
      <c r="AV598" s="49">
        <f t="shared" si="254"/>
        <v>395.58</v>
      </c>
      <c r="AW598" s="49">
        <f t="shared" si="255"/>
        <v>431.22399999999999</v>
      </c>
      <c r="AX598" s="19">
        <f t="shared" si="256"/>
        <v>0</v>
      </c>
    </row>
    <row r="599" spans="1:50" hidden="1">
      <c r="A599" s="59" t="s">
        <v>180</v>
      </c>
      <c r="B599" s="59" t="s">
        <v>65</v>
      </c>
      <c r="C599" s="3">
        <v>43875</v>
      </c>
      <c r="D599" s="19"/>
      <c r="E599" s="177"/>
      <c r="F599" s="49"/>
      <c r="G599" s="49"/>
      <c r="H599" s="177"/>
      <c r="I599" s="49"/>
      <c r="J599" s="49"/>
      <c r="K599" s="177"/>
      <c r="L599" s="49"/>
      <c r="M599" s="49"/>
      <c r="N599" s="177"/>
      <c r="O599" s="49"/>
      <c r="P599" s="49"/>
      <c r="Q599" s="177"/>
      <c r="R599" s="49"/>
      <c r="S599" s="49"/>
      <c r="T599" s="177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U599" s="171">
        <v>52.05</v>
      </c>
      <c r="AV599" s="49">
        <f t="shared" si="254"/>
        <v>395.58</v>
      </c>
      <c r="AW599" s="49">
        <f t="shared" si="255"/>
        <v>443.38400000000001</v>
      </c>
      <c r="AX599" s="19">
        <f t="shared" si="256"/>
        <v>0</v>
      </c>
    </row>
    <row r="600" spans="1:50" hidden="1">
      <c r="A600" s="59" t="s">
        <v>181</v>
      </c>
      <c r="B600" s="59" t="s">
        <v>65</v>
      </c>
      <c r="C600" s="3">
        <v>43874</v>
      </c>
      <c r="D600" s="19"/>
      <c r="E600" s="177"/>
      <c r="F600" s="49"/>
      <c r="G600" s="49"/>
      <c r="H600" s="177"/>
      <c r="I600" s="49"/>
      <c r="J600" s="49"/>
      <c r="K600" s="177"/>
      <c r="L600" s="49"/>
      <c r="M600" s="49"/>
      <c r="N600" s="177"/>
      <c r="O600" s="49"/>
      <c r="P600" s="49"/>
      <c r="Q600" s="177"/>
      <c r="R600" s="49"/>
      <c r="S600" s="49"/>
      <c r="T600" s="177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U600" s="171">
        <v>51.42</v>
      </c>
      <c r="AV600" s="49">
        <f t="shared" si="254"/>
        <v>390.79199999999997</v>
      </c>
      <c r="AW600" s="49">
        <f t="shared" si="255"/>
        <v>444.904</v>
      </c>
      <c r="AX600" s="19">
        <f t="shared" si="256"/>
        <v>0</v>
      </c>
    </row>
    <row r="601" spans="1:50" hidden="1">
      <c r="A601" s="59" t="s">
        <v>182</v>
      </c>
      <c r="B601" s="59" t="s">
        <v>65</v>
      </c>
      <c r="C601" s="3">
        <v>43873</v>
      </c>
      <c r="D601" s="19"/>
      <c r="E601" s="177"/>
      <c r="F601" s="49"/>
      <c r="G601" s="49"/>
      <c r="H601" s="177"/>
      <c r="I601" s="49"/>
      <c r="J601" s="49"/>
      <c r="K601" s="177"/>
      <c r="L601" s="49"/>
      <c r="M601" s="49"/>
      <c r="N601" s="177"/>
      <c r="O601" s="49"/>
      <c r="P601" s="49"/>
      <c r="Q601" s="177"/>
      <c r="R601" s="49"/>
      <c r="S601" s="49"/>
      <c r="T601" s="177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U601" s="171">
        <v>51.17</v>
      </c>
      <c r="AV601" s="49">
        <f t="shared" si="254"/>
        <v>388.892</v>
      </c>
      <c r="AW601" s="49">
        <f t="shared" si="255"/>
        <v>444.75200000000001</v>
      </c>
      <c r="AX601" s="19">
        <f t="shared" si="256"/>
        <v>0</v>
      </c>
    </row>
    <row r="602" spans="1:50" hidden="1">
      <c r="A602" s="59" t="s">
        <v>183</v>
      </c>
      <c r="B602" s="59" t="s">
        <v>65</v>
      </c>
      <c r="C602" s="3">
        <v>43872</v>
      </c>
      <c r="D602" s="19"/>
      <c r="E602" s="177"/>
      <c r="F602" s="49"/>
      <c r="G602" s="49"/>
      <c r="H602" s="177"/>
      <c r="I602" s="49"/>
      <c r="J602" s="49"/>
      <c r="K602" s="177"/>
      <c r="L602" s="49"/>
      <c r="M602" s="49"/>
      <c r="N602" s="177"/>
      <c r="O602" s="49"/>
      <c r="P602" s="49"/>
      <c r="Q602" s="177"/>
      <c r="R602" s="49"/>
      <c r="S602" s="49"/>
      <c r="T602" s="177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U602" s="171">
        <v>49.94</v>
      </c>
      <c r="AV602" s="49">
        <f t="shared" si="254"/>
        <v>379.54399999999998</v>
      </c>
      <c r="AW602" s="49">
        <f t="shared" si="255"/>
        <v>439.35599999999999</v>
      </c>
      <c r="AX602" s="19">
        <f t="shared" si="256"/>
        <v>0</v>
      </c>
    </row>
    <row r="603" spans="1:50" hidden="1">
      <c r="A603" s="59" t="s">
        <v>184</v>
      </c>
      <c r="B603" s="59" t="s">
        <v>65</v>
      </c>
      <c r="C603" s="3">
        <v>43871</v>
      </c>
      <c r="D603" s="19"/>
      <c r="E603" s="177"/>
      <c r="F603" s="49"/>
      <c r="G603" s="49"/>
      <c r="H603" s="177"/>
      <c r="I603" s="49"/>
      <c r="J603" s="49"/>
      <c r="K603" s="177"/>
      <c r="L603" s="49"/>
      <c r="M603" s="49"/>
      <c r="N603" s="177"/>
      <c r="O603" s="49"/>
      <c r="P603" s="49"/>
      <c r="Q603" s="177"/>
      <c r="R603" s="49"/>
      <c r="S603" s="49"/>
      <c r="T603" s="177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U603" s="171">
        <v>49.57</v>
      </c>
      <c r="AV603" s="49">
        <f t="shared" si="254"/>
        <v>376.73199999999997</v>
      </c>
      <c r="AW603" s="49">
        <f t="shared" si="255"/>
        <v>442.54799999999994</v>
      </c>
      <c r="AX603" s="19">
        <f t="shared" si="256"/>
        <v>0</v>
      </c>
    </row>
    <row r="604" spans="1:50" hidden="1">
      <c r="A604" s="59" t="s">
        <v>185</v>
      </c>
      <c r="B604" s="59" t="s">
        <v>65</v>
      </c>
      <c r="C604" s="3">
        <v>43868</v>
      </c>
      <c r="D604" s="19"/>
      <c r="E604" s="177"/>
      <c r="F604" s="49"/>
      <c r="G604" s="49"/>
      <c r="H604" s="177"/>
      <c r="I604" s="49"/>
      <c r="J604" s="49"/>
      <c r="K604" s="177"/>
      <c r="L604" s="49"/>
      <c r="M604" s="49"/>
      <c r="N604" s="177"/>
      <c r="O604" s="49"/>
      <c r="P604" s="49"/>
      <c r="Q604" s="177"/>
      <c r="R604" s="49"/>
      <c r="S604" s="49"/>
      <c r="T604" s="177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U604" s="171">
        <v>50.32</v>
      </c>
      <c r="AV604" s="49">
        <f t="shared" si="254"/>
        <v>382.43199999999996</v>
      </c>
      <c r="AW604" s="49">
        <f t="shared" si="255"/>
        <v>441.40799999999996</v>
      </c>
      <c r="AX604" s="19">
        <f t="shared" si="256"/>
        <v>0</v>
      </c>
    </row>
    <row r="605" spans="1:50" hidden="1">
      <c r="A605" s="59" t="s">
        <v>186</v>
      </c>
      <c r="B605" s="59" t="s">
        <v>65</v>
      </c>
      <c r="C605" s="3">
        <v>43867</v>
      </c>
      <c r="D605" s="19"/>
      <c r="E605" s="177"/>
      <c r="F605" s="49"/>
      <c r="G605" s="49"/>
      <c r="H605" s="177"/>
      <c r="I605" s="49"/>
      <c r="J605" s="49"/>
      <c r="K605" s="177"/>
      <c r="L605" s="49"/>
      <c r="M605" s="49"/>
      <c r="N605" s="177"/>
      <c r="O605" s="49"/>
      <c r="P605" s="49"/>
      <c r="Q605" s="177"/>
      <c r="R605" s="49"/>
      <c r="S605" s="49"/>
      <c r="T605" s="177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U605" s="171">
        <v>50.95</v>
      </c>
      <c r="AV605" s="49">
        <f t="shared" si="254"/>
        <v>387.22</v>
      </c>
      <c r="AW605" s="49">
        <f t="shared" si="255"/>
        <v>448.70399999999995</v>
      </c>
      <c r="AX605" s="19">
        <f t="shared" si="256"/>
        <v>0</v>
      </c>
    </row>
    <row r="606" spans="1:50" hidden="1">
      <c r="A606" s="59" t="s">
        <v>187</v>
      </c>
      <c r="B606" s="59" t="s">
        <v>65</v>
      </c>
      <c r="C606" s="3">
        <v>43866</v>
      </c>
      <c r="D606" s="19"/>
      <c r="E606" s="177"/>
      <c r="F606" s="49"/>
      <c r="G606" s="49"/>
      <c r="H606" s="177"/>
      <c r="I606" s="49"/>
      <c r="J606" s="49"/>
      <c r="K606" s="177"/>
      <c r="L606" s="49"/>
      <c r="M606" s="49"/>
      <c r="N606" s="177"/>
      <c r="O606" s="49"/>
      <c r="P606" s="49"/>
      <c r="Q606" s="177"/>
      <c r="R606" s="49"/>
      <c r="S606" s="49"/>
      <c r="T606" s="177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U606" s="171">
        <v>50.75</v>
      </c>
      <c r="AV606" s="49">
        <f t="shared" si="254"/>
        <v>385.7</v>
      </c>
      <c r="AW606" s="49">
        <f t="shared" si="255"/>
        <v>452.65600000000001</v>
      </c>
      <c r="AX606" s="19">
        <f t="shared" si="256"/>
        <v>0</v>
      </c>
    </row>
    <row r="607" spans="1:50" hidden="1">
      <c r="A607" s="59" t="s">
        <v>188</v>
      </c>
      <c r="B607" s="59" t="s">
        <v>65</v>
      </c>
      <c r="C607" s="3">
        <v>43865</v>
      </c>
      <c r="D607" s="19"/>
      <c r="E607" s="177"/>
      <c r="F607" s="49"/>
      <c r="G607" s="49"/>
      <c r="H607" s="177"/>
      <c r="I607" s="49"/>
      <c r="J607" s="49"/>
      <c r="K607" s="177"/>
      <c r="L607" s="49"/>
      <c r="M607" s="49"/>
      <c r="N607" s="177"/>
      <c r="O607" s="49"/>
      <c r="P607" s="49"/>
      <c r="Q607" s="177"/>
      <c r="R607" s="49"/>
      <c r="S607" s="49"/>
      <c r="T607" s="177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U607" s="171">
        <v>49.61</v>
      </c>
      <c r="AV607" s="49">
        <f t="shared" si="254"/>
        <v>377.036</v>
      </c>
      <c r="AW607" s="49">
        <f t="shared" si="255"/>
        <v>453.036</v>
      </c>
      <c r="AX607" s="19">
        <f t="shared" si="256"/>
        <v>0</v>
      </c>
    </row>
    <row r="608" spans="1:50" hidden="1">
      <c r="A608" s="59" t="s">
        <v>189</v>
      </c>
      <c r="B608" s="59" t="s">
        <v>65</v>
      </c>
      <c r="C608" s="3">
        <v>43864</v>
      </c>
      <c r="D608" s="19"/>
      <c r="E608" s="177"/>
      <c r="F608" s="49"/>
      <c r="G608" s="49"/>
      <c r="H608" s="177"/>
      <c r="I608" s="49"/>
      <c r="J608" s="49"/>
      <c r="K608" s="177"/>
      <c r="L608" s="49"/>
      <c r="M608" s="49"/>
      <c r="N608" s="177"/>
      <c r="O608" s="49"/>
      <c r="P608" s="49"/>
      <c r="Q608" s="177"/>
      <c r="R608" s="49"/>
      <c r="S608" s="49"/>
      <c r="T608" s="177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U608" s="171">
        <v>50.11</v>
      </c>
      <c r="AV608" s="49">
        <f t="shared" si="254"/>
        <v>380.83599999999996</v>
      </c>
      <c r="AW608" s="49">
        <f t="shared" si="255"/>
        <v>476.52</v>
      </c>
      <c r="AX608" s="19">
        <f t="shared" si="256"/>
        <v>0</v>
      </c>
    </row>
    <row r="609" spans="1:50" hidden="1">
      <c r="A609" s="59" t="s">
        <v>190</v>
      </c>
      <c r="B609" s="59" t="s">
        <v>66</v>
      </c>
      <c r="C609" s="3">
        <v>43861</v>
      </c>
      <c r="D609" s="19"/>
      <c r="E609" s="178"/>
      <c r="F609" s="49"/>
      <c r="G609" s="49"/>
      <c r="H609" s="178"/>
      <c r="I609" s="49"/>
      <c r="J609" s="49"/>
      <c r="K609" s="178"/>
      <c r="L609" s="49"/>
      <c r="M609" s="49"/>
      <c r="N609" s="178"/>
      <c r="O609" s="49"/>
      <c r="P609" s="49"/>
      <c r="Q609" s="178"/>
      <c r="R609" s="49"/>
      <c r="S609" s="49"/>
      <c r="T609" s="178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U609" s="171">
        <v>51.56</v>
      </c>
      <c r="AV609" s="49">
        <f t="shared" si="254"/>
        <v>391.85599999999999</v>
      </c>
      <c r="AW609" s="49">
        <f t="shared" si="255"/>
        <v>480.85199999999998</v>
      </c>
      <c r="AX609" s="19">
        <f t="shared" si="256"/>
        <v>0</v>
      </c>
    </row>
    <row r="610" spans="1:50" hidden="1">
      <c r="A610" s="59" t="s">
        <v>191</v>
      </c>
      <c r="B610" s="59" t="s">
        <v>66</v>
      </c>
      <c r="C610" s="3">
        <v>43860</v>
      </c>
      <c r="D610" s="19"/>
      <c r="E610" s="178"/>
      <c r="F610" s="49"/>
      <c r="G610" s="49"/>
      <c r="H610" s="178"/>
      <c r="I610" s="49"/>
      <c r="J610" s="49"/>
      <c r="K610" s="178"/>
      <c r="L610" s="49"/>
      <c r="M610" s="49"/>
      <c r="N610" s="178"/>
      <c r="O610" s="49"/>
      <c r="P610" s="49"/>
      <c r="Q610" s="178"/>
      <c r="R610" s="49"/>
      <c r="S610" s="49"/>
      <c r="T610" s="178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U610" s="171">
        <v>52.15</v>
      </c>
      <c r="AV610" s="49">
        <f t="shared" si="254"/>
        <v>396.34</v>
      </c>
      <c r="AW610" s="49">
        <f t="shared" si="255"/>
        <v>479.17999999999995</v>
      </c>
      <c r="AX610" s="19">
        <f t="shared" si="256"/>
        <v>0</v>
      </c>
    </row>
    <row r="611" spans="1:50" hidden="1">
      <c r="A611" s="59" t="s">
        <v>192</v>
      </c>
      <c r="B611" s="59" t="s">
        <v>66</v>
      </c>
      <c r="C611" s="3">
        <v>43859</v>
      </c>
      <c r="D611" s="19"/>
      <c r="E611" s="178"/>
      <c r="F611" s="49"/>
      <c r="G611" s="49"/>
      <c r="H611" s="178"/>
      <c r="I611" s="49"/>
      <c r="J611" s="49"/>
      <c r="K611" s="178"/>
      <c r="L611" s="49"/>
      <c r="M611" s="49"/>
      <c r="N611" s="178"/>
      <c r="O611" s="49"/>
      <c r="P611" s="49"/>
      <c r="Q611" s="178"/>
      <c r="R611" s="49"/>
      <c r="S611" s="49"/>
      <c r="T611" s="178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U611" s="171">
        <v>53.33</v>
      </c>
      <c r="AV611" s="49">
        <f t="shared" si="254"/>
        <v>405.30799999999999</v>
      </c>
      <c r="AW611" s="49">
        <f t="shared" si="255"/>
        <v>464.05599999999998</v>
      </c>
      <c r="AX611" s="19">
        <f t="shared" si="256"/>
        <v>0</v>
      </c>
    </row>
    <row r="612" spans="1:50" hidden="1">
      <c r="A612" s="59" t="s">
        <v>193</v>
      </c>
      <c r="B612" s="59" t="s">
        <v>66</v>
      </c>
      <c r="C612" s="3">
        <v>43858</v>
      </c>
      <c r="D612" s="19"/>
      <c r="E612" s="178"/>
      <c r="F612" s="49"/>
      <c r="G612" s="49"/>
      <c r="H612" s="178"/>
      <c r="I612" s="49"/>
      <c r="J612" s="49"/>
      <c r="K612" s="178"/>
      <c r="L612" s="49"/>
      <c r="M612" s="49"/>
      <c r="N612" s="178"/>
      <c r="O612" s="49"/>
      <c r="P612" s="49"/>
      <c r="Q612" s="178"/>
      <c r="R612" s="49"/>
      <c r="S612" s="49"/>
      <c r="T612" s="178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U612" s="171">
        <v>53.48</v>
      </c>
      <c r="AV612" s="49">
        <f t="shared" si="254"/>
        <v>406.44799999999998</v>
      </c>
      <c r="AW612" s="49">
        <f t="shared" si="255"/>
        <v>468.76799999999997</v>
      </c>
      <c r="AX612" s="19">
        <f t="shared" si="256"/>
        <v>0</v>
      </c>
    </row>
    <row r="613" spans="1:50" hidden="1">
      <c r="A613" s="59" t="s">
        <v>194</v>
      </c>
      <c r="B613" s="59" t="s">
        <v>66</v>
      </c>
      <c r="C613" s="3">
        <v>43857</v>
      </c>
      <c r="D613" s="19"/>
      <c r="E613" s="178"/>
      <c r="F613" s="49"/>
      <c r="G613" s="49"/>
      <c r="H613" s="178"/>
      <c r="I613" s="49"/>
      <c r="J613" s="49"/>
      <c r="K613" s="178"/>
      <c r="L613" s="49"/>
      <c r="M613" s="49"/>
      <c r="N613" s="178"/>
      <c r="O613" s="49"/>
      <c r="P613" s="49"/>
      <c r="Q613" s="178"/>
      <c r="R613" s="49"/>
      <c r="S613" s="49"/>
      <c r="T613" s="178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U613" s="171">
        <v>53.14</v>
      </c>
      <c r="AV613" s="49">
        <f t="shared" si="254"/>
        <v>403.86399999999998</v>
      </c>
      <c r="AW613" s="49">
        <f t="shared" si="255"/>
        <v>469.07199999999995</v>
      </c>
      <c r="AX613" s="19">
        <f t="shared" si="256"/>
        <v>0</v>
      </c>
    </row>
    <row r="614" spans="1:50" hidden="1">
      <c r="A614" s="59" t="s">
        <v>195</v>
      </c>
      <c r="B614" s="59" t="s">
        <v>66</v>
      </c>
      <c r="C614" s="3">
        <v>43854</v>
      </c>
      <c r="D614" s="19"/>
      <c r="E614" s="178"/>
      <c r="F614" s="49"/>
      <c r="G614" s="49"/>
      <c r="H614" s="178"/>
      <c r="I614" s="49"/>
      <c r="J614" s="49"/>
      <c r="K614" s="178"/>
      <c r="L614" s="49"/>
      <c r="M614" s="49"/>
      <c r="N614" s="178"/>
      <c r="O614" s="49"/>
      <c r="P614" s="49"/>
      <c r="Q614" s="178"/>
      <c r="R614" s="49"/>
      <c r="S614" s="49"/>
      <c r="T614" s="178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U614" s="172">
        <v>54.19</v>
      </c>
      <c r="AV614" s="49">
        <f t="shared" si="254"/>
        <v>411.84399999999994</v>
      </c>
      <c r="AW614" s="49">
        <f t="shared" si="255"/>
        <v>468.76799999999997</v>
      </c>
      <c r="AX614" s="19">
        <f t="shared" si="256"/>
        <v>0</v>
      </c>
    </row>
    <row r="615" spans="1:50" hidden="1">
      <c r="A615" s="59" t="s">
        <v>196</v>
      </c>
      <c r="B615" s="59" t="s">
        <v>66</v>
      </c>
      <c r="C615" s="3">
        <v>43853</v>
      </c>
      <c r="D615" s="19"/>
      <c r="E615" s="178"/>
      <c r="F615" s="49"/>
      <c r="G615" s="49"/>
      <c r="H615" s="178"/>
      <c r="I615" s="49"/>
      <c r="J615" s="49"/>
      <c r="K615" s="178"/>
      <c r="L615" s="49"/>
      <c r="M615" s="49"/>
      <c r="N615" s="178"/>
      <c r="O615" s="49"/>
      <c r="P615" s="49"/>
      <c r="Q615" s="178"/>
      <c r="R615" s="49"/>
      <c r="S615" s="49"/>
      <c r="T615" s="178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U615" s="172">
        <v>55.59</v>
      </c>
      <c r="AV615" s="49">
        <f t="shared" si="254"/>
        <v>422.48399999999998</v>
      </c>
      <c r="AW615" s="49">
        <f t="shared" si="255"/>
        <v>464.43599999999998</v>
      </c>
      <c r="AX615" s="19">
        <f t="shared" si="256"/>
        <v>0</v>
      </c>
    </row>
    <row r="616" spans="1:50" hidden="1">
      <c r="A616" s="59" t="s">
        <v>197</v>
      </c>
      <c r="B616" s="59" t="s">
        <v>66</v>
      </c>
      <c r="C616" s="3">
        <v>43852</v>
      </c>
      <c r="D616" s="19"/>
      <c r="E616" s="178"/>
      <c r="F616" s="49"/>
      <c r="G616" s="49"/>
      <c r="H616" s="178"/>
      <c r="I616" s="49"/>
      <c r="J616" s="49"/>
      <c r="K616" s="178"/>
      <c r="L616" s="49"/>
      <c r="M616" s="49"/>
      <c r="N616" s="178"/>
      <c r="O616" s="49"/>
      <c r="P616" s="49"/>
      <c r="Q616" s="178"/>
      <c r="R616" s="49"/>
      <c r="S616" s="49"/>
      <c r="T616" s="178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U616" s="172">
        <v>56.74</v>
      </c>
      <c r="AV616" s="49">
        <f t="shared" si="254"/>
        <v>431.22399999999999</v>
      </c>
      <c r="AW616" s="49">
        <f t="shared" si="255"/>
        <v>459.952</v>
      </c>
      <c r="AX616" s="19">
        <f t="shared" si="256"/>
        <v>0</v>
      </c>
    </row>
    <row r="617" spans="1:50" hidden="1">
      <c r="A617" s="59" t="s">
        <v>198</v>
      </c>
      <c r="B617" s="59" t="s">
        <v>66</v>
      </c>
      <c r="C617" s="3">
        <v>43851</v>
      </c>
      <c r="D617" s="19"/>
      <c r="E617" s="178"/>
      <c r="F617" s="49"/>
      <c r="G617" s="49"/>
      <c r="H617" s="178"/>
      <c r="I617" s="49"/>
      <c r="J617" s="49"/>
      <c r="K617" s="178"/>
      <c r="L617" s="49"/>
      <c r="M617" s="49"/>
      <c r="N617" s="178"/>
      <c r="O617" s="49"/>
      <c r="P617" s="49"/>
      <c r="Q617" s="178"/>
      <c r="R617" s="49"/>
      <c r="S617" s="49"/>
      <c r="T617" s="178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U617" s="172">
        <v>58.34</v>
      </c>
      <c r="AV617" s="49">
        <f t="shared" si="254"/>
        <v>443.38400000000001</v>
      </c>
      <c r="AW617" s="49">
        <f t="shared" si="255"/>
        <v>459.34399999999994</v>
      </c>
      <c r="AX617" s="19">
        <f t="shared" si="256"/>
        <v>0</v>
      </c>
    </row>
    <row r="618" spans="1:50" hidden="1">
      <c r="A618" s="59" t="s">
        <v>199</v>
      </c>
      <c r="B618" s="59" t="s">
        <v>66</v>
      </c>
      <c r="C618" s="3">
        <v>43847</v>
      </c>
      <c r="D618" s="19"/>
      <c r="E618" s="178"/>
      <c r="F618" s="49"/>
      <c r="G618" s="49"/>
      <c r="H618" s="178"/>
      <c r="I618" s="49"/>
      <c r="J618" s="49"/>
      <c r="K618" s="178"/>
      <c r="L618" s="49"/>
      <c r="M618" s="49"/>
      <c r="N618" s="178"/>
      <c r="O618" s="49"/>
      <c r="P618" s="49"/>
      <c r="Q618" s="178"/>
      <c r="R618" s="49"/>
      <c r="S618" s="49"/>
      <c r="T618" s="178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U618" s="172">
        <v>58.54</v>
      </c>
      <c r="AV618" s="49">
        <f t="shared" si="254"/>
        <v>444.904</v>
      </c>
      <c r="AW618" s="49">
        <f t="shared" si="255"/>
        <v>465.27199999999999</v>
      </c>
      <c r="AX618" s="19">
        <f t="shared" si="256"/>
        <v>0</v>
      </c>
    </row>
    <row r="619" spans="1:50" hidden="1">
      <c r="A619" s="59" t="s">
        <v>200</v>
      </c>
      <c r="B619" s="59" t="s">
        <v>66</v>
      </c>
      <c r="C619" s="3">
        <v>43846</v>
      </c>
      <c r="D619" s="19"/>
      <c r="E619" s="178"/>
      <c r="F619" s="49"/>
      <c r="G619" s="49"/>
      <c r="H619" s="178"/>
      <c r="I619" s="49"/>
      <c r="J619" s="49"/>
      <c r="K619" s="178"/>
      <c r="L619" s="49"/>
      <c r="M619" s="49"/>
      <c r="N619" s="178"/>
      <c r="O619" s="49"/>
      <c r="P619" s="49"/>
      <c r="Q619" s="178"/>
      <c r="R619" s="49"/>
      <c r="S619" s="49"/>
      <c r="T619" s="178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U619" s="172">
        <v>58.52</v>
      </c>
      <c r="AV619" s="49">
        <f t="shared" si="254"/>
        <v>444.75200000000001</v>
      </c>
      <c r="AW619" s="49">
        <f t="shared" si="255"/>
        <v>463.06799999999998</v>
      </c>
      <c r="AX619" s="19">
        <f t="shared" si="256"/>
        <v>0</v>
      </c>
    </row>
    <row r="620" spans="1:50" hidden="1">
      <c r="A620" s="59" t="s">
        <v>201</v>
      </c>
      <c r="B620" s="59" t="s">
        <v>66</v>
      </c>
      <c r="C620" s="3">
        <v>43845</v>
      </c>
      <c r="D620" s="19"/>
      <c r="E620" s="178"/>
      <c r="F620" s="49"/>
      <c r="G620" s="49"/>
      <c r="H620" s="178"/>
      <c r="I620" s="49"/>
      <c r="J620" s="49"/>
      <c r="K620" s="178"/>
      <c r="L620" s="49"/>
      <c r="M620" s="49"/>
      <c r="N620" s="178"/>
      <c r="O620" s="49"/>
      <c r="P620" s="49"/>
      <c r="Q620" s="178"/>
      <c r="R620" s="49"/>
      <c r="S620" s="49"/>
      <c r="T620" s="178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U620" s="172">
        <v>57.81</v>
      </c>
      <c r="AV620" s="49">
        <f t="shared" ref="AV620:AV683" si="257">AU620*$AU$27</f>
        <v>439.35599999999999</v>
      </c>
      <c r="AW620" s="49">
        <f t="shared" si="255"/>
        <v>463.14399999999995</v>
      </c>
      <c r="AX620" s="19">
        <f t="shared" si="256"/>
        <v>0</v>
      </c>
    </row>
    <row r="621" spans="1:50" hidden="1">
      <c r="A621" s="59" t="s">
        <v>202</v>
      </c>
      <c r="B621" s="59" t="s">
        <v>66</v>
      </c>
      <c r="C621" s="3">
        <v>43844</v>
      </c>
      <c r="D621" s="19"/>
      <c r="E621" s="178"/>
      <c r="F621" s="49"/>
      <c r="G621" s="49"/>
      <c r="H621" s="178"/>
      <c r="I621" s="49"/>
      <c r="J621" s="49"/>
      <c r="K621" s="178"/>
      <c r="L621" s="49"/>
      <c r="M621" s="49"/>
      <c r="N621" s="178"/>
      <c r="O621" s="49"/>
      <c r="P621" s="49"/>
      <c r="Q621" s="178"/>
      <c r="R621" s="49"/>
      <c r="S621" s="49"/>
      <c r="T621" s="178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U621" s="172">
        <v>58.23</v>
      </c>
      <c r="AV621" s="49">
        <f t="shared" si="257"/>
        <v>442.54799999999994</v>
      </c>
      <c r="AW621" s="49">
        <f t="shared" si="255"/>
        <v>457.596</v>
      </c>
      <c r="AX621" s="19">
        <f t="shared" si="256"/>
        <v>0</v>
      </c>
    </row>
    <row r="622" spans="1:50" hidden="1">
      <c r="A622" s="59" t="s">
        <v>203</v>
      </c>
      <c r="B622" s="59" t="s">
        <v>66</v>
      </c>
      <c r="C622" s="3">
        <v>43843</v>
      </c>
      <c r="D622" s="19"/>
      <c r="E622" s="178"/>
      <c r="F622" s="49"/>
      <c r="G622" s="49"/>
      <c r="H622" s="178"/>
      <c r="I622" s="49"/>
      <c r="J622" s="49"/>
      <c r="K622" s="178"/>
      <c r="L622" s="49"/>
      <c r="M622" s="49"/>
      <c r="N622" s="178"/>
      <c r="O622" s="49"/>
      <c r="P622" s="49"/>
      <c r="Q622" s="178"/>
      <c r="R622" s="49"/>
      <c r="S622" s="49"/>
      <c r="T622" s="178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U622" s="172">
        <v>58.08</v>
      </c>
      <c r="AV622" s="49">
        <f t="shared" si="257"/>
        <v>441.40799999999996</v>
      </c>
      <c r="AW622" s="49">
        <f t="shared" si="255"/>
        <v>456.53199999999998</v>
      </c>
      <c r="AX622" s="19">
        <f t="shared" si="256"/>
        <v>0</v>
      </c>
    </row>
    <row r="623" spans="1:50" hidden="1">
      <c r="A623" s="59" t="s">
        <v>204</v>
      </c>
      <c r="B623" s="59" t="s">
        <v>66</v>
      </c>
      <c r="C623" s="3">
        <v>43840</v>
      </c>
      <c r="D623" s="19"/>
      <c r="E623" s="178"/>
      <c r="F623" s="49"/>
      <c r="G623" s="49"/>
      <c r="H623" s="178"/>
      <c r="I623" s="49"/>
      <c r="J623" s="49"/>
      <c r="K623" s="178"/>
      <c r="L623" s="49"/>
      <c r="M623" s="49"/>
      <c r="N623" s="178"/>
      <c r="O623" s="49"/>
      <c r="P623" s="49"/>
      <c r="Q623" s="178"/>
      <c r="R623" s="49"/>
      <c r="S623" s="49"/>
      <c r="T623" s="178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U623" s="172">
        <v>59.04</v>
      </c>
      <c r="AV623" s="49">
        <f t="shared" si="257"/>
        <v>448.70399999999995</v>
      </c>
      <c r="AW623" s="49">
        <f t="shared" si="255"/>
        <v>449.76799999999997</v>
      </c>
      <c r="AX623" s="19">
        <f t="shared" si="256"/>
        <v>0</v>
      </c>
    </row>
    <row r="624" spans="1:50" hidden="1">
      <c r="A624" s="59" t="s">
        <v>205</v>
      </c>
      <c r="B624" s="59" t="s">
        <v>66</v>
      </c>
      <c r="C624" s="3">
        <v>43839</v>
      </c>
      <c r="D624" s="19"/>
      <c r="E624" s="178"/>
      <c r="F624" s="49"/>
      <c r="G624" s="49"/>
      <c r="H624" s="178"/>
      <c r="I624" s="49"/>
      <c r="J624" s="49"/>
      <c r="K624" s="178"/>
      <c r="L624" s="49"/>
      <c r="M624" s="49"/>
      <c r="N624" s="178"/>
      <c r="O624" s="49"/>
      <c r="P624" s="49"/>
      <c r="Q624" s="178"/>
      <c r="R624" s="49"/>
      <c r="S624" s="49"/>
      <c r="T624" s="178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U624" s="172">
        <v>59.56</v>
      </c>
      <c r="AV624" s="49">
        <f t="shared" si="257"/>
        <v>452.65600000000001</v>
      </c>
      <c r="AW624" s="49">
        <f t="shared" si="255"/>
        <v>446.57599999999996</v>
      </c>
      <c r="AX624" s="19">
        <f t="shared" si="256"/>
        <v>0</v>
      </c>
    </row>
    <row r="625" spans="1:50" hidden="1">
      <c r="A625" s="59" t="s">
        <v>206</v>
      </c>
      <c r="B625" s="59" t="s">
        <v>66</v>
      </c>
      <c r="C625" s="3">
        <v>43838</v>
      </c>
      <c r="D625" s="19"/>
      <c r="E625" s="178"/>
      <c r="F625" s="49"/>
      <c r="G625" s="49"/>
      <c r="H625" s="178"/>
      <c r="I625" s="49"/>
      <c r="J625" s="49"/>
      <c r="K625" s="178"/>
      <c r="L625" s="49"/>
      <c r="M625" s="49"/>
      <c r="N625" s="178"/>
      <c r="O625" s="49"/>
      <c r="P625" s="49"/>
      <c r="Q625" s="178"/>
      <c r="R625" s="49"/>
      <c r="S625" s="49"/>
      <c r="T625" s="178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U625" s="172">
        <v>59.61</v>
      </c>
      <c r="AV625" s="49">
        <f t="shared" si="257"/>
        <v>453.036</v>
      </c>
      <c r="AW625" s="49">
        <f t="shared" si="255"/>
        <v>450.22399999999999</v>
      </c>
      <c r="AX625" s="19">
        <f t="shared" si="256"/>
        <v>0</v>
      </c>
    </row>
    <row r="626" spans="1:50" hidden="1">
      <c r="A626" s="59" t="s">
        <v>207</v>
      </c>
      <c r="B626" s="59" t="s">
        <v>66</v>
      </c>
      <c r="C626" s="3">
        <v>43837</v>
      </c>
      <c r="D626" s="19"/>
      <c r="E626" s="178"/>
      <c r="F626" s="49"/>
      <c r="G626" s="49"/>
      <c r="H626" s="178"/>
      <c r="I626" s="49"/>
      <c r="J626" s="49"/>
      <c r="K626" s="178"/>
      <c r="L626" s="49"/>
      <c r="M626" s="49"/>
      <c r="N626" s="178"/>
      <c r="O626" s="49"/>
      <c r="P626" s="49"/>
      <c r="Q626" s="178"/>
      <c r="R626" s="49"/>
      <c r="S626" s="49"/>
      <c r="T626" s="178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U626" s="172">
        <v>62.7</v>
      </c>
      <c r="AV626" s="49">
        <f t="shared" si="257"/>
        <v>476.52</v>
      </c>
      <c r="AW626" s="49">
        <f t="shared" si="255"/>
        <v>448.55200000000002</v>
      </c>
      <c r="AX626" s="19">
        <f t="shared" si="256"/>
        <v>0</v>
      </c>
    </row>
    <row r="627" spans="1:50" hidden="1">
      <c r="A627" s="59" t="s">
        <v>208</v>
      </c>
      <c r="B627" s="59" t="s">
        <v>66</v>
      </c>
      <c r="C627" s="3">
        <v>43836</v>
      </c>
      <c r="D627" s="19"/>
      <c r="E627" s="178"/>
      <c r="F627" s="49"/>
      <c r="G627" s="49"/>
      <c r="H627" s="178"/>
      <c r="I627" s="49"/>
      <c r="J627" s="49"/>
      <c r="K627" s="178"/>
      <c r="L627" s="49"/>
      <c r="M627" s="49"/>
      <c r="N627" s="178"/>
      <c r="O627" s="49"/>
      <c r="P627" s="49"/>
      <c r="Q627" s="178"/>
      <c r="R627" s="49"/>
      <c r="S627" s="49"/>
      <c r="T627" s="178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U627" s="172">
        <v>63.27</v>
      </c>
      <c r="AV627" s="49">
        <f t="shared" si="257"/>
        <v>480.85199999999998</v>
      </c>
      <c r="AW627" s="49">
        <f t="shared" si="255"/>
        <v>449.92</v>
      </c>
      <c r="AX627" s="19">
        <f t="shared" si="256"/>
        <v>0</v>
      </c>
    </row>
    <row r="628" spans="1:50" hidden="1">
      <c r="A628" s="59" t="s">
        <v>209</v>
      </c>
      <c r="B628" s="59" t="s">
        <v>66</v>
      </c>
      <c r="C628" s="3">
        <v>43833</v>
      </c>
      <c r="D628" s="19"/>
      <c r="E628" s="178"/>
      <c r="F628" s="49"/>
      <c r="G628" s="49"/>
      <c r="H628" s="178"/>
      <c r="I628" s="49"/>
      <c r="J628" s="49"/>
      <c r="K628" s="178"/>
      <c r="L628" s="49"/>
      <c r="M628" s="49"/>
      <c r="N628" s="178"/>
      <c r="O628" s="49"/>
      <c r="P628" s="49"/>
      <c r="Q628" s="178"/>
      <c r="R628" s="49"/>
      <c r="S628" s="49"/>
      <c r="T628" s="178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U628" s="172">
        <v>63.05</v>
      </c>
      <c r="AV628" s="49">
        <f t="shared" si="257"/>
        <v>479.17999999999995</v>
      </c>
      <c r="AW628" s="49">
        <f t="shared" si="255"/>
        <v>444.06799999999998</v>
      </c>
      <c r="AX628" s="19">
        <f t="shared" si="256"/>
        <v>0</v>
      </c>
    </row>
    <row r="629" spans="1:50" s="154" customFormat="1" hidden="1">
      <c r="A629" s="60" t="s">
        <v>210</v>
      </c>
      <c r="B629" s="60" t="s">
        <v>66</v>
      </c>
      <c r="C629" s="14">
        <v>43832</v>
      </c>
      <c r="D629" s="48"/>
      <c r="E629" s="179"/>
      <c r="F629" s="114"/>
      <c r="G629" s="114"/>
      <c r="H629" s="179"/>
      <c r="I629" s="114"/>
      <c r="J629" s="114"/>
      <c r="K629" s="179"/>
      <c r="L629" s="114"/>
      <c r="M629" s="114"/>
      <c r="N629" s="179"/>
      <c r="O629" s="114"/>
      <c r="P629" s="114"/>
      <c r="Q629" s="179"/>
      <c r="R629" s="114"/>
      <c r="S629" s="114"/>
      <c r="T629" s="179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  <c r="AE629" s="114"/>
      <c r="AF629" s="114"/>
      <c r="AG629" s="114"/>
      <c r="AH629" s="114"/>
      <c r="AI629" s="114"/>
      <c r="AJ629" s="114"/>
      <c r="AK629" s="114"/>
      <c r="AL629" s="114"/>
      <c r="AM629" s="114"/>
      <c r="AN629" s="114"/>
      <c r="AO629" s="114"/>
      <c r="AP629" s="114"/>
      <c r="AQ629" s="114"/>
      <c r="AR629" s="114"/>
      <c r="AS629" s="173"/>
      <c r="AT629" s="173"/>
      <c r="AU629" s="180">
        <v>61.06</v>
      </c>
      <c r="AV629" s="49">
        <f t="shared" si="257"/>
        <v>464.05599999999998</v>
      </c>
      <c r="AW629" s="49">
        <f t="shared" si="255"/>
        <v>444.06799999999998</v>
      </c>
      <c r="AX629" s="19">
        <f t="shared" si="256"/>
        <v>0</v>
      </c>
    </row>
    <row r="630" spans="1:50" hidden="1">
      <c r="A630" s="59" t="s">
        <v>211</v>
      </c>
      <c r="B630" s="59" t="s">
        <v>67</v>
      </c>
      <c r="C630" s="3">
        <v>43830</v>
      </c>
      <c r="D630" s="1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U630" s="172">
        <v>61.68</v>
      </c>
      <c r="AV630" s="49">
        <f t="shared" si="257"/>
        <v>468.76799999999997</v>
      </c>
      <c r="AW630" s="49">
        <f t="shared" si="255"/>
        <v>426.36</v>
      </c>
      <c r="AX630" s="19"/>
    </row>
    <row r="631" spans="1:50" hidden="1">
      <c r="A631" s="59" t="s">
        <v>212</v>
      </c>
      <c r="B631" s="59" t="s">
        <v>67</v>
      </c>
      <c r="C631" s="3">
        <v>43829</v>
      </c>
      <c r="D631" s="1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U631" s="172">
        <v>61.72</v>
      </c>
      <c r="AV631" s="49">
        <f t="shared" si="257"/>
        <v>469.07199999999995</v>
      </c>
      <c r="AW631" s="49">
        <f t="shared" si="255"/>
        <v>425.29599999999999</v>
      </c>
      <c r="AX631" s="19"/>
    </row>
    <row r="632" spans="1:50" hidden="1">
      <c r="A632" s="59" t="s">
        <v>213</v>
      </c>
      <c r="B632" s="59" t="s">
        <v>67</v>
      </c>
      <c r="C632" s="3">
        <v>43826</v>
      </c>
      <c r="D632" s="1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U632" s="172">
        <v>61.68</v>
      </c>
      <c r="AV632" s="49">
        <f t="shared" si="257"/>
        <v>468.76799999999997</v>
      </c>
      <c r="AW632" s="49">
        <f t="shared" si="255"/>
        <v>419.29199999999997</v>
      </c>
      <c r="AX632" s="19"/>
    </row>
    <row r="633" spans="1:50" hidden="1">
      <c r="A633" s="59" t="s">
        <v>61</v>
      </c>
      <c r="B633" s="59" t="s">
        <v>67</v>
      </c>
      <c r="C633" s="3">
        <v>43825</v>
      </c>
      <c r="D633" s="1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U633" s="172">
        <v>61.11</v>
      </c>
      <c r="AV633" s="49">
        <f t="shared" si="257"/>
        <v>464.43599999999998</v>
      </c>
      <c r="AW633" s="49">
        <f t="shared" si="255"/>
        <v>443.91599999999994</v>
      </c>
      <c r="AX633" s="19"/>
    </row>
    <row r="634" spans="1:50" hidden="1">
      <c r="A634" s="59" t="s">
        <v>214</v>
      </c>
      <c r="B634" s="59" t="s">
        <v>67</v>
      </c>
      <c r="C634" s="3">
        <v>43823</v>
      </c>
      <c r="D634" s="1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U634" s="172">
        <v>60.52</v>
      </c>
      <c r="AV634" s="49">
        <f t="shared" si="257"/>
        <v>459.952</v>
      </c>
      <c r="AW634" s="49">
        <f t="shared" si="255"/>
        <v>440.87599999999998</v>
      </c>
      <c r="AX634" s="19"/>
    </row>
    <row r="635" spans="1:50" hidden="1">
      <c r="A635" s="59" t="s">
        <v>215</v>
      </c>
      <c r="B635" s="59" t="s">
        <v>67</v>
      </c>
      <c r="C635" s="3">
        <v>43822</v>
      </c>
      <c r="D635" s="1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U635" s="181">
        <v>60.44</v>
      </c>
      <c r="AV635" s="49">
        <f t="shared" si="257"/>
        <v>459.34399999999994</v>
      </c>
      <c r="AW635" s="49">
        <f t="shared" ref="AW635:AW698" si="258">AV653</f>
        <v>439.05200000000002</v>
      </c>
      <c r="AX635" s="19"/>
    </row>
    <row r="636" spans="1:50" hidden="1">
      <c r="A636" s="59" t="s">
        <v>216</v>
      </c>
      <c r="B636" s="59" t="s">
        <v>67</v>
      </c>
      <c r="C636" s="3">
        <v>43819</v>
      </c>
      <c r="D636" s="1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U636" s="172">
        <v>61.22</v>
      </c>
      <c r="AV636" s="49">
        <f t="shared" si="257"/>
        <v>465.27199999999999</v>
      </c>
      <c r="AW636" s="49">
        <f t="shared" si="258"/>
        <v>445.20799999999997</v>
      </c>
      <c r="AX636" s="19"/>
    </row>
    <row r="637" spans="1:50" hidden="1">
      <c r="A637" s="59" t="s">
        <v>217</v>
      </c>
      <c r="B637" s="59" t="s">
        <v>67</v>
      </c>
      <c r="C637" s="3">
        <v>43818</v>
      </c>
      <c r="D637" s="1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U637" s="172">
        <v>60.93</v>
      </c>
      <c r="AV637" s="49">
        <f t="shared" si="257"/>
        <v>463.06799999999998</v>
      </c>
      <c r="AW637" s="49">
        <f t="shared" si="258"/>
        <v>434.036</v>
      </c>
      <c r="AX637" s="19"/>
    </row>
    <row r="638" spans="1:50" hidden="1">
      <c r="A638" s="59" t="s">
        <v>218</v>
      </c>
      <c r="B638" s="59" t="s">
        <v>67</v>
      </c>
      <c r="C638" s="3">
        <v>43817</v>
      </c>
      <c r="D638" s="1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U638" s="172">
        <v>60.94</v>
      </c>
      <c r="AV638" s="49">
        <f t="shared" si="257"/>
        <v>463.14399999999995</v>
      </c>
      <c r="AW638" s="49">
        <f t="shared" si="258"/>
        <v>419.596</v>
      </c>
      <c r="AX638" s="19"/>
    </row>
    <row r="639" spans="1:50" hidden="1">
      <c r="A639" s="59" t="s">
        <v>219</v>
      </c>
      <c r="B639" s="59" t="s">
        <v>67</v>
      </c>
      <c r="C639" s="3">
        <v>43816</v>
      </c>
      <c r="D639" s="1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U639" s="172">
        <v>60.21</v>
      </c>
      <c r="AV639" s="49">
        <f t="shared" si="257"/>
        <v>457.596</v>
      </c>
      <c r="AW639" s="49">
        <f t="shared" si="258"/>
        <v>433.58</v>
      </c>
      <c r="AX639" s="19"/>
    </row>
    <row r="640" spans="1:50" hidden="1">
      <c r="A640" s="59" t="s">
        <v>220</v>
      </c>
      <c r="B640" s="59" t="s">
        <v>67</v>
      </c>
      <c r="C640" s="3">
        <v>43815</v>
      </c>
      <c r="D640" s="1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U640" s="172">
        <v>60.07</v>
      </c>
      <c r="AV640" s="49">
        <f t="shared" si="257"/>
        <v>456.53199999999998</v>
      </c>
      <c r="AW640" s="49">
        <f t="shared" si="258"/>
        <v>438.67199999999997</v>
      </c>
      <c r="AX640" s="19"/>
    </row>
    <row r="641" spans="1:50" hidden="1">
      <c r="A641" s="59" t="s">
        <v>221</v>
      </c>
      <c r="B641" s="59" t="s">
        <v>67</v>
      </c>
      <c r="C641" s="3">
        <v>43812</v>
      </c>
      <c r="D641" s="1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U641" s="172">
        <v>59.18</v>
      </c>
      <c r="AV641" s="49">
        <f t="shared" si="257"/>
        <v>449.76799999999997</v>
      </c>
      <c r="AW641" s="49">
        <f t="shared" si="258"/>
        <v>431.452</v>
      </c>
      <c r="AX641" s="19"/>
    </row>
    <row r="642" spans="1:50" hidden="1">
      <c r="A642" s="59" t="s">
        <v>222</v>
      </c>
      <c r="B642" s="59" t="s">
        <v>67</v>
      </c>
      <c r="C642" s="3">
        <v>43811</v>
      </c>
      <c r="D642" s="1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U642" s="172">
        <v>58.76</v>
      </c>
      <c r="AV642" s="49">
        <f t="shared" si="257"/>
        <v>446.57599999999996</v>
      </c>
      <c r="AW642" s="49">
        <f t="shared" si="258"/>
        <v>434.11199999999997</v>
      </c>
      <c r="AX642" s="19"/>
    </row>
    <row r="643" spans="1:50" hidden="1">
      <c r="A643" s="59" t="s">
        <v>223</v>
      </c>
      <c r="B643" s="59" t="s">
        <v>67</v>
      </c>
      <c r="C643" s="3">
        <v>43810</v>
      </c>
      <c r="D643" s="1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U643" s="172">
        <v>59.24</v>
      </c>
      <c r="AV643" s="49">
        <f t="shared" si="257"/>
        <v>450.22399999999999</v>
      </c>
      <c r="AW643" s="49">
        <f t="shared" si="258"/>
        <v>431.67999999999995</v>
      </c>
      <c r="AX643" s="19"/>
    </row>
    <row r="644" spans="1:50" hidden="1">
      <c r="A644" s="59" t="s">
        <v>224</v>
      </c>
      <c r="B644" s="59" t="s">
        <v>67</v>
      </c>
      <c r="C644" s="3">
        <v>43809</v>
      </c>
      <c r="D644" s="1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U644" s="172">
        <v>59.02</v>
      </c>
      <c r="AV644" s="49">
        <f t="shared" si="257"/>
        <v>448.55200000000002</v>
      </c>
      <c r="AW644" s="49">
        <f t="shared" si="258"/>
        <v>432.13599999999997</v>
      </c>
      <c r="AX644" s="19"/>
    </row>
    <row r="645" spans="1:50" hidden="1">
      <c r="A645" s="59" t="s">
        <v>225</v>
      </c>
      <c r="B645" s="59" t="s">
        <v>67</v>
      </c>
      <c r="C645" s="3">
        <v>43808</v>
      </c>
      <c r="D645" s="1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U645" s="172">
        <v>59.2</v>
      </c>
      <c r="AV645" s="49">
        <f t="shared" si="257"/>
        <v>449.92</v>
      </c>
      <c r="AW645" s="49">
        <f t="shared" si="258"/>
        <v>435.024</v>
      </c>
      <c r="AX645" s="19"/>
    </row>
    <row r="646" spans="1:50" hidden="1">
      <c r="A646" s="59" t="s">
        <v>226</v>
      </c>
      <c r="B646" s="59" t="s">
        <v>67</v>
      </c>
      <c r="C646" s="3">
        <v>43805</v>
      </c>
      <c r="D646" s="1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U646" s="171">
        <v>58.43</v>
      </c>
      <c r="AV646" s="49">
        <f t="shared" si="257"/>
        <v>444.06799999999998</v>
      </c>
      <c r="AW646" s="49">
        <f t="shared" si="258"/>
        <v>434.34</v>
      </c>
      <c r="AX646" s="19"/>
    </row>
    <row r="647" spans="1:50" hidden="1">
      <c r="A647" s="59" t="s">
        <v>227</v>
      </c>
      <c r="B647" s="59" t="s">
        <v>67</v>
      </c>
      <c r="C647" s="3">
        <v>43804</v>
      </c>
      <c r="D647" s="1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U647" s="171">
        <v>58.43</v>
      </c>
      <c r="AV647" s="49">
        <f t="shared" si="257"/>
        <v>444.06799999999998</v>
      </c>
      <c r="AW647" s="49">
        <f t="shared" si="258"/>
        <v>428.26</v>
      </c>
      <c r="AX647" s="19"/>
    </row>
    <row r="648" spans="1:50" hidden="1">
      <c r="A648" s="59" t="s">
        <v>228</v>
      </c>
      <c r="B648" s="59" t="s">
        <v>67</v>
      </c>
      <c r="C648" s="3">
        <v>43803</v>
      </c>
      <c r="D648" s="1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U648" s="171">
        <v>56.1</v>
      </c>
      <c r="AV648" s="49">
        <f t="shared" si="257"/>
        <v>426.36</v>
      </c>
      <c r="AW648" s="49">
        <f t="shared" si="258"/>
        <v>434.94799999999998</v>
      </c>
      <c r="AX648" s="19"/>
    </row>
    <row r="649" spans="1:50" hidden="1">
      <c r="A649" s="59" t="s">
        <v>229</v>
      </c>
      <c r="B649" s="59" t="s">
        <v>67</v>
      </c>
      <c r="C649" s="3">
        <v>43802</v>
      </c>
      <c r="D649" s="1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U649" s="171">
        <v>55.96</v>
      </c>
      <c r="AV649" s="49">
        <f t="shared" si="257"/>
        <v>425.29599999999999</v>
      </c>
      <c r="AW649" s="49">
        <f t="shared" si="258"/>
        <v>429.70399999999995</v>
      </c>
      <c r="AX649" s="19"/>
    </row>
    <row r="650" spans="1:50" hidden="1">
      <c r="A650" s="59" t="s">
        <v>230</v>
      </c>
      <c r="B650" s="59" t="s">
        <v>67</v>
      </c>
      <c r="C650" s="3">
        <v>43801</v>
      </c>
      <c r="D650" s="1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U650" s="171">
        <v>55.17</v>
      </c>
      <c r="AV650" s="49">
        <f t="shared" si="257"/>
        <v>419.29199999999997</v>
      </c>
      <c r="AW650" s="49">
        <f t="shared" si="258"/>
        <v>427.12</v>
      </c>
      <c r="AX650" s="19"/>
    </row>
    <row r="651" spans="1:50" hidden="1">
      <c r="A651" s="59" t="s">
        <v>231</v>
      </c>
      <c r="B651" s="59" t="s">
        <v>68</v>
      </c>
      <c r="C651" s="3">
        <v>43796</v>
      </c>
      <c r="D651" s="1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U651" s="172">
        <v>58.41</v>
      </c>
      <c r="AV651" s="49">
        <f t="shared" si="257"/>
        <v>443.91599999999994</v>
      </c>
      <c r="AW651" s="49">
        <f t="shared" si="258"/>
        <v>411.76799999999997</v>
      </c>
      <c r="AX651" s="19"/>
    </row>
    <row r="652" spans="1:50" hidden="1">
      <c r="A652" s="59" t="s">
        <v>232</v>
      </c>
      <c r="B652" s="59" t="s">
        <v>68</v>
      </c>
      <c r="C652" s="3">
        <v>43795</v>
      </c>
      <c r="D652" s="1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U652" s="172">
        <v>58.01</v>
      </c>
      <c r="AV652" s="49">
        <f t="shared" si="257"/>
        <v>440.87599999999998</v>
      </c>
      <c r="AW652" s="49">
        <f t="shared" si="258"/>
        <v>418.45600000000002</v>
      </c>
      <c r="AX652" s="19"/>
    </row>
    <row r="653" spans="1:50" hidden="1">
      <c r="A653" s="59" t="s">
        <v>233</v>
      </c>
      <c r="B653" s="59" t="s">
        <v>68</v>
      </c>
      <c r="C653" s="3">
        <v>43794</v>
      </c>
      <c r="D653" s="1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U653" s="172">
        <v>57.77</v>
      </c>
      <c r="AV653" s="49">
        <f t="shared" si="257"/>
        <v>439.05200000000002</v>
      </c>
      <c r="AW653" s="49">
        <f t="shared" si="258"/>
        <v>422.10399999999998</v>
      </c>
      <c r="AX653" s="19"/>
    </row>
    <row r="654" spans="1:50" hidden="1">
      <c r="A654" s="59" t="s">
        <v>234</v>
      </c>
      <c r="B654" s="59" t="s">
        <v>68</v>
      </c>
      <c r="C654" s="3">
        <v>43791</v>
      </c>
      <c r="D654" s="1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U654" s="172">
        <v>58.58</v>
      </c>
      <c r="AV654" s="49">
        <f t="shared" si="257"/>
        <v>445.20799999999997</v>
      </c>
      <c r="AW654" s="49">
        <f t="shared" si="258"/>
        <v>424.15600000000001</v>
      </c>
      <c r="AX654" s="19"/>
    </row>
    <row r="655" spans="1:50" hidden="1">
      <c r="A655" s="59" t="s">
        <v>235</v>
      </c>
      <c r="B655" s="59" t="s">
        <v>68</v>
      </c>
      <c r="C655" s="3">
        <v>43790</v>
      </c>
      <c r="D655" s="1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U655" s="172">
        <v>57.11</v>
      </c>
      <c r="AV655" s="49">
        <f t="shared" si="257"/>
        <v>434.036</v>
      </c>
      <c r="AW655" s="49">
        <f t="shared" si="258"/>
        <v>430.61599999999993</v>
      </c>
      <c r="AX655" s="19"/>
    </row>
    <row r="656" spans="1:50" hidden="1">
      <c r="A656" s="59" t="s">
        <v>236</v>
      </c>
      <c r="B656" s="59" t="s">
        <v>68</v>
      </c>
      <c r="C656" s="3">
        <v>43789</v>
      </c>
      <c r="D656" s="1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U656" s="172">
        <v>55.21</v>
      </c>
      <c r="AV656" s="49">
        <f t="shared" si="257"/>
        <v>419.596</v>
      </c>
      <c r="AW656" s="49">
        <f t="shared" si="258"/>
        <v>427.34799999999996</v>
      </c>
      <c r="AX656" s="19"/>
    </row>
    <row r="657" spans="1:50" hidden="1">
      <c r="A657" s="59" t="s">
        <v>237</v>
      </c>
      <c r="B657" s="59" t="s">
        <v>68</v>
      </c>
      <c r="C657" s="3">
        <v>43788</v>
      </c>
      <c r="D657" s="1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U657" s="172">
        <v>57.05</v>
      </c>
      <c r="AV657" s="49">
        <f t="shared" si="257"/>
        <v>433.58</v>
      </c>
      <c r="AW657" s="49">
        <f t="shared" si="258"/>
        <v>425.37199999999996</v>
      </c>
      <c r="AX657" s="19"/>
    </row>
    <row r="658" spans="1:50" hidden="1">
      <c r="A658" s="59" t="s">
        <v>238</v>
      </c>
      <c r="B658" s="59" t="s">
        <v>68</v>
      </c>
      <c r="C658" s="3">
        <v>43787</v>
      </c>
      <c r="D658" s="1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U658" s="172">
        <v>57.72</v>
      </c>
      <c r="AV658" s="49">
        <f t="shared" si="257"/>
        <v>438.67199999999997</v>
      </c>
      <c r="AW658" s="49">
        <f t="shared" si="258"/>
        <v>411.61599999999993</v>
      </c>
      <c r="AX658" s="19"/>
    </row>
    <row r="659" spans="1:50" hidden="1">
      <c r="A659" s="59" t="s">
        <v>239</v>
      </c>
      <c r="B659" s="59" t="s">
        <v>68</v>
      </c>
      <c r="C659" s="3">
        <v>43784</v>
      </c>
      <c r="D659" s="1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U659" s="172">
        <v>56.77</v>
      </c>
      <c r="AV659" s="49">
        <f t="shared" si="257"/>
        <v>431.452</v>
      </c>
      <c r="AW659" s="49">
        <f t="shared" si="258"/>
        <v>405.15600000000001</v>
      </c>
      <c r="AX659" s="19"/>
    </row>
    <row r="660" spans="1:50" hidden="1">
      <c r="A660" s="59" t="s">
        <v>240</v>
      </c>
      <c r="B660" s="59" t="s">
        <v>68</v>
      </c>
      <c r="C660" s="3">
        <v>43783</v>
      </c>
      <c r="D660" s="1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U660" s="172">
        <v>57.12</v>
      </c>
      <c r="AV660" s="49">
        <f t="shared" si="257"/>
        <v>434.11199999999997</v>
      </c>
      <c r="AW660" s="49">
        <f t="shared" si="258"/>
        <v>408.72800000000001</v>
      </c>
      <c r="AX660" s="19"/>
    </row>
    <row r="661" spans="1:50" hidden="1">
      <c r="A661" s="59" t="s">
        <v>241</v>
      </c>
      <c r="B661" s="59" t="s">
        <v>68</v>
      </c>
      <c r="C661" s="3">
        <v>43782</v>
      </c>
      <c r="D661" s="1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U661" s="172">
        <v>56.8</v>
      </c>
      <c r="AV661" s="49">
        <f t="shared" si="257"/>
        <v>431.67999999999995</v>
      </c>
      <c r="AW661" s="49">
        <f t="shared" si="258"/>
        <v>409.86799999999999</v>
      </c>
      <c r="AX661" s="19"/>
    </row>
    <row r="662" spans="1:50" hidden="1">
      <c r="A662" s="59" t="s">
        <v>242</v>
      </c>
      <c r="B662" s="59" t="s">
        <v>68</v>
      </c>
      <c r="C662" s="3">
        <v>43781</v>
      </c>
      <c r="D662" s="1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U662" s="172">
        <v>56.86</v>
      </c>
      <c r="AV662" s="49">
        <f t="shared" si="257"/>
        <v>432.13599999999997</v>
      </c>
      <c r="AW662" s="49">
        <f t="shared" si="258"/>
        <v>405.536</v>
      </c>
      <c r="AX662" s="19"/>
    </row>
    <row r="663" spans="1:50" hidden="1">
      <c r="A663" s="59" t="s">
        <v>243</v>
      </c>
      <c r="B663" s="59" t="s">
        <v>68</v>
      </c>
      <c r="C663" s="3">
        <v>43780</v>
      </c>
      <c r="D663" s="1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U663" s="172">
        <v>57.24</v>
      </c>
      <c r="AV663" s="49">
        <f t="shared" si="257"/>
        <v>435.024</v>
      </c>
      <c r="AW663" s="49">
        <f t="shared" si="258"/>
        <v>401.35599999999999</v>
      </c>
      <c r="AX663" s="19"/>
    </row>
    <row r="664" spans="1:50" hidden="1">
      <c r="A664" s="59" t="s">
        <v>244</v>
      </c>
      <c r="B664" s="59" t="s">
        <v>68</v>
      </c>
      <c r="C664" s="3">
        <v>43777</v>
      </c>
      <c r="D664" s="1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U664" s="172">
        <v>57.15</v>
      </c>
      <c r="AV664" s="49">
        <f t="shared" si="257"/>
        <v>434.34</v>
      </c>
      <c r="AW664" s="49">
        <f t="shared" si="258"/>
        <v>407.28399999999999</v>
      </c>
      <c r="AX664" s="19"/>
    </row>
    <row r="665" spans="1:50" hidden="1">
      <c r="A665" s="59" t="s">
        <v>245</v>
      </c>
      <c r="B665" s="59" t="s">
        <v>68</v>
      </c>
      <c r="C665" s="3">
        <v>43776</v>
      </c>
      <c r="D665" s="1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U665" s="172">
        <v>56.35</v>
      </c>
      <c r="AV665" s="49">
        <f t="shared" si="257"/>
        <v>428.26</v>
      </c>
      <c r="AW665" s="49">
        <f t="shared" si="258"/>
        <v>415.72</v>
      </c>
      <c r="AX665" s="19"/>
    </row>
    <row r="666" spans="1:50" hidden="1">
      <c r="A666" s="59" t="s">
        <v>246</v>
      </c>
      <c r="B666" s="59" t="s">
        <v>68</v>
      </c>
      <c r="C666" s="3">
        <v>43775</v>
      </c>
      <c r="D666" s="1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U666" s="172">
        <v>57.23</v>
      </c>
      <c r="AV666" s="49">
        <f t="shared" si="257"/>
        <v>434.94799999999998</v>
      </c>
      <c r="AW666" s="49">
        <f t="shared" si="258"/>
        <v>406.97999999999996</v>
      </c>
      <c r="AX666" s="19"/>
    </row>
    <row r="667" spans="1:50" hidden="1">
      <c r="A667" s="59" t="s">
        <v>247</v>
      </c>
      <c r="B667" s="59" t="s">
        <v>68</v>
      </c>
      <c r="C667" s="3">
        <v>43774</v>
      </c>
      <c r="D667" s="1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U667" s="172">
        <v>56.54</v>
      </c>
      <c r="AV667" s="49">
        <f t="shared" si="257"/>
        <v>429.70399999999995</v>
      </c>
      <c r="AW667" s="49">
        <f t="shared" si="258"/>
        <v>399.68400000000003</v>
      </c>
      <c r="AX667" s="19"/>
    </row>
    <row r="668" spans="1:50" hidden="1">
      <c r="A668" s="59" t="s">
        <v>248</v>
      </c>
      <c r="B668" s="59" t="s">
        <v>68</v>
      </c>
      <c r="C668" s="3">
        <v>43773</v>
      </c>
      <c r="D668" s="1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U668" s="172">
        <v>56.2</v>
      </c>
      <c r="AV668" s="49">
        <f t="shared" si="257"/>
        <v>427.12</v>
      </c>
      <c r="AW668" s="49">
        <f t="shared" si="258"/>
        <v>399.988</v>
      </c>
      <c r="AX668" s="19"/>
    </row>
    <row r="669" spans="1:50" hidden="1">
      <c r="A669" s="60" t="s">
        <v>249</v>
      </c>
      <c r="B669" s="60" t="s">
        <v>68</v>
      </c>
      <c r="C669" s="14">
        <v>43770</v>
      </c>
      <c r="D669" s="48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49"/>
      <c r="W669" s="114"/>
      <c r="X669" s="114"/>
      <c r="Y669" s="114"/>
      <c r="Z669" s="114"/>
      <c r="AA669" s="114"/>
      <c r="AB669" s="114"/>
      <c r="AC669" s="114"/>
      <c r="AD669" s="114"/>
      <c r="AE669" s="114"/>
      <c r="AF669" s="114"/>
      <c r="AG669" s="114"/>
      <c r="AH669" s="114"/>
      <c r="AI669" s="114"/>
      <c r="AJ669" s="114"/>
      <c r="AK669" s="114"/>
      <c r="AL669" s="49"/>
      <c r="AM669" s="114"/>
      <c r="AN669" s="49"/>
      <c r="AO669" s="49"/>
      <c r="AP669" s="49"/>
      <c r="AQ669" s="49"/>
      <c r="AR669" s="49"/>
      <c r="AU669" s="172">
        <v>54.18</v>
      </c>
      <c r="AV669" s="49">
        <f t="shared" si="257"/>
        <v>411.76799999999997</v>
      </c>
      <c r="AW669" s="49">
        <f t="shared" si="258"/>
        <v>400.9</v>
      </c>
      <c r="AX669" s="19"/>
    </row>
    <row r="670" spans="1:50" hidden="1">
      <c r="A670" s="59" t="s">
        <v>250</v>
      </c>
      <c r="B670" s="59" t="s">
        <v>69</v>
      </c>
      <c r="C670" s="3">
        <v>43769</v>
      </c>
      <c r="D670" s="1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U670" s="172">
        <v>55.06</v>
      </c>
      <c r="AV670" s="49">
        <f t="shared" si="257"/>
        <v>418.45600000000002</v>
      </c>
      <c r="AW670" s="49">
        <f t="shared" si="258"/>
        <v>401.35599999999999</v>
      </c>
      <c r="AX670" s="19"/>
    </row>
    <row r="671" spans="1:50" hidden="1">
      <c r="A671" s="59" t="s">
        <v>251</v>
      </c>
      <c r="B671" s="59" t="s">
        <v>69</v>
      </c>
      <c r="C671" s="3">
        <v>43768</v>
      </c>
      <c r="D671" s="1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U671" s="172">
        <v>55.54</v>
      </c>
      <c r="AV671" s="49">
        <f t="shared" si="257"/>
        <v>422.10399999999998</v>
      </c>
      <c r="AW671" s="49">
        <f t="shared" si="258"/>
        <v>398.62</v>
      </c>
      <c r="AX671" s="19"/>
    </row>
    <row r="672" spans="1:50" hidden="1">
      <c r="A672" s="59" t="s">
        <v>252</v>
      </c>
      <c r="B672" s="59" t="s">
        <v>69</v>
      </c>
      <c r="C672" s="3">
        <v>43767</v>
      </c>
      <c r="D672" s="1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U672" s="172">
        <v>55.81</v>
      </c>
      <c r="AV672" s="49">
        <f t="shared" si="257"/>
        <v>424.15600000000001</v>
      </c>
      <c r="AW672" s="49">
        <f t="shared" si="258"/>
        <v>400.06399999999996</v>
      </c>
      <c r="AX672" s="19"/>
    </row>
    <row r="673" spans="1:50" hidden="1">
      <c r="A673" s="59" t="s">
        <v>253</v>
      </c>
      <c r="B673" s="59" t="s">
        <v>69</v>
      </c>
      <c r="C673" s="3">
        <v>43766</v>
      </c>
      <c r="D673" s="1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U673" s="172">
        <v>56.66</v>
      </c>
      <c r="AV673" s="49">
        <f t="shared" si="257"/>
        <v>430.61599999999993</v>
      </c>
      <c r="AW673" s="49">
        <f t="shared" si="258"/>
        <v>407.51199999999994</v>
      </c>
      <c r="AX673" s="19"/>
    </row>
    <row r="674" spans="1:50" hidden="1">
      <c r="A674" s="59" t="s">
        <v>254</v>
      </c>
      <c r="B674" s="59" t="s">
        <v>69</v>
      </c>
      <c r="C674" s="3">
        <v>43763</v>
      </c>
      <c r="D674" s="1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U674" s="172">
        <v>56.23</v>
      </c>
      <c r="AV674" s="49">
        <f t="shared" si="257"/>
        <v>427.34799999999996</v>
      </c>
      <c r="AW674" s="49">
        <f t="shared" si="258"/>
        <v>410.93199999999996</v>
      </c>
      <c r="AX674" s="19"/>
    </row>
    <row r="675" spans="1:50" hidden="1">
      <c r="A675" s="59" t="s">
        <v>255</v>
      </c>
      <c r="B675" s="59" t="s">
        <v>69</v>
      </c>
      <c r="C675" s="3">
        <v>43762</v>
      </c>
      <c r="D675" s="1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U675" s="172">
        <v>55.97</v>
      </c>
      <c r="AV675" s="49">
        <f t="shared" si="257"/>
        <v>425.37199999999996</v>
      </c>
      <c r="AW675" s="49">
        <f t="shared" si="258"/>
        <v>424.91599999999994</v>
      </c>
      <c r="AX675" s="19"/>
    </row>
    <row r="676" spans="1:50" hidden="1">
      <c r="A676" s="59" t="s">
        <v>256</v>
      </c>
      <c r="B676" s="59" t="s">
        <v>69</v>
      </c>
      <c r="C676" s="3">
        <v>43761</v>
      </c>
      <c r="D676" s="1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U676" s="172">
        <v>54.16</v>
      </c>
      <c r="AV676" s="49">
        <f t="shared" si="257"/>
        <v>411.61599999999993</v>
      </c>
      <c r="AW676" s="49">
        <f t="shared" si="258"/>
        <v>428.71599999999995</v>
      </c>
      <c r="AX676" s="19"/>
    </row>
    <row r="677" spans="1:50" hidden="1">
      <c r="A677" s="59" t="s">
        <v>257</v>
      </c>
      <c r="B677" s="59" t="s">
        <v>69</v>
      </c>
      <c r="C677" s="3">
        <v>43760</v>
      </c>
      <c r="D677" s="1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U677" s="172">
        <v>53.31</v>
      </c>
      <c r="AV677" s="49">
        <f t="shared" si="257"/>
        <v>405.15600000000001</v>
      </c>
      <c r="AW677" s="49">
        <f t="shared" si="258"/>
        <v>429.32400000000001</v>
      </c>
      <c r="AX677" s="19"/>
    </row>
    <row r="678" spans="1:50" hidden="1">
      <c r="A678" s="59" t="s">
        <v>258</v>
      </c>
      <c r="B678" s="59" t="s">
        <v>69</v>
      </c>
      <c r="C678" s="3">
        <v>43759</v>
      </c>
      <c r="D678" s="1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U678" s="172">
        <v>53.78</v>
      </c>
      <c r="AV678" s="49">
        <f t="shared" si="257"/>
        <v>408.72800000000001</v>
      </c>
      <c r="AW678" s="49">
        <f t="shared" si="258"/>
        <v>435.404</v>
      </c>
      <c r="AX678" s="19"/>
    </row>
    <row r="679" spans="1:50" hidden="1">
      <c r="A679" s="59" t="s">
        <v>259</v>
      </c>
      <c r="B679" s="59" t="s">
        <v>69</v>
      </c>
      <c r="C679" s="3">
        <v>43756</v>
      </c>
      <c r="D679" s="1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U679" s="172">
        <v>53.93</v>
      </c>
      <c r="AV679" s="49">
        <f t="shared" si="257"/>
        <v>409.86799999999999</v>
      </c>
      <c r="AW679" s="49">
        <f t="shared" si="258"/>
        <v>445.66399999999999</v>
      </c>
      <c r="AX679" s="19"/>
    </row>
    <row r="680" spans="1:50" hidden="1">
      <c r="A680" s="59" t="s">
        <v>260</v>
      </c>
      <c r="B680" s="59" t="s">
        <v>69</v>
      </c>
      <c r="C680" s="3">
        <v>43755</v>
      </c>
      <c r="D680" s="1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U680" s="172">
        <v>53.36</v>
      </c>
      <c r="AV680" s="49">
        <f t="shared" si="257"/>
        <v>405.536</v>
      </c>
      <c r="AW680" s="49">
        <f t="shared" si="258"/>
        <v>441.48399999999998</v>
      </c>
      <c r="AX680" s="19"/>
    </row>
    <row r="681" spans="1:50" hidden="1">
      <c r="A681" s="59" t="s">
        <v>261</v>
      </c>
      <c r="B681" s="59" t="s">
        <v>69</v>
      </c>
      <c r="C681" s="3">
        <v>43754</v>
      </c>
      <c r="D681" s="1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U681" s="172">
        <v>52.81</v>
      </c>
      <c r="AV681" s="49">
        <f t="shared" si="257"/>
        <v>401.35599999999999</v>
      </c>
      <c r="AW681" s="49">
        <f t="shared" si="258"/>
        <v>441.78800000000001</v>
      </c>
      <c r="AX681" s="19"/>
    </row>
    <row r="682" spans="1:50" hidden="1">
      <c r="A682" s="59" t="s">
        <v>262</v>
      </c>
      <c r="B682" s="59" t="s">
        <v>69</v>
      </c>
      <c r="C682" s="3">
        <v>43753</v>
      </c>
      <c r="D682" s="1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U682" s="172">
        <v>53.59</v>
      </c>
      <c r="AV682" s="49">
        <f t="shared" si="257"/>
        <v>407.28399999999999</v>
      </c>
      <c r="AW682" s="49">
        <f t="shared" si="258"/>
        <v>441.63599999999997</v>
      </c>
      <c r="AX682" s="19"/>
    </row>
    <row r="683" spans="1:50" hidden="1">
      <c r="A683" s="59" t="s">
        <v>263</v>
      </c>
      <c r="B683" s="59" t="s">
        <v>69</v>
      </c>
      <c r="C683" s="3">
        <v>43752</v>
      </c>
      <c r="D683" s="1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U683" s="172">
        <v>54.7</v>
      </c>
      <c r="AV683" s="49">
        <f t="shared" si="257"/>
        <v>415.72</v>
      </c>
      <c r="AW683" s="49">
        <f t="shared" si="258"/>
        <v>450.98399999999998</v>
      </c>
      <c r="AX683" s="19"/>
    </row>
    <row r="684" spans="1:50" hidden="1">
      <c r="A684" s="59" t="s">
        <v>264</v>
      </c>
      <c r="B684" s="59" t="s">
        <v>69</v>
      </c>
      <c r="C684" s="3">
        <v>43749</v>
      </c>
      <c r="D684" s="1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U684" s="172">
        <v>53.55</v>
      </c>
      <c r="AV684" s="49">
        <f t="shared" ref="AV684:AV747" si="259">AU684*$AU$27</f>
        <v>406.97999999999996</v>
      </c>
      <c r="AW684" s="49">
        <f t="shared" si="258"/>
        <v>478.03999999999996</v>
      </c>
      <c r="AX684" s="19"/>
    </row>
    <row r="685" spans="1:50" hidden="1">
      <c r="A685" s="59" t="s">
        <v>265</v>
      </c>
      <c r="B685" s="59" t="s">
        <v>69</v>
      </c>
      <c r="C685" s="3">
        <v>43748</v>
      </c>
      <c r="D685" s="1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U685" s="172">
        <v>52.59</v>
      </c>
      <c r="AV685" s="49">
        <f t="shared" si="259"/>
        <v>399.68400000000003</v>
      </c>
      <c r="AW685" s="49">
        <f t="shared" si="258"/>
        <v>416.86</v>
      </c>
      <c r="AX685" s="19"/>
    </row>
    <row r="686" spans="1:50" hidden="1">
      <c r="A686" s="59" t="s">
        <v>266</v>
      </c>
      <c r="B686" s="59" t="s">
        <v>69</v>
      </c>
      <c r="C686" s="3">
        <v>43747</v>
      </c>
      <c r="D686" s="1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U686" s="172">
        <v>52.63</v>
      </c>
      <c r="AV686" s="49">
        <f t="shared" si="259"/>
        <v>399.988</v>
      </c>
      <c r="AW686" s="49">
        <f t="shared" si="258"/>
        <v>418.68400000000003</v>
      </c>
      <c r="AX686" s="19"/>
    </row>
    <row r="687" spans="1:50" hidden="1">
      <c r="A687" s="59" t="s">
        <v>267</v>
      </c>
      <c r="B687" s="59" t="s">
        <v>69</v>
      </c>
      <c r="C687" s="3">
        <v>43746</v>
      </c>
      <c r="D687" s="1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U687" s="172">
        <v>52.75</v>
      </c>
      <c r="AV687" s="49">
        <f t="shared" si="259"/>
        <v>400.9</v>
      </c>
      <c r="AW687" s="49">
        <f t="shared" si="258"/>
        <v>423.7</v>
      </c>
      <c r="AX687" s="19"/>
    </row>
    <row r="688" spans="1:50" hidden="1">
      <c r="A688" s="59" t="s">
        <v>268</v>
      </c>
      <c r="B688" s="59" t="s">
        <v>69</v>
      </c>
      <c r="C688" s="3">
        <v>43745</v>
      </c>
      <c r="D688" s="1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U688" s="172">
        <v>52.81</v>
      </c>
      <c r="AV688" s="49">
        <f t="shared" si="259"/>
        <v>401.35599999999999</v>
      </c>
      <c r="AW688" s="49">
        <f t="shared" si="258"/>
        <v>436.23999999999995</v>
      </c>
      <c r="AX688" s="19"/>
    </row>
    <row r="689" spans="1:50" hidden="1">
      <c r="A689" s="59" t="s">
        <v>269</v>
      </c>
      <c r="B689" s="59" t="s">
        <v>69</v>
      </c>
      <c r="C689" s="3">
        <v>43742</v>
      </c>
      <c r="D689" s="1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U689" s="172">
        <v>52.45</v>
      </c>
      <c r="AV689" s="49">
        <f t="shared" si="259"/>
        <v>398.62</v>
      </c>
      <c r="AW689" s="49">
        <f t="shared" si="258"/>
        <v>439.65999999999997</v>
      </c>
      <c r="AX689" s="19"/>
    </row>
    <row r="690" spans="1:50" hidden="1">
      <c r="A690" s="59" t="s">
        <v>270</v>
      </c>
      <c r="B690" s="59" t="s">
        <v>69</v>
      </c>
      <c r="C690" s="3">
        <v>43741</v>
      </c>
      <c r="D690" s="1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U690" s="172">
        <v>52.64</v>
      </c>
      <c r="AV690" s="49">
        <f t="shared" si="259"/>
        <v>400.06399999999996</v>
      </c>
      <c r="AW690" s="49">
        <f t="shared" si="258"/>
        <v>429.55200000000002</v>
      </c>
      <c r="AX690" s="19"/>
    </row>
    <row r="691" spans="1:50" hidden="1">
      <c r="A691" s="59" t="s">
        <v>271</v>
      </c>
      <c r="B691" s="59" t="s">
        <v>69</v>
      </c>
      <c r="C691" s="3">
        <v>43740</v>
      </c>
      <c r="D691" s="1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U691" s="172">
        <v>53.62</v>
      </c>
      <c r="AV691" s="49">
        <f t="shared" si="259"/>
        <v>407.51199999999994</v>
      </c>
      <c r="AW691" s="49">
        <f t="shared" si="258"/>
        <v>427.87999999999994</v>
      </c>
      <c r="AX691" s="19"/>
    </row>
    <row r="692" spans="1:50" hidden="1">
      <c r="A692" s="60" t="s">
        <v>272</v>
      </c>
      <c r="B692" s="60" t="s">
        <v>69</v>
      </c>
      <c r="C692" s="14">
        <v>43739</v>
      </c>
      <c r="D692" s="48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49"/>
      <c r="W692" s="114"/>
      <c r="X692" s="114"/>
      <c r="Y692" s="114"/>
      <c r="Z692" s="114"/>
      <c r="AA692" s="114"/>
      <c r="AB692" s="114"/>
      <c r="AC692" s="114"/>
      <c r="AD692" s="114"/>
      <c r="AE692" s="114"/>
      <c r="AF692" s="114"/>
      <c r="AG692" s="114"/>
      <c r="AH692" s="114"/>
      <c r="AI692" s="114"/>
      <c r="AJ692" s="114"/>
      <c r="AK692" s="114"/>
      <c r="AL692" s="49"/>
      <c r="AM692" s="114"/>
      <c r="AN692" s="49"/>
      <c r="AO692" s="49"/>
      <c r="AP692" s="49"/>
      <c r="AQ692" s="49"/>
      <c r="AR692" s="49"/>
      <c r="AU692" s="172">
        <v>54.07</v>
      </c>
      <c r="AV692" s="49">
        <f t="shared" si="259"/>
        <v>410.93199999999996</v>
      </c>
      <c r="AW692" s="49">
        <f t="shared" si="258"/>
        <v>427.57599999999996</v>
      </c>
      <c r="AX692" s="19"/>
    </row>
    <row r="693" spans="1:50" hidden="1">
      <c r="A693" s="59" t="s">
        <v>273</v>
      </c>
      <c r="B693" s="59" t="s">
        <v>70</v>
      </c>
      <c r="C693" s="3">
        <v>43738</v>
      </c>
      <c r="D693" s="1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122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U693" s="172">
        <v>55.91</v>
      </c>
      <c r="AV693" s="49">
        <f t="shared" si="259"/>
        <v>424.91599999999994</v>
      </c>
      <c r="AW693" s="49">
        <f t="shared" si="258"/>
        <v>409.94399999999996</v>
      </c>
      <c r="AX693" s="19"/>
    </row>
    <row r="694" spans="1:50" hidden="1">
      <c r="A694" s="59" t="s">
        <v>274</v>
      </c>
      <c r="B694" s="59" t="s">
        <v>70</v>
      </c>
      <c r="C694" s="3">
        <v>43735</v>
      </c>
      <c r="D694" s="1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122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U694" s="172">
        <v>56.41</v>
      </c>
      <c r="AV694" s="49">
        <f t="shared" si="259"/>
        <v>428.71599999999995</v>
      </c>
      <c r="AW694" s="49">
        <f t="shared" si="258"/>
        <v>418.76</v>
      </c>
      <c r="AX694" s="19"/>
    </row>
    <row r="695" spans="1:50" hidden="1">
      <c r="A695" s="59" t="s">
        <v>275</v>
      </c>
      <c r="B695" s="59" t="s">
        <v>70</v>
      </c>
      <c r="C695" s="3">
        <v>43734</v>
      </c>
      <c r="D695" s="1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122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U695" s="172">
        <v>56.49</v>
      </c>
      <c r="AV695" s="49">
        <f t="shared" si="259"/>
        <v>429.32400000000001</v>
      </c>
      <c r="AW695" s="49">
        <f t="shared" si="258"/>
        <v>418.76</v>
      </c>
      <c r="AX695" s="19"/>
    </row>
    <row r="696" spans="1:50" hidden="1">
      <c r="A696" s="59" t="s">
        <v>276</v>
      </c>
      <c r="B696" s="59" t="s">
        <v>70</v>
      </c>
      <c r="C696" s="3">
        <v>43733</v>
      </c>
      <c r="D696" s="1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122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U696" s="172">
        <v>57.29</v>
      </c>
      <c r="AV696" s="49">
        <f t="shared" si="259"/>
        <v>435.404</v>
      </c>
      <c r="AW696" s="49">
        <f t="shared" si="258"/>
        <v>430.99599999999998</v>
      </c>
      <c r="AX696" s="19"/>
    </row>
    <row r="697" spans="1:50" hidden="1">
      <c r="A697" s="59" t="s">
        <v>277</v>
      </c>
      <c r="B697" s="59" t="s">
        <v>70</v>
      </c>
      <c r="C697" s="3">
        <v>43732</v>
      </c>
      <c r="D697" s="1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122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U697" s="172">
        <v>58.64</v>
      </c>
      <c r="AV697" s="49">
        <f t="shared" si="259"/>
        <v>445.66399999999999</v>
      </c>
      <c r="AW697" s="49">
        <f t="shared" si="258"/>
        <v>423.928</v>
      </c>
      <c r="AX697" s="19"/>
    </row>
    <row r="698" spans="1:50" hidden="1">
      <c r="A698" s="59" t="s">
        <v>278</v>
      </c>
      <c r="B698" s="59" t="s">
        <v>70</v>
      </c>
      <c r="C698" s="3">
        <v>43731</v>
      </c>
      <c r="D698" s="1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122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U698" s="172">
        <v>58.09</v>
      </c>
      <c r="AV698" s="49">
        <f t="shared" si="259"/>
        <v>441.48399999999998</v>
      </c>
      <c r="AW698" s="49">
        <f t="shared" si="258"/>
        <v>417.46799999999996</v>
      </c>
      <c r="AX698" s="19"/>
    </row>
    <row r="699" spans="1:50" hidden="1">
      <c r="A699" s="59" t="s">
        <v>279</v>
      </c>
      <c r="B699" s="59" t="s">
        <v>70</v>
      </c>
      <c r="C699" s="3">
        <v>43728</v>
      </c>
      <c r="D699" s="1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122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U699" s="172">
        <v>58.13</v>
      </c>
      <c r="AV699" s="49">
        <f t="shared" si="259"/>
        <v>441.78800000000001</v>
      </c>
      <c r="AW699" s="49">
        <f t="shared" ref="AW699:AW762" si="260">AV717</f>
        <v>407.66399999999999</v>
      </c>
      <c r="AX699" s="19"/>
    </row>
    <row r="700" spans="1:50" hidden="1">
      <c r="A700" s="59" t="s">
        <v>280</v>
      </c>
      <c r="B700" s="59" t="s">
        <v>70</v>
      </c>
      <c r="C700" s="3">
        <v>43727</v>
      </c>
      <c r="D700" s="1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122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U700" s="172">
        <v>58.11</v>
      </c>
      <c r="AV700" s="49">
        <f t="shared" si="259"/>
        <v>441.63599999999997</v>
      </c>
      <c r="AW700" s="49">
        <f t="shared" si="260"/>
        <v>411.69200000000001</v>
      </c>
      <c r="AX700" s="19"/>
    </row>
    <row r="701" spans="1:50" hidden="1">
      <c r="A701" s="59" t="s">
        <v>281</v>
      </c>
      <c r="B701" s="59" t="s">
        <v>70</v>
      </c>
      <c r="C701" s="3">
        <v>43726</v>
      </c>
      <c r="D701" s="1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122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U701" s="172">
        <v>59.34</v>
      </c>
      <c r="AV701" s="49">
        <f t="shared" si="259"/>
        <v>450.98399999999998</v>
      </c>
      <c r="AW701" s="49">
        <f t="shared" si="260"/>
        <v>420.65999999999997</v>
      </c>
      <c r="AX701" s="19"/>
    </row>
    <row r="702" spans="1:50" hidden="1">
      <c r="A702" s="59" t="s">
        <v>282</v>
      </c>
      <c r="B702" s="59" t="s">
        <v>70</v>
      </c>
      <c r="C702" s="3">
        <v>43725</v>
      </c>
      <c r="D702" s="1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122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U702" s="172">
        <v>62.9</v>
      </c>
      <c r="AV702" s="49">
        <f t="shared" si="259"/>
        <v>478.03999999999996</v>
      </c>
      <c r="AW702" s="49">
        <f t="shared" si="260"/>
        <v>423.16800000000001</v>
      </c>
      <c r="AX702" s="19"/>
    </row>
    <row r="703" spans="1:50" hidden="1">
      <c r="A703" s="59" t="s">
        <v>283</v>
      </c>
      <c r="B703" s="59" t="s">
        <v>70</v>
      </c>
      <c r="C703" s="3">
        <v>43724</v>
      </c>
      <c r="D703" s="1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122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U703" s="172">
        <v>54.85</v>
      </c>
      <c r="AV703" s="49">
        <f t="shared" si="259"/>
        <v>416.86</v>
      </c>
      <c r="AW703" s="49">
        <f t="shared" si="260"/>
        <v>426.58800000000002</v>
      </c>
      <c r="AX703" s="19"/>
    </row>
    <row r="704" spans="1:50" hidden="1">
      <c r="A704" s="59" t="s">
        <v>284</v>
      </c>
      <c r="B704" s="59" t="s">
        <v>70</v>
      </c>
      <c r="C704" s="3">
        <v>43721</v>
      </c>
      <c r="D704" s="1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122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U704" s="172">
        <v>55.09</v>
      </c>
      <c r="AV704" s="49">
        <f t="shared" si="259"/>
        <v>418.68400000000003</v>
      </c>
      <c r="AW704" s="49">
        <f t="shared" si="260"/>
        <v>427.19599999999997</v>
      </c>
      <c r="AX704" s="19"/>
    </row>
    <row r="705" spans="1:50" hidden="1">
      <c r="A705" s="59" t="s">
        <v>285</v>
      </c>
      <c r="B705" s="59" t="s">
        <v>70</v>
      </c>
      <c r="C705" s="3">
        <v>43720</v>
      </c>
      <c r="D705" s="1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122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U705" s="172">
        <v>55.75</v>
      </c>
      <c r="AV705" s="49">
        <f t="shared" si="259"/>
        <v>423.7</v>
      </c>
      <c r="AW705" s="49">
        <f t="shared" si="260"/>
        <v>417.01199999999994</v>
      </c>
      <c r="AX705" s="19"/>
    </row>
    <row r="706" spans="1:50" hidden="1">
      <c r="A706" s="59" t="s">
        <v>286</v>
      </c>
      <c r="B706" s="59" t="s">
        <v>70</v>
      </c>
      <c r="C706" s="3">
        <v>43719</v>
      </c>
      <c r="D706" s="1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122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U706" s="172">
        <v>57.4</v>
      </c>
      <c r="AV706" s="49">
        <f t="shared" si="259"/>
        <v>436.23999999999995</v>
      </c>
      <c r="AW706" s="49">
        <f t="shared" si="260"/>
        <v>413.97199999999998</v>
      </c>
      <c r="AX706" s="19"/>
    </row>
    <row r="707" spans="1:50" hidden="1">
      <c r="A707" s="59" t="s">
        <v>287</v>
      </c>
      <c r="B707" s="59" t="s">
        <v>70</v>
      </c>
      <c r="C707" s="3">
        <v>43718</v>
      </c>
      <c r="D707" s="1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122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U707" s="172">
        <v>57.85</v>
      </c>
      <c r="AV707" s="49">
        <f t="shared" si="259"/>
        <v>439.65999999999997</v>
      </c>
      <c r="AW707" s="49">
        <f t="shared" si="260"/>
        <v>419.74799999999993</v>
      </c>
      <c r="AX707" s="19"/>
    </row>
    <row r="708" spans="1:50" hidden="1">
      <c r="A708" s="59" t="s">
        <v>288</v>
      </c>
      <c r="B708" s="59" t="s">
        <v>70</v>
      </c>
      <c r="C708" s="3">
        <v>43717</v>
      </c>
      <c r="D708" s="1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122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U708" s="172">
        <v>56.52</v>
      </c>
      <c r="AV708" s="49">
        <f t="shared" si="259"/>
        <v>429.55200000000002</v>
      </c>
      <c r="AW708" s="49">
        <f t="shared" si="260"/>
        <v>433.96</v>
      </c>
      <c r="AX708" s="19"/>
    </row>
    <row r="709" spans="1:50" hidden="1">
      <c r="A709" s="59" t="s">
        <v>289</v>
      </c>
      <c r="B709" s="59" t="s">
        <v>70</v>
      </c>
      <c r="C709" s="3">
        <v>43714</v>
      </c>
      <c r="D709" s="1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122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U709" s="172">
        <v>56.3</v>
      </c>
      <c r="AV709" s="49">
        <f t="shared" si="259"/>
        <v>427.87999999999994</v>
      </c>
      <c r="AW709" s="49">
        <f t="shared" si="260"/>
        <v>417.46799999999996</v>
      </c>
      <c r="AX709" s="19"/>
    </row>
    <row r="710" spans="1:50" hidden="1">
      <c r="A710" s="59" t="s">
        <v>290</v>
      </c>
      <c r="B710" s="59" t="s">
        <v>70</v>
      </c>
      <c r="C710" s="3">
        <v>43713</v>
      </c>
      <c r="D710" s="1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122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U710" s="172">
        <v>56.26</v>
      </c>
      <c r="AV710" s="49">
        <f t="shared" si="259"/>
        <v>427.57599999999996</v>
      </c>
      <c r="AW710" s="49">
        <f t="shared" si="260"/>
        <v>414.2</v>
      </c>
      <c r="AX710" s="19"/>
    </row>
    <row r="711" spans="1:50" hidden="1">
      <c r="A711" s="59" t="s">
        <v>291</v>
      </c>
      <c r="B711" s="59" t="s">
        <v>70</v>
      </c>
      <c r="C711" s="3">
        <v>43712</v>
      </c>
      <c r="D711" s="1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122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U711" s="172">
        <v>53.94</v>
      </c>
      <c r="AV711" s="49">
        <f t="shared" si="259"/>
        <v>409.94399999999996</v>
      </c>
      <c r="AW711" s="49">
        <f t="shared" si="260"/>
        <v>399.30399999999997</v>
      </c>
      <c r="AX711" s="19"/>
    </row>
    <row r="712" spans="1:50" hidden="1">
      <c r="A712" s="59" t="s">
        <v>292</v>
      </c>
      <c r="B712" s="59" t="s">
        <v>70</v>
      </c>
      <c r="C712" s="3">
        <v>43711</v>
      </c>
      <c r="D712" s="1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122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U712" s="172">
        <v>55.1</v>
      </c>
      <c r="AV712" s="49">
        <f t="shared" si="259"/>
        <v>418.76</v>
      </c>
      <c r="AW712" s="49">
        <f t="shared" si="260"/>
        <v>388.28399999999999</v>
      </c>
      <c r="AX712" s="19"/>
    </row>
    <row r="713" spans="1:50" hidden="1">
      <c r="A713" s="60" t="s">
        <v>293</v>
      </c>
      <c r="B713" s="60" t="s">
        <v>70</v>
      </c>
      <c r="C713" s="14">
        <v>43710</v>
      </c>
      <c r="D713" s="48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49"/>
      <c r="W713" s="114"/>
      <c r="X713" s="114"/>
      <c r="Y713" s="114"/>
      <c r="Z713" s="114"/>
      <c r="AA713" s="114"/>
      <c r="AB713" s="114"/>
      <c r="AC713" s="114"/>
      <c r="AD713" s="114"/>
      <c r="AE713" s="123"/>
      <c r="AF713" s="114"/>
      <c r="AG713" s="114"/>
      <c r="AH713" s="114"/>
      <c r="AI713" s="114"/>
      <c r="AJ713" s="114"/>
      <c r="AK713" s="114"/>
      <c r="AL713" s="49"/>
      <c r="AM713" s="114"/>
      <c r="AN713" s="49"/>
      <c r="AO713" s="49"/>
      <c r="AP713" s="49"/>
      <c r="AQ713" s="49"/>
      <c r="AR713" s="49"/>
      <c r="AU713" s="172">
        <v>55.1</v>
      </c>
      <c r="AV713" s="49">
        <f t="shared" si="259"/>
        <v>418.76</v>
      </c>
      <c r="AW713" s="49">
        <f t="shared" si="260"/>
        <v>439.05200000000002</v>
      </c>
      <c r="AX713" s="19"/>
    </row>
    <row r="714" spans="1:50" hidden="1">
      <c r="A714" s="59" t="s">
        <v>294</v>
      </c>
      <c r="B714" s="59" t="s">
        <v>71</v>
      </c>
      <c r="C714" s="3">
        <v>43707</v>
      </c>
      <c r="D714" s="1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122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U714" s="172">
        <v>56.71</v>
      </c>
      <c r="AV714" s="49">
        <f t="shared" si="259"/>
        <v>430.99599999999998</v>
      </c>
      <c r="AW714" s="49">
        <f t="shared" si="260"/>
        <v>420.88799999999998</v>
      </c>
      <c r="AX714" s="19"/>
    </row>
    <row r="715" spans="1:50" hidden="1">
      <c r="A715" s="59" t="s">
        <v>295</v>
      </c>
      <c r="B715" s="59" t="s">
        <v>71</v>
      </c>
      <c r="C715" s="3">
        <v>43706</v>
      </c>
      <c r="D715" s="1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122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U715" s="172">
        <v>55.78</v>
      </c>
      <c r="AV715" s="49">
        <f t="shared" si="259"/>
        <v>423.928</v>
      </c>
      <c r="AW715" s="49">
        <f t="shared" si="260"/>
        <v>436.08800000000002</v>
      </c>
      <c r="AX715" s="19"/>
    </row>
    <row r="716" spans="1:50" hidden="1">
      <c r="A716" s="59" t="s">
        <v>296</v>
      </c>
      <c r="B716" s="59" t="s">
        <v>71</v>
      </c>
      <c r="C716" s="3">
        <v>43705</v>
      </c>
      <c r="D716" s="1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122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U716" s="172">
        <v>54.93</v>
      </c>
      <c r="AV716" s="49">
        <f t="shared" si="259"/>
        <v>417.46799999999996</v>
      </c>
      <c r="AW716" s="49">
        <f t="shared" si="260"/>
        <v>439.65999999999997</v>
      </c>
      <c r="AX716" s="19"/>
    </row>
    <row r="717" spans="1:50" hidden="1">
      <c r="A717" s="59" t="s">
        <v>297</v>
      </c>
      <c r="B717" s="59" t="s">
        <v>71</v>
      </c>
      <c r="C717" s="3">
        <v>43704</v>
      </c>
      <c r="D717" s="1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122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U717" s="172">
        <v>53.64</v>
      </c>
      <c r="AV717" s="49">
        <f t="shared" si="259"/>
        <v>407.66399999999999</v>
      </c>
      <c r="AW717" s="49">
        <f t="shared" si="260"/>
        <v>443.38400000000001</v>
      </c>
      <c r="AX717" s="19"/>
    </row>
    <row r="718" spans="1:50" hidden="1">
      <c r="A718" s="59" t="s">
        <v>298</v>
      </c>
      <c r="B718" s="59" t="s">
        <v>71</v>
      </c>
      <c r="C718" s="3">
        <v>43703</v>
      </c>
      <c r="D718" s="1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122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U718" s="172">
        <v>54.17</v>
      </c>
      <c r="AV718" s="49">
        <f t="shared" si="259"/>
        <v>411.69200000000001</v>
      </c>
      <c r="AW718" s="49">
        <f t="shared" si="260"/>
        <v>433.73199999999997</v>
      </c>
      <c r="AX718" s="19"/>
    </row>
    <row r="719" spans="1:50" hidden="1">
      <c r="A719" s="59" t="s">
        <v>299</v>
      </c>
      <c r="B719" s="59" t="s">
        <v>71</v>
      </c>
      <c r="C719" s="3">
        <v>43700</v>
      </c>
      <c r="D719" s="1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122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U719" s="172">
        <v>55.35</v>
      </c>
      <c r="AV719" s="49">
        <f t="shared" si="259"/>
        <v>420.65999999999997</v>
      </c>
      <c r="AW719" s="49">
        <f t="shared" si="260"/>
        <v>437.45600000000002</v>
      </c>
      <c r="AX719" s="19"/>
    </row>
    <row r="720" spans="1:50" hidden="1">
      <c r="A720" s="59" t="s">
        <v>300</v>
      </c>
      <c r="B720" s="59" t="s">
        <v>71</v>
      </c>
      <c r="C720" s="3">
        <v>43699</v>
      </c>
      <c r="D720" s="1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122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U720" s="171">
        <v>55.68</v>
      </c>
      <c r="AV720" s="49">
        <f t="shared" si="259"/>
        <v>423.16800000000001</v>
      </c>
      <c r="AW720" s="49">
        <f t="shared" si="260"/>
        <v>439.05200000000002</v>
      </c>
      <c r="AX720" s="19"/>
    </row>
    <row r="721" spans="1:50" hidden="1">
      <c r="A721" s="59" t="s">
        <v>301</v>
      </c>
      <c r="B721" s="59" t="s">
        <v>71</v>
      </c>
      <c r="C721" s="3">
        <v>43698</v>
      </c>
      <c r="D721" s="1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122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U721" s="171">
        <f>55.68+0.45</f>
        <v>56.13</v>
      </c>
      <c r="AV721" s="49">
        <f t="shared" si="259"/>
        <v>426.58800000000002</v>
      </c>
      <c r="AW721" s="49">
        <f t="shared" si="260"/>
        <v>437.45600000000002</v>
      </c>
      <c r="AX721" s="19"/>
    </row>
    <row r="722" spans="1:50" hidden="1">
      <c r="A722" s="59" t="s">
        <v>302</v>
      </c>
      <c r="B722" s="59" t="s">
        <v>71</v>
      </c>
      <c r="C722" s="3">
        <v>43697</v>
      </c>
      <c r="D722" s="1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122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U722" s="171">
        <v>56.21</v>
      </c>
      <c r="AV722" s="49">
        <f t="shared" si="259"/>
        <v>427.19599999999997</v>
      </c>
      <c r="AW722" s="49">
        <f t="shared" si="260"/>
        <v>424.68799999999999</v>
      </c>
      <c r="AX722" s="19"/>
    </row>
    <row r="723" spans="1:50" hidden="1">
      <c r="A723" s="59" t="s">
        <v>303</v>
      </c>
      <c r="B723" s="59" t="s">
        <v>71</v>
      </c>
      <c r="C723" s="3">
        <v>43696</v>
      </c>
      <c r="D723" s="1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122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U723" s="171">
        <v>54.87</v>
      </c>
      <c r="AV723" s="49">
        <f t="shared" si="259"/>
        <v>417.01199999999994</v>
      </c>
      <c r="AW723" s="49">
        <f t="shared" si="260"/>
        <v>431.452</v>
      </c>
      <c r="AX723" s="19"/>
    </row>
    <row r="724" spans="1:50" hidden="1">
      <c r="A724" s="59" t="s">
        <v>304</v>
      </c>
      <c r="B724" s="59" t="s">
        <v>71</v>
      </c>
      <c r="C724" s="3">
        <v>43693</v>
      </c>
      <c r="D724" s="1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122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U724" s="171">
        <v>54.47</v>
      </c>
      <c r="AV724" s="49">
        <f t="shared" si="259"/>
        <v>413.97199999999998</v>
      </c>
      <c r="AW724" s="49">
        <f t="shared" si="260"/>
        <v>427.27199999999999</v>
      </c>
      <c r="AX724" s="19"/>
    </row>
    <row r="725" spans="1:50" hidden="1">
      <c r="A725" s="59" t="s">
        <v>305</v>
      </c>
      <c r="B725" s="59" t="s">
        <v>71</v>
      </c>
      <c r="C725" s="3">
        <v>43692</v>
      </c>
      <c r="D725" s="1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122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U725" s="171">
        <v>55.23</v>
      </c>
      <c r="AV725" s="49">
        <f t="shared" si="259"/>
        <v>419.74799999999993</v>
      </c>
      <c r="AW725" s="49">
        <f t="shared" si="260"/>
        <v>422.78800000000001</v>
      </c>
      <c r="AX725" s="19"/>
    </row>
    <row r="726" spans="1:50" hidden="1">
      <c r="A726" s="59" t="s">
        <v>306</v>
      </c>
      <c r="B726" s="59" t="s">
        <v>71</v>
      </c>
      <c r="C726" s="3">
        <v>43691</v>
      </c>
      <c r="D726" s="1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122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U726" s="171">
        <v>57.1</v>
      </c>
      <c r="AV726" s="49">
        <f t="shared" si="259"/>
        <v>433.96</v>
      </c>
      <c r="AW726" s="49">
        <f t="shared" si="260"/>
        <v>420.28</v>
      </c>
      <c r="AX726" s="19"/>
    </row>
    <row r="727" spans="1:50" hidden="1">
      <c r="A727" s="59" t="s">
        <v>307</v>
      </c>
      <c r="B727" s="59" t="s">
        <v>71</v>
      </c>
      <c r="C727" s="3">
        <v>43690</v>
      </c>
      <c r="D727" s="1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122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U727" s="171">
        <v>54.93</v>
      </c>
      <c r="AV727" s="49">
        <f t="shared" si="259"/>
        <v>417.46799999999996</v>
      </c>
      <c r="AW727" s="49">
        <f t="shared" si="260"/>
        <v>431.52799999999996</v>
      </c>
      <c r="AX727" s="19"/>
    </row>
    <row r="728" spans="1:50" hidden="1">
      <c r="A728" s="59" t="s">
        <v>308</v>
      </c>
      <c r="B728" s="59" t="s">
        <v>71</v>
      </c>
      <c r="C728" s="3">
        <v>43689</v>
      </c>
      <c r="D728" s="1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122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U728" s="171">
        <v>54.5</v>
      </c>
      <c r="AV728" s="49">
        <f t="shared" si="259"/>
        <v>414.2</v>
      </c>
      <c r="AW728" s="49">
        <f t="shared" si="260"/>
        <v>437.91199999999998</v>
      </c>
      <c r="AX728" s="19"/>
    </row>
    <row r="729" spans="1:50" hidden="1">
      <c r="A729" s="59" t="s">
        <v>309</v>
      </c>
      <c r="B729" s="59" t="s">
        <v>71</v>
      </c>
      <c r="C729" s="3">
        <v>43686</v>
      </c>
      <c r="D729" s="1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122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U729" s="171">
        <f>54.5-1.96</f>
        <v>52.54</v>
      </c>
      <c r="AV729" s="49">
        <f t="shared" si="259"/>
        <v>399.30399999999997</v>
      </c>
      <c r="AW729" s="49">
        <f t="shared" si="260"/>
        <v>452.80799999999999</v>
      </c>
      <c r="AX729" s="19"/>
    </row>
    <row r="730" spans="1:50" hidden="1">
      <c r="A730" s="59" t="s">
        <v>310</v>
      </c>
      <c r="B730" s="59" t="s">
        <v>71</v>
      </c>
      <c r="C730" s="3">
        <v>43685</v>
      </c>
      <c r="D730" s="1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122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U730" s="171">
        <v>51.09</v>
      </c>
      <c r="AV730" s="49">
        <f t="shared" si="259"/>
        <v>388.28399999999999</v>
      </c>
      <c r="AW730" s="49">
        <f t="shared" si="260"/>
        <v>457.596</v>
      </c>
      <c r="AX730" s="19"/>
    </row>
    <row r="731" spans="1:50" hidden="1">
      <c r="A731" s="59" t="s">
        <v>311</v>
      </c>
      <c r="B731" s="59" t="s">
        <v>71</v>
      </c>
      <c r="C731" s="3">
        <v>43684</v>
      </c>
      <c r="D731" s="1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122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U731" s="171">
        <v>57.77</v>
      </c>
      <c r="AV731" s="49">
        <f t="shared" si="259"/>
        <v>439.05200000000002</v>
      </c>
      <c r="AW731" s="49">
        <f t="shared" si="260"/>
        <v>457.52</v>
      </c>
      <c r="AX731" s="19"/>
    </row>
    <row r="732" spans="1:50" hidden="1">
      <c r="A732" s="59" t="s">
        <v>312</v>
      </c>
      <c r="B732" s="59" t="s">
        <v>71</v>
      </c>
      <c r="C732" s="3">
        <v>43683</v>
      </c>
      <c r="D732" s="1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122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U732" s="171">
        <v>55.38</v>
      </c>
      <c r="AV732" s="49">
        <f t="shared" si="259"/>
        <v>420.88799999999998</v>
      </c>
      <c r="AW732" s="49">
        <f t="shared" si="260"/>
        <v>459.26799999999997</v>
      </c>
      <c r="AX732" s="19"/>
    </row>
    <row r="733" spans="1:50" hidden="1">
      <c r="A733" s="59" t="s">
        <v>60</v>
      </c>
      <c r="B733" s="59" t="s">
        <v>71</v>
      </c>
      <c r="C733" s="3">
        <v>43682</v>
      </c>
      <c r="D733" s="1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122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U733" s="171">
        <v>57.38</v>
      </c>
      <c r="AV733" s="49">
        <f t="shared" si="259"/>
        <v>436.08800000000002</v>
      </c>
      <c r="AW733" s="49">
        <f t="shared" si="260"/>
        <v>439.50799999999998</v>
      </c>
      <c r="AX733" s="19"/>
    </row>
    <row r="734" spans="1:50" hidden="1">
      <c r="A734" s="59" t="s">
        <v>313</v>
      </c>
      <c r="B734" s="59" t="s">
        <v>71</v>
      </c>
      <c r="C734" s="3">
        <v>43679</v>
      </c>
      <c r="D734" s="1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122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U734" s="171">
        <v>57.85</v>
      </c>
      <c r="AV734" s="49">
        <f t="shared" si="259"/>
        <v>439.65999999999997</v>
      </c>
      <c r="AW734" s="49">
        <f t="shared" si="260"/>
        <v>438.21599999999995</v>
      </c>
      <c r="AX734" s="19"/>
    </row>
    <row r="735" spans="1:50" hidden="1">
      <c r="A735" s="60" t="s">
        <v>314</v>
      </c>
      <c r="B735" s="60" t="s">
        <v>71</v>
      </c>
      <c r="C735" s="14">
        <v>43678</v>
      </c>
      <c r="D735" s="48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49"/>
      <c r="W735" s="114"/>
      <c r="X735" s="114"/>
      <c r="Y735" s="114"/>
      <c r="Z735" s="114"/>
      <c r="AA735" s="114"/>
      <c r="AB735" s="114"/>
      <c r="AC735" s="114"/>
      <c r="AD735" s="114"/>
      <c r="AE735" s="123"/>
      <c r="AF735" s="114"/>
      <c r="AG735" s="114"/>
      <c r="AH735" s="114"/>
      <c r="AI735" s="114"/>
      <c r="AJ735" s="114"/>
      <c r="AK735" s="114"/>
      <c r="AL735" s="49"/>
      <c r="AM735" s="114"/>
      <c r="AN735" s="49"/>
      <c r="AO735" s="49"/>
      <c r="AP735" s="49"/>
      <c r="AQ735" s="49"/>
      <c r="AR735" s="49"/>
      <c r="AU735" s="171">
        <v>58.34</v>
      </c>
      <c r="AV735" s="49">
        <f t="shared" si="259"/>
        <v>443.38400000000001</v>
      </c>
      <c r="AW735" s="49">
        <f t="shared" si="260"/>
        <v>434.79599999999999</v>
      </c>
      <c r="AX735" s="19"/>
    </row>
    <row r="736" spans="1:50" hidden="1">
      <c r="A736" s="59" t="s">
        <v>315</v>
      </c>
      <c r="B736" s="59" t="s">
        <v>72</v>
      </c>
      <c r="C736" s="3">
        <v>43677</v>
      </c>
      <c r="D736" s="1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124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U736" s="171">
        <v>57.07</v>
      </c>
      <c r="AV736" s="49">
        <f t="shared" si="259"/>
        <v>433.73199999999997</v>
      </c>
      <c r="AW736" s="49">
        <f t="shared" si="260"/>
        <v>435.78399999999999</v>
      </c>
      <c r="AX736" s="19"/>
    </row>
    <row r="737" spans="1:50" hidden="1">
      <c r="A737" s="59" t="s">
        <v>316</v>
      </c>
      <c r="B737" s="59" t="s">
        <v>72</v>
      </c>
      <c r="C737" s="3">
        <v>43676</v>
      </c>
      <c r="D737" s="1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124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U737" s="171">
        <v>57.56</v>
      </c>
      <c r="AV737" s="49">
        <f t="shared" si="259"/>
        <v>437.45600000000002</v>
      </c>
      <c r="AW737" s="49">
        <f t="shared" si="260"/>
        <v>435.78399999999999</v>
      </c>
      <c r="AX737" s="19"/>
    </row>
    <row r="738" spans="1:50" hidden="1">
      <c r="A738" s="59" t="s">
        <v>317</v>
      </c>
      <c r="B738" s="59" t="s">
        <v>72</v>
      </c>
      <c r="C738" s="3">
        <v>43675</v>
      </c>
      <c r="D738" s="1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124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U738" s="171">
        <v>57.77</v>
      </c>
      <c r="AV738" s="49">
        <f t="shared" si="259"/>
        <v>439.05200000000002</v>
      </c>
      <c r="AW738" s="49">
        <f t="shared" si="260"/>
        <v>427.5</v>
      </c>
      <c r="AX738" s="19"/>
    </row>
    <row r="739" spans="1:50" hidden="1">
      <c r="A739" s="59" t="s">
        <v>318</v>
      </c>
      <c r="B739" s="59" t="s">
        <v>72</v>
      </c>
      <c r="C739" s="3">
        <v>43672</v>
      </c>
      <c r="D739" s="1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124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U739" s="171">
        <v>57.56</v>
      </c>
      <c r="AV739" s="49">
        <f t="shared" si="259"/>
        <v>437.45600000000002</v>
      </c>
      <c r="AW739" s="49">
        <f t="shared" si="260"/>
        <v>449.084</v>
      </c>
      <c r="AX739" s="19"/>
    </row>
    <row r="740" spans="1:50" hidden="1">
      <c r="A740" s="59" t="s">
        <v>319</v>
      </c>
      <c r="B740" s="59" t="s">
        <v>72</v>
      </c>
      <c r="C740" s="3">
        <v>43671</v>
      </c>
      <c r="D740" s="1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124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U740" s="171">
        <v>55.88</v>
      </c>
      <c r="AV740" s="49">
        <f t="shared" si="259"/>
        <v>424.68799999999999</v>
      </c>
      <c r="AW740" s="49">
        <f t="shared" si="260"/>
        <v>444.37199999999996</v>
      </c>
      <c r="AX740" s="19"/>
    </row>
    <row r="741" spans="1:50" hidden="1">
      <c r="A741" s="59" t="s">
        <v>320</v>
      </c>
      <c r="B741" s="59" t="s">
        <v>72</v>
      </c>
      <c r="C741" s="3">
        <v>43670</v>
      </c>
      <c r="D741" s="1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124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U741" s="171">
        <v>56.77</v>
      </c>
      <c r="AV741" s="49">
        <f t="shared" si="259"/>
        <v>431.452</v>
      </c>
      <c r="AW741" s="49">
        <f t="shared" si="260"/>
        <v>451.66799999999995</v>
      </c>
      <c r="AX741" s="19"/>
    </row>
    <row r="742" spans="1:50" hidden="1">
      <c r="A742" s="59" t="s">
        <v>321</v>
      </c>
      <c r="B742" s="59" t="s">
        <v>72</v>
      </c>
      <c r="C742" s="3">
        <v>43669</v>
      </c>
      <c r="D742" s="1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124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U742" s="171">
        <v>56.22</v>
      </c>
      <c r="AV742" s="49">
        <f t="shared" si="259"/>
        <v>427.27199999999999</v>
      </c>
      <c r="AW742" s="49">
        <f t="shared" si="260"/>
        <v>451.28800000000001</v>
      </c>
      <c r="AX742" s="19"/>
    </row>
    <row r="743" spans="1:50" hidden="1">
      <c r="A743" s="59" t="s">
        <v>322</v>
      </c>
      <c r="B743" s="59" t="s">
        <v>72</v>
      </c>
      <c r="C743" s="3">
        <v>43668</v>
      </c>
      <c r="D743" s="1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124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U743" s="171">
        <v>55.63</v>
      </c>
      <c r="AV743" s="49">
        <f t="shared" si="259"/>
        <v>422.78800000000001</v>
      </c>
      <c r="AW743" s="49">
        <f t="shared" si="260"/>
        <v>439.50799999999998</v>
      </c>
      <c r="AX743" s="19"/>
    </row>
    <row r="744" spans="1:50" hidden="1">
      <c r="A744" s="59" t="s">
        <v>323</v>
      </c>
      <c r="B744" s="59" t="s">
        <v>72</v>
      </c>
      <c r="C744" s="3">
        <v>43665</v>
      </c>
      <c r="D744" s="1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124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U744" s="171">
        <v>55.3</v>
      </c>
      <c r="AV744" s="49">
        <f t="shared" si="259"/>
        <v>420.28</v>
      </c>
      <c r="AW744" s="49">
        <f t="shared" si="260"/>
        <v>440.03999999999996</v>
      </c>
      <c r="AX744" s="19"/>
    </row>
    <row r="745" spans="1:50" hidden="1">
      <c r="A745" s="59" t="s">
        <v>324</v>
      </c>
      <c r="B745" s="59" t="s">
        <v>72</v>
      </c>
      <c r="C745" s="3">
        <v>43664</v>
      </c>
      <c r="D745" s="1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124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U745" s="171">
        <v>56.78</v>
      </c>
      <c r="AV745" s="49">
        <f t="shared" si="259"/>
        <v>431.52799999999996</v>
      </c>
      <c r="AW745" s="49">
        <f t="shared" si="260"/>
        <v>436.46799999999996</v>
      </c>
      <c r="AX745" s="19"/>
    </row>
    <row r="746" spans="1:50" hidden="1">
      <c r="A746" s="59" t="s">
        <v>325</v>
      </c>
      <c r="B746" s="59" t="s">
        <v>72</v>
      </c>
      <c r="C746" s="3">
        <v>43663</v>
      </c>
      <c r="D746" s="1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124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U746" s="171">
        <v>57.62</v>
      </c>
      <c r="AV746" s="49">
        <f t="shared" si="259"/>
        <v>437.91199999999998</v>
      </c>
      <c r="AW746" s="49">
        <f t="shared" si="260"/>
        <v>430.53999999999996</v>
      </c>
      <c r="AX746" s="19"/>
    </row>
    <row r="747" spans="1:50" hidden="1">
      <c r="A747" s="59" t="s">
        <v>326</v>
      </c>
      <c r="B747" s="59" t="s">
        <v>72</v>
      </c>
      <c r="C747" s="3">
        <v>43662</v>
      </c>
      <c r="D747" s="1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124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U747" s="171">
        <v>59.58</v>
      </c>
      <c r="AV747" s="49">
        <f t="shared" si="259"/>
        <v>452.80799999999999</v>
      </c>
      <c r="AW747" s="49">
        <f t="shared" si="260"/>
        <v>408.57599999999996</v>
      </c>
      <c r="AX747" s="19"/>
    </row>
    <row r="748" spans="1:50" hidden="1">
      <c r="A748" s="59" t="s">
        <v>327</v>
      </c>
      <c r="B748" s="59" t="s">
        <v>72</v>
      </c>
      <c r="C748" s="3">
        <v>43661</v>
      </c>
      <c r="D748" s="1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124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U748" s="171">
        <v>60.21</v>
      </c>
      <c r="AV748" s="49">
        <f t="shared" ref="AV748:AV811" si="261">AU748*$AU$27</f>
        <v>457.596</v>
      </c>
      <c r="AW748" s="49">
        <f t="shared" si="260"/>
        <v>409.64</v>
      </c>
      <c r="AX748" s="19"/>
    </row>
    <row r="749" spans="1:50" hidden="1">
      <c r="A749" s="59" t="s">
        <v>328</v>
      </c>
      <c r="B749" s="59" t="s">
        <v>72</v>
      </c>
      <c r="C749" s="3">
        <v>43658</v>
      </c>
      <c r="D749" s="1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124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U749" s="171">
        <v>60.2</v>
      </c>
      <c r="AV749" s="49">
        <f t="shared" si="261"/>
        <v>457.52</v>
      </c>
      <c r="AW749" s="49">
        <f t="shared" si="260"/>
        <v>394.66800000000001</v>
      </c>
      <c r="AX749" s="19"/>
    </row>
    <row r="750" spans="1:50" hidden="1">
      <c r="A750" s="59" t="s">
        <v>329</v>
      </c>
      <c r="B750" s="59" t="s">
        <v>72</v>
      </c>
      <c r="C750" s="3">
        <v>43657</v>
      </c>
      <c r="D750" s="1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124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U750" s="171">
        <v>60.43</v>
      </c>
      <c r="AV750" s="49">
        <f t="shared" si="261"/>
        <v>459.26799999999997</v>
      </c>
      <c r="AW750" s="49">
        <f t="shared" si="260"/>
        <v>399.07599999999996</v>
      </c>
      <c r="AX750" s="19"/>
    </row>
    <row r="751" spans="1:50" hidden="1">
      <c r="A751" s="59" t="s">
        <v>330</v>
      </c>
      <c r="B751" s="59" t="s">
        <v>72</v>
      </c>
      <c r="C751" s="3">
        <v>43656</v>
      </c>
      <c r="D751" s="1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124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U751" s="171">
        <v>57.83</v>
      </c>
      <c r="AV751" s="49">
        <f t="shared" si="261"/>
        <v>439.50799999999998</v>
      </c>
      <c r="AW751" s="49">
        <f t="shared" si="260"/>
        <v>397.32799999999997</v>
      </c>
      <c r="AX751" s="19"/>
    </row>
    <row r="752" spans="1:50" hidden="1">
      <c r="A752" s="59" t="s">
        <v>331</v>
      </c>
      <c r="B752" s="59" t="s">
        <v>72</v>
      </c>
      <c r="C752" s="3">
        <v>43655</v>
      </c>
      <c r="D752" s="1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124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U752" s="171">
        <v>57.66</v>
      </c>
      <c r="AV752" s="49">
        <f t="shared" si="261"/>
        <v>438.21599999999995</v>
      </c>
      <c r="AW752" s="49">
        <f t="shared" si="260"/>
        <v>388.66399999999999</v>
      </c>
      <c r="AX752" s="19"/>
    </row>
    <row r="753" spans="1:50" hidden="1">
      <c r="A753" s="59" t="s">
        <v>332</v>
      </c>
      <c r="B753" s="59" t="s">
        <v>72</v>
      </c>
      <c r="C753" s="3">
        <v>43654</v>
      </c>
      <c r="D753" s="1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124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U753" s="171">
        <v>57.21</v>
      </c>
      <c r="AV753" s="49">
        <f t="shared" si="261"/>
        <v>434.79599999999999</v>
      </c>
      <c r="AW753" s="49">
        <f t="shared" si="260"/>
        <v>404.85200000000003</v>
      </c>
      <c r="AX753" s="19"/>
    </row>
    <row r="754" spans="1:50" hidden="1">
      <c r="A754" s="59" t="s">
        <v>333</v>
      </c>
      <c r="B754" s="59" t="s">
        <v>72</v>
      </c>
      <c r="C754" s="3">
        <v>43651</v>
      </c>
      <c r="D754" s="1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124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U754" s="171">
        <v>57.34</v>
      </c>
      <c r="AV754" s="49">
        <f t="shared" si="261"/>
        <v>435.78399999999999</v>
      </c>
      <c r="AW754" s="49">
        <f t="shared" si="260"/>
        <v>404.77599999999995</v>
      </c>
      <c r="AX754" s="19"/>
    </row>
    <row r="755" spans="1:50" hidden="1">
      <c r="A755" s="59" t="s">
        <v>334</v>
      </c>
      <c r="B755" s="59" t="s">
        <v>72</v>
      </c>
      <c r="C755" s="3">
        <v>43650</v>
      </c>
      <c r="D755" s="1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124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U755" s="171">
        <v>57.34</v>
      </c>
      <c r="AV755" s="49">
        <f t="shared" si="261"/>
        <v>435.78399999999999</v>
      </c>
      <c r="AW755" s="49">
        <f t="shared" si="260"/>
        <v>410.32400000000001</v>
      </c>
      <c r="AX755" s="19"/>
    </row>
    <row r="756" spans="1:50" hidden="1">
      <c r="A756" s="59" t="s">
        <v>57</v>
      </c>
      <c r="B756" s="59" t="s">
        <v>72</v>
      </c>
      <c r="C756" s="3">
        <v>43649</v>
      </c>
      <c r="D756" s="1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124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U756" s="171">
        <v>56.25</v>
      </c>
      <c r="AV756" s="49">
        <f t="shared" si="261"/>
        <v>427.5</v>
      </c>
      <c r="AW756" s="49">
        <f t="shared" si="260"/>
        <v>399.68400000000003</v>
      </c>
      <c r="AX756" s="19"/>
    </row>
    <row r="757" spans="1:50" hidden="1">
      <c r="A757" s="59" t="s">
        <v>335</v>
      </c>
      <c r="B757" s="59" t="s">
        <v>72</v>
      </c>
      <c r="C757" s="3">
        <v>43648</v>
      </c>
      <c r="D757" s="1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124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U757" s="171">
        <v>59.09</v>
      </c>
      <c r="AV757" s="49">
        <f t="shared" si="261"/>
        <v>449.084</v>
      </c>
      <c r="AW757" s="49">
        <f t="shared" si="260"/>
        <v>392.76799999999997</v>
      </c>
      <c r="AX757" s="19"/>
    </row>
    <row r="758" spans="1:50" hidden="1">
      <c r="A758" s="60" t="s">
        <v>336</v>
      </c>
      <c r="B758" s="60" t="s">
        <v>72</v>
      </c>
      <c r="C758" s="14">
        <v>43647</v>
      </c>
      <c r="D758" s="48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49"/>
      <c r="W758" s="114"/>
      <c r="X758" s="114"/>
      <c r="Y758" s="114"/>
      <c r="Z758" s="114"/>
      <c r="AA758" s="114"/>
      <c r="AB758" s="114"/>
      <c r="AC758" s="114"/>
      <c r="AD758" s="114"/>
      <c r="AE758" s="125"/>
      <c r="AF758" s="114"/>
      <c r="AG758" s="114"/>
      <c r="AH758" s="114"/>
      <c r="AI758" s="114"/>
      <c r="AJ758" s="114"/>
      <c r="AK758" s="114"/>
      <c r="AL758" s="49"/>
      <c r="AM758" s="114"/>
      <c r="AN758" s="49"/>
      <c r="AO758" s="49"/>
      <c r="AP758" s="49"/>
      <c r="AQ758" s="49"/>
      <c r="AR758" s="49"/>
      <c r="AU758" s="171">
        <v>58.47</v>
      </c>
      <c r="AV758" s="49">
        <f t="shared" si="261"/>
        <v>444.37199999999996</v>
      </c>
      <c r="AW758" s="49">
        <f t="shared" si="260"/>
        <v>406.44799999999998</v>
      </c>
      <c r="AX758" s="19"/>
    </row>
    <row r="759" spans="1:50" hidden="1">
      <c r="A759" s="59" t="s">
        <v>337</v>
      </c>
      <c r="B759" s="59" t="s">
        <v>73</v>
      </c>
      <c r="C759" s="3">
        <v>43644</v>
      </c>
      <c r="D759" s="1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122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U759" s="171">
        <v>59.43</v>
      </c>
      <c r="AV759" s="49">
        <f t="shared" si="261"/>
        <v>451.66799999999995</v>
      </c>
      <c r="AW759" s="49">
        <f t="shared" si="260"/>
        <v>404.7</v>
      </c>
      <c r="AX759" s="19"/>
    </row>
    <row r="760" spans="1:50" hidden="1">
      <c r="A760" s="59" t="s">
        <v>338</v>
      </c>
      <c r="B760" s="59" t="s">
        <v>73</v>
      </c>
      <c r="C760" s="3">
        <v>43643</v>
      </c>
      <c r="D760" s="1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122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U760" s="171">
        <v>59.38</v>
      </c>
      <c r="AV760" s="49">
        <f t="shared" si="261"/>
        <v>451.28800000000001</v>
      </c>
      <c r="AW760" s="49">
        <f t="shared" si="260"/>
        <v>406.59999999999997</v>
      </c>
      <c r="AX760" s="19"/>
    </row>
    <row r="761" spans="1:50" hidden="1">
      <c r="A761" s="59" t="s">
        <v>339</v>
      </c>
      <c r="B761" s="59" t="s">
        <v>73</v>
      </c>
      <c r="C761" s="3">
        <v>43642</v>
      </c>
      <c r="D761" s="1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122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U761" s="171">
        <v>57.83</v>
      </c>
      <c r="AV761" s="49">
        <f t="shared" si="261"/>
        <v>439.50799999999998</v>
      </c>
      <c r="AW761" s="49">
        <f t="shared" si="260"/>
        <v>430.084</v>
      </c>
      <c r="AX761" s="19"/>
    </row>
    <row r="762" spans="1:50" hidden="1">
      <c r="A762" s="59" t="s">
        <v>340</v>
      </c>
      <c r="B762" s="59" t="s">
        <v>73</v>
      </c>
      <c r="C762" s="3">
        <v>43641</v>
      </c>
      <c r="D762" s="1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122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U762" s="171">
        <v>57.9</v>
      </c>
      <c r="AV762" s="49">
        <f t="shared" si="261"/>
        <v>440.03999999999996</v>
      </c>
      <c r="AW762" s="49">
        <f t="shared" si="260"/>
        <v>446.95600000000002</v>
      </c>
      <c r="AX762" s="19"/>
    </row>
    <row r="763" spans="1:50" hidden="1">
      <c r="A763" s="59" t="s">
        <v>341</v>
      </c>
      <c r="B763" s="59" t="s">
        <v>73</v>
      </c>
      <c r="C763" s="3">
        <v>43640</v>
      </c>
      <c r="D763" s="1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122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U763" s="171">
        <v>57.43</v>
      </c>
      <c r="AV763" s="49">
        <f t="shared" si="261"/>
        <v>436.46799999999996</v>
      </c>
      <c r="AW763" s="49">
        <f t="shared" ref="AW763:AW826" si="262">AV781</f>
        <v>449.464</v>
      </c>
      <c r="AX763" s="19"/>
    </row>
    <row r="764" spans="1:50" hidden="1">
      <c r="A764" s="59" t="s">
        <v>342</v>
      </c>
      <c r="B764" s="59" t="s">
        <v>73</v>
      </c>
      <c r="C764" s="3">
        <v>43637</v>
      </c>
      <c r="D764" s="1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122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U764" s="171">
        <v>56.65</v>
      </c>
      <c r="AV764" s="49">
        <f t="shared" si="261"/>
        <v>430.53999999999996</v>
      </c>
      <c r="AW764" s="49">
        <f t="shared" si="262"/>
        <v>448.55200000000002</v>
      </c>
      <c r="AX764" s="19"/>
    </row>
    <row r="765" spans="1:50" hidden="1">
      <c r="A765" s="59" t="s">
        <v>343</v>
      </c>
      <c r="B765" s="59" t="s">
        <v>73</v>
      </c>
      <c r="C765" s="3">
        <v>43636</v>
      </c>
      <c r="D765" s="1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122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U765" s="171">
        <v>53.76</v>
      </c>
      <c r="AV765" s="49">
        <f t="shared" si="261"/>
        <v>408.57599999999996</v>
      </c>
      <c r="AW765" s="49">
        <f t="shared" si="262"/>
        <v>445.58800000000002</v>
      </c>
      <c r="AX765" s="19"/>
    </row>
    <row r="766" spans="1:50" hidden="1">
      <c r="A766" s="59" t="s">
        <v>344</v>
      </c>
      <c r="B766" s="59" t="s">
        <v>73</v>
      </c>
      <c r="C766" s="3">
        <v>43635</v>
      </c>
      <c r="D766" s="1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122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U766" s="171">
        <v>53.9</v>
      </c>
      <c r="AV766" s="49">
        <f t="shared" si="261"/>
        <v>409.64</v>
      </c>
      <c r="AW766" s="49">
        <f t="shared" si="262"/>
        <v>440.11599999999993</v>
      </c>
      <c r="AX766" s="19"/>
    </row>
    <row r="767" spans="1:50" hidden="1">
      <c r="A767" s="59" t="s">
        <v>345</v>
      </c>
      <c r="B767" s="59" t="s">
        <v>73</v>
      </c>
      <c r="C767" s="3">
        <v>43634</v>
      </c>
      <c r="D767" s="1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122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U767" s="171">
        <v>51.93</v>
      </c>
      <c r="AV767" s="49">
        <f t="shared" si="261"/>
        <v>394.66800000000001</v>
      </c>
      <c r="AW767" s="49">
        <f t="shared" si="262"/>
        <v>466.79199999999997</v>
      </c>
      <c r="AX767" s="19"/>
    </row>
    <row r="768" spans="1:50" hidden="1">
      <c r="A768" s="59" t="s">
        <v>346</v>
      </c>
      <c r="B768" s="59" t="s">
        <v>73</v>
      </c>
      <c r="C768" s="3">
        <v>43633</v>
      </c>
      <c r="D768" s="1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122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U768" s="171">
        <v>52.51</v>
      </c>
      <c r="AV768" s="49">
        <f t="shared" si="261"/>
        <v>399.07599999999996</v>
      </c>
      <c r="AW768" s="49">
        <f t="shared" si="262"/>
        <v>478.72399999999999</v>
      </c>
      <c r="AX768" s="19"/>
    </row>
    <row r="769" spans="1:50" hidden="1">
      <c r="A769" s="59" t="s">
        <v>347</v>
      </c>
      <c r="B769" s="59" t="s">
        <v>73</v>
      </c>
      <c r="C769" s="3">
        <v>43630</v>
      </c>
      <c r="D769" s="1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122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U769" s="171">
        <v>52.28</v>
      </c>
      <c r="AV769" s="49">
        <f t="shared" si="261"/>
        <v>397.32799999999997</v>
      </c>
      <c r="AW769" s="49">
        <f t="shared" si="262"/>
        <v>479.56</v>
      </c>
      <c r="AX769" s="19"/>
    </row>
    <row r="770" spans="1:50" hidden="1">
      <c r="A770" s="59" t="s">
        <v>348</v>
      </c>
      <c r="B770" s="59" t="s">
        <v>73</v>
      </c>
      <c r="C770" s="3">
        <v>43629</v>
      </c>
      <c r="D770" s="1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122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U770" s="171">
        <v>51.14</v>
      </c>
      <c r="AV770" s="49">
        <f t="shared" si="261"/>
        <v>388.66399999999999</v>
      </c>
      <c r="AW770" s="49">
        <f t="shared" si="262"/>
        <v>476.97599999999994</v>
      </c>
      <c r="AX770" s="19"/>
    </row>
    <row r="771" spans="1:50" hidden="1">
      <c r="A771" s="59" t="s">
        <v>349</v>
      </c>
      <c r="B771" s="59" t="s">
        <v>73</v>
      </c>
      <c r="C771" s="3">
        <v>43628</v>
      </c>
      <c r="D771" s="1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122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U771" s="171">
        <v>53.27</v>
      </c>
      <c r="AV771" s="49">
        <f t="shared" si="261"/>
        <v>404.85200000000003</v>
      </c>
      <c r="AW771" s="49">
        <f t="shared" si="262"/>
        <v>477.81199999999995</v>
      </c>
      <c r="AX771" s="19"/>
    </row>
    <row r="772" spans="1:50" hidden="1">
      <c r="A772" s="59" t="s">
        <v>350</v>
      </c>
      <c r="B772" s="59" t="s">
        <v>73</v>
      </c>
      <c r="C772" s="3">
        <v>43627</v>
      </c>
      <c r="D772" s="1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122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U772" s="171">
        <v>53.26</v>
      </c>
      <c r="AV772" s="49">
        <f t="shared" si="261"/>
        <v>404.77599999999995</v>
      </c>
      <c r="AW772" s="49">
        <f t="shared" si="262"/>
        <v>471.35199999999998</v>
      </c>
      <c r="AX772" s="19"/>
    </row>
    <row r="773" spans="1:50" hidden="1">
      <c r="A773" s="59" t="s">
        <v>351</v>
      </c>
      <c r="B773" s="59" t="s">
        <v>73</v>
      </c>
      <c r="C773" s="3">
        <v>43626</v>
      </c>
      <c r="D773" s="1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122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U773" s="171">
        <v>53.99</v>
      </c>
      <c r="AV773" s="49">
        <f t="shared" si="261"/>
        <v>410.32400000000001</v>
      </c>
      <c r="AW773" s="49">
        <f t="shared" si="262"/>
        <v>469.52799999999996</v>
      </c>
      <c r="AX773" s="19"/>
    </row>
    <row r="774" spans="1:50" hidden="1">
      <c r="A774" s="59" t="s">
        <v>352</v>
      </c>
      <c r="B774" s="59" t="s">
        <v>73</v>
      </c>
      <c r="C774" s="3">
        <v>43623</v>
      </c>
      <c r="D774" s="1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122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U774" s="171">
        <v>52.59</v>
      </c>
      <c r="AV774" s="49">
        <f t="shared" si="261"/>
        <v>399.68400000000003</v>
      </c>
      <c r="AW774" s="49">
        <f t="shared" si="262"/>
        <v>463.904</v>
      </c>
      <c r="AX774" s="19"/>
    </row>
    <row r="775" spans="1:50" hidden="1">
      <c r="A775" s="59" t="s">
        <v>353</v>
      </c>
      <c r="B775" s="59" t="s">
        <v>73</v>
      </c>
      <c r="C775" s="3">
        <v>43622</v>
      </c>
      <c r="D775" s="1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122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U775" s="171">
        <v>51.68</v>
      </c>
      <c r="AV775" s="49">
        <f t="shared" si="261"/>
        <v>392.76799999999997</v>
      </c>
      <c r="AW775" s="49">
        <f t="shared" si="262"/>
        <v>468.61599999999993</v>
      </c>
      <c r="AX775" s="19"/>
    </row>
    <row r="776" spans="1:50" hidden="1">
      <c r="A776" s="59" t="s">
        <v>354</v>
      </c>
      <c r="B776" s="59" t="s">
        <v>73</v>
      </c>
      <c r="C776" s="3">
        <v>43621</v>
      </c>
      <c r="D776" s="1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122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U776" s="171">
        <v>53.48</v>
      </c>
      <c r="AV776" s="49">
        <f t="shared" si="261"/>
        <v>406.44799999999998</v>
      </c>
      <c r="AW776" s="49">
        <f t="shared" si="262"/>
        <v>468.92</v>
      </c>
      <c r="AX776" s="19"/>
    </row>
    <row r="777" spans="1:50" hidden="1">
      <c r="A777" s="59" t="s">
        <v>355</v>
      </c>
      <c r="B777" s="59" t="s">
        <v>73</v>
      </c>
      <c r="C777" s="3">
        <v>43620</v>
      </c>
      <c r="D777" s="1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122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U777" s="171">
        <v>53.25</v>
      </c>
      <c r="AV777" s="49">
        <f t="shared" si="261"/>
        <v>404.7</v>
      </c>
      <c r="AW777" s="49">
        <f t="shared" si="262"/>
        <v>472.11199999999997</v>
      </c>
      <c r="AX777" s="19"/>
    </row>
    <row r="778" spans="1:50" hidden="1">
      <c r="A778" s="60" t="s">
        <v>356</v>
      </c>
      <c r="B778" s="60" t="s">
        <v>73</v>
      </c>
      <c r="C778" s="14">
        <v>43619</v>
      </c>
      <c r="D778" s="48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49"/>
      <c r="W778" s="114"/>
      <c r="X778" s="114"/>
      <c r="Y778" s="114"/>
      <c r="Z778" s="114"/>
      <c r="AA778" s="114"/>
      <c r="AB778" s="114"/>
      <c r="AC778" s="114"/>
      <c r="AD778" s="114"/>
      <c r="AE778" s="123"/>
      <c r="AF778" s="114"/>
      <c r="AG778" s="114"/>
      <c r="AH778" s="114"/>
      <c r="AI778" s="114"/>
      <c r="AJ778" s="114"/>
      <c r="AK778" s="114"/>
      <c r="AL778" s="49"/>
      <c r="AM778" s="114"/>
      <c r="AN778" s="49"/>
      <c r="AO778" s="49"/>
      <c r="AP778" s="49"/>
      <c r="AQ778" s="49"/>
      <c r="AR778" s="49"/>
      <c r="AU778" s="171">
        <v>53.5</v>
      </c>
      <c r="AV778" s="49">
        <f t="shared" si="261"/>
        <v>406.59999999999997</v>
      </c>
      <c r="AW778" s="49">
        <f t="shared" si="262"/>
        <v>466.64</v>
      </c>
      <c r="AX778" s="19"/>
    </row>
    <row r="779" spans="1:50" hidden="1">
      <c r="A779" s="59" t="s">
        <v>357</v>
      </c>
      <c r="B779" s="59" t="s">
        <v>74</v>
      </c>
      <c r="C779" s="3">
        <v>43616</v>
      </c>
      <c r="D779" s="1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U779" s="171">
        <f>53.5+3.09</f>
        <v>56.59</v>
      </c>
      <c r="AV779" s="49">
        <f t="shared" si="261"/>
        <v>430.084</v>
      </c>
      <c r="AW779" s="49">
        <f t="shared" si="262"/>
        <v>473.09999999999997</v>
      </c>
      <c r="AX779" s="19"/>
    </row>
    <row r="780" spans="1:50" hidden="1">
      <c r="A780" s="59" t="s">
        <v>358</v>
      </c>
      <c r="B780" s="59" t="s">
        <v>74</v>
      </c>
      <c r="C780" s="3">
        <v>43615</v>
      </c>
      <c r="D780" s="1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U780" s="171">
        <v>58.81</v>
      </c>
      <c r="AV780" s="49">
        <f t="shared" si="261"/>
        <v>446.95600000000002</v>
      </c>
      <c r="AW780" s="49">
        <f t="shared" si="262"/>
        <v>470.74399999999997</v>
      </c>
      <c r="AX780" s="19"/>
    </row>
    <row r="781" spans="1:50" hidden="1">
      <c r="A781" s="59" t="s">
        <v>359</v>
      </c>
      <c r="B781" s="59" t="s">
        <v>74</v>
      </c>
      <c r="C781" s="3">
        <v>43614</v>
      </c>
      <c r="D781" s="1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U781" s="171">
        <v>59.14</v>
      </c>
      <c r="AV781" s="49">
        <f t="shared" si="261"/>
        <v>449.464</v>
      </c>
      <c r="AW781" s="49">
        <f t="shared" si="262"/>
        <v>469.75599999999997</v>
      </c>
      <c r="AX781" s="19"/>
    </row>
    <row r="782" spans="1:50" hidden="1">
      <c r="A782" s="59" t="s">
        <v>360</v>
      </c>
      <c r="B782" s="59" t="s">
        <v>74</v>
      </c>
      <c r="C782" s="3">
        <v>43613</v>
      </c>
      <c r="D782" s="1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U782" s="171">
        <v>59.02</v>
      </c>
      <c r="AV782" s="49">
        <f t="shared" si="261"/>
        <v>448.55200000000002</v>
      </c>
      <c r="AW782" s="49">
        <f t="shared" si="262"/>
        <v>483.36</v>
      </c>
      <c r="AX782" s="19"/>
    </row>
    <row r="783" spans="1:50" hidden="1">
      <c r="A783" s="59" t="s">
        <v>361</v>
      </c>
      <c r="B783" s="59" t="s">
        <v>74</v>
      </c>
      <c r="C783" s="3">
        <v>43612</v>
      </c>
      <c r="D783" s="1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U783" s="171">
        <v>58.63</v>
      </c>
      <c r="AV783" s="49">
        <f t="shared" si="261"/>
        <v>445.58800000000002</v>
      </c>
      <c r="AW783" s="49">
        <f t="shared" si="262"/>
        <v>485.71599999999995</v>
      </c>
      <c r="AX783" s="19"/>
    </row>
    <row r="784" spans="1:50" hidden="1">
      <c r="A784" s="59" t="s">
        <v>362</v>
      </c>
      <c r="B784" s="59" t="s">
        <v>74</v>
      </c>
      <c r="C784" s="3">
        <v>43609</v>
      </c>
      <c r="D784" s="1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U784" s="171">
        <v>57.91</v>
      </c>
      <c r="AV784" s="49">
        <f t="shared" si="261"/>
        <v>440.11599999999993</v>
      </c>
      <c r="AW784" s="49">
        <f t="shared" si="262"/>
        <v>482.59999999999997</v>
      </c>
      <c r="AX784" s="19"/>
    </row>
    <row r="785" spans="1:50" hidden="1">
      <c r="A785" s="59" t="s">
        <v>363</v>
      </c>
      <c r="B785" s="59" t="s">
        <v>74</v>
      </c>
      <c r="C785" s="3">
        <v>43608</v>
      </c>
      <c r="D785" s="1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U785" s="171">
        <v>61.42</v>
      </c>
      <c r="AV785" s="49">
        <f t="shared" si="261"/>
        <v>466.79199999999997</v>
      </c>
      <c r="AW785" s="49">
        <f t="shared" si="262"/>
        <v>481.08</v>
      </c>
      <c r="AX785" s="19"/>
    </row>
    <row r="786" spans="1:50" hidden="1">
      <c r="A786" s="59" t="s">
        <v>364</v>
      </c>
      <c r="B786" s="59" t="s">
        <v>74</v>
      </c>
      <c r="C786" s="3">
        <v>43607</v>
      </c>
      <c r="D786" s="1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U786" s="171">
        <v>62.99</v>
      </c>
      <c r="AV786" s="49">
        <f t="shared" si="261"/>
        <v>478.72399999999999</v>
      </c>
      <c r="AW786" s="49">
        <f t="shared" si="262"/>
        <v>495.59599999999995</v>
      </c>
      <c r="AX786" s="19"/>
    </row>
    <row r="787" spans="1:50" hidden="1">
      <c r="A787" s="59" t="s">
        <v>365</v>
      </c>
      <c r="B787" s="59" t="s">
        <v>74</v>
      </c>
      <c r="C787" s="3">
        <v>43606</v>
      </c>
      <c r="D787" s="1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U787" s="171">
        <v>63.1</v>
      </c>
      <c r="AV787" s="49">
        <f t="shared" si="261"/>
        <v>479.56</v>
      </c>
      <c r="AW787" s="49">
        <f t="shared" si="262"/>
        <v>500.76399999999995</v>
      </c>
      <c r="AX787" s="19"/>
    </row>
    <row r="788" spans="1:50" hidden="1">
      <c r="A788" s="59" t="s">
        <v>366</v>
      </c>
      <c r="B788" s="59" t="s">
        <v>74</v>
      </c>
      <c r="C788" s="3">
        <v>43605</v>
      </c>
      <c r="D788" s="1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U788" s="171">
        <v>62.76</v>
      </c>
      <c r="AV788" s="49">
        <f t="shared" si="261"/>
        <v>476.97599999999994</v>
      </c>
      <c r="AW788" s="49">
        <f t="shared" si="262"/>
        <v>503.87999999999994</v>
      </c>
      <c r="AX788" s="19"/>
    </row>
    <row r="789" spans="1:50" hidden="1">
      <c r="A789" s="59" t="s">
        <v>367</v>
      </c>
      <c r="B789" s="59" t="s">
        <v>74</v>
      </c>
      <c r="C789" s="3">
        <v>43602</v>
      </c>
      <c r="D789" s="1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U789" s="171">
        <v>62.87</v>
      </c>
      <c r="AV789" s="49">
        <f t="shared" si="261"/>
        <v>477.81199999999995</v>
      </c>
      <c r="AW789" s="49">
        <f t="shared" si="262"/>
        <v>499.32</v>
      </c>
      <c r="AX789" s="19"/>
    </row>
    <row r="790" spans="1:50" hidden="1">
      <c r="A790" s="59" t="s">
        <v>368</v>
      </c>
      <c r="B790" s="59" t="s">
        <v>74</v>
      </c>
      <c r="C790" s="3">
        <v>43601</v>
      </c>
      <c r="D790" s="1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U790" s="171">
        <v>62.02</v>
      </c>
      <c r="AV790" s="49">
        <f t="shared" si="261"/>
        <v>471.35199999999998</v>
      </c>
      <c r="AW790" s="49">
        <f t="shared" si="262"/>
        <v>486.4</v>
      </c>
      <c r="AX790" s="19"/>
    </row>
    <row r="791" spans="1:50" hidden="1">
      <c r="A791" s="59" t="s">
        <v>369</v>
      </c>
      <c r="B791" s="59" t="s">
        <v>74</v>
      </c>
      <c r="C791" s="3">
        <v>43600</v>
      </c>
      <c r="D791" s="1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U791" s="171">
        <v>61.78</v>
      </c>
      <c r="AV791" s="49">
        <f t="shared" si="261"/>
        <v>469.52799999999996</v>
      </c>
      <c r="AW791" s="49">
        <f t="shared" si="262"/>
        <v>486.4</v>
      </c>
      <c r="AX791" s="19"/>
    </row>
    <row r="792" spans="1:50" hidden="1">
      <c r="A792" s="59" t="s">
        <v>370</v>
      </c>
      <c r="B792" s="59" t="s">
        <v>74</v>
      </c>
      <c r="C792" s="3">
        <v>43599</v>
      </c>
      <c r="D792" s="1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U792" s="182">
        <v>61.04</v>
      </c>
      <c r="AV792" s="49">
        <f t="shared" si="261"/>
        <v>463.904</v>
      </c>
      <c r="AW792" s="49">
        <f t="shared" si="262"/>
        <v>484.57599999999996</v>
      </c>
      <c r="AX792" s="19"/>
    </row>
    <row r="793" spans="1:50" hidden="1">
      <c r="A793" s="59" t="s">
        <v>371</v>
      </c>
      <c r="B793" s="59" t="s">
        <v>74</v>
      </c>
      <c r="C793" s="3">
        <v>43598</v>
      </c>
      <c r="D793" s="1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U793" s="171">
        <v>61.66</v>
      </c>
      <c r="AV793" s="49">
        <f t="shared" si="261"/>
        <v>468.61599999999993</v>
      </c>
      <c r="AW793" s="49">
        <f t="shared" si="262"/>
        <v>486.78</v>
      </c>
      <c r="AX793" s="19"/>
    </row>
    <row r="794" spans="1:50" hidden="1">
      <c r="A794" s="59" t="s">
        <v>372</v>
      </c>
      <c r="B794" s="59" t="s">
        <v>74</v>
      </c>
      <c r="C794" s="3">
        <v>43595</v>
      </c>
      <c r="D794" s="1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U794" s="171">
        <v>61.7</v>
      </c>
      <c r="AV794" s="49">
        <f t="shared" si="261"/>
        <v>468.92</v>
      </c>
      <c r="AW794" s="49">
        <f t="shared" si="262"/>
        <v>481.84</v>
      </c>
      <c r="AX794" s="19"/>
    </row>
    <row r="795" spans="1:50" hidden="1">
      <c r="A795" s="59" t="s">
        <v>373</v>
      </c>
      <c r="B795" s="59" t="s">
        <v>74</v>
      </c>
      <c r="C795" s="3">
        <v>43594</v>
      </c>
      <c r="D795" s="1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U795" s="171">
        <v>62.12</v>
      </c>
      <c r="AV795" s="49">
        <f t="shared" si="261"/>
        <v>472.11199999999997</v>
      </c>
      <c r="AW795" s="49">
        <f t="shared" si="262"/>
        <v>485.56399999999996</v>
      </c>
      <c r="AX795" s="19"/>
    </row>
    <row r="796" spans="1:50" hidden="1">
      <c r="A796" s="59" t="s">
        <v>374</v>
      </c>
      <c r="B796" s="59" t="s">
        <v>74</v>
      </c>
      <c r="C796" s="3">
        <v>43593</v>
      </c>
      <c r="D796" s="1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U796" s="171">
        <v>61.4</v>
      </c>
      <c r="AV796" s="49">
        <f t="shared" si="261"/>
        <v>466.64</v>
      </c>
      <c r="AW796" s="49">
        <f t="shared" si="262"/>
        <v>483.20799999999997</v>
      </c>
      <c r="AX796" s="19"/>
    </row>
    <row r="797" spans="1:50" hidden="1">
      <c r="A797" s="59" t="s">
        <v>375</v>
      </c>
      <c r="B797" s="59" t="s">
        <v>74</v>
      </c>
      <c r="C797" s="3">
        <v>43592</v>
      </c>
      <c r="D797" s="1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U797" s="171">
        <v>62.25</v>
      </c>
      <c r="AV797" s="49">
        <f t="shared" si="261"/>
        <v>473.09999999999997</v>
      </c>
      <c r="AW797" s="49">
        <f t="shared" si="262"/>
        <v>491.03599999999994</v>
      </c>
      <c r="AX797" s="19"/>
    </row>
    <row r="798" spans="1:50" hidden="1">
      <c r="A798" s="59" t="s">
        <v>376</v>
      </c>
      <c r="B798" s="59" t="s">
        <v>74</v>
      </c>
      <c r="C798" s="3">
        <v>43591</v>
      </c>
      <c r="D798" s="1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U798" s="171">
        <v>61.94</v>
      </c>
      <c r="AV798" s="49">
        <f t="shared" si="261"/>
        <v>470.74399999999997</v>
      </c>
      <c r="AW798" s="49">
        <f t="shared" si="262"/>
        <v>486.24799999999993</v>
      </c>
      <c r="AX798" s="19"/>
    </row>
    <row r="799" spans="1:50" hidden="1">
      <c r="A799" s="59" t="s">
        <v>377</v>
      </c>
      <c r="B799" s="59" t="s">
        <v>74</v>
      </c>
      <c r="C799" s="3">
        <v>43588</v>
      </c>
      <c r="D799" s="1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U799" s="171">
        <v>61.81</v>
      </c>
      <c r="AV799" s="49">
        <f t="shared" si="261"/>
        <v>469.75599999999997</v>
      </c>
      <c r="AW799" s="49">
        <f t="shared" si="262"/>
        <v>489.44</v>
      </c>
      <c r="AX799" s="19"/>
    </row>
    <row r="800" spans="1:50" hidden="1">
      <c r="A800" s="59" t="s">
        <v>378</v>
      </c>
      <c r="B800" s="59" t="s">
        <v>74</v>
      </c>
      <c r="C800" s="3">
        <v>43587</v>
      </c>
      <c r="D800" s="1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U800" s="171">
        <v>63.6</v>
      </c>
      <c r="AV800" s="49">
        <f t="shared" si="261"/>
        <v>483.36</v>
      </c>
      <c r="AW800" s="49">
        <f t="shared" si="262"/>
        <v>479.40799999999996</v>
      </c>
      <c r="AX800" s="19"/>
    </row>
    <row r="801" spans="1:50" hidden="1">
      <c r="A801" s="60" t="s">
        <v>379</v>
      </c>
      <c r="B801" s="60" t="s">
        <v>74</v>
      </c>
      <c r="C801" s="14">
        <v>43586</v>
      </c>
      <c r="D801" s="48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49"/>
      <c r="W801" s="114"/>
      <c r="X801" s="114"/>
      <c r="Y801" s="114"/>
      <c r="Z801" s="114"/>
      <c r="AA801" s="114"/>
      <c r="AB801" s="114"/>
      <c r="AC801" s="114"/>
      <c r="AD801" s="114"/>
      <c r="AE801" s="114"/>
      <c r="AF801" s="114"/>
      <c r="AG801" s="114"/>
      <c r="AH801" s="114"/>
      <c r="AI801" s="114"/>
      <c r="AJ801" s="114"/>
      <c r="AK801" s="114"/>
      <c r="AL801" s="49"/>
      <c r="AM801" s="114"/>
      <c r="AN801" s="49"/>
      <c r="AO801" s="49"/>
      <c r="AP801" s="49"/>
      <c r="AQ801" s="49"/>
      <c r="AR801" s="49"/>
      <c r="AU801" s="171">
        <v>63.91</v>
      </c>
      <c r="AV801" s="49">
        <f t="shared" si="261"/>
        <v>485.71599999999995</v>
      </c>
      <c r="AW801" s="49">
        <f t="shared" si="262"/>
        <v>471.96</v>
      </c>
      <c r="AX801" s="19"/>
    </row>
    <row r="802" spans="1:50" hidden="1">
      <c r="A802" s="59" t="s">
        <v>380</v>
      </c>
      <c r="B802" s="59" t="s">
        <v>75</v>
      </c>
      <c r="C802" s="3">
        <v>43585</v>
      </c>
      <c r="D802" s="1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U802" s="171">
        <v>63.5</v>
      </c>
      <c r="AV802" s="49">
        <f t="shared" si="261"/>
        <v>482.59999999999997</v>
      </c>
      <c r="AW802" s="49">
        <f t="shared" si="262"/>
        <v>474.69599999999997</v>
      </c>
      <c r="AX802" s="19"/>
    </row>
    <row r="803" spans="1:50" hidden="1">
      <c r="A803" s="59" t="s">
        <v>381</v>
      </c>
      <c r="B803" s="59" t="s">
        <v>75</v>
      </c>
      <c r="C803" s="3">
        <v>43584</v>
      </c>
      <c r="D803" s="1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U803" s="171">
        <v>63.3</v>
      </c>
      <c r="AV803" s="49">
        <f t="shared" si="261"/>
        <v>481.08</v>
      </c>
      <c r="AW803" s="49">
        <f t="shared" si="262"/>
        <v>475.60799999999995</v>
      </c>
      <c r="AX803" s="19"/>
    </row>
    <row r="804" spans="1:50" hidden="1">
      <c r="A804" s="59" t="s">
        <v>382</v>
      </c>
      <c r="B804" s="59" t="s">
        <v>75</v>
      </c>
      <c r="C804" s="3">
        <v>43581</v>
      </c>
      <c r="D804" s="1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U804" s="171">
        <v>65.209999999999994</v>
      </c>
      <c r="AV804" s="49">
        <f t="shared" si="261"/>
        <v>495.59599999999995</v>
      </c>
      <c r="AW804" s="49">
        <f t="shared" si="262"/>
        <v>468.084</v>
      </c>
      <c r="AX804" s="19"/>
    </row>
    <row r="805" spans="1:50" hidden="1">
      <c r="A805" s="59" t="s">
        <v>383</v>
      </c>
      <c r="B805" s="59" t="s">
        <v>75</v>
      </c>
      <c r="C805" s="3">
        <v>43580</v>
      </c>
      <c r="D805" s="1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U805" s="171">
        <v>65.89</v>
      </c>
      <c r="AV805" s="49">
        <f t="shared" si="261"/>
        <v>500.76399999999995</v>
      </c>
      <c r="AW805" s="49">
        <f t="shared" si="262"/>
        <v>457.06399999999996</v>
      </c>
      <c r="AX805" s="19"/>
    </row>
    <row r="806" spans="1:50" hidden="1">
      <c r="A806" s="59" t="s">
        <v>384</v>
      </c>
      <c r="B806" s="59" t="s">
        <v>75</v>
      </c>
      <c r="C806" s="3">
        <v>43579</v>
      </c>
      <c r="D806" s="1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U806" s="171">
        <v>66.3</v>
      </c>
      <c r="AV806" s="49">
        <f t="shared" si="261"/>
        <v>503.87999999999994</v>
      </c>
      <c r="AW806" s="49">
        <f t="shared" si="262"/>
        <v>450.67999999999995</v>
      </c>
      <c r="AX806" s="19"/>
    </row>
    <row r="807" spans="1:50" hidden="1">
      <c r="A807" s="59" t="s">
        <v>385</v>
      </c>
      <c r="B807" s="59" t="s">
        <v>75</v>
      </c>
      <c r="C807" s="3">
        <v>43578</v>
      </c>
      <c r="D807" s="1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U807" s="171">
        <v>65.7</v>
      </c>
      <c r="AV807" s="49">
        <f t="shared" si="261"/>
        <v>499.32</v>
      </c>
      <c r="AW807" s="49">
        <f t="shared" si="262"/>
        <v>451.51599999999996</v>
      </c>
      <c r="AX807" s="19"/>
    </row>
    <row r="808" spans="1:50" hidden="1">
      <c r="A808" s="59" t="s">
        <v>386</v>
      </c>
      <c r="B808" s="59" t="s">
        <v>75</v>
      </c>
      <c r="C808" s="3">
        <v>43577</v>
      </c>
      <c r="D808" s="1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U808" s="171">
        <v>64</v>
      </c>
      <c r="AV808" s="49">
        <f t="shared" si="261"/>
        <v>486.4</v>
      </c>
      <c r="AW808" s="49">
        <f t="shared" si="262"/>
        <v>455.54399999999998</v>
      </c>
      <c r="AX808" s="19"/>
    </row>
    <row r="809" spans="1:50" hidden="1">
      <c r="A809" s="59" t="s">
        <v>387</v>
      </c>
      <c r="B809" s="59" t="s">
        <v>75</v>
      </c>
      <c r="C809" s="3">
        <v>43574</v>
      </c>
      <c r="D809" s="1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U809" s="171">
        <v>64</v>
      </c>
      <c r="AV809" s="49">
        <f t="shared" si="261"/>
        <v>486.4</v>
      </c>
      <c r="AW809" s="49">
        <f t="shared" si="262"/>
        <v>447.03199999999998</v>
      </c>
      <c r="AX809" s="19"/>
    </row>
    <row r="810" spans="1:50" hidden="1">
      <c r="A810" s="59" t="s">
        <v>388</v>
      </c>
      <c r="B810" s="59" t="s">
        <v>75</v>
      </c>
      <c r="C810" s="3">
        <v>43573</v>
      </c>
      <c r="D810" s="1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U810" s="171">
        <v>63.76</v>
      </c>
      <c r="AV810" s="49">
        <f t="shared" si="261"/>
        <v>484.57599999999996</v>
      </c>
      <c r="AW810" s="49">
        <f t="shared" si="262"/>
        <v>448.70399999999995</v>
      </c>
      <c r="AX810" s="19"/>
    </row>
    <row r="811" spans="1:50" hidden="1">
      <c r="A811" s="59" t="s">
        <v>389</v>
      </c>
      <c r="B811" s="59" t="s">
        <v>75</v>
      </c>
      <c r="C811" s="3">
        <v>43572</v>
      </c>
      <c r="D811" s="1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U811" s="171">
        <v>64.05</v>
      </c>
      <c r="AV811" s="49">
        <f t="shared" si="261"/>
        <v>486.78</v>
      </c>
      <c r="AW811" s="49">
        <f t="shared" si="262"/>
        <v>455.84799999999996</v>
      </c>
      <c r="AX811" s="19"/>
    </row>
    <row r="812" spans="1:50" hidden="1">
      <c r="A812" s="59" t="s">
        <v>390</v>
      </c>
      <c r="B812" s="59" t="s">
        <v>75</v>
      </c>
      <c r="C812" s="3">
        <v>43571</v>
      </c>
      <c r="D812" s="1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U812" s="171">
        <v>63.4</v>
      </c>
      <c r="AV812" s="49">
        <f t="shared" ref="AV812:AV875" si="263">AU812*$AU$27</f>
        <v>481.84</v>
      </c>
      <c r="AW812" s="49">
        <f t="shared" si="262"/>
        <v>454.70799999999997</v>
      </c>
      <c r="AX812" s="19"/>
    </row>
    <row r="813" spans="1:50" hidden="1">
      <c r="A813" s="59" t="s">
        <v>391</v>
      </c>
      <c r="B813" s="59" t="s">
        <v>75</v>
      </c>
      <c r="C813" s="3">
        <v>43570</v>
      </c>
      <c r="D813" s="1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U813" s="171">
        <v>63.89</v>
      </c>
      <c r="AV813" s="49">
        <f t="shared" si="263"/>
        <v>485.56399999999996</v>
      </c>
      <c r="AW813" s="49">
        <f t="shared" si="262"/>
        <v>448.62799999999999</v>
      </c>
      <c r="AX813" s="19"/>
    </row>
    <row r="814" spans="1:50" hidden="1">
      <c r="A814" s="59" t="s">
        <v>392</v>
      </c>
      <c r="B814" s="59" t="s">
        <v>75</v>
      </c>
      <c r="C814" s="3">
        <v>43567</v>
      </c>
      <c r="D814" s="1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U814" s="171">
        <v>63.58</v>
      </c>
      <c r="AV814" s="49">
        <f t="shared" si="263"/>
        <v>483.20799999999997</v>
      </c>
      <c r="AW814" s="49">
        <f t="shared" si="262"/>
        <v>449.084</v>
      </c>
      <c r="AX814" s="19"/>
    </row>
    <row r="815" spans="1:50" hidden="1">
      <c r="A815" s="59" t="s">
        <v>393</v>
      </c>
      <c r="B815" s="59" t="s">
        <v>75</v>
      </c>
      <c r="C815" s="3">
        <v>43566</v>
      </c>
      <c r="D815" s="1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U815" s="171">
        <v>64.61</v>
      </c>
      <c r="AV815" s="49">
        <f t="shared" si="263"/>
        <v>491.03599999999994</v>
      </c>
      <c r="AW815" s="49">
        <f t="shared" si="262"/>
        <v>444.75200000000001</v>
      </c>
      <c r="AX815" s="19"/>
    </row>
    <row r="816" spans="1:50" hidden="1">
      <c r="A816" s="59" t="s">
        <v>394</v>
      </c>
      <c r="B816" s="59" t="s">
        <v>75</v>
      </c>
      <c r="C816" s="3">
        <v>43565</v>
      </c>
      <c r="D816" s="1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U816" s="171">
        <v>63.98</v>
      </c>
      <c r="AV816" s="49">
        <f t="shared" si="263"/>
        <v>486.24799999999993</v>
      </c>
      <c r="AW816" s="49">
        <f t="shared" si="262"/>
        <v>445.43599999999998</v>
      </c>
      <c r="AX816" s="19"/>
    </row>
    <row r="817" spans="1:50" hidden="1">
      <c r="A817" s="59" t="s">
        <v>395</v>
      </c>
      <c r="B817" s="59" t="s">
        <v>75</v>
      </c>
      <c r="C817" s="3">
        <v>43564</v>
      </c>
      <c r="D817" s="1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U817" s="171">
        <v>64.400000000000006</v>
      </c>
      <c r="AV817" s="49">
        <f t="shared" si="263"/>
        <v>489.44</v>
      </c>
      <c r="AW817" s="49">
        <f t="shared" si="262"/>
        <v>442.77599999999995</v>
      </c>
      <c r="AX817" s="19"/>
    </row>
    <row r="818" spans="1:50" hidden="1">
      <c r="A818" s="59" t="s">
        <v>396</v>
      </c>
      <c r="B818" s="59" t="s">
        <v>75</v>
      </c>
      <c r="C818" s="3">
        <v>43563</v>
      </c>
      <c r="D818" s="1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U818" s="171">
        <v>63.08</v>
      </c>
      <c r="AV818" s="49">
        <f t="shared" si="263"/>
        <v>479.40799999999996</v>
      </c>
      <c r="AW818" s="49">
        <f t="shared" si="262"/>
        <v>432.21199999999993</v>
      </c>
      <c r="AX818" s="19"/>
    </row>
    <row r="819" spans="1:50" hidden="1">
      <c r="A819" s="59" t="s">
        <v>397</v>
      </c>
      <c r="B819" s="59" t="s">
        <v>75</v>
      </c>
      <c r="C819" s="3">
        <v>43560</v>
      </c>
      <c r="D819" s="1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U819" s="171">
        <v>62.1</v>
      </c>
      <c r="AV819" s="49">
        <f t="shared" si="263"/>
        <v>471.96</v>
      </c>
      <c r="AW819" s="49">
        <f t="shared" si="262"/>
        <v>426.13200000000001</v>
      </c>
      <c r="AX819" s="19"/>
    </row>
    <row r="820" spans="1:50" hidden="1">
      <c r="A820" s="59" t="s">
        <v>398</v>
      </c>
      <c r="B820" s="59" t="s">
        <v>75</v>
      </c>
      <c r="C820" s="3">
        <v>43559</v>
      </c>
      <c r="D820" s="1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U820" s="171">
        <v>62.46</v>
      </c>
      <c r="AV820" s="49">
        <f t="shared" si="263"/>
        <v>474.69599999999997</v>
      </c>
      <c r="AW820" s="49">
        <f t="shared" si="262"/>
        <v>426.13200000000001</v>
      </c>
      <c r="AX820" s="19"/>
    </row>
    <row r="821" spans="1:50" hidden="1">
      <c r="A821" s="59" t="s">
        <v>399</v>
      </c>
      <c r="B821" s="59" t="s">
        <v>75</v>
      </c>
      <c r="C821" s="3">
        <v>43558</v>
      </c>
      <c r="D821" s="1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U821" s="171">
        <v>62.58</v>
      </c>
      <c r="AV821" s="49">
        <f t="shared" si="263"/>
        <v>475.60799999999995</v>
      </c>
      <c r="AW821" s="49">
        <f t="shared" si="262"/>
        <v>430.61599999999993</v>
      </c>
      <c r="AX821" s="19"/>
    </row>
    <row r="822" spans="1:50" hidden="1">
      <c r="A822" s="59" t="s">
        <v>400</v>
      </c>
      <c r="B822" s="59" t="s">
        <v>75</v>
      </c>
      <c r="C822" s="3">
        <v>43557</v>
      </c>
      <c r="D822" s="1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U822" s="171">
        <v>61.59</v>
      </c>
      <c r="AV822" s="49">
        <f t="shared" si="263"/>
        <v>468.084</v>
      </c>
      <c r="AW822" s="49">
        <f t="shared" si="262"/>
        <v>427.27199999999999</v>
      </c>
      <c r="AX822" s="19"/>
    </row>
    <row r="823" spans="1:50" hidden="1">
      <c r="A823" s="60" t="s">
        <v>401</v>
      </c>
      <c r="B823" s="60" t="s">
        <v>75</v>
      </c>
      <c r="C823" s="14">
        <v>43556</v>
      </c>
      <c r="D823" s="48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49"/>
      <c r="W823" s="114"/>
      <c r="X823" s="114"/>
      <c r="Y823" s="114"/>
      <c r="Z823" s="114"/>
      <c r="AA823" s="114"/>
      <c r="AB823" s="114"/>
      <c r="AC823" s="114"/>
      <c r="AD823" s="114"/>
      <c r="AE823" s="114"/>
      <c r="AF823" s="114"/>
      <c r="AG823" s="114"/>
      <c r="AH823" s="114"/>
      <c r="AI823" s="114"/>
      <c r="AJ823" s="114"/>
      <c r="AK823" s="114"/>
      <c r="AL823" s="49"/>
      <c r="AM823" s="114"/>
      <c r="AN823" s="49"/>
      <c r="AO823" s="49"/>
      <c r="AP823" s="49"/>
      <c r="AQ823" s="49"/>
      <c r="AR823" s="49"/>
      <c r="AU823" s="171">
        <v>60.14</v>
      </c>
      <c r="AV823" s="49">
        <f t="shared" si="263"/>
        <v>457.06399999999996</v>
      </c>
      <c r="AW823" s="49">
        <f t="shared" si="262"/>
        <v>429.85599999999999</v>
      </c>
      <c r="AX823" s="19"/>
    </row>
    <row r="824" spans="1:50" hidden="1">
      <c r="A824" s="59" t="s">
        <v>402</v>
      </c>
      <c r="B824" s="59" t="s">
        <v>76</v>
      </c>
      <c r="C824" s="3">
        <v>43553</v>
      </c>
      <c r="D824" s="1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U824" s="171">
        <v>59.3</v>
      </c>
      <c r="AV824" s="49">
        <f t="shared" si="263"/>
        <v>450.67999999999995</v>
      </c>
      <c r="AW824" s="49">
        <f t="shared" si="262"/>
        <v>430.084</v>
      </c>
      <c r="AX824" s="19"/>
    </row>
    <row r="825" spans="1:50" hidden="1">
      <c r="A825" s="59" t="s">
        <v>403</v>
      </c>
      <c r="B825" s="59" t="s">
        <v>76</v>
      </c>
      <c r="C825" s="3">
        <v>43552</v>
      </c>
      <c r="D825" s="1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U825" s="171">
        <v>59.41</v>
      </c>
      <c r="AV825" s="49">
        <f t="shared" si="263"/>
        <v>451.51599999999996</v>
      </c>
      <c r="AW825" s="49">
        <f t="shared" si="262"/>
        <v>424.08</v>
      </c>
      <c r="AX825" s="19"/>
    </row>
    <row r="826" spans="1:50" hidden="1">
      <c r="A826" s="59" t="s">
        <v>404</v>
      </c>
      <c r="B826" s="59" t="s">
        <v>76</v>
      </c>
      <c r="C826" s="3">
        <v>43551</v>
      </c>
      <c r="D826" s="1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U826" s="171">
        <v>59.94</v>
      </c>
      <c r="AV826" s="49">
        <f t="shared" si="263"/>
        <v>455.54399999999998</v>
      </c>
      <c r="AW826" s="49">
        <f t="shared" si="262"/>
        <v>434.87199999999996</v>
      </c>
      <c r="AX826" s="19"/>
    </row>
    <row r="827" spans="1:50" hidden="1">
      <c r="A827" s="59" t="s">
        <v>405</v>
      </c>
      <c r="B827" s="59" t="s">
        <v>76</v>
      </c>
      <c r="C827" s="3">
        <v>43550</v>
      </c>
      <c r="D827" s="1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U827" s="171">
        <v>58.82</v>
      </c>
      <c r="AV827" s="49">
        <f t="shared" si="263"/>
        <v>447.03199999999998</v>
      </c>
      <c r="AW827" s="49">
        <f t="shared" ref="AW827:AW890" si="264">AV845</f>
        <v>432.74399999999997</v>
      </c>
      <c r="AX827" s="19"/>
    </row>
    <row r="828" spans="1:50" hidden="1">
      <c r="A828" s="59" t="s">
        <v>406</v>
      </c>
      <c r="B828" s="59" t="s">
        <v>76</v>
      </c>
      <c r="C828" s="3">
        <v>43549</v>
      </c>
      <c r="D828" s="1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U828" s="171">
        <v>59.04</v>
      </c>
      <c r="AV828" s="49">
        <f t="shared" si="263"/>
        <v>448.70399999999995</v>
      </c>
      <c r="AW828" s="49">
        <f t="shared" si="264"/>
        <v>421.79999999999995</v>
      </c>
      <c r="AX828" s="19"/>
    </row>
    <row r="829" spans="1:50" hidden="1">
      <c r="A829" s="59" t="s">
        <v>407</v>
      </c>
      <c r="B829" s="59" t="s">
        <v>76</v>
      </c>
      <c r="C829" s="3">
        <v>43546</v>
      </c>
      <c r="D829" s="1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U829" s="171">
        <v>59.98</v>
      </c>
      <c r="AV829" s="49">
        <f t="shared" si="263"/>
        <v>455.84799999999996</v>
      </c>
      <c r="AW829" s="49">
        <f t="shared" si="264"/>
        <v>421.64799999999997</v>
      </c>
      <c r="AX829" s="19"/>
    </row>
    <row r="830" spans="1:50" hidden="1">
      <c r="A830" s="59" t="s">
        <v>408</v>
      </c>
      <c r="B830" s="59" t="s">
        <v>76</v>
      </c>
      <c r="C830" s="3">
        <v>43545</v>
      </c>
      <c r="D830" s="1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U830" s="171">
        <v>59.83</v>
      </c>
      <c r="AV830" s="49">
        <f t="shared" si="263"/>
        <v>454.70799999999997</v>
      </c>
      <c r="AW830" s="49">
        <f t="shared" si="264"/>
        <v>435.17599999999999</v>
      </c>
      <c r="AX830" s="19"/>
    </row>
    <row r="831" spans="1:50" hidden="1">
      <c r="A831" s="59" t="s">
        <v>409</v>
      </c>
      <c r="B831" s="59" t="s">
        <v>76</v>
      </c>
      <c r="C831" s="3">
        <v>43544</v>
      </c>
      <c r="D831" s="1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U831" s="171">
        <v>59.03</v>
      </c>
      <c r="AV831" s="49">
        <f t="shared" si="263"/>
        <v>448.62799999999999</v>
      </c>
      <c r="AW831" s="49">
        <f t="shared" si="264"/>
        <v>432.89599999999996</v>
      </c>
      <c r="AX831" s="19"/>
    </row>
    <row r="832" spans="1:50" hidden="1">
      <c r="A832" s="59" t="s">
        <v>410</v>
      </c>
      <c r="B832" s="59" t="s">
        <v>76</v>
      </c>
      <c r="C832" s="3">
        <v>43543</v>
      </c>
      <c r="D832" s="1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U832" s="171">
        <v>59.09</v>
      </c>
      <c r="AV832" s="49">
        <f t="shared" si="263"/>
        <v>449.084</v>
      </c>
      <c r="AW832" s="49">
        <f t="shared" si="264"/>
        <v>432.59199999999998</v>
      </c>
      <c r="AX832" s="19"/>
    </row>
    <row r="833" spans="1:50" hidden="1">
      <c r="A833" s="59" t="s">
        <v>411</v>
      </c>
      <c r="B833" s="59" t="s">
        <v>76</v>
      </c>
      <c r="C833" s="3">
        <v>43542</v>
      </c>
      <c r="D833" s="1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U833" s="171">
        <v>58.52</v>
      </c>
      <c r="AV833" s="49">
        <f t="shared" si="263"/>
        <v>444.75200000000001</v>
      </c>
      <c r="AW833" s="49">
        <f t="shared" si="264"/>
        <v>426.28399999999999</v>
      </c>
      <c r="AX833" s="19"/>
    </row>
    <row r="834" spans="1:50" hidden="1">
      <c r="A834" s="59" t="s">
        <v>412</v>
      </c>
      <c r="B834" s="59" t="s">
        <v>76</v>
      </c>
      <c r="C834" s="3">
        <v>43539</v>
      </c>
      <c r="D834" s="1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U834" s="171">
        <v>58.61</v>
      </c>
      <c r="AV834" s="49">
        <f t="shared" si="263"/>
        <v>445.43599999999998</v>
      </c>
      <c r="AW834" s="49">
        <f t="shared" si="264"/>
        <v>422.48399999999998</v>
      </c>
      <c r="AX834" s="19"/>
    </row>
    <row r="835" spans="1:50" hidden="1">
      <c r="A835" s="59" t="s">
        <v>413</v>
      </c>
      <c r="B835" s="59" t="s">
        <v>76</v>
      </c>
      <c r="C835" s="3">
        <v>43538</v>
      </c>
      <c r="D835" s="1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U835" s="171">
        <v>58.26</v>
      </c>
      <c r="AV835" s="49">
        <f t="shared" si="263"/>
        <v>442.77599999999995</v>
      </c>
      <c r="AW835" s="49">
        <f t="shared" si="264"/>
        <v>422.48399999999998</v>
      </c>
      <c r="AX835" s="19"/>
    </row>
    <row r="836" spans="1:50" hidden="1">
      <c r="A836" s="59" t="s">
        <v>414</v>
      </c>
      <c r="B836" s="59" t="s">
        <v>76</v>
      </c>
      <c r="C836" s="3">
        <v>43537</v>
      </c>
      <c r="D836" s="1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U836" s="171">
        <v>56.87</v>
      </c>
      <c r="AV836" s="49">
        <f t="shared" si="263"/>
        <v>432.21199999999993</v>
      </c>
      <c r="AW836" s="49">
        <f t="shared" si="264"/>
        <v>413.51599999999996</v>
      </c>
      <c r="AX836" s="19"/>
    </row>
    <row r="837" spans="1:50" hidden="1">
      <c r="A837" s="59" t="s">
        <v>415</v>
      </c>
      <c r="B837" s="59" t="s">
        <v>76</v>
      </c>
      <c r="C837" s="3">
        <v>43536</v>
      </c>
      <c r="D837" s="1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U837" s="171">
        <v>56.07</v>
      </c>
      <c r="AV837" s="49">
        <f t="shared" si="263"/>
        <v>426.13200000000001</v>
      </c>
      <c r="AW837" s="49">
        <f t="shared" si="264"/>
        <v>409.64</v>
      </c>
      <c r="AX837" s="19"/>
    </row>
    <row r="838" spans="1:50" hidden="1">
      <c r="A838" s="59" t="s">
        <v>416</v>
      </c>
      <c r="B838" s="59" t="s">
        <v>76</v>
      </c>
      <c r="C838" s="3">
        <v>43535</v>
      </c>
      <c r="D838" s="1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U838" s="171">
        <v>56.07</v>
      </c>
      <c r="AV838" s="49">
        <f t="shared" si="263"/>
        <v>426.13200000000001</v>
      </c>
      <c r="AW838" s="49">
        <f t="shared" si="264"/>
        <v>403.56</v>
      </c>
      <c r="AX838" s="19"/>
    </row>
    <row r="839" spans="1:50" hidden="1">
      <c r="A839" s="59" t="s">
        <v>417</v>
      </c>
      <c r="B839" s="59" t="s">
        <v>76</v>
      </c>
      <c r="C839" s="3">
        <v>43532</v>
      </c>
      <c r="D839" s="1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U839" s="171">
        <v>56.66</v>
      </c>
      <c r="AV839" s="49">
        <f t="shared" si="263"/>
        <v>430.61599999999993</v>
      </c>
      <c r="AW839" s="49">
        <f t="shared" si="264"/>
        <v>398.31599999999997</v>
      </c>
      <c r="AX839" s="19"/>
    </row>
    <row r="840" spans="1:50" hidden="1">
      <c r="A840" s="59" t="s">
        <v>418</v>
      </c>
      <c r="B840" s="59" t="s">
        <v>76</v>
      </c>
      <c r="C840" s="3">
        <v>43531</v>
      </c>
      <c r="D840" s="1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U840" s="171">
        <v>56.22</v>
      </c>
      <c r="AV840" s="49">
        <f t="shared" si="263"/>
        <v>427.27199999999999</v>
      </c>
      <c r="AW840" s="49">
        <f t="shared" si="264"/>
        <v>400.67199999999997</v>
      </c>
      <c r="AX840" s="19"/>
    </row>
    <row r="841" spans="1:50" hidden="1">
      <c r="A841" s="59" t="s">
        <v>419</v>
      </c>
      <c r="B841" s="59" t="s">
        <v>76</v>
      </c>
      <c r="C841" s="3">
        <v>43530</v>
      </c>
      <c r="D841" s="1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U841" s="171">
        <v>56.56</v>
      </c>
      <c r="AV841" s="49">
        <f t="shared" si="263"/>
        <v>429.85599999999999</v>
      </c>
      <c r="AW841" s="49">
        <f t="shared" si="264"/>
        <v>400.06399999999996</v>
      </c>
      <c r="AX841" s="19"/>
    </row>
    <row r="842" spans="1:50" hidden="1">
      <c r="A842" s="59" t="s">
        <v>420</v>
      </c>
      <c r="B842" s="59" t="s">
        <v>76</v>
      </c>
      <c r="C842" s="3">
        <v>43529</v>
      </c>
      <c r="D842" s="1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U842" s="171">
        <v>56.59</v>
      </c>
      <c r="AV842" s="49">
        <f t="shared" si="263"/>
        <v>430.084</v>
      </c>
      <c r="AW842" s="49">
        <f t="shared" si="264"/>
        <v>410.47599999999994</v>
      </c>
      <c r="AX842" s="19"/>
    </row>
    <row r="843" spans="1:50" hidden="1">
      <c r="A843" s="59" t="s">
        <v>421</v>
      </c>
      <c r="B843" s="59" t="s">
        <v>76</v>
      </c>
      <c r="C843" s="3">
        <v>43528</v>
      </c>
      <c r="D843" s="1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U843" s="171">
        <v>55.8</v>
      </c>
      <c r="AV843" s="49">
        <f t="shared" si="263"/>
        <v>424.08</v>
      </c>
      <c r="AW843" s="49">
        <f t="shared" si="264"/>
        <v>407.81599999999997</v>
      </c>
      <c r="AX843" s="19"/>
    </row>
    <row r="844" spans="1:50" hidden="1">
      <c r="A844" s="60" t="s">
        <v>422</v>
      </c>
      <c r="B844" s="60" t="s">
        <v>76</v>
      </c>
      <c r="C844" s="14">
        <v>43525</v>
      </c>
      <c r="D844" s="48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49"/>
      <c r="W844" s="114"/>
      <c r="X844" s="114"/>
      <c r="Y844" s="114"/>
      <c r="Z844" s="114"/>
      <c r="AA844" s="114"/>
      <c r="AB844" s="114"/>
      <c r="AC844" s="114"/>
      <c r="AD844" s="114"/>
      <c r="AE844" s="114"/>
      <c r="AF844" s="114"/>
      <c r="AG844" s="114"/>
      <c r="AH844" s="114"/>
      <c r="AI844" s="114"/>
      <c r="AJ844" s="114"/>
      <c r="AK844" s="114"/>
      <c r="AL844" s="49"/>
      <c r="AM844" s="114"/>
      <c r="AN844" s="49"/>
      <c r="AO844" s="49"/>
      <c r="AP844" s="49"/>
      <c r="AQ844" s="49"/>
      <c r="AR844" s="49"/>
      <c r="AU844" s="171">
        <v>57.22</v>
      </c>
      <c r="AV844" s="49">
        <f t="shared" si="263"/>
        <v>434.87199999999996</v>
      </c>
      <c r="AW844" s="49">
        <f t="shared" si="264"/>
        <v>414.65600000000001</v>
      </c>
      <c r="AX844" s="19"/>
    </row>
    <row r="845" spans="1:50" hidden="1">
      <c r="A845" s="59" t="s">
        <v>423</v>
      </c>
      <c r="B845" s="59" t="s">
        <v>77</v>
      </c>
      <c r="C845" s="3">
        <v>43524</v>
      </c>
      <c r="D845" s="1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U845" s="171">
        <v>56.94</v>
      </c>
      <c r="AV845" s="49">
        <f t="shared" si="263"/>
        <v>432.74399999999997</v>
      </c>
      <c r="AW845" s="49">
        <f t="shared" si="264"/>
        <v>419.97599999999994</v>
      </c>
      <c r="AX845" s="19"/>
    </row>
    <row r="846" spans="1:50" hidden="1">
      <c r="A846" s="59" t="s">
        <v>424</v>
      </c>
      <c r="B846" s="59" t="s">
        <v>77</v>
      </c>
      <c r="C846" s="3">
        <v>43523</v>
      </c>
      <c r="D846" s="1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U846" s="171">
        <v>55.5</v>
      </c>
      <c r="AV846" s="49">
        <f t="shared" si="263"/>
        <v>421.79999999999995</v>
      </c>
      <c r="AW846" s="49">
        <f t="shared" si="264"/>
        <v>408.80399999999997</v>
      </c>
      <c r="AX846" s="19"/>
    </row>
    <row r="847" spans="1:50" hidden="1">
      <c r="A847" s="59" t="s">
        <v>425</v>
      </c>
      <c r="B847" s="59" t="s">
        <v>77</v>
      </c>
      <c r="C847" s="3">
        <v>43522</v>
      </c>
      <c r="D847" s="1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U847" s="171">
        <v>55.48</v>
      </c>
      <c r="AV847" s="49">
        <f t="shared" si="263"/>
        <v>421.64799999999997</v>
      </c>
      <c r="AW847" s="49">
        <f t="shared" si="264"/>
        <v>412.14799999999997</v>
      </c>
      <c r="AX847" s="19"/>
    </row>
    <row r="848" spans="1:50" hidden="1">
      <c r="A848" s="59" t="s">
        <v>426</v>
      </c>
      <c r="B848" s="59" t="s">
        <v>77</v>
      </c>
      <c r="C848" s="3">
        <v>43521</v>
      </c>
      <c r="D848" s="1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U848" s="171">
        <v>57.26</v>
      </c>
      <c r="AV848" s="49">
        <f t="shared" si="263"/>
        <v>435.17599999999999</v>
      </c>
      <c r="AW848" s="49">
        <f t="shared" si="264"/>
        <v>405.15600000000001</v>
      </c>
      <c r="AX848" s="19"/>
    </row>
    <row r="849" spans="1:50" hidden="1">
      <c r="A849" s="59" t="s">
        <v>427</v>
      </c>
      <c r="B849" s="59" t="s">
        <v>77</v>
      </c>
      <c r="C849" s="3">
        <v>43518</v>
      </c>
      <c r="D849" s="1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U849" s="171">
        <v>56.96</v>
      </c>
      <c r="AV849" s="49">
        <f t="shared" si="263"/>
        <v>432.89599999999996</v>
      </c>
      <c r="AW849" s="49">
        <f t="shared" si="264"/>
        <v>395.12400000000002</v>
      </c>
      <c r="AX849" s="19"/>
    </row>
    <row r="850" spans="1:50" hidden="1">
      <c r="A850" s="59" t="s">
        <v>428</v>
      </c>
      <c r="B850" s="59" t="s">
        <v>77</v>
      </c>
      <c r="C850" s="3">
        <v>43517</v>
      </c>
      <c r="D850" s="1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U850" s="171">
        <v>56.92</v>
      </c>
      <c r="AV850" s="49">
        <f t="shared" si="263"/>
        <v>432.59199999999998</v>
      </c>
      <c r="AW850" s="49">
        <f t="shared" si="264"/>
        <v>408.04399999999998</v>
      </c>
      <c r="AX850" s="19"/>
    </row>
    <row r="851" spans="1:50" hidden="1">
      <c r="A851" s="59" t="s">
        <v>429</v>
      </c>
      <c r="B851" s="59" t="s">
        <v>77</v>
      </c>
      <c r="C851" s="3">
        <v>43516</v>
      </c>
      <c r="D851" s="1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U851" s="171">
        <v>56.09</v>
      </c>
      <c r="AV851" s="49">
        <f t="shared" si="263"/>
        <v>426.28399999999999</v>
      </c>
      <c r="AW851" s="49">
        <f t="shared" si="264"/>
        <v>403.78800000000001</v>
      </c>
      <c r="AX851" s="19"/>
    </row>
    <row r="852" spans="1:50" hidden="1">
      <c r="A852" s="59" t="s">
        <v>430</v>
      </c>
      <c r="B852" s="59" t="s">
        <v>77</v>
      </c>
      <c r="C852" s="3">
        <v>43515</v>
      </c>
      <c r="D852" s="1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U852" s="171">
        <v>55.59</v>
      </c>
      <c r="AV852" s="49">
        <f t="shared" si="263"/>
        <v>422.48399999999998</v>
      </c>
      <c r="AW852" s="49">
        <f t="shared" si="264"/>
        <v>399.91199999999998</v>
      </c>
      <c r="AX852" s="19"/>
    </row>
    <row r="853" spans="1:50" hidden="1">
      <c r="A853" s="59" t="s">
        <v>431</v>
      </c>
      <c r="B853" s="59" t="s">
        <v>77</v>
      </c>
      <c r="C853" s="3">
        <v>43514</v>
      </c>
      <c r="D853" s="1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U853" s="171">
        <v>55.59</v>
      </c>
      <c r="AV853" s="49">
        <f t="shared" si="263"/>
        <v>422.48399999999998</v>
      </c>
      <c r="AW853" s="49">
        <f t="shared" si="264"/>
        <v>399.53199999999998</v>
      </c>
      <c r="AX853" s="19"/>
    </row>
    <row r="854" spans="1:50" hidden="1">
      <c r="A854" s="59" t="s">
        <v>432</v>
      </c>
      <c r="B854" s="59" t="s">
        <v>77</v>
      </c>
      <c r="C854" s="3">
        <v>43511</v>
      </c>
      <c r="D854" s="1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U854" s="171">
        <v>54.41</v>
      </c>
      <c r="AV854" s="49">
        <f t="shared" si="263"/>
        <v>413.51599999999996</v>
      </c>
      <c r="AW854" s="49">
        <f t="shared" si="264"/>
        <v>403.40799999999996</v>
      </c>
      <c r="AX854" s="19"/>
    </row>
    <row r="855" spans="1:50" hidden="1">
      <c r="A855" s="59" t="s">
        <v>433</v>
      </c>
      <c r="B855" s="59" t="s">
        <v>77</v>
      </c>
      <c r="C855" s="3">
        <v>43510</v>
      </c>
      <c r="D855" s="1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U855" s="171">
        <v>53.9</v>
      </c>
      <c r="AV855" s="49">
        <f t="shared" si="263"/>
        <v>409.64</v>
      </c>
      <c r="AW855" s="49">
        <f t="shared" si="264"/>
        <v>403.40799999999996</v>
      </c>
      <c r="AX855" s="19"/>
    </row>
    <row r="856" spans="1:50" hidden="1">
      <c r="A856" s="59" t="s">
        <v>434</v>
      </c>
      <c r="B856" s="59" t="s">
        <v>77</v>
      </c>
      <c r="C856" s="3">
        <v>43509</v>
      </c>
      <c r="D856" s="1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U856" s="171">
        <v>53.1</v>
      </c>
      <c r="AV856" s="49">
        <f t="shared" si="263"/>
        <v>403.56</v>
      </c>
      <c r="AW856" s="49">
        <f t="shared" si="264"/>
        <v>405.30799999999999</v>
      </c>
      <c r="AX856" s="19"/>
    </row>
    <row r="857" spans="1:50" hidden="1">
      <c r="A857" s="59" t="s">
        <v>435</v>
      </c>
      <c r="B857" s="59" t="s">
        <v>77</v>
      </c>
      <c r="C857" s="3">
        <v>43508</v>
      </c>
      <c r="D857" s="1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U857" s="171">
        <v>52.41</v>
      </c>
      <c r="AV857" s="49">
        <f t="shared" si="263"/>
        <v>398.31599999999997</v>
      </c>
      <c r="AW857" s="49">
        <f t="shared" si="264"/>
        <v>397.55599999999998</v>
      </c>
      <c r="AX857" s="19"/>
    </row>
    <row r="858" spans="1:50" hidden="1">
      <c r="A858" s="59" t="s">
        <v>436</v>
      </c>
      <c r="B858" s="59" t="s">
        <v>77</v>
      </c>
      <c r="C858" s="3">
        <v>43507</v>
      </c>
      <c r="D858" s="1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U858" s="171">
        <v>52.72</v>
      </c>
      <c r="AV858" s="49">
        <f t="shared" si="263"/>
        <v>400.67199999999997</v>
      </c>
      <c r="AW858" s="49">
        <f t="shared" si="264"/>
        <v>396.036</v>
      </c>
      <c r="AX858" s="19"/>
    </row>
    <row r="859" spans="1:50" hidden="1">
      <c r="A859" s="59" t="s">
        <v>437</v>
      </c>
      <c r="B859" s="59" t="s">
        <v>77</v>
      </c>
      <c r="C859" s="3">
        <v>43504</v>
      </c>
      <c r="D859" s="1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U859" s="171">
        <v>52.64</v>
      </c>
      <c r="AV859" s="49">
        <f t="shared" si="263"/>
        <v>400.06399999999996</v>
      </c>
      <c r="AW859" s="49">
        <f t="shared" si="264"/>
        <v>383.87599999999998</v>
      </c>
      <c r="AX859" s="19"/>
    </row>
    <row r="860" spans="1:50" hidden="1">
      <c r="A860" s="59" t="s">
        <v>438</v>
      </c>
      <c r="B860" s="59" t="s">
        <v>77</v>
      </c>
      <c r="C860" s="3">
        <v>43503</v>
      </c>
      <c r="D860" s="1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U860" s="171">
        <v>54.01</v>
      </c>
      <c r="AV860" s="49">
        <f t="shared" si="263"/>
        <v>410.47599999999994</v>
      </c>
      <c r="AW860" s="49">
        <f t="shared" si="264"/>
        <v>392.084</v>
      </c>
      <c r="AX860" s="19"/>
    </row>
    <row r="861" spans="1:50" hidden="1">
      <c r="A861" s="59" t="s">
        <v>439</v>
      </c>
      <c r="B861" s="59" t="s">
        <v>77</v>
      </c>
      <c r="C861" s="3">
        <v>43502</v>
      </c>
      <c r="D861" s="1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U861" s="171">
        <v>53.66</v>
      </c>
      <c r="AV861" s="49">
        <f t="shared" si="263"/>
        <v>407.81599999999997</v>
      </c>
      <c r="AW861" s="49">
        <f t="shared" si="264"/>
        <v>399.68400000000003</v>
      </c>
      <c r="AX861" s="19"/>
    </row>
    <row r="862" spans="1:50" hidden="1">
      <c r="A862" s="59" t="s">
        <v>440</v>
      </c>
      <c r="B862" s="59" t="s">
        <v>77</v>
      </c>
      <c r="C862" s="3">
        <v>43501</v>
      </c>
      <c r="D862" s="1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U862" s="171">
        <v>54.56</v>
      </c>
      <c r="AV862" s="49">
        <f t="shared" si="263"/>
        <v>414.65600000000001</v>
      </c>
      <c r="AW862" s="49">
        <f t="shared" si="264"/>
        <v>397.93599999999998</v>
      </c>
      <c r="AX862" s="19"/>
    </row>
    <row r="863" spans="1:50" hidden="1">
      <c r="A863" s="59" t="s">
        <v>441</v>
      </c>
      <c r="B863" s="59" t="s">
        <v>77</v>
      </c>
      <c r="C863" s="3">
        <v>43500</v>
      </c>
      <c r="D863" s="1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U863" s="171">
        <v>55.26</v>
      </c>
      <c r="AV863" s="49">
        <f t="shared" si="263"/>
        <v>419.97599999999994</v>
      </c>
      <c r="AW863" s="49">
        <f t="shared" si="264"/>
        <v>378.32799999999997</v>
      </c>
      <c r="AX863" s="19"/>
    </row>
    <row r="864" spans="1:50" hidden="1">
      <c r="A864" s="60" t="s">
        <v>442</v>
      </c>
      <c r="B864" s="60" t="s">
        <v>77</v>
      </c>
      <c r="C864" s="14">
        <v>43497</v>
      </c>
      <c r="D864" s="48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49"/>
      <c r="W864" s="114"/>
      <c r="X864" s="114"/>
      <c r="Y864" s="114"/>
      <c r="Z864" s="114"/>
      <c r="AA864" s="114"/>
      <c r="AB864" s="114"/>
      <c r="AC864" s="114"/>
      <c r="AD864" s="114"/>
      <c r="AE864" s="114"/>
      <c r="AF864" s="114"/>
      <c r="AG864" s="114"/>
      <c r="AH864" s="114"/>
      <c r="AI864" s="114"/>
      <c r="AJ864" s="114"/>
      <c r="AK864" s="114"/>
      <c r="AL864" s="49"/>
      <c r="AM864" s="114"/>
      <c r="AN864" s="49"/>
      <c r="AO864" s="49"/>
      <c r="AP864" s="49"/>
      <c r="AQ864" s="49"/>
      <c r="AR864" s="49"/>
      <c r="AU864" s="171">
        <v>53.79</v>
      </c>
      <c r="AV864" s="49">
        <f t="shared" si="263"/>
        <v>408.80399999999997</v>
      </c>
      <c r="AW864" s="49">
        <f t="shared" si="264"/>
        <v>368.75200000000001</v>
      </c>
      <c r="AX864" s="19"/>
    </row>
    <row r="865" spans="1:50" hidden="1">
      <c r="A865" s="59" t="s">
        <v>443</v>
      </c>
      <c r="B865" s="59" t="s">
        <v>78</v>
      </c>
      <c r="C865" s="3">
        <v>43496</v>
      </c>
      <c r="D865" s="1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U865" s="171">
        <v>54.23</v>
      </c>
      <c r="AV865" s="49">
        <f t="shared" si="263"/>
        <v>412.14799999999997</v>
      </c>
      <c r="AW865" s="49">
        <f t="shared" si="264"/>
        <v>364.49599999999998</v>
      </c>
      <c r="AX865" s="19"/>
    </row>
    <row r="866" spans="1:50" hidden="1">
      <c r="A866" s="59" t="s">
        <v>444</v>
      </c>
      <c r="B866" s="59" t="s">
        <v>78</v>
      </c>
      <c r="C866" s="3">
        <v>43495</v>
      </c>
      <c r="D866" s="1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U866" s="171">
        <v>53.31</v>
      </c>
      <c r="AV866" s="49">
        <f t="shared" si="263"/>
        <v>405.15600000000001</v>
      </c>
      <c r="AW866" s="49">
        <f t="shared" si="264"/>
        <v>357.88400000000001</v>
      </c>
      <c r="AX866" s="19"/>
    </row>
    <row r="867" spans="1:50" hidden="1">
      <c r="A867" s="59" t="s">
        <v>445</v>
      </c>
      <c r="B867" s="59" t="s">
        <v>78</v>
      </c>
      <c r="C867" s="3">
        <v>43494</v>
      </c>
      <c r="D867" s="1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U867" s="171">
        <v>51.99</v>
      </c>
      <c r="AV867" s="49">
        <f t="shared" si="263"/>
        <v>395.12400000000002</v>
      </c>
      <c r="AW867" s="49">
        <f t="shared" si="264"/>
        <v>353.81040000000002</v>
      </c>
      <c r="AX867" s="19"/>
    </row>
    <row r="868" spans="1:50" hidden="1">
      <c r="A868" s="59" t="s">
        <v>446</v>
      </c>
      <c r="B868" s="59" t="s">
        <v>78</v>
      </c>
      <c r="C868" s="3">
        <v>43493</v>
      </c>
      <c r="D868" s="1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U868" s="171">
        <v>53.69</v>
      </c>
      <c r="AV868" s="49">
        <f t="shared" si="263"/>
        <v>408.04399999999998</v>
      </c>
      <c r="AW868" s="49">
        <f t="shared" si="264"/>
        <v>345.11599999999999</v>
      </c>
      <c r="AX868" s="19"/>
    </row>
    <row r="869" spans="1:50" hidden="1">
      <c r="A869" s="59" t="s">
        <v>447</v>
      </c>
      <c r="B869" s="59" t="s">
        <v>78</v>
      </c>
      <c r="C869" s="3">
        <v>43490</v>
      </c>
      <c r="D869" s="1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U869" s="171">
        <v>53.13</v>
      </c>
      <c r="AV869" s="49">
        <f t="shared" si="263"/>
        <v>403.78800000000001</v>
      </c>
      <c r="AW869" s="49">
        <f t="shared" si="264"/>
        <v>344.50799999999998</v>
      </c>
      <c r="AX869" s="19"/>
    </row>
    <row r="870" spans="1:50" hidden="1">
      <c r="A870" s="59" t="s">
        <v>448</v>
      </c>
      <c r="B870" s="59" t="s">
        <v>78</v>
      </c>
      <c r="C870" s="3">
        <v>43489</v>
      </c>
      <c r="D870" s="1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U870" s="171">
        <v>52.62</v>
      </c>
      <c r="AV870" s="49">
        <f t="shared" si="263"/>
        <v>399.91199999999998</v>
      </c>
      <c r="AW870" s="49">
        <f t="shared" si="264"/>
        <v>339.036</v>
      </c>
      <c r="AX870" s="19"/>
    </row>
    <row r="871" spans="1:50" hidden="1">
      <c r="A871" s="59" t="s">
        <v>449</v>
      </c>
      <c r="B871" s="59" t="s">
        <v>78</v>
      </c>
      <c r="C871" s="3">
        <v>43488</v>
      </c>
      <c r="D871" s="1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U871" s="171">
        <v>52.57</v>
      </c>
      <c r="AV871" s="49">
        <f t="shared" si="263"/>
        <v>399.53199999999998</v>
      </c>
      <c r="AW871" s="49">
        <f t="shared" si="264"/>
        <v>351.27199999999999</v>
      </c>
      <c r="AX871" s="19"/>
    </row>
    <row r="872" spans="1:50" hidden="1">
      <c r="A872" s="59" t="s">
        <v>450</v>
      </c>
      <c r="B872" s="59" t="s">
        <v>78</v>
      </c>
      <c r="C872" s="3">
        <v>43487</v>
      </c>
      <c r="D872" s="1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U872" s="171">
        <v>53.08</v>
      </c>
      <c r="AV872" s="49">
        <f t="shared" si="263"/>
        <v>403.40799999999996</v>
      </c>
      <c r="AW872" s="49">
        <f t="shared" si="264"/>
        <v>348.68799999999999</v>
      </c>
      <c r="AX872" s="19"/>
    </row>
    <row r="873" spans="1:50" hidden="1">
      <c r="A873" s="59" t="s">
        <v>451</v>
      </c>
      <c r="B873" s="59" t="s">
        <v>78</v>
      </c>
      <c r="C873" s="3">
        <v>43486</v>
      </c>
      <c r="D873" s="1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U873" s="171">
        <v>53.08</v>
      </c>
      <c r="AV873" s="49">
        <f t="shared" si="263"/>
        <v>403.40799999999996</v>
      </c>
      <c r="AW873" s="49">
        <f t="shared" si="264"/>
        <v>358.72</v>
      </c>
      <c r="AX873" s="19"/>
    </row>
    <row r="874" spans="1:50" hidden="1">
      <c r="A874" s="59" t="s">
        <v>452</v>
      </c>
      <c r="B874" s="59" t="s">
        <v>78</v>
      </c>
      <c r="C874" s="3">
        <v>43483</v>
      </c>
      <c r="D874" s="1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U874" s="171">
        <v>53.33</v>
      </c>
      <c r="AV874" s="49">
        <f t="shared" si="263"/>
        <v>405.30799999999999</v>
      </c>
      <c r="AW874" s="49">
        <f t="shared" si="264"/>
        <v>351.42399999999998</v>
      </c>
      <c r="AX874" s="19"/>
    </row>
    <row r="875" spans="1:50" hidden="1">
      <c r="A875" s="59" t="s">
        <v>453</v>
      </c>
      <c r="B875" s="59" t="s">
        <v>78</v>
      </c>
      <c r="C875" s="3">
        <v>43482</v>
      </c>
      <c r="D875" s="1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U875" s="171">
        <v>52.31</v>
      </c>
      <c r="AV875" s="49">
        <f t="shared" si="263"/>
        <v>397.55599999999998</v>
      </c>
      <c r="AW875" s="49">
        <f t="shared" si="264"/>
        <v>379.08800000000002</v>
      </c>
      <c r="AX875" s="19"/>
    </row>
    <row r="876" spans="1:50" hidden="1">
      <c r="A876" s="59" t="s">
        <v>454</v>
      </c>
      <c r="B876" s="59" t="s">
        <v>78</v>
      </c>
      <c r="C876" s="3">
        <v>43481</v>
      </c>
      <c r="D876" s="1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U876" s="171">
        <v>52.11</v>
      </c>
      <c r="AV876" s="49">
        <f t="shared" ref="AV876:AV939" si="265">AU876*$AU$27</f>
        <v>396.036</v>
      </c>
      <c r="AW876" s="49">
        <f t="shared" si="264"/>
        <v>389.12</v>
      </c>
      <c r="AX876" s="19"/>
    </row>
    <row r="877" spans="1:50" hidden="1">
      <c r="A877" s="59" t="s">
        <v>455</v>
      </c>
      <c r="B877" s="59" t="s">
        <v>78</v>
      </c>
      <c r="C877" s="3">
        <v>43480</v>
      </c>
      <c r="D877" s="1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U877" s="171">
        <v>50.51</v>
      </c>
      <c r="AV877" s="49">
        <f t="shared" si="265"/>
        <v>383.87599999999998</v>
      </c>
      <c r="AW877" s="49">
        <f t="shared" si="264"/>
        <v>399.60799999999995</v>
      </c>
      <c r="AX877" s="19"/>
    </row>
    <row r="878" spans="1:50" hidden="1">
      <c r="A878" s="59" t="s">
        <v>456</v>
      </c>
      <c r="B878" s="59" t="s">
        <v>78</v>
      </c>
      <c r="C878" s="3">
        <v>43479</v>
      </c>
      <c r="D878" s="1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U878" s="171">
        <v>51.59</v>
      </c>
      <c r="AV878" s="49">
        <f t="shared" si="265"/>
        <v>392.084</v>
      </c>
      <c r="AW878" s="49">
        <f t="shared" si="264"/>
        <v>392.53999999999996</v>
      </c>
      <c r="AX878" s="19"/>
    </row>
    <row r="879" spans="1:50" hidden="1">
      <c r="A879" s="59" t="s">
        <v>457</v>
      </c>
      <c r="B879" s="59" t="s">
        <v>78</v>
      </c>
      <c r="C879" s="3">
        <v>43476</v>
      </c>
      <c r="D879" s="1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U879" s="171">
        <v>52.59</v>
      </c>
      <c r="AV879" s="49">
        <f t="shared" si="265"/>
        <v>399.68400000000003</v>
      </c>
      <c r="AW879" s="49">
        <f t="shared" si="264"/>
        <v>392.53999999999996</v>
      </c>
      <c r="AX879" s="19"/>
    </row>
    <row r="880" spans="1:50" hidden="1">
      <c r="A880" s="59" t="s">
        <v>458</v>
      </c>
      <c r="B880" s="59" t="s">
        <v>78</v>
      </c>
      <c r="C880" s="3">
        <v>43475</v>
      </c>
      <c r="D880" s="1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U880" s="171">
        <v>52.36</v>
      </c>
      <c r="AV880" s="49">
        <f t="shared" si="265"/>
        <v>397.93599999999998</v>
      </c>
      <c r="AW880" s="49">
        <f t="shared" si="264"/>
        <v>387.59999999999997</v>
      </c>
      <c r="AX880" s="19"/>
    </row>
    <row r="881" spans="1:50" hidden="1">
      <c r="A881" s="59" t="s">
        <v>459</v>
      </c>
      <c r="B881" s="59" t="s">
        <v>78</v>
      </c>
      <c r="C881" s="3">
        <v>43474</v>
      </c>
      <c r="D881" s="1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U881" s="171">
        <v>49.78</v>
      </c>
      <c r="AV881" s="49">
        <f t="shared" si="265"/>
        <v>378.32799999999997</v>
      </c>
      <c r="AW881" s="49">
        <f t="shared" si="264"/>
        <v>393.37599999999998</v>
      </c>
      <c r="AX881" s="19"/>
    </row>
    <row r="882" spans="1:50" hidden="1">
      <c r="A882" s="59" t="s">
        <v>460</v>
      </c>
      <c r="B882" s="59" t="s">
        <v>78</v>
      </c>
      <c r="C882" s="3">
        <v>43473</v>
      </c>
      <c r="D882" s="1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U882" s="171">
        <v>48.52</v>
      </c>
      <c r="AV882" s="49">
        <f t="shared" si="265"/>
        <v>368.75200000000001</v>
      </c>
      <c r="AW882" s="49">
        <f t="shared" si="264"/>
        <v>391.32400000000001</v>
      </c>
      <c r="AX882" s="19"/>
    </row>
    <row r="883" spans="1:50" hidden="1">
      <c r="A883" s="59" t="s">
        <v>461</v>
      </c>
      <c r="B883" s="59" t="s">
        <v>78</v>
      </c>
      <c r="C883" s="3">
        <v>43472</v>
      </c>
      <c r="D883" s="1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U883" s="171">
        <v>47.96</v>
      </c>
      <c r="AV883" s="49">
        <f t="shared" si="265"/>
        <v>364.49599999999998</v>
      </c>
      <c r="AW883" s="49">
        <f t="shared" si="264"/>
        <v>401.964</v>
      </c>
      <c r="AX883" s="19"/>
    </row>
    <row r="884" spans="1:50" hidden="1">
      <c r="A884" s="59" t="s">
        <v>462</v>
      </c>
      <c r="B884" s="59" t="s">
        <v>78</v>
      </c>
      <c r="C884" s="3">
        <v>43469</v>
      </c>
      <c r="D884" s="1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U884" s="171">
        <v>47.09</v>
      </c>
      <c r="AV884" s="49">
        <f t="shared" si="265"/>
        <v>357.88400000000001</v>
      </c>
      <c r="AW884" s="49">
        <f t="shared" si="264"/>
        <v>404.7</v>
      </c>
      <c r="AX884" s="19"/>
    </row>
    <row r="885" spans="1:50" hidden="1">
      <c r="A885" s="59" t="s">
        <v>463</v>
      </c>
      <c r="B885" s="59" t="s">
        <v>78</v>
      </c>
      <c r="C885" s="3">
        <v>43468</v>
      </c>
      <c r="D885" s="1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U885" s="171">
        <v>46.554000000000002</v>
      </c>
      <c r="AV885" s="49">
        <f t="shared" si="265"/>
        <v>353.81040000000002</v>
      </c>
      <c r="AW885" s="49">
        <f t="shared" si="264"/>
        <v>402.42</v>
      </c>
      <c r="AX885" s="19"/>
    </row>
    <row r="886" spans="1:50" hidden="1">
      <c r="A886" s="60" t="s">
        <v>464</v>
      </c>
      <c r="B886" s="60" t="s">
        <v>78</v>
      </c>
      <c r="C886" s="14">
        <v>43467</v>
      </c>
      <c r="D886" s="48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49"/>
      <c r="W886" s="114"/>
      <c r="X886" s="114"/>
      <c r="Y886" s="114"/>
      <c r="Z886" s="114"/>
      <c r="AA886" s="114"/>
      <c r="AB886" s="114"/>
      <c r="AC886" s="114"/>
      <c r="AD886" s="114"/>
      <c r="AE886" s="114"/>
      <c r="AF886" s="114"/>
      <c r="AG886" s="114"/>
      <c r="AH886" s="114"/>
      <c r="AI886" s="114"/>
      <c r="AJ886" s="114"/>
      <c r="AK886" s="114"/>
      <c r="AL886" s="49"/>
      <c r="AM886" s="114"/>
      <c r="AN886" s="49"/>
      <c r="AO886" s="49"/>
      <c r="AP886" s="49"/>
      <c r="AQ886" s="49"/>
      <c r="AR886" s="49"/>
      <c r="AU886" s="174">
        <v>45.41</v>
      </c>
      <c r="AV886" s="49">
        <f t="shared" si="265"/>
        <v>345.11599999999999</v>
      </c>
      <c r="AW886" s="49">
        <f t="shared" si="264"/>
        <v>387.06799999999998</v>
      </c>
      <c r="AX886" s="19"/>
    </row>
    <row r="887" spans="1:50" hidden="1">
      <c r="A887" s="59" t="s">
        <v>465</v>
      </c>
      <c r="B887" s="59" t="s">
        <v>79</v>
      </c>
      <c r="C887" s="3">
        <v>43462</v>
      </c>
      <c r="D887" s="1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U887" s="171">
        <v>45.33</v>
      </c>
      <c r="AV887" s="49">
        <f t="shared" si="265"/>
        <v>344.50799999999998</v>
      </c>
      <c r="AW887" s="49">
        <f t="shared" si="264"/>
        <v>391.02</v>
      </c>
      <c r="AX887" s="19"/>
    </row>
    <row r="888" spans="1:50" hidden="1">
      <c r="A888" s="59" t="s">
        <v>466</v>
      </c>
      <c r="B888" s="59" t="s">
        <v>79</v>
      </c>
      <c r="C888" s="3">
        <v>43461</v>
      </c>
      <c r="D888" s="1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U888" s="171">
        <v>44.61</v>
      </c>
      <c r="AV888" s="49">
        <f t="shared" si="265"/>
        <v>339.036</v>
      </c>
      <c r="AW888" s="49">
        <f t="shared" si="264"/>
        <v>382.20399999999995</v>
      </c>
      <c r="AX888" s="19"/>
    </row>
    <row r="889" spans="1:50" hidden="1">
      <c r="A889" s="59" t="s">
        <v>467</v>
      </c>
      <c r="B889" s="59" t="s">
        <v>79</v>
      </c>
      <c r="C889" s="3">
        <v>43460</v>
      </c>
      <c r="D889" s="1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U889" s="171">
        <v>46.22</v>
      </c>
      <c r="AV889" s="49">
        <f t="shared" si="265"/>
        <v>351.27199999999999</v>
      </c>
      <c r="AW889" s="49">
        <f t="shared" si="264"/>
        <v>391.85599999999999</v>
      </c>
      <c r="AX889" s="19"/>
    </row>
    <row r="890" spans="1:50" hidden="1">
      <c r="A890" s="59" t="s">
        <v>468</v>
      </c>
      <c r="B890" s="59" t="s">
        <v>79</v>
      </c>
      <c r="C890" s="3">
        <v>43455</v>
      </c>
      <c r="D890" s="1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U890" s="171">
        <v>45.88</v>
      </c>
      <c r="AV890" s="49">
        <f t="shared" si="265"/>
        <v>348.68799999999999</v>
      </c>
      <c r="AW890" s="49">
        <f t="shared" si="264"/>
        <v>392.38799999999998</v>
      </c>
      <c r="AX890" s="19"/>
    </row>
    <row r="891" spans="1:50" hidden="1">
      <c r="A891" s="59" t="s">
        <v>469</v>
      </c>
      <c r="B891" s="59" t="s">
        <v>79</v>
      </c>
      <c r="C891" s="3">
        <v>43454</v>
      </c>
      <c r="D891" s="1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U891" s="171">
        <v>47.2</v>
      </c>
      <c r="AV891" s="49">
        <f t="shared" si="265"/>
        <v>358.72</v>
      </c>
      <c r="AW891" s="49">
        <f t="shared" ref="AW891:AW954" si="266">AV909</f>
        <v>383.19200000000001</v>
      </c>
      <c r="AX891" s="19"/>
    </row>
    <row r="892" spans="1:50" hidden="1">
      <c r="A892" s="59" t="s">
        <v>470</v>
      </c>
      <c r="B892" s="59" t="s">
        <v>79</v>
      </c>
      <c r="C892" s="3">
        <v>43453</v>
      </c>
      <c r="D892" s="1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U892" s="171">
        <v>46.24</v>
      </c>
      <c r="AV892" s="49">
        <f t="shared" si="265"/>
        <v>351.42399999999998</v>
      </c>
      <c r="AW892" s="49">
        <f t="shared" si="266"/>
        <v>406.06799999999998</v>
      </c>
      <c r="AX892" s="19"/>
    </row>
    <row r="893" spans="1:50" hidden="1">
      <c r="A893" s="59" t="s">
        <v>471</v>
      </c>
      <c r="B893" s="59" t="s">
        <v>79</v>
      </c>
      <c r="C893" s="3">
        <v>43452</v>
      </c>
      <c r="D893" s="1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U893" s="171">
        <v>49.88</v>
      </c>
      <c r="AV893" s="49">
        <f t="shared" si="265"/>
        <v>379.08800000000002</v>
      </c>
      <c r="AW893" s="49">
        <f t="shared" si="266"/>
        <v>431.37599999999998</v>
      </c>
      <c r="AX893" s="19"/>
    </row>
    <row r="894" spans="1:50" hidden="1">
      <c r="A894" s="59" t="s">
        <v>472</v>
      </c>
      <c r="B894" s="59" t="s">
        <v>79</v>
      </c>
      <c r="C894" s="3">
        <v>43451</v>
      </c>
      <c r="D894" s="1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U894" s="171">
        <v>51.2</v>
      </c>
      <c r="AV894" s="49">
        <f t="shared" si="265"/>
        <v>389.12</v>
      </c>
      <c r="AW894" s="49">
        <f t="shared" si="266"/>
        <v>430.084</v>
      </c>
      <c r="AX894" s="19"/>
    </row>
    <row r="895" spans="1:50" hidden="1">
      <c r="A895" s="59" t="s">
        <v>473</v>
      </c>
      <c r="B895" s="59" t="s">
        <v>79</v>
      </c>
      <c r="C895" s="3">
        <v>43448</v>
      </c>
      <c r="D895" s="1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U895" s="171">
        <v>52.58</v>
      </c>
      <c r="AV895" s="49">
        <f t="shared" si="265"/>
        <v>399.60799999999995</v>
      </c>
      <c r="AW895" s="49">
        <f t="shared" si="266"/>
        <v>429.096</v>
      </c>
      <c r="AX895" s="19"/>
    </row>
    <row r="896" spans="1:50" hidden="1">
      <c r="A896" s="59" t="s">
        <v>474</v>
      </c>
      <c r="B896" s="59" t="s">
        <v>79</v>
      </c>
      <c r="C896" s="3">
        <v>43447</v>
      </c>
      <c r="D896" s="1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U896" s="171">
        <v>51.65</v>
      </c>
      <c r="AV896" s="49">
        <f t="shared" si="265"/>
        <v>392.53999999999996</v>
      </c>
      <c r="AW896" s="49">
        <f t="shared" si="266"/>
        <v>427.5</v>
      </c>
      <c r="AX896" s="19"/>
    </row>
    <row r="897" spans="1:50" hidden="1">
      <c r="A897" s="59" t="s">
        <v>475</v>
      </c>
      <c r="B897" s="59" t="s">
        <v>79</v>
      </c>
      <c r="C897" s="3">
        <v>43446</v>
      </c>
      <c r="D897" s="1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U897" s="171">
        <v>51.65</v>
      </c>
      <c r="AV897" s="49">
        <f t="shared" si="265"/>
        <v>392.53999999999996</v>
      </c>
      <c r="AW897" s="49">
        <f t="shared" si="266"/>
        <v>424.84</v>
      </c>
      <c r="AX897" s="19"/>
    </row>
    <row r="898" spans="1:50" hidden="1">
      <c r="A898" s="59" t="s">
        <v>476</v>
      </c>
      <c r="B898" s="59" t="s">
        <v>79</v>
      </c>
      <c r="C898" s="3">
        <v>43445</v>
      </c>
      <c r="D898" s="1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U898" s="171">
        <v>51</v>
      </c>
      <c r="AV898" s="49">
        <f t="shared" si="265"/>
        <v>387.59999999999997</v>
      </c>
      <c r="AW898" s="49">
        <f t="shared" si="266"/>
        <v>455.46799999999996</v>
      </c>
      <c r="AX898" s="19"/>
    </row>
    <row r="899" spans="1:50" hidden="1">
      <c r="A899" s="59" t="s">
        <v>477</v>
      </c>
      <c r="B899" s="59" t="s">
        <v>79</v>
      </c>
      <c r="C899" s="3">
        <v>43444</v>
      </c>
      <c r="D899" s="1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U899" s="171">
        <v>51.76</v>
      </c>
      <c r="AV899" s="49">
        <f t="shared" si="265"/>
        <v>393.37599999999998</v>
      </c>
      <c r="AW899" s="49">
        <f t="shared" si="266"/>
        <v>457.44399999999996</v>
      </c>
      <c r="AX899" s="19"/>
    </row>
    <row r="900" spans="1:50" hidden="1">
      <c r="A900" s="59" t="s">
        <v>478</v>
      </c>
      <c r="B900" s="59" t="s">
        <v>79</v>
      </c>
      <c r="C900" s="3">
        <v>43441</v>
      </c>
      <c r="D900" s="1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U900" s="171">
        <v>51.49</v>
      </c>
      <c r="AV900" s="49">
        <f t="shared" si="265"/>
        <v>391.32400000000001</v>
      </c>
      <c r="AW900" s="49">
        <f t="shared" si="266"/>
        <v>461.09199999999998</v>
      </c>
      <c r="AX900" s="19"/>
    </row>
    <row r="901" spans="1:50" hidden="1">
      <c r="A901" s="59" t="s">
        <v>479</v>
      </c>
      <c r="B901" s="59" t="s">
        <v>79</v>
      </c>
      <c r="C901" s="3">
        <v>43440</v>
      </c>
      <c r="D901" s="1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U901" s="171">
        <v>52.89</v>
      </c>
      <c r="AV901" s="49">
        <f t="shared" si="265"/>
        <v>401.964</v>
      </c>
      <c r="AW901" s="49">
        <f t="shared" si="266"/>
        <v>468.69200000000001</v>
      </c>
      <c r="AX901" s="19"/>
    </row>
    <row r="902" spans="1:50" hidden="1">
      <c r="A902" s="59" t="s">
        <v>480</v>
      </c>
      <c r="B902" s="59" t="s">
        <v>79</v>
      </c>
      <c r="C902" s="3">
        <v>43439</v>
      </c>
      <c r="D902" s="1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U902" s="171">
        <v>53.25</v>
      </c>
      <c r="AV902" s="49">
        <f t="shared" si="265"/>
        <v>404.7</v>
      </c>
      <c r="AW902" s="49">
        <f t="shared" si="266"/>
        <v>472.79599999999999</v>
      </c>
      <c r="AX902" s="19"/>
    </row>
    <row r="903" spans="1:50" hidden="1">
      <c r="A903" s="59" t="s">
        <v>481</v>
      </c>
      <c r="B903" s="59" t="s">
        <v>79</v>
      </c>
      <c r="C903" s="3">
        <v>43438</v>
      </c>
      <c r="D903" s="1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U903" s="171">
        <v>52.95</v>
      </c>
      <c r="AV903" s="49">
        <f t="shared" si="265"/>
        <v>402.42</v>
      </c>
      <c r="AW903" s="49">
        <f t="shared" si="266"/>
        <v>479.56</v>
      </c>
      <c r="AX903" s="19"/>
    </row>
    <row r="904" spans="1:50" hidden="1">
      <c r="A904" s="59" t="s">
        <v>482</v>
      </c>
      <c r="B904" s="59" t="s">
        <v>79</v>
      </c>
      <c r="C904" s="3">
        <v>43437</v>
      </c>
      <c r="D904" s="1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U904" s="171">
        <v>50.93</v>
      </c>
      <c r="AV904" s="49">
        <f t="shared" si="265"/>
        <v>387.06799999999998</v>
      </c>
      <c r="AW904" s="49">
        <f t="shared" si="266"/>
        <v>479.86399999999998</v>
      </c>
      <c r="AX904" s="19"/>
    </row>
    <row r="905" spans="1:50" hidden="1">
      <c r="A905" s="59" t="s">
        <v>483</v>
      </c>
      <c r="B905" s="59" t="s">
        <v>80</v>
      </c>
      <c r="C905" s="3">
        <v>43434</v>
      </c>
      <c r="D905" s="1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U905" s="171">
        <v>51.45</v>
      </c>
      <c r="AV905" s="49">
        <f t="shared" si="265"/>
        <v>391.02</v>
      </c>
      <c r="AW905" s="49">
        <f t="shared" si="266"/>
        <v>484.04399999999998</v>
      </c>
      <c r="AX905" s="19"/>
    </row>
    <row r="906" spans="1:50" hidden="1">
      <c r="A906" s="59" t="s">
        <v>484</v>
      </c>
      <c r="B906" s="59" t="s">
        <v>80</v>
      </c>
      <c r="C906" s="3">
        <v>43433</v>
      </c>
      <c r="D906" s="1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U906" s="171">
        <v>50.29</v>
      </c>
      <c r="AV906" s="49">
        <f t="shared" si="265"/>
        <v>382.20399999999995</v>
      </c>
      <c r="AW906" s="49">
        <f t="shared" si="266"/>
        <v>496.35599999999999</v>
      </c>
      <c r="AX906" s="19"/>
    </row>
    <row r="907" spans="1:50" hidden="1">
      <c r="A907" s="59" t="s">
        <v>485</v>
      </c>
      <c r="B907" s="59" t="s">
        <v>80</v>
      </c>
      <c r="C907" s="3">
        <v>43432</v>
      </c>
      <c r="D907" s="1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U907" s="171">
        <v>51.56</v>
      </c>
      <c r="AV907" s="49">
        <f t="shared" si="265"/>
        <v>391.85599999999999</v>
      </c>
      <c r="AW907" s="49">
        <f t="shared" si="266"/>
        <v>502.96800000000002</v>
      </c>
      <c r="AX907" s="19"/>
    </row>
    <row r="908" spans="1:50" hidden="1">
      <c r="A908" s="59" t="s">
        <v>486</v>
      </c>
      <c r="B908" s="59" t="s">
        <v>80</v>
      </c>
      <c r="C908" s="3">
        <v>43431</v>
      </c>
      <c r="D908" s="1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U908" s="171">
        <v>51.63</v>
      </c>
      <c r="AV908" s="49">
        <f t="shared" si="265"/>
        <v>392.38799999999998</v>
      </c>
      <c r="AW908" s="49">
        <f t="shared" si="266"/>
        <v>509.50400000000002</v>
      </c>
      <c r="AX908" s="19"/>
    </row>
    <row r="909" spans="1:50" hidden="1">
      <c r="A909" s="59" t="s">
        <v>487</v>
      </c>
      <c r="B909" s="59" t="s">
        <v>80</v>
      </c>
      <c r="C909" s="3">
        <v>43430</v>
      </c>
      <c r="D909" s="1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U909" s="171">
        <v>50.42</v>
      </c>
      <c r="AV909" s="49">
        <f t="shared" si="265"/>
        <v>383.19200000000001</v>
      </c>
      <c r="AW909" s="49">
        <f t="shared" si="266"/>
        <v>513.68399999999997</v>
      </c>
      <c r="AX909" s="19"/>
    </row>
    <row r="910" spans="1:50" hidden="1">
      <c r="A910" s="59" t="s">
        <v>488</v>
      </c>
      <c r="B910" s="59" t="s">
        <v>80</v>
      </c>
      <c r="C910" s="3">
        <v>43425</v>
      </c>
      <c r="D910" s="1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U910" s="171">
        <v>53.43</v>
      </c>
      <c r="AV910" s="49">
        <f t="shared" si="265"/>
        <v>406.06799999999998</v>
      </c>
      <c r="AW910" s="49">
        <f t="shared" si="266"/>
        <v>511.70799999999997</v>
      </c>
      <c r="AX910" s="19"/>
    </row>
    <row r="911" spans="1:50" hidden="1">
      <c r="A911" s="59" t="s">
        <v>489</v>
      </c>
      <c r="B911" s="59" t="s">
        <v>80</v>
      </c>
      <c r="C911" s="3">
        <v>43424</v>
      </c>
      <c r="D911" s="1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U911" s="171">
        <v>56.76</v>
      </c>
      <c r="AV911" s="49">
        <f t="shared" si="265"/>
        <v>431.37599999999998</v>
      </c>
      <c r="AW911" s="49">
        <f t="shared" si="266"/>
        <v>507.83199999999994</v>
      </c>
      <c r="AX911" s="19"/>
    </row>
    <row r="912" spans="1:50" hidden="1">
      <c r="A912" s="59" t="s">
        <v>490</v>
      </c>
      <c r="B912" s="59" t="s">
        <v>80</v>
      </c>
      <c r="C912" s="3">
        <v>43423</v>
      </c>
      <c r="D912" s="1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U912" s="171">
        <v>56.59</v>
      </c>
      <c r="AV912" s="49">
        <f t="shared" si="265"/>
        <v>430.084</v>
      </c>
      <c r="AW912" s="49">
        <f t="shared" si="266"/>
        <v>504.86800000000005</v>
      </c>
      <c r="AX912" s="19"/>
    </row>
    <row r="913" spans="1:50" hidden="1">
      <c r="A913" s="59" t="s">
        <v>491</v>
      </c>
      <c r="B913" s="59" t="s">
        <v>80</v>
      </c>
      <c r="C913" s="3">
        <v>43420</v>
      </c>
      <c r="D913" s="1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U913" s="171">
        <v>56.46</v>
      </c>
      <c r="AV913" s="49">
        <f t="shared" si="265"/>
        <v>429.096</v>
      </c>
      <c r="AW913" s="49">
        <f t="shared" si="266"/>
        <v>525.69200000000001</v>
      </c>
      <c r="AX913" s="19"/>
    </row>
    <row r="914" spans="1:50" hidden="1">
      <c r="A914" s="59" t="s">
        <v>492</v>
      </c>
      <c r="B914" s="59" t="s">
        <v>80</v>
      </c>
      <c r="C914" s="3">
        <v>43419</v>
      </c>
      <c r="D914" s="1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U914" s="171">
        <v>56.25</v>
      </c>
      <c r="AV914" s="49">
        <f t="shared" si="265"/>
        <v>427.5</v>
      </c>
      <c r="AW914" s="49">
        <f t="shared" si="266"/>
        <v>525.31200000000001</v>
      </c>
      <c r="AX914" s="19"/>
    </row>
    <row r="915" spans="1:50" hidden="1">
      <c r="A915" s="59" t="s">
        <v>493</v>
      </c>
      <c r="B915" s="59" t="s">
        <v>80</v>
      </c>
      <c r="C915" s="3">
        <v>43418</v>
      </c>
      <c r="D915" s="1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U915" s="171">
        <v>55.9</v>
      </c>
      <c r="AV915" s="49">
        <f t="shared" si="265"/>
        <v>424.84</v>
      </c>
      <c r="AW915" s="49">
        <f t="shared" si="266"/>
        <v>521.74</v>
      </c>
      <c r="AX915" s="19"/>
    </row>
    <row r="916" spans="1:50" hidden="1">
      <c r="A916" s="59" t="s">
        <v>494</v>
      </c>
      <c r="B916" s="59" t="s">
        <v>80</v>
      </c>
      <c r="C916" s="3">
        <v>43417</v>
      </c>
      <c r="D916" s="1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U916" s="171">
        <v>59.93</v>
      </c>
      <c r="AV916" s="49">
        <f t="shared" si="265"/>
        <v>455.46799999999996</v>
      </c>
      <c r="AW916" s="49">
        <f t="shared" si="266"/>
        <v>530.1</v>
      </c>
      <c r="AX916" s="19"/>
    </row>
    <row r="917" spans="1:50" hidden="1">
      <c r="A917" s="59" t="s">
        <v>495</v>
      </c>
      <c r="B917" s="59" t="s">
        <v>80</v>
      </c>
      <c r="C917" s="3">
        <v>43416</v>
      </c>
      <c r="D917" s="1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U917" s="171">
        <v>60.19</v>
      </c>
      <c r="AV917" s="49">
        <f t="shared" si="265"/>
        <v>457.44399999999996</v>
      </c>
      <c r="AW917" s="49">
        <f t="shared" si="266"/>
        <v>546.59199999999998</v>
      </c>
      <c r="AX917" s="19"/>
    </row>
    <row r="918" spans="1:50" hidden="1">
      <c r="A918" s="59" t="s">
        <v>496</v>
      </c>
      <c r="B918" s="59" t="s">
        <v>80</v>
      </c>
      <c r="C918" s="3">
        <v>43413</v>
      </c>
      <c r="D918" s="1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U918" s="171">
        <v>60.67</v>
      </c>
      <c r="AV918" s="49">
        <f t="shared" si="265"/>
        <v>461.09199999999998</v>
      </c>
      <c r="AW918" s="49">
        <f t="shared" si="266"/>
        <v>545.52800000000002</v>
      </c>
      <c r="AX918" s="19"/>
    </row>
    <row r="919" spans="1:50" hidden="1">
      <c r="A919" s="59" t="s">
        <v>497</v>
      </c>
      <c r="B919" s="59" t="s">
        <v>80</v>
      </c>
      <c r="C919" s="3">
        <v>43412</v>
      </c>
      <c r="D919" s="1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U919" s="171">
        <v>61.67</v>
      </c>
      <c r="AV919" s="49">
        <f t="shared" si="265"/>
        <v>468.69200000000001</v>
      </c>
      <c r="AW919" s="49">
        <f t="shared" si="266"/>
        <v>543.32399999999996</v>
      </c>
      <c r="AX919" s="19"/>
    </row>
    <row r="920" spans="1:50" hidden="1">
      <c r="A920" s="59" t="s">
        <v>498</v>
      </c>
      <c r="B920" s="59" t="s">
        <v>80</v>
      </c>
      <c r="C920" s="3">
        <v>43411</v>
      </c>
      <c r="D920" s="1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U920" s="171">
        <v>62.21</v>
      </c>
      <c r="AV920" s="49">
        <f t="shared" si="265"/>
        <v>472.79599999999999</v>
      </c>
      <c r="AW920" s="49">
        <f t="shared" si="266"/>
        <v>543.32399999999996</v>
      </c>
      <c r="AX920" s="19"/>
    </row>
    <row r="921" spans="1:50" hidden="1">
      <c r="A921" s="59" t="s">
        <v>499</v>
      </c>
      <c r="B921" s="59" t="s">
        <v>80</v>
      </c>
      <c r="C921" s="3">
        <v>43410</v>
      </c>
      <c r="D921" s="1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U921" s="171">
        <v>63.1</v>
      </c>
      <c r="AV921" s="49">
        <f t="shared" si="265"/>
        <v>479.56</v>
      </c>
      <c r="AW921" s="49">
        <f t="shared" si="266"/>
        <v>547.27600000000007</v>
      </c>
      <c r="AX921" s="19"/>
    </row>
    <row r="922" spans="1:50" hidden="1">
      <c r="A922" s="59" t="s">
        <v>500</v>
      </c>
      <c r="B922" s="59" t="s">
        <v>80</v>
      </c>
      <c r="C922" s="3">
        <v>43409</v>
      </c>
      <c r="D922" s="1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U922" s="171">
        <v>63.14</v>
      </c>
      <c r="AV922" s="49">
        <f t="shared" si="265"/>
        <v>479.86399999999998</v>
      </c>
      <c r="AW922" s="49">
        <f t="shared" si="266"/>
        <v>562.02</v>
      </c>
      <c r="AX922" s="19"/>
    </row>
    <row r="923" spans="1:50" hidden="1">
      <c r="A923" s="59" t="s">
        <v>501</v>
      </c>
      <c r="B923" s="59" t="s">
        <v>80</v>
      </c>
      <c r="C923" s="3">
        <v>43406</v>
      </c>
      <c r="D923" s="1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U923" s="171">
        <v>63.69</v>
      </c>
      <c r="AV923" s="49">
        <f t="shared" si="265"/>
        <v>484.04399999999998</v>
      </c>
      <c r="AW923" s="49">
        <f t="shared" si="266"/>
        <v>564.60400000000004</v>
      </c>
      <c r="AX923" s="19"/>
    </row>
    <row r="924" spans="1:50" hidden="1">
      <c r="A924" s="59" t="s">
        <v>502</v>
      </c>
      <c r="B924" s="59" t="s">
        <v>80</v>
      </c>
      <c r="C924" s="3">
        <v>43405</v>
      </c>
      <c r="D924" s="1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U924" s="171">
        <v>65.31</v>
      </c>
      <c r="AV924" s="49">
        <f t="shared" si="265"/>
        <v>496.35599999999999</v>
      </c>
      <c r="AW924" s="49">
        <f t="shared" si="266"/>
        <v>564.98400000000004</v>
      </c>
      <c r="AX924" s="19"/>
    </row>
    <row r="925" spans="1:50" hidden="1">
      <c r="A925" s="59" t="s">
        <v>503</v>
      </c>
      <c r="B925" s="59" t="s">
        <v>81</v>
      </c>
      <c r="C925" s="3">
        <v>43404</v>
      </c>
      <c r="D925" s="1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U925" s="171">
        <v>66.180000000000007</v>
      </c>
      <c r="AV925" s="49">
        <f t="shared" si="265"/>
        <v>502.96800000000002</v>
      </c>
      <c r="AW925" s="49">
        <f t="shared" si="266"/>
        <v>562.4</v>
      </c>
      <c r="AX925" s="19"/>
    </row>
    <row r="926" spans="1:50" hidden="1">
      <c r="A926" s="59" t="s">
        <v>504</v>
      </c>
      <c r="B926" s="59" t="s">
        <v>81</v>
      </c>
      <c r="C926" s="3">
        <v>43403</v>
      </c>
      <c r="D926" s="1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U926" s="171">
        <v>67.040000000000006</v>
      </c>
      <c r="AV926" s="49">
        <f t="shared" si="265"/>
        <v>509.50400000000002</v>
      </c>
      <c r="AW926" s="49">
        <f t="shared" si="266"/>
        <v>574.40800000000002</v>
      </c>
      <c r="AX926" s="19"/>
    </row>
    <row r="927" spans="1:50" hidden="1">
      <c r="A927" s="59" t="s">
        <v>505</v>
      </c>
      <c r="B927" s="59" t="s">
        <v>81</v>
      </c>
      <c r="C927" s="3">
        <v>43402</v>
      </c>
      <c r="D927" s="1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U927" s="171">
        <v>67.59</v>
      </c>
      <c r="AV927" s="49">
        <f t="shared" si="265"/>
        <v>513.68399999999997</v>
      </c>
      <c r="AW927" s="49">
        <f t="shared" si="266"/>
        <v>570.98799999999994</v>
      </c>
      <c r="AX927" s="19"/>
    </row>
    <row r="928" spans="1:50" hidden="1">
      <c r="A928" s="59" t="s">
        <v>506</v>
      </c>
      <c r="B928" s="59" t="s">
        <v>81</v>
      </c>
      <c r="C928" s="3">
        <v>43399</v>
      </c>
      <c r="D928" s="1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U928" s="171">
        <v>67.33</v>
      </c>
      <c r="AV928" s="49">
        <f t="shared" si="265"/>
        <v>511.70799999999997</v>
      </c>
      <c r="AW928" s="49">
        <f t="shared" si="266"/>
        <v>570.53199999999993</v>
      </c>
      <c r="AX928" s="19"/>
    </row>
    <row r="929" spans="1:50" hidden="1">
      <c r="A929" s="59" t="s">
        <v>507</v>
      </c>
      <c r="B929" s="59" t="s">
        <v>81</v>
      </c>
      <c r="C929" s="3">
        <v>43398</v>
      </c>
      <c r="D929" s="1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U929" s="171">
        <v>66.819999999999993</v>
      </c>
      <c r="AV929" s="49">
        <f t="shared" si="265"/>
        <v>507.83199999999994</v>
      </c>
      <c r="AW929" s="49">
        <f t="shared" si="266"/>
        <v>558.6</v>
      </c>
      <c r="AX929" s="19"/>
    </row>
    <row r="930" spans="1:50" hidden="1">
      <c r="A930" s="59" t="s">
        <v>508</v>
      </c>
      <c r="B930" s="59" t="s">
        <v>81</v>
      </c>
      <c r="C930" s="3">
        <v>43397</v>
      </c>
      <c r="D930" s="1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U930" s="171">
        <v>66.430000000000007</v>
      </c>
      <c r="AV930" s="49">
        <f t="shared" si="265"/>
        <v>504.86800000000005</v>
      </c>
      <c r="AW930" s="49">
        <f t="shared" si="266"/>
        <v>554.72399999999993</v>
      </c>
      <c r="AX930" s="19"/>
    </row>
    <row r="931" spans="1:50" hidden="1">
      <c r="A931" s="59" t="s">
        <v>509</v>
      </c>
      <c r="B931" s="59" t="s">
        <v>81</v>
      </c>
      <c r="C931" s="3">
        <v>43396</v>
      </c>
      <c r="D931" s="1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U931" s="171">
        <v>69.17</v>
      </c>
      <c r="AV931" s="49">
        <f t="shared" si="265"/>
        <v>525.69200000000001</v>
      </c>
      <c r="AW931" s="49">
        <f t="shared" si="266"/>
        <v>547.428</v>
      </c>
      <c r="AX931" s="19"/>
    </row>
    <row r="932" spans="1:50" hidden="1">
      <c r="A932" s="59" t="s">
        <v>510</v>
      </c>
      <c r="B932" s="59" t="s">
        <v>81</v>
      </c>
      <c r="C932" s="3">
        <v>43395</v>
      </c>
      <c r="D932" s="1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U932" s="171">
        <v>69.12</v>
      </c>
      <c r="AV932" s="49">
        <f t="shared" si="265"/>
        <v>525.31200000000001</v>
      </c>
      <c r="AW932" s="49">
        <f t="shared" si="266"/>
        <v>543.9319999999999</v>
      </c>
      <c r="AX932" s="19"/>
    </row>
    <row r="933" spans="1:50" hidden="1">
      <c r="A933" s="59" t="s">
        <v>511</v>
      </c>
      <c r="B933" s="59" t="s">
        <v>81</v>
      </c>
      <c r="C933" s="3">
        <v>43392</v>
      </c>
      <c r="D933" s="1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U933" s="171">
        <v>68.650000000000006</v>
      </c>
      <c r="AV933" s="49">
        <f t="shared" si="265"/>
        <v>521.74</v>
      </c>
      <c r="AW933" s="49">
        <f t="shared" si="266"/>
        <v>551</v>
      </c>
      <c r="AX933" s="19"/>
    </row>
    <row r="934" spans="1:50" hidden="1">
      <c r="A934" s="59" t="s">
        <v>512</v>
      </c>
      <c r="B934" s="59" t="s">
        <v>81</v>
      </c>
      <c r="C934" s="3">
        <v>43391</v>
      </c>
      <c r="D934" s="1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U934" s="171">
        <v>69.75</v>
      </c>
      <c r="AV934" s="49">
        <f t="shared" si="265"/>
        <v>530.1</v>
      </c>
      <c r="AW934" s="49">
        <f t="shared" si="266"/>
        <v>549.1</v>
      </c>
      <c r="AX934" s="19"/>
    </row>
    <row r="935" spans="1:50" hidden="1">
      <c r="A935" s="59" t="s">
        <v>513</v>
      </c>
      <c r="B935" s="59" t="s">
        <v>81</v>
      </c>
      <c r="C935" s="3">
        <v>43390</v>
      </c>
      <c r="D935" s="1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U935" s="171">
        <v>71.92</v>
      </c>
      <c r="AV935" s="49">
        <f t="shared" si="265"/>
        <v>546.59199999999998</v>
      </c>
      <c r="AW935" s="49">
        <f t="shared" si="266"/>
        <v>544.31200000000001</v>
      </c>
      <c r="AX935" s="19"/>
    </row>
    <row r="936" spans="1:50" hidden="1">
      <c r="A936" s="59" t="s">
        <v>514</v>
      </c>
      <c r="B936" s="59" t="s">
        <v>81</v>
      </c>
      <c r="C936" s="3">
        <v>43389</v>
      </c>
      <c r="D936" s="1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U936" s="171">
        <v>71.78</v>
      </c>
      <c r="AV936" s="49">
        <f t="shared" si="265"/>
        <v>545.52800000000002</v>
      </c>
      <c r="AW936" s="49">
        <f t="shared" si="266"/>
        <v>544.61599999999999</v>
      </c>
      <c r="AX936" s="19"/>
    </row>
    <row r="937" spans="1:50" hidden="1">
      <c r="A937" s="59" t="s">
        <v>515</v>
      </c>
      <c r="B937" s="59" t="s">
        <v>81</v>
      </c>
      <c r="C937" s="3">
        <v>43388</v>
      </c>
      <c r="D937" s="1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U937" s="171">
        <v>71.489999999999995</v>
      </c>
      <c r="AV937" s="49">
        <f t="shared" si="265"/>
        <v>543.32399999999996</v>
      </c>
      <c r="AW937" s="49">
        <f t="shared" si="266"/>
        <v>539.14400000000001</v>
      </c>
      <c r="AX937" s="19"/>
    </row>
    <row r="938" spans="1:50" hidden="1">
      <c r="A938" s="59" t="s">
        <v>516</v>
      </c>
      <c r="B938" s="59" t="s">
        <v>81</v>
      </c>
      <c r="C938" s="3">
        <v>43385</v>
      </c>
      <c r="D938" s="1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U938" s="171">
        <v>71.489999999999995</v>
      </c>
      <c r="AV938" s="49">
        <f t="shared" si="265"/>
        <v>543.32399999999996</v>
      </c>
      <c r="AW938" s="49">
        <f t="shared" si="266"/>
        <v>530.70799999999997</v>
      </c>
      <c r="AX938" s="19"/>
    </row>
    <row r="939" spans="1:50" hidden="1">
      <c r="A939" s="59" t="s">
        <v>517</v>
      </c>
      <c r="B939" s="59" t="s">
        <v>81</v>
      </c>
      <c r="C939" s="3">
        <v>43384</v>
      </c>
      <c r="D939" s="1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U939" s="171">
        <v>72.010000000000005</v>
      </c>
      <c r="AV939" s="49">
        <f t="shared" si="265"/>
        <v>547.27600000000007</v>
      </c>
      <c r="AW939" s="49">
        <f t="shared" si="266"/>
        <v>522.42399999999998</v>
      </c>
      <c r="AX939" s="19"/>
    </row>
    <row r="940" spans="1:50" hidden="1">
      <c r="A940" s="59" t="s">
        <v>518</v>
      </c>
      <c r="B940" s="59" t="s">
        <v>81</v>
      </c>
      <c r="C940" s="3">
        <v>43383</v>
      </c>
      <c r="D940" s="1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U940" s="171">
        <v>73.95</v>
      </c>
      <c r="AV940" s="49">
        <f t="shared" ref="AV940:AV1003" si="267">AU940*$AU$27</f>
        <v>562.02</v>
      </c>
      <c r="AW940" s="49">
        <f t="shared" si="266"/>
        <v>524.476</v>
      </c>
      <c r="AX940" s="19"/>
    </row>
    <row r="941" spans="1:50" hidden="1">
      <c r="A941" s="59" t="s">
        <v>519</v>
      </c>
      <c r="B941" s="59" t="s">
        <v>81</v>
      </c>
      <c r="C941" s="3">
        <v>43382</v>
      </c>
      <c r="D941" s="1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U941" s="171">
        <v>74.290000000000006</v>
      </c>
      <c r="AV941" s="49">
        <f t="shared" si="267"/>
        <v>564.60400000000004</v>
      </c>
      <c r="AW941" s="49">
        <f t="shared" si="266"/>
        <v>534.81200000000001</v>
      </c>
      <c r="AX941" s="19"/>
    </row>
    <row r="942" spans="1:50" hidden="1">
      <c r="A942" s="59" t="s">
        <v>520</v>
      </c>
      <c r="B942" s="59" t="s">
        <v>81</v>
      </c>
      <c r="C942" s="3">
        <v>43381</v>
      </c>
      <c r="D942" s="1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U942" s="171">
        <v>74.34</v>
      </c>
      <c r="AV942" s="49">
        <f t="shared" si="267"/>
        <v>564.98400000000004</v>
      </c>
      <c r="AW942" s="49">
        <f t="shared" si="266"/>
        <v>526.29999999999995</v>
      </c>
      <c r="AX942" s="19"/>
    </row>
    <row r="943" spans="1:50" hidden="1">
      <c r="A943" s="59" t="s">
        <v>521</v>
      </c>
      <c r="B943" s="59" t="s">
        <v>81</v>
      </c>
      <c r="C943" s="3">
        <v>43378</v>
      </c>
      <c r="D943" s="1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U943" s="171">
        <v>74</v>
      </c>
      <c r="AV943" s="49">
        <f t="shared" si="267"/>
        <v>562.4</v>
      </c>
      <c r="AW943" s="49">
        <f t="shared" si="266"/>
        <v>514.9</v>
      </c>
      <c r="AX943" s="19"/>
    </row>
    <row r="944" spans="1:50" hidden="1">
      <c r="A944" s="59" t="s">
        <v>522</v>
      </c>
      <c r="B944" s="59" t="s">
        <v>81</v>
      </c>
      <c r="C944" s="3">
        <v>43377</v>
      </c>
      <c r="D944" s="1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U944" s="171">
        <v>75.58</v>
      </c>
      <c r="AV944" s="49">
        <f t="shared" si="267"/>
        <v>574.40800000000002</v>
      </c>
      <c r="AW944" s="49">
        <f t="shared" si="266"/>
        <v>513.30399999999997</v>
      </c>
      <c r="AX944" s="19"/>
    </row>
    <row r="945" spans="1:50" hidden="1">
      <c r="A945" s="59" t="s">
        <v>523</v>
      </c>
      <c r="B945" s="59" t="s">
        <v>81</v>
      </c>
      <c r="C945" s="3">
        <v>43376</v>
      </c>
      <c r="D945" s="1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U945" s="171">
        <v>75.13</v>
      </c>
      <c r="AV945" s="49">
        <f t="shared" si="267"/>
        <v>570.98799999999994</v>
      </c>
      <c r="AW945" s="49">
        <f t="shared" si="266"/>
        <v>511.25199999999995</v>
      </c>
      <c r="AX945" s="19"/>
    </row>
    <row r="946" spans="1:50" hidden="1">
      <c r="A946" s="59" t="s">
        <v>524</v>
      </c>
      <c r="B946" s="59" t="s">
        <v>81</v>
      </c>
      <c r="C946" s="3">
        <v>43375</v>
      </c>
      <c r="D946" s="1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U946" s="171">
        <v>75.069999999999993</v>
      </c>
      <c r="AV946" s="49">
        <f t="shared" si="267"/>
        <v>570.53199999999993</v>
      </c>
      <c r="AW946" s="49">
        <f t="shared" si="266"/>
        <v>522.27199999999993</v>
      </c>
      <c r="AX946" s="19"/>
    </row>
    <row r="947" spans="1:50" hidden="1">
      <c r="A947" s="59" t="s">
        <v>525</v>
      </c>
      <c r="B947" s="59" t="s">
        <v>81</v>
      </c>
      <c r="C947" s="3">
        <v>43374</v>
      </c>
      <c r="D947" s="1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U947" s="171">
        <v>73.5</v>
      </c>
      <c r="AV947" s="49">
        <f t="shared" si="267"/>
        <v>558.6</v>
      </c>
      <c r="AW947" s="49">
        <f t="shared" si="266"/>
        <v>527.82000000000005</v>
      </c>
      <c r="AX947" s="19"/>
    </row>
    <row r="948" spans="1:50" hidden="1">
      <c r="A948" s="59" t="s">
        <v>526</v>
      </c>
      <c r="B948" s="59" t="s">
        <v>82</v>
      </c>
      <c r="C948" s="3">
        <v>43371</v>
      </c>
      <c r="D948" s="1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U948" s="171">
        <v>72.989999999999995</v>
      </c>
      <c r="AV948" s="49">
        <f t="shared" si="267"/>
        <v>554.72399999999993</v>
      </c>
      <c r="AW948" s="49">
        <f t="shared" si="266"/>
        <v>531.54399999999998</v>
      </c>
      <c r="AX948" s="19"/>
    </row>
    <row r="949" spans="1:50" hidden="1">
      <c r="A949" s="59" t="s">
        <v>527</v>
      </c>
      <c r="B949" s="59" t="s">
        <v>82</v>
      </c>
      <c r="C949" s="3">
        <v>43370</v>
      </c>
      <c r="D949" s="1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U949" s="171">
        <v>72.03</v>
      </c>
      <c r="AV949" s="49">
        <f t="shared" si="267"/>
        <v>547.428</v>
      </c>
      <c r="AW949" s="49">
        <f t="shared" si="266"/>
        <v>531.62</v>
      </c>
      <c r="AX949" s="19"/>
    </row>
    <row r="950" spans="1:50" hidden="1">
      <c r="A950" s="59" t="s">
        <v>528</v>
      </c>
      <c r="B950" s="59" t="s">
        <v>82</v>
      </c>
      <c r="C950" s="3">
        <v>43369</v>
      </c>
      <c r="D950" s="1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U950" s="171">
        <v>71.569999999999993</v>
      </c>
      <c r="AV950" s="49">
        <f t="shared" si="267"/>
        <v>543.9319999999999</v>
      </c>
      <c r="AW950" s="49">
        <f t="shared" si="266"/>
        <v>531.62</v>
      </c>
      <c r="AX950" s="19"/>
    </row>
    <row r="951" spans="1:50" hidden="1">
      <c r="A951" s="59" t="s">
        <v>529</v>
      </c>
      <c r="B951" s="59" t="s">
        <v>82</v>
      </c>
      <c r="C951" s="3">
        <v>43368</v>
      </c>
      <c r="D951" s="1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U951" s="171">
        <v>72.5</v>
      </c>
      <c r="AV951" s="49">
        <f t="shared" si="267"/>
        <v>551</v>
      </c>
      <c r="AW951" s="49">
        <f t="shared" si="266"/>
        <v>525.61599999999999</v>
      </c>
      <c r="AX951" s="19"/>
    </row>
    <row r="952" spans="1:50" hidden="1">
      <c r="A952" s="59" t="s">
        <v>530</v>
      </c>
      <c r="B952" s="59" t="s">
        <v>82</v>
      </c>
      <c r="C952" s="3">
        <v>43367</v>
      </c>
      <c r="D952" s="1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U952" s="171">
        <v>72.25</v>
      </c>
      <c r="AV952" s="49">
        <f t="shared" si="267"/>
        <v>549.1</v>
      </c>
      <c r="AW952" s="49">
        <f t="shared" si="266"/>
        <v>523.41200000000003</v>
      </c>
      <c r="AX952" s="19"/>
    </row>
    <row r="953" spans="1:50" hidden="1">
      <c r="A953" s="59" t="s">
        <v>531</v>
      </c>
      <c r="B953" s="59" t="s">
        <v>82</v>
      </c>
      <c r="C953" s="3">
        <v>43364</v>
      </c>
      <c r="D953" s="1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U953" s="171">
        <v>71.62</v>
      </c>
      <c r="AV953" s="49">
        <f t="shared" si="267"/>
        <v>544.31200000000001</v>
      </c>
      <c r="AW953" s="49">
        <f t="shared" si="266"/>
        <v>523.64</v>
      </c>
      <c r="AX953" s="19"/>
    </row>
    <row r="954" spans="1:50" hidden="1">
      <c r="A954" s="59" t="s">
        <v>532</v>
      </c>
      <c r="B954" s="59" t="s">
        <v>82</v>
      </c>
      <c r="C954" s="3">
        <v>43363</v>
      </c>
      <c r="D954" s="1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U954" s="171">
        <v>71.66</v>
      </c>
      <c r="AV954" s="49">
        <f t="shared" si="267"/>
        <v>544.61599999999999</v>
      </c>
      <c r="AW954" s="49">
        <f t="shared" si="266"/>
        <v>524.9319999999999</v>
      </c>
      <c r="AX954" s="19"/>
    </row>
    <row r="955" spans="1:50" hidden="1">
      <c r="A955" s="59" t="s">
        <v>533</v>
      </c>
      <c r="B955" s="59" t="s">
        <v>82</v>
      </c>
      <c r="C955" s="3">
        <v>43362</v>
      </c>
      <c r="D955" s="1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U955" s="171">
        <v>70.94</v>
      </c>
      <c r="AV955" s="49">
        <f t="shared" si="267"/>
        <v>539.14400000000001</v>
      </c>
      <c r="AW955" s="49">
        <f t="shared" ref="AW955:AW1018" si="268">AV973</f>
        <v>513.53199999999993</v>
      </c>
      <c r="AX955" s="19"/>
    </row>
    <row r="956" spans="1:50" hidden="1">
      <c r="A956" s="59" t="s">
        <v>534</v>
      </c>
      <c r="B956" s="59" t="s">
        <v>82</v>
      </c>
      <c r="C956" s="3">
        <v>43361</v>
      </c>
      <c r="D956" s="1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U956" s="171">
        <v>69.83</v>
      </c>
      <c r="AV956" s="49">
        <f t="shared" si="267"/>
        <v>530.70799999999997</v>
      </c>
      <c r="AW956" s="49">
        <f t="shared" si="268"/>
        <v>517.63599999999997</v>
      </c>
      <c r="AX956" s="19"/>
    </row>
    <row r="957" spans="1:50" hidden="1">
      <c r="A957" s="59" t="s">
        <v>535</v>
      </c>
      <c r="B957" s="59" t="s">
        <v>82</v>
      </c>
      <c r="C957" s="3">
        <v>43360</v>
      </c>
      <c r="D957" s="1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U957" s="171">
        <v>68.739999999999995</v>
      </c>
      <c r="AV957" s="49">
        <f t="shared" si="267"/>
        <v>522.42399999999998</v>
      </c>
      <c r="AW957" s="49">
        <f t="shared" si="268"/>
        <v>516.49599999999998</v>
      </c>
      <c r="AX957" s="19"/>
    </row>
    <row r="958" spans="1:50" hidden="1">
      <c r="A958" s="59" t="s">
        <v>536</v>
      </c>
      <c r="B958" s="59" t="s">
        <v>82</v>
      </c>
      <c r="C958" s="3">
        <v>43357</v>
      </c>
      <c r="D958" s="1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U958" s="171">
        <v>69.010000000000005</v>
      </c>
      <c r="AV958" s="49">
        <f t="shared" si="267"/>
        <v>524.476</v>
      </c>
      <c r="AW958" s="49">
        <f t="shared" si="268"/>
        <v>503.42399999999992</v>
      </c>
      <c r="AX958" s="19"/>
    </row>
    <row r="959" spans="1:50" hidden="1">
      <c r="A959" s="59" t="s">
        <v>537</v>
      </c>
      <c r="B959" s="59" t="s">
        <v>82</v>
      </c>
      <c r="C959" s="3">
        <v>43356</v>
      </c>
      <c r="D959" s="1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U959" s="171">
        <v>70.37</v>
      </c>
      <c r="AV959" s="49">
        <f t="shared" si="267"/>
        <v>534.81200000000001</v>
      </c>
      <c r="AW959" s="49">
        <f t="shared" si="268"/>
        <v>500.00400000000002</v>
      </c>
      <c r="AX959" s="19"/>
    </row>
    <row r="960" spans="1:50" hidden="1">
      <c r="A960" s="59" t="s">
        <v>538</v>
      </c>
      <c r="B960" s="59" t="s">
        <v>82</v>
      </c>
      <c r="C960" s="3">
        <v>43355</v>
      </c>
      <c r="D960" s="1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U960" s="171">
        <v>69.25</v>
      </c>
      <c r="AV960" s="49">
        <f t="shared" si="267"/>
        <v>526.29999999999995</v>
      </c>
      <c r="AW960" s="49">
        <f t="shared" si="268"/>
        <v>497.49599999999992</v>
      </c>
      <c r="AX960" s="19"/>
    </row>
    <row r="961" spans="1:50" hidden="1">
      <c r="A961" s="59" t="s">
        <v>539</v>
      </c>
      <c r="B961" s="59" t="s">
        <v>82</v>
      </c>
      <c r="C961" s="3">
        <v>43354</v>
      </c>
      <c r="D961" s="1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U961" s="171">
        <v>67.75</v>
      </c>
      <c r="AV961" s="49">
        <f t="shared" si="267"/>
        <v>514.9</v>
      </c>
      <c r="AW961" s="49">
        <f t="shared" si="268"/>
        <v>503.87999999999994</v>
      </c>
      <c r="AX961" s="19"/>
    </row>
    <row r="962" spans="1:50" hidden="1">
      <c r="A962" s="59" t="s">
        <v>540</v>
      </c>
      <c r="B962" s="59" t="s">
        <v>82</v>
      </c>
      <c r="C962" s="3">
        <v>43353</v>
      </c>
      <c r="D962" s="1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U962" s="171">
        <v>67.540000000000006</v>
      </c>
      <c r="AV962" s="49">
        <f t="shared" si="267"/>
        <v>513.30399999999997</v>
      </c>
      <c r="AW962" s="49">
        <f t="shared" si="268"/>
        <v>518.77600000000007</v>
      </c>
      <c r="AX962" s="19"/>
    </row>
    <row r="963" spans="1:50" hidden="1">
      <c r="A963" s="59" t="s">
        <v>541</v>
      </c>
      <c r="B963" s="59" t="s">
        <v>82</v>
      </c>
      <c r="C963" s="3">
        <v>43350</v>
      </c>
      <c r="D963" s="1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U963" s="171">
        <v>67.27</v>
      </c>
      <c r="AV963" s="49">
        <f t="shared" si="267"/>
        <v>511.25199999999995</v>
      </c>
      <c r="AW963" s="49">
        <f t="shared" si="268"/>
        <v>510.87199999999996</v>
      </c>
      <c r="AX963" s="19"/>
    </row>
    <row r="964" spans="1:50" hidden="1">
      <c r="A964" s="59" t="s">
        <v>542</v>
      </c>
      <c r="B964" s="59" t="s">
        <v>82</v>
      </c>
      <c r="C964" s="3">
        <v>43349</v>
      </c>
      <c r="D964" s="1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U964" s="171">
        <v>68.72</v>
      </c>
      <c r="AV964" s="49">
        <f t="shared" si="267"/>
        <v>522.27199999999993</v>
      </c>
      <c r="AW964" s="49">
        <f t="shared" si="268"/>
        <v>510.87199999999996</v>
      </c>
      <c r="AX964" s="19"/>
    </row>
    <row r="965" spans="1:50" hidden="1">
      <c r="A965" s="59" t="s">
        <v>543</v>
      </c>
      <c r="B965" s="59" t="s">
        <v>82</v>
      </c>
      <c r="C965" s="3">
        <v>43348</v>
      </c>
      <c r="D965" s="1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U965" s="171">
        <v>69.45</v>
      </c>
      <c r="AV965" s="49">
        <f t="shared" si="267"/>
        <v>527.82000000000005</v>
      </c>
      <c r="AW965" s="49">
        <f t="shared" si="268"/>
        <v>510.87199999999996</v>
      </c>
      <c r="AX965" s="19"/>
    </row>
    <row r="966" spans="1:50" hidden="1">
      <c r="A966" s="59" t="s">
        <v>544</v>
      </c>
      <c r="B966" s="59" t="s">
        <v>82</v>
      </c>
      <c r="C966" s="3">
        <v>43347</v>
      </c>
      <c r="D966" s="1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U966" s="171">
        <v>69.94</v>
      </c>
      <c r="AV966" s="49">
        <f t="shared" si="267"/>
        <v>531.54399999999998</v>
      </c>
      <c r="AW966" s="49">
        <f t="shared" si="268"/>
        <v>515.35599999999999</v>
      </c>
      <c r="AX966" s="19"/>
    </row>
    <row r="967" spans="1:50" hidden="1">
      <c r="A967" s="59" t="s">
        <v>545</v>
      </c>
      <c r="B967" s="59" t="s">
        <v>83</v>
      </c>
      <c r="C967" s="3">
        <v>43343</v>
      </c>
      <c r="D967" s="1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U967" s="171">
        <v>69.95</v>
      </c>
      <c r="AV967" s="49">
        <f t="shared" si="267"/>
        <v>531.62</v>
      </c>
      <c r="AW967" s="49">
        <f t="shared" si="268"/>
        <v>528.27600000000007</v>
      </c>
      <c r="AX967" s="19"/>
    </row>
    <row r="968" spans="1:50" hidden="1">
      <c r="A968" s="59" t="s">
        <v>546</v>
      </c>
      <c r="B968" s="59" t="s">
        <v>83</v>
      </c>
      <c r="C968" s="3">
        <v>43342</v>
      </c>
      <c r="D968" s="1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U968" s="171">
        <v>69.95</v>
      </c>
      <c r="AV968" s="49">
        <f t="shared" si="267"/>
        <v>531.62</v>
      </c>
      <c r="AW968" s="49">
        <f t="shared" si="268"/>
        <v>525.69200000000001</v>
      </c>
      <c r="AX968" s="19"/>
    </row>
    <row r="969" spans="1:50" hidden="1">
      <c r="A969" s="59" t="s">
        <v>547</v>
      </c>
      <c r="B969" s="59" t="s">
        <v>83</v>
      </c>
      <c r="C969" s="3">
        <v>43341</v>
      </c>
      <c r="D969" s="1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U969" s="171">
        <v>69.16</v>
      </c>
      <c r="AV969" s="49">
        <f t="shared" si="267"/>
        <v>525.61599999999999</v>
      </c>
      <c r="AW969" s="49">
        <f t="shared" si="268"/>
        <v>523.48799999999994</v>
      </c>
      <c r="AX969" s="19"/>
    </row>
    <row r="970" spans="1:50" hidden="1">
      <c r="A970" s="59" t="s">
        <v>548</v>
      </c>
      <c r="B970" s="59" t="s">
        <v>83</v>
      </c>
      <c r="C970" s="3">
        <v>43340</v>
      </c>
      <c r="D970" s="1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U970" s="171">
        <v>68.87</v>
      </c>
      <c r="AV970" s="49">
        <f t="shared" si="267"/>
        <v>523.41200000000003</v>
      </c>
      <c r="AW970" s="49">
        <f t="shared" si="268"/>
        <v>512.16399999999999</v>
      </c>
      <c r="AX970" s="19"/>
    </row>
    <row r="971" spans="1:50" hidden="1">
      <c r="A971" s="59" t="s">
        <v>549</v>
      </c>
      <c r="B971" s="59" t="s">
        <v>83</v>
      </c>
      <c r="C971" s="3">
        <v>43339</v>
      </c>
      <c r="D971" s="1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U971" s="171">
        <v>68.900000000000006</v>
      </c>
      <c r="AV971" s="49">
        <f t="shared" si="267"/>
        <v>523.64</v>
      </c>
      <c r="AW971" s="49">
        <f t="shared" si="268"/>
        <v>514.44399999999996</v>
      </c>
      <c r="AX971" s="19"/>
    </row>
    <row r="972" spans="1:50" hidden="1">
      <c r="A972" s="59" t="s">
        <v>550</v>
      </c>
      <c r="B972" s="59" t="s">
        <v>83</v>
      </c>
      <c r="C972" s="3">
        <v>43336</v>
      </c>
      <c r="D972" s="1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U972" s="171">
        <v>69.069999999999993</v>
      </c>
      <c r="AV972" s="49">
        <f t="shared" si="267"/>
        <v>524.9319999999999</v>
      </c>
      <c r="AW972" s="49">
        <f t="shared" si="268"/>
        <v>525.61599999999999</v>
      </c>
      <c r="AX972" s="19"/>
    </row>
    <row r="973" spans="1:50" hidden="1">
      <c r="A973" s="59" t="s">
        <v>551</v>
      </c>
      <c r="B973" s="59" t="s">
        <v>83</v>
      </c>
      <c r="C973" s="3">
        <v>43335</v>
      </c>
      <c r="D973" s="1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U973" s="171">
        <v>67.569999999999993</v>
      </c>
      <c r="AV973" s="49">
        <f t="shared" si="267"/>
        <v>513.53199999999993</v>
      </c>
      <c r="AW973" s="49">
        <f t="shared" si="268"/>
        <v>532.83600000000001</v>
      </c>
      <c r="AX973" s="19"/>
    </row>
    <row r="974" spans="1:50" hidden="1">
      <c r="A974" s="59" t="s">
        <v>552</v>
      </c>
      <c r="B974" s="59" t="s">
        <v>83</v>
      </c>
      <c r="C974" s="3">
        <v>43334</v>
      </c>
      <c r="D974" s="1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U974" s="171">
        <v>68.11</v>
      </c>
      <c r="AV974" s="49">
        <f t="shared" si="267"/>
        <v>517.63599999999997</v>
      </c>
      <c r="AW974" s="49">
        <f t="shared" si="268"/>
        <v>527.74399999999991</v>
      </c>
      <c r="AX974" s="19"/>
    </row>
    <row r="975" spans="1:50" hidden="1">
      <c r="A975" s="59" t="s">
        <v>553</v>
      </c>
      <c r="B975" s="59" t="s">
        <v>83</v>
      </c>
      <c r="C975" s="3">
        <v>43333</v>
      </c>
      <c r="D975" s="1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U975" s="171">
        <v>67.959999999999994</v>
      </c>
      <c r="AV975" s="49">
        <f t="shared" si="267"/>
        <v>516.49599999999998</v>
      </c>
      <c r="AW975" s="49">
        <f t="shared" si="268"/>
        <v>526.22399999999993</v>
      </c>
      <c r="AX975" s="19"/>
    </row>
    <row r="976" spans="1:50" hidden="1">
      <c r="A976" s="59" t="s">
        <v>554</v>
      </c>
      <c r="B976" s="59" t="s">
        <v>83</v>
      </c>
      <c r="C976" s="3">
        <v>43332</v>
      </c>
      <c r="D976" s="1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U976" s="171">
        <v>66.239999999999995</v>
      </c>
      <c r="AV976" s="49">
        <f t="shared" si="267"/>
        <v>503.42399999999992</v>
      </c>
      <c r="AW976" s="49">
        <f t="shared" si="268"/>
        <v>521.43599999999992</v>
      </c>
      <c r="AX976" s="19"/>
    </row>
    <row r="977" spans="1:50" hidden="1">
      <c r="A977" s="59" t="s">
        <v>555</v>
      </c>
      <c r="B977" s="59" t="s">
        <v>83</v>
      </c>
      <c r="C977" s="3">
        <v>43329</v>
      </c>
      <c r="D977" s="1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U977" s="171">
        <v>65.790000000000006</v>
      </c>
      <c r="AV977" s="49">
        <f t="shared" si="267"/>
        <v>500.00400000000002</v>
      </c>
      <c r="AW977" s="49">
        <f t="shared" si="268"/>
        <v>522.5</v>
      </c>
      <c r="AX977" s="19"/>
    </row>
    <row r="978" spans="1:50" hidden="1">
      <c r="A978" s="59" t="s">
        <v>556</v>
      </c>
      <c r="B978" s="59" t="s">
        <v>83</v>
      </c>
      <c r="C978" s="3">
        <v>43328</v>
      </c>
      <c r="D978" s="1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U978" s="171">
        <v>65.459999999999994</v>
      </c>
      <c r="AV978" s="49">
        <f t="shared" si="267"/>
        <v>497.49599999999992</v>
      </c>
      <c r="AW978" s="49">
        <f t="shared" si="268"/>
        <v>524.24800000000005</v>
      </c>
      <c r="AX978" s="19"/>
    </row>
    <row r="979" spans="1:50" hidden="1">
      <c r="A979" s="59" t="s">
        <v>557</v>
      </c>
      <c r="B979" s="59" t="s">
        <v>83</v>
      </c>
      <c r="C979" s="3">
        <v>43327</v>
      </c>
      <c r="D979" s="1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U979" s="171">
        <v>66.3</v>
      </c>
      <c r="AV979" s="49">
        <f t="shared" si="267"/>
        <v>503.87999999999994</v>
      </c>
      <c r="AW979" s="49">
        <f t="shared" si="268"/>
        <v>527.21199999999999</v>
      </c>
      <c r="AX979" s="19"/>
    </row>
    <row r="980" spans="1:50" hidden="1">
      <c r="A980" s="59" t="s">
        <v>558</v>
      </c>
      <c r="B980" s="59" t="s">
        <v>83</v>
      </c>
      <c r="C980" s="3">
        <v>43326</v>
      </c>
      <c r="D980" s="1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U980" s="171">
        <v>68.260000000000005</v>
      </c>
      <c r="AV980" s="49">
        <f t="shared" si="267"/>
        <v>518.77600000000007</v>
      </c>
      <c r="AW980" s="49">
        <f t="shared" si="268"/>
        <v>532.22799999999995</v>
      </c>
      <c r="AX980" s="19"/>
    </row>
    <row r="981" spans="1:50" hidden="1">
      <c r="A981" s="59" t="s">
        <v>559</v>
      </c>
      <c r="B981" s="59" t="s">
        <v>83</v>
      </c>
      <c r="C981" s="3">
        <v>43325</v>
      </c>
      <c r="D981" s="1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U981" s="171">
        <v>67.22</v>
      </c>
      <c r="AV981" s="49">
        <f t="shared" si="267"/>
        <v>510.87199999999996</v>
      </c>
      <c r="AW981" s="49">
        <f t="shared" si="268"/>
        <v>511.63199999999995</v>
      </c>
      <c r="AX981" s="19"/>
    </row>
    <row r="982" spans="1:50" hidden="1">
      <c r="A982" s="59" t="s">
        <v>560</v>
      </c>
      <c r="B982" s="59" t="s">
        <v>83</v>
      </c>
      <c r="C982" s="3">
        <v>43322</v>
      </c>
      <c r="D982" s="1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U982" s="171">
        <v>67.22</v>
      </c>
      <c r="AV982" s="49">
        <f t="shared" si="267"/>
        <v>510.87199999999996</v>
      </c>
      <c r="AW982" s="49">
        <f t="shared" si="268"/>
        <v>511.09999999999997</v>
      </c>
      <c r="AX982" s="19"/>
    </row>
    <row r="983" spans="1:50" hidden="1">
      <c r="A983" s="59" t="s">
        <v>561</v>
      </c>
      <c r="B983" s="59" t="s">
        <v>83</v>
      </c>
      <c r="C983" s="3">
        <v>43321</v>
      </c>
      <c r="D983" s="1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U983" s="171">
        <v>67.22</v>
      </c>
      <c r="AV983" s="49">
        <f t="shared" si="267"/>
        <v>510.87199999999996</v>
      </c>
      <c r="AW983" s="49">
        <f t="shared" si="268"/>
        <v>527.89599999999996</v>
      </c>
      <c r="AX983" s="19"/>
    </row>
    <row r="984" spans="1:50" hidden="1">
      <c r="A984" s="59" t="s">
        <v>562</v>
      </c>
      <c r="B984" s="59" t="s">
        <v>83</v>
      </c>
      <c r="C984" s="3">
        <v>43320</v>
      </c>
      <c r="D984" s="1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U984" s="171">
        <v>67.81</v>
      </c>
      <c r="AV984" s="49">
        <f t="shared" si="267"/>
        <v>515.35599999999999</v>
      </c>
      <c r="AW984" s="49">
        <f t="shared" si="268"/>
        <v>538.00400000000002</v>
      </c>
      <c r="AX984" s="19"/>
    </row>
    <row r="985" spans="1:50" hidden="1">
      <c r="A985" s="59" t="s">
        <v>563</v>
      </c>
      <c r="B985" s="59" t="s">
        <v>83</v>
      </c>
      <c r="C985" s="3">
        <v>43319</v>
      </c>
      <c r="D985" s="1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U985" s="171">
        <v>69.510000000000005</v>
      </c>
      <c r="AV985" s="49">
        <f t="shared" si="267"/>
        <v>528.27600000000007</v>
      </c>
      <c r="AW985" s="49">
        <f t="shared" si="268"/>
        <v>538.84</v>
      </c>
      <c r="AX985" s="19"/>
    </row>
    <row r="986" spans="1:50" hidden="1">
      <c r="A986" s="59" t="s">
        <v>564</v>
      </c>
      <c r="B986" s="59" t="s">
        <v>83</v>
      </c>
      <c r="C986" s="3">
        <v>43318</v>
      </c>
      <c r="D986" s="1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U986" s="171">
        <v>69.17</v>
      </c>
      <c r="AV986" s="49">
        <f t="shared" si="267"/>
        <v>525.69200000000001</v>
      </c>
      <c r="AW986" s="49">
        <f t="shared" si="268"/>
        <v>556.77600000000007</v>
      </c>
      <c r="AX986" s="19"/>
    </row>
    <row r="987" spans="1:50" hidden="1">
      <c r="A987" s="59" t="s">
        <v>565</v>
      </c>
      <c r="B987" s="59" t="s">
        <v>83</v>
      </c>
      <c r="C987" s="3">
        <v>43315</v>
      </c>
      <c r="D987" s="1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U987" s="171">
        <v>68.88</v>
      </c>
      <c r="AV987" s="49">
        <f t="shared" si="267"/>
        <v>523.48799999999994</v>
      </c>
      <c r="AW987" s="49">
        <f t="shared" si="268"/>
        <v>565.21199999999999</v>
      </c>
      <c r="AX987" s="19"/>
    </row>
    <row r="988" spans="1:50" hidden="1">
      <c r="A988" s="59" t="s">
        <v>566</v>
      </c>
      <c r="B988" s="59" t="s">
        <v>83</v>
      </c>
      <c r="C988" s="3">
        <v>43314</v>
      </c>
      <c r="D988" s="1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U988" s="171">
        <v>67.39</v>
      </c>
      <c r="AV988" s="49">
        <f t="shared" si="267"/>
        <v>512.16399999999999</v>
      </c>
      <c r="AW988" s="49">
        <f t="shared" si="268"/>
        <v>559.66399999999999</v>
      </c>
      <c r="AX988" s="19"/>
    </row>
    <row r="989" spans="1:50" hidden="1">
      <c r="A989" s="59" t="s">
        <v>567</v>
      </c>
      <c r="B989" s="59" t="s">
        <v>83</v>
      </c>
      <c r="C989" s="3">
        <v>43313</v>
      </c>
      <c r="D989" s="1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U989" s="171">
        <v>67.69</v>
      </c>
      <c r="AV989" s="49">
        <f t="shared" si="267"/>
        <v>514.44399999999996</v>
      </c>
      <c r="AW989" s="49">
        <f t="shared" si="268"/>
        <v>561.64</v>
      </c>
      <c r="AX989" s="19"/>
    </row>
    <row r="990" spans="1:50" hidden="1">
      <c r="A990" s="59" t="s">
        <v>568</v>
      </c>
      <c r="B990" s="59" t="s">
        <v>84</v>
      </c>
      <c r="C990" s="3">
        <v>43312</v>
      </c>
      <c r="D990" s="1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U990" s="171">
        <v>69.16</v>
      </c>
      <c r="AV990" s="49">
        <f t="shared" si="267"/>
        <v>525.61599999999999</v>
      </c>
      <c r="AW990" s="49">
        <f t="shared" si="268"/>
        <v>561.64</v>
      </c>
      <c r="AX990" s="19"/>
    </row>
    <row r="991" spans="1:50" hidden="1">
      <c r="A991" s="59" t="s">
        <v>569</v>
      </c>
      <c r="B991" s="59" t="s">
        <v>84</v>
      </c>
      <c r="C991" s="3">
        <v>43311</v>
      </c>
      <c r="D991" s="1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U991" s="171">
        <v>70.11</v>
      </c>
      <c r="AV991" s="49">
        <f t="shared" si="267"/>
        <v>532.83600000000001</v>
      </c>
      <c r="AW991" s="49">
        <f t="shared" si="268"/>
        <v>570.15199999999993</v>
      </c>
      <c r="AX991" s="19"/>
    </row>
    <row r="992" spans="1:50" hidden="1">
      <c r="A992" s="59" t="s">
        <v>570</v>
      </c>
      <c r="B992" s="59" t="s">
        <v>84</v>
      </c>
      <c r="C992" s="3">
        <v>43308</v>
      </c>
      <c r="D992" s="1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U992" s="171">
        <v>69.44</v>
      </c>
      <c r="AV992" s="49">
        <f t="shared" si="267"/>
        <v>527.74399999999991</v>
      </c>
      <c r="AW992" s="49">
        <f t="shared" si="268"/>
        <v>561.41200000000003</v>
      </c>
      <c r="AX992" s="19"/>
    </row>
    <row r="993" spans="1:50" hidden="1">
      <c r="A993" s="59" t="s">
        <v>571</v>
      </c>
      <c r="B993" s="59" t="s">
        <v>84</v>
      </c>
      <c r="C993" s="3">
        <v>43307</v>
      </c>
      <c r="D993" s="1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U993" s="171">
        <v>69.239999999999995</v>
      </c>
      <c r="AV993" s="49">
        <f t="shared" si="267"/>
        <v>526.22399999999993</v>
      </c>
      <c r="AW993" s="49">
        <f t="shared" si="268"/>
        <v>560.57600000000002</v>
      </c>
      <c r="AX993" s="19"/>
    </row>
    <row r="994" spans="1:50" hidden="1">
      <c r="A994" s="59" t="s">
        <v>572</v>
      </c>
      <c r="B994" s="59" t="s">
        <v>84</v>
      </c>
      <c r="C994" s="3">
        <v>43306</v>
      </c>
      <c r="D994" s="1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U994" s="171">
        <v>68.61</v>
      </c>
      <c r="AV994" s="49">
        <f t="shared" si="267"/>
        <v>521.43599999999992</v>
      </c>
      <c r="AW994" s="49">
        <f t="shared" si="268"/>
        <v>558.67600000000004</v>
      </c>
      <c r="AX994" s="19"/>
    </row>
    <row r="995" spans="1:50" hidden="1">
      <c r="A995" s="59" t="s">
        <v>573</v>
      </c>
      <c r="B995" s="59" t="s">
        <v>84</v>
      </c>
      <c r="C995" s="3">
        <v>43305</v>
      </c>
      <c r="D995" s="1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U995" s="171">
        <v>68.75</v>
      </c>
      <c r="AV995" s="49">
        <f t="shared" si="267"/>
        <v>522.5</v>
      </c>
      <c r="AW995" s="49">
        <f t="shared" si="268"/>
        <v>554.04</v>
      </c>
      <c r="AX995" s="19"/>
    </row>
    <row r="996" spans="1:50" hidden="1">
      <c r="A996" s="59" t="s">
        <v>574</v>
      </c>
      <c r="B996" s="59" t="s">
        <v>84</v>
      </c>
      <c r="C996" s="3">
        <v>43304</v>
      </c>
      <c r="D996" s="1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U996" s="171">
        <v>68.98</v>
      </c>
      <c r="AV996" s="49">
        <f t="shared" si="267"/>
        <v>524.24800000000005</v>
      </c>
      <c r="AW996" s="49">
        <f t="shared" si="268"/>
        <v>522.19599999999991</v>
      </c>
      <c r="AX996" s="19"/>
    </row>
    <row r="997" spans="1:50" hidden="1">
      <c r="A997" s="59" t="s">
        <v>575</v>
      </c>
      <c r="B997" s="59" t="s">
        <v>84</v>
      </c>
      <c r="C997" s="3">
        <v>43301</v>
      </c>
      <c r="D997" s="1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U997" s="171">
        <v>69.37</v>
      </c>
      <c r="AV997" s="49">
        <f t="shared" si="267"/>
        <v>527.21199999999999</v>
      </c>
      <c r="AW997" s="49">
        <f t="shared" si="268"/>
        <v>522.27199999999993</v>
      </c>
      <c r="AX997" s="19"/>
    </row>
    <row r="998" spans="1:50" hidden="1">
      <c r="A998" s="59" t="s">
        <v>576</v>
      </c>
      <c r="B998" s="59" t="s">
        <v>84</v>
      </c>
      <c r="C998" s="3">
        <v>43300</v>
      </c>
      <c r="D998" s="1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U998" s="171">
        <v>70.03</v>
      </c>
      <c r="AV998" s="49">
        <f t="shared" si="267"/>
        <v>532.22799999999995</v>
      </c>
      <c r="AW998" s="49">
        <f t="shared" si="268"/>
        <v>511.25199999999995</v>
      </c>
      <c r="AX998" s="19"/>
    </row>
    <row r="999" spans="1:50" hidden="1">
      <c r="A999" s="59" t="s">
        <v>577</v>
      </c>
      <c r="B999" s="59" t="s">
        <v>84</v>
      </c>
      <c r="C999" s="3">
        <v>43299</v>
      </c>
      <c r="D999" s="1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U999" s="171">
        <v>67.319999999999993</v>
      </c>
      <c r="AV999" s="49">
        <f t="shared" si="267"/>
        <v>511.63199999999995</v>
      </c>
      <c r="AW999" s="49">
        <f t="shared" si="268"/>
        <v>493.24</v>
      </c>
      <c r="AX999" s="19"/>
    </row>
    <row r="1000" spans="1:50" hidden="1">
      <c r="A1000" s="59" t="s">
        <v>578</v>
      </c>
      <c r="B1000" s="59" t="s">
        <v>84</v>
      </c>
      <c r="C1000" s="3">
        <v>43298</v>
      </c>
      <c r="D1000" s="1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U1000" s="171">
        <v>67.25</v>
      </c>
      <c r="AV1000" s="49">
        <f t="shared" si="267"/>
        <v>511.09999999999997</v>
      </c>
      <c r="AW1000" s="49">
        <f t="shared" si="268"/>
        <v>501.67599999999999</v>
      </c>
      <c r="AX1000" s="19"/>
    </row>
    <row r="1001" spans="1:50" hidden="1">
      <c r="A1001" s="59" t="s">
        <v>579</v>
      </c>
      <c r="B1001" s="59" t="s">
        <v>84</v>
      </c>
      <c r="C1001" s="3">
        <v>43297</v>
      </c>
      <c r="D1001" s="1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U1001" s="171">
        <v>69.459999999999994</v>
      </c>
      <c r="AV1001" s="49">
        <f t="shared" si="267"/>
        <v>527.89599999999996</v>
      </c>
      <c r="AW1001" s="49">
        <f t="shared" si="268"/>
        <v>491.64399999999995</v>
      </c>
      <c r="AX1001" s="19"/>
    </row>
    <row r="1002" spans="1:50" hidden="1">
      <c r="A1002" s="59" t="s">
        <v>580</v>
      </c>
      <c r="B1002" s="59" t="s">
        <v>84</v>
      </c>
      <c r="C1002" s="3">
        <v>43294</v>
      </c>
      <c r="D1002" s="1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U1002" s="171">
        <v>70.790000000000006</v>
      </c>
      <c r="AV1002" s="49">
        <f t="shared" si="267"/>
        <v>538.00400000000002</v>
      </c>
      <c r="AW1002" s="49">
        <f t="shared" si="268"/>
        <v>495.976</v>
      </c>
      <c r="AX1002" s="19"/>
    </row>
    <row r="1003" spans="1:50" hidden="1">
      <c r="A1003" s="59" t="s">
        <v>581</v>
      </c>
      <c r="B1003" s="59" t="s">
        <v>84</v>
      </c>
      <c r="C1003" s="3">
        <v>43293</v>
      </c>
      <c r="D1003" s="1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U1003" s="171">
        <v>70.900000000000006</v>
      </c>
      <c r="AV1003" s="49">
        <f t="shared" si="267"/>
        <v>538.84</v>
      </c>
      <c r="AW1003" s="49">
        <f t="shared" si="268"/>
        <v>496.584</v>
      </c>
      <c r="AX1003" s="19"/>
    </row>
    <row r="1004" spans="1:50" hidden="1">
      <c r="A1004" s="59" t="s">
        <v>582</v>
      </c>
      <c r="B1004" s="59" t="s">
        <v>84</v>
      </c>
      <c r="C1004" s="3">
        <v>43292</v>
      </c>
      <c r="D1004" s="1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U1004" s="183">
        <v>73.260000000000005</v>
      </c>
      <c r="AV1004" s="49">
        <f t="shared" ref="AV1004:AV1067" si="269">AU1004*$AU$27</f>
        <v>556.77600000000007</v>
      </c>
      <c r="AW1004" s="49">
        <f t="shared" si="268"/>
        <v>509.12399999999991</v>
      </c>
      <c r="AX1004" s="19"/>
    </row>
    <row r="1005" spans="1:50" hidden="1">
      <c r="A1005" s="59" t="s">
        <v>583</v>
      </c>
      <c r="B1005" s="59" t="s">
        <v>84</v>
      </c>
      <c r="C1005" s="3">
        <v>43291</v>
      </c>
      <c r="D1005" s="1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U1005" s="171">
        <v>74.37</v>
      </c>
      <c r="AV1005" s="49">
        <f t="shared" si="269"/>
        <v>565.21199999999999</v>
      </c>
      <c r="AW1005" s="49">
        <f t="shared" si="268"/>
        <v>501.59999999999997</v>
      </c>
      <c r="AX1005" s="19"/>
    </row>
    <row r="1006" spans="1:50" hidden="1">
      <c r="A1006" s="59" t="s">
        <v>584</v>
      </c>
      <c r="B1006" s="59" t="s">
        <v>84</v>
      </c>
      <c r="C1006" s="3">
        <v>43290</v>
      </c>
      <c r="D1006" s="1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U1006" s="171">
        <v>73.64</v>
      </c>
      <c r="AV1006" s="49">
        <f t="shared" si="269"/>
        <v>559.66399999999999</v>
      </c>
      <c r="AW1006" s="49">
        <f t="shared" si="268"/>
        <v>504.33599999999996</v>
      </c>
      <c r="AX1006" s="19"/>
    </row>
    <row r="1007" spans="1:50" hidden="1">
      <c r="A1007" s="59" t="s">
        <v>585</v>
      </c>
      <c r="B1007" s="59" t="s">
        <v>84</v>
      </c>
      <c r="C1007" s="3">
        <v>43287</v>
      </c>
      <c r="D1007" s="1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U1007" s="171">
        <v>73.900000000000006</v>
      </c>
      <c r="AV1007" s="49">
        <f t="shared" si="269"/>
        <v>561.64</v>
      </c>
      <c r="AW1007" s="49">
        <f t="shared" si="268"/>
        <v>498.40799999999996</v>
      </c>
      <c r="AX1007" s="19"/>
    </row>
    <row r="1008" spans="1:50" hidden="1">
      <c r="A1008" s="59" t="s">
        <v>586</v>
      </c>
      <c r="B1008" s="59" t="s">
        <v>84</v>
      </c>
      <c r="C1008" s="3">
        <v>43286</v>
      </c>
      <c r="D1008" s="1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U1008" s="171">
        <v>73.900000000000006</v>
      </c>
      <c r="AV1008" s="49">
        <f t="shared" si="269"/>
        <v>561.64</v>
      </c>
      <c r="AW1008" s="49">
        <f t="shared" si="268"/>
        <v>500.53599999999994</v>
      </c>
      <c r="AX1008" s="19"/>
    </row>
    <row r="1009" spans="1:50" hidden="1">
      <c r="A1009" s="59" t="s">
        <v>587</v>
      </c>
      <c r="B1009" s="59" t="s">
        <v>84</v>
      </c>
      <c r="C1009" s="3">
        <v>43284</v>
      </c>
      <c r="D1009" s="1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U1009" s="171">
        <v>75.02</v>
      </c>
      <c r="AV1009" s="49">
        <f t="shared" si="269"/>
        <v>570.15199999999993</v>
      </c>
      <c r="AW1009" s="49">
        <f t="shared" si="268"/>
        <v>497.42</v>
      </c>
      <c r="AX1009" s="19"/>
    </row>
    <row r="1010" spans="1:50" hidden="1">
      <c r="A1010" s="59" t="s">
        <v>588</v>
      </c>
      <c r="B1010" s="59" t="s">
        <v>84</v>
      </c>
      <c r="C1010" s="3">
        <v>43283</v>
      </c>
      <c r="D1010" s="1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  <c r="AU1010" s="171">
        <v>73.87</v>
      </c>
      <c r="AV1010" s="49">
        <f t="shared" si="269"/>
        <v>561.41200000000003</v>
      </c>
      <c r="AW1010" s="49">
        <f t="shared" si="268"/>
        <v>487.76800000000003</v>
      </c>
      <c r="AX1010" s="19"/>
    </row>
    <row r="1011" spans="1:50" hidden="1">
      <c r="A1011" s="59" t="s">
        <v>589</v>
      </c>
      <c r="B1011" s="59" t="s">
        <v>85</v>
      </c>
      <c r="C1011" s="3">
        <v>43280</v>
      </c>
      <c r="D1011" s="1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U1011" s="171">
        <v>73.760000000000005</v>
      </c>
      <c r="AV1011" s="49">
        <f t="shared" si="269"/>
        <v>560.57600000000002</v>
      </c>
      <c r="AW1011" s="49">
        <f t="shared" si="268"/>
        <v>491.64399999999995</v>
      </c>
      <c r="AX1011" s="19"/>
    </row>
    <row r="1012" spans="1:50" hidden="1">
      <c r="A1012" s="59" t="s">
        <v>590</v>
      </c>
      <c r="B1012" s="59" t="s">
        <v>85</v>
      </c>
      <c r="C1012" s="3">
        <v>43279</v>
      </c>
      <c r="D1012" s="1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  <c r="AP1012" s="49"/>
      <c r="AQ1012" s="49"/>
      <c r="AR1012" s="49"/>
      <c r="AU1012" s="171">
        <v>73.510000000000005</v>
      </c>
      <c r="AV1012" s="49">
        <f t="shared" si="269"/>
        <v>558.67600000000004</v>
      </c>
      <c r="AW1012" s="49">
        <f t="shared" si="268"/>
        <v>493.31599999999997</v>
      </c>
      <c r="AX1012" s="19"/>
    </row>
    <row r="1013" spans="1:50" hidden="1">
      <c r="A1013" s="59" t="s">
        <v>591</v>
      </c>
      <c r="B1013" s="59" t="s">
        <v>85</v>
      </c>
      <c r="C1013" s="3">
        <v>43278</v>
      </c>
      <c r="D1013" s="1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  <c r="AU1013" s="171">
        <v>72.900000000000006</v>
      </c>
      <c r="AV1013" s="49">
        <f t="shared" si="269"/>
        <v>554.04</v>
      </c>
      <c r="AW1013" s="49">
        <f t="shared" si="268"/>
        <v>504.33599999999996</v>
      </c>
      <c r="AX1013" s="19"/>
    </row>
    <row r="1014" spans="1:50" hidden="1">
      <c r="A1014" s="59" t="s">
        <v>592</v>
      </c>
      <c r="B1014" s="59" t="s">
        <v>85</v>
      </c>
      <c r="C1014" s="3">
        <v>43277</v>
      </c>
      <c r="D1014" s="1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  <c r="AU1014" s="171">
        <v>68.709999999999994</v>
      </c>
      <c r="AV1014" s="49">
        <f t="shared" si="269"/>
        <v>522.19599999999991</v>
      </c>
      <c r="AW1014" s="49">
        <f t="shared" si="268"/>
        <v>509.50400000000002</v>
      </c>
      <c r="AX1014" s="19"/>
    </row>
    <row r="1015" spans="1:50" hidden="1">
      <c r="A1015" s="59" t="s">
        <v>593</v>
      </c>
      <c r="B1015" s="59" t="s">
        <v>85</v>
      </c>
      <c r="C1015" s="3">
        <v>43276</v>
      </c>
      <c r="D1015" s="19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  <c r="AC1015" s="49"/>
      <c r="AD1015" s="49"/>
      <c r="AE1015" s="49"/>
      <c r="AF1015" s="49"/>
      <c r="AG1015" s="49"/>
      <c r="AH1015" s="49"/>
      <c r="AI1015" s="49"/>
      <c r="AJ1015" s="49"/>
      <c r="AK1015" s="49"/>
      <c r="AL1015" s="49"/>
      <c r="AM1015" s="49"/>
      <c r="AN1015" s="49"/>
      <c r="AO1015" s="49"/>
      <c r="AP1015" s="49"/>
      <c r="AQ1015" s="49"/>
      <c r="AR1015" s="49"/>
      <c r="AU1015" s="171">
        <v>68.72</v>
      </c>
      <c r="AV1015" s="49">
        <f t="shared" si="269"/>
        <v>522.27199999999993</v>
      </c>
      <c r="AW1015" s="49">
        <f t="shared" si="268"/>
        <v>511.02399999999994</v>
      </c>
      <c r="AX1015" s="19"/>
    </row>
    <row r="1016" spans="1:50" hidden="1">
      <c r="A1016" s="59" t="s">
        <v>594</v>
      </c>
      <c r="B1016" s="59" t="s">
        <v>85</v>
      </c>
      <c r="C1016" s="3">
        <v>43273</v>
      </c>
      <c r="D1016" s="1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  <c r="AC1016" s="49"/>
      <c r="AD1016" s="49"/>
      <c r="AE1016" s="49"/>
      <c r="AF1016" s="49"/>
      <c r="AG1016" s="49"/>
      <c r="AH1016" s="49"/>
      <c r="AI1016" s="49"/>
      <c r="AJ1016" s="49"/>
      <c r="AK1016" s="49"/>
      <c r="AL1016" s="49"/>
      <c r="AM1016" s="49"/>
      <c r="AN1016" s="49"/>
      <c r="AO1016" s="49"/>
      <c r="AP1016" s="49"/>
      <c r="AQ1016" s="49"/>
      <c r="AR1016" s="49"/>
      <c r="AU1016" s="171">
        <v>67.27</v>
      </c>
      <c r="AV1016" s="49">
        <f t="shared" si="269"/>
        <v>511.25199999999995</v>
      </c>
      <c r="AW1016" s="49">
        <f t="shared" si="268"/>
        <v>508.21199999999999</v>
      </c>
      <c r="AX1016" s="19"/>
    </row>
    <row r="1017" spans="1:50" hidden="1">
      <c r="A1017" s="59" t="s">
        <v>595</v>
      </c>
      <c r="B1017" s="59" t="s">
        <v>85</v>
      </c>
      <c r="C1017" s="3">
        <v>43272</v>
      </c>
      <c r="D1017" s="19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  <c r="AB1017" s="49"/>
      <c r="AC1017" s="49"/>
      <c r="AD1017" s="49"/>
      <c r="AE1017" s="49"/>
      <c r="AF1017" s="49"/>
      <c r="AG1017" s="49"/>
      <c r="AH1017" s="49"/>
      <c r="AI1017" s="49"/>
      <c r="AJ1017" s="49"/>
      <c r="AK1017" s="49"/>
      <c r="AL1017" s="49"/>
      <c r="AM1017" s="49"/>
      <c r="AN1017" s="49"/>
      <c r="AO1017" s="49"/>
      <c r="AP1017" s="49"/>
      <c r="AQ1017" s="49"/>
      <c r="AR1017" s="49"/>
      <c r="AU1017" s="171">
        <v>64.900000000000006</v>
      </c>
      <c r="AV1017" s="49">
        <f t="shared" si="269"/>
        <v>493.24</v>
      </c>
      <c r="AW1017" s="49">
        <f t="shared" si="268"/>
        <v>504.79199999999997</v>
      </c>
      <c r="AX1017" s="19"/>
    </row>
    <row r="1018" spans="1:50" hidden="1">
      <c r="A1018" s="59" t="s">
        <v>596</v>
      </c>
      <c r="B1018" s="59" t="s">
        <v>85</v>
      </c>
      <c r="C1018" s="3">
        <v>43271</v>
      </c>
      <c r="D1018" s="1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  <c r="AC1018" s="49"/>
      <c r="AD1018" s="49"/>
      <c r="AE1018" s="49"/>
      <c r="AF1018" s="49"/>
      <c r="AG1018" s="49"/>
      <c r="AH1018" s="49"/>
      <c r="AI1018" s="49"/>
      <c r="AJ1018" s="49"/>
      <c r="AK1018" s="49"/>
      <c r="AL1018" s="49"/>
      <c r="AM1018" s="49"/>
      <c r="AN1018" s="49"/>
      <c r="AO1018" s="49"/>
      <c r="AP1018" s="49"/>
      <c r="AQ1018" s="49"/>
      <c r="AR1018" s="49"/>
      <c r="AU1018" s="171">
        <v>66.010000000000005</v>
      </c>
      <c r="AV1018" s="49">
        <f t="shared" si="269"/>
        <v>501.67599999999999</v>
      </c>
      <c r="AW1018" s="49">
        <f t="shared" si="268"/>
        <v>504.79199999999997</v>
      </c>
      <c r="AX1018" s="19"/>
    </row>
    <row r="1019" spans="1:50" hidden="1">
      <c r="A1019" s="59" t="s">
        <v>597</v>
      </c>
      <c r="B1019" s="59" t="s">
        <v>85</v>
      </c>
      <c r="C1019" s="3">
        <v>43270</v>
      </c>
      <c r="D1019" s="19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  <c r="AA1019" s="49"/>
      <c r="AB1019" s="49"/>
      <c r="AC1019" s="49"/>
      <c r="AD1019" s="49"/>
      <c r="AE1019" s="49"/>
      <c r="AF1019" s="49"/>
      <c r="AG1019" s="49"/>
      <c r="AH1019" s="49"/>
      <c r="AI1019" s="49"/>
      <c r="AJ1019" s="49"/>
      <c r="AK1019" s="49"/>
      <c r="AL1019" s="49"/>
      <c r="AM1019" s="49"/>
      <c r="AN1019" s="49"/>
      <c r="AO1019" s="49"/>
      <c r="AP1019" s="49"/>
      <c r="AQ1019" s="49"/>
      <c r="AR1019" s="49"/>
      <c r="AU1019" s="171">
        <v>64.69</v>
      </c>
      <c r="AV1019" s="49">
        <f t="shared" si="269"/>
        <v>491.64399999999995</v>
      </c>
      <c r="AW1019" s="49">
        <f t="shared" ref="AW1019:AW1082" si="270">AV1037</f>
        <v>537.69999999999993</v>
      </c>
      <c r="AX1019" s="19"/>
    </row>
    <row r="1020" spans="1:50" hidden="1">
      <c r="A1020" s="59" t="s">
        <v>598</v>
      </c>
      <c r="B1020" s="59" t="s">
        <v>85</v>
      </c>
      <c r="C1020" s="3">
        <v>43269</v>
      </c>
      <c r="D1020" s="19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  <c r="AA1020" s="49"/>
      <c r="AB1020" s="49"/>
      <c r="AC1020" s="49"/>
      <c r="AD1020" s="49"/>
      <c r="AE1020" s="49"/>
      <c r="AF1020" s="49"/>
      <c r="AG1020" s="49"/>
      <c r="AH1020" s="49"/>
      <c r="AI1020" s="49"/>
      <c r="AJ1020" s="49"/>
      <c r="AK1020" s="49"/>
      <c r="AL1020" s="49"/>
      <c r="AM1020" s="49"/>
      <c r="AN1020" s="49"/>
      <c r="AO1020" s="49"/>
      <c r="AP1020" s="49"/>
      <c r="AQ1020" s="49"/>
      <c r="AR1020" s="49"/>
      <c r="AU1020" s="171">
        <v>65.260000000000005</v>
      </c>
      <c r="AV1020" s="49">
        <f t="shared" si="269"/>
        <v>495.976</v>
      </c>
      <c r="AW1020" s="49">
        <f t="shared" si="270"/>
        <v>546.82000000000005</v>
      </c>
      <c r="AX1020" s="19"/>
    </row>
    <row r="1021" spans="1:50" hidden="1">
      <c r="A1021" s="59" t="s">
        <v>599</v>
      </c>
      <c r="B1021" s="59" t="s">
        <v>85</v>
      </c>
      <c r="C1021" s="3">
        <v>43266</v>
      </c>
      <c r="D1021" s="19"/>
      <c r="E1021" s="49"/>
      <c r="F1021" s="49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  <c r="AB1021" s="49"/>
      <c r="AC1021" s="49"/>
      <c r="AD1021" s="49"/>
      <c r="AE1021" s="49"/>
      <c r="AF1021" s="49"/>
      <c r="AG1021" s="49"/>
      <c r="AH1021" s="49"/>
      <c r="AI1021" s="49"/>
      <c r="AJ1021" s="49"/>
      <c r="AK1021" s="49"/>
      <c r="AL1021" s="49"/>
      <c r="AM1021" s="49"/>
      <c r="AN1021" s="49"/>
      <c r="AO1021" s="49"/>
      <c r="AP1021" s="49"/>
      <c r="AQ1021" s="49"/>
      <c r="AR1021" s="49"/>
      <c r="AU1021" s="171">
        <v>65.34</v>
      </c>
      <c r="AV1021" s="49">
        <f t="shared" si="269"/>
        <v>496.584</v>
      </c>
      <c r="AW1021" s="49">
        <f t="shared" si="270"/>
        <v>550.16399999999999</v>
      </c>
      <c r="AX1021" s="19"/>
    </row>
    <row r="1022" spans="1:50" hidden="1">
      <c r="A1022" s="59" t="s">
        <v>600</v>
      </c>
      <c r="B1022" s="59" t="s">
        <v>85</v>
      </c>
      <c r="C1022" s="3">
        <v>43265</v>
      </c>
      <c r="D1022" s="19"/>
      <c r="E1022" s="49"/>
      <c r="F1022" s="49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  <c r="AB1022" s="49"/>
      <c r="AC1022" s="49"/>
      <c r="AD1022" s="49"/>
      <c r="AE1022" s="49"/>
      <c r="AF1022" s="49"/>
      <c r="AG1022" s="49"/>
      <c r="AH1022" s="49"/>
      <c r="AI1022" s="49"/>
      <c r="AJ1022" s="49"/>
      <c r="AK1022" s="49"/>
      <c r="AL1022" s="49"/>
      <c r="AM1022" s="49"/>
      <c r="AN1022" s="49"/>
      <c r="AO1022" s="49"/>
      <c r="AP1022" s="49"/>
      <c r="AQ1022" s="49"/>
      <c r="AR1022" s="49"/>
      <c r="AU1022" s="171">
        <v>66.989999999999995</v>
      </c>
      <c r="AV1022" s="49">
        <f t="shared" si="269"/>
        <v>509.12399999999991</v>
      </c>
      <c r="AW1022" s="49">
        <f t="shared" si="270"/>
        <v>547.12399999999991</v>
      </c>
      <c r="AX1022" s="19"/>
    </row>
    <row r="1023" spans="1:50" hidden="1">
      <c r="A1023" s="59" t="s">
        <v>601</v>
      </c>
      <c r="B1023" s="59" t="s">
        <v>85</v>
      </c>
      <c r="C1023" s="3">
        <v>43264</v>
      </c>
      <c r="D1023" s="19"/>
      <c r="E1023" s="49"/>
      <c r="F1023" s="49"/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  <c r="AA1023" s="49"/>
      <c r="AB1023" s="49"/>
      <c r="AC1023" s="49"/>
      <c r="AD1023" s="49"/>
      <c r="AE1023" s="49"/>
      <c r="AF1023" s="49"/>
      <c r="AG1023" s="49"/>
      <c r="AH1023" s="49"/>
      <c r="AI1023" s="49"/>
      <c r="AJ1023" s="49"/>
      <c r="AK1023" s="49"/>
      <c r="AL1023" s="49"/>
      <c r="AM1023" s="49"/>
      <c r="AN1023" s="49"/>
      <c r="AO1023" s="49"/>
      <c r="AP1023" s="49"/>
      <c r="AQ1023" s="49"/>
      <c r="AR1023" s="49"/>
      <c r="AU1023" s="171">
        <v>66</v>
      </c>
      <c r="AV1023" s="49">
        <f t="shared" si="269"/>
        <v>501.59999999999997</v>
      </c>
      <c r="AW1023" s="49">
        <f t="shared" si="270"/>
        <v>542.56399999999996</v>
      </c>
      <c r="AX1023" s="19"/>
    </row>
    <row r="1024" spans="1:50" hidden="1">
      <c r="A1024" s="59" t="s">
        <v>602</v>
      </c>
      <c r="B1024" s="59" t="s">
        <v>85</v>
      </c>
      <c r="C1024" s="3">
        <v>43263</v>
      </c>
      <c r="D1024" s="19"/>
      <c r="E1024" s="49"/>
      <c r="F1024" s="49"/>
      <c r="G1024" s="49"/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  <c r="AA1024" s="49"/>
      <c r="AB1024" s="49"/>
      <c r="AC1024" s="49"/>
      <c r="AD1024" s="49"/>
      <c r="AE1024" s="49"/>
      <c r="AF1024" s="49"/>
      <c r="AG1024" s="49"/>
      <c r="AH1024" s="49"/>
      <c r="AI1024" s="49"/>
      <c r="AJ1024" s="49"/>
      <c r="AK1024" s="49"/>
      <c r="AL1024" s="49"/>
      <c r="AM1024" s="49"/>
      <c r="AN1024" s="49"/>
      <c r="AO1024" s="49"/>
      <c r="AP1024" s="49"/>
      <c r="AQ1024" s="49"/>
      <c r="AR1024" s="49"/>
      <c r="AU1024" s="171">
        <v>66.36</v>
      </c>
      <c r="AV1024" s="49">
        <f t="shared" si="269"/>
        <v>504.33599999999996</v>
      </c>
      <c r="AW1024" s="49">
        <f t="shared" si="270"/>
        <v>546.51599999999996</v>
      </c>
      <c r="AX1024" s="19"/>
    </row>
    <row r="1025" spans="1:50" hidden="1">
      <c r="A1025" s="59" t="s">
        <v>603</v>
      </c>
      <c r="B1025" s="59" t="s">
        <v>85</v>
      </c>
      <c r="C1025" s="3">
        <v>43262</v>
      </c>
      <c r="D1025" s="19"/>
      <c r="E1025" s="49"/>
      <c r="F1025" s="49"/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  <c r="AB1025" s="49"/>
      <c r="AC1025" s="49"/>
      <c r="AD1025" s="49"/>
      <c r="AE1025" s="49"/>
      <c r="AF1025" s="49"/>
      <c r="AG1025" s="49"/>
      <c r="AH1025" s="49"/>
      <c r="AI1025" s="49"/>
      <c r="AJ1025" s="49"/>
      <c r="AK1025" s="49"/>
      <c r="AL1025" s="49"/>
      <c r="AM1025" s="49"/>
      <c r="AN1025" s="49"/>
      <c r="AO1025" s="49"/>
      <c r="AP1025" s="49"/>
      <c r="AQ1025" s="49"/>
      <c r="AR1025" s="49"/>
      <c r="AU1025" s="171">
        <v>65.58</v>
      </c>
      <c r="AV1025" s="49">
        <f t="shared" si="269"/>
        <v>498.40799999999996</v>
      </c>
      <c r="AW1025" s="49">
        <f t="shared" si="270"/>
        <v>538.84</v>
      </c>
      <c r="AX1025" s="19"/>
    </row>
    <row r="1026" spans="1:50" hidden="1">
      <c r="A1026" s="59" t="s">
        <v>604</v>
      </c>
      <c r="B1026" s="59" t="s">
        <v>85</v>
      </c>
      <c r="C1026" s="3">
        <v>43259</v>
      </c>
      <c r="D1026" s="19"/>
      <c r="E1026" s="49"/>
      <c r="F1026" s="49"/>
      <c r="G1026" s="49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  <c r="AB1026" s="49"/>
      <c r="AC1026" s="49"/>
      <c r="AD1026" s="49"/>
      <c r="AE1026" s="49"/>
      <c r="AF1026" s="49"/>
      <c r="AG1026" s="49"/>
      <c r="AH1026" s="49"/>
      <c r="AI1026" s="49"/>
      <c r="AJ1026" s="49"/>
      <c r="AK1026" s="49"/>
      <c r="AL1026" s="49"/>
      <c r="AM1026" s="49"/>
      <c r="AN1026" s="49"/>
      <c r="AO1026" s="49"/>
      <c r="AP1026" s="49"/>
      <c r="AQ1026" s="49"/>
      <c r="AR1026" s="49"/>
      <c r="AU1026" s="171">
        <v>65.86</v>
      </c>
      <c r="AV1026" s="49">
        <f t="shared" si="269"/>
        <v>500.53599999999994</v>
      </c>
      <c r="AW1026" s="49">
        <f t="shared" si="270"/>
        <v>540.05600000000004</v>
      </c>
      <c r="AX1026" s="19"/>
    </row>
    <row r="1027" spans="1:50" hidden="1">
      <c r="A1027" s="59" t="s">
        <v>605</v>
      </c>
      <c r="B1027" s="59" t="s">
        <v>85</v>
      </c>
      <c r="C1027" s="3">
        <v>43258</v>
      </c>
      <c r="D1027" s="19"/>
      <c r="E1027" s="49"/>
      <c r="F1027" s="49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  <c r="AB1027" s="49"/>
      <c r="AC1027" s="49"/>
      <c r="AD1027" s="49"/>
      <c r="AE1027" s="49"/>
      <c r="AF1027" s="49"/>
      <c r="AG1027" s="49"/>
      <c r="AH1027" s="49"/>
      <c r="AI1027" s="49"/>
      <c r="AJ1027" s="49"/>
      <c r="AK1027" s="49"/>
      <c r="AL1027" s="49"/>
      <c r="AM1027" s="49"/>
      <c r="AN1027" s="49"/>
      <c r="AO1027" s="49"/>
      <c r="AP1027" s="49"/>
      <c r="AQ1027" s="49"/>
      <c r="AR1027" s="49"/>
      <c r="AU1027" s="171">
        <v>65.45</v>
      </c>
      <c r="AV1027" s="49">
        <f t="shared" si="269"/>
        <v>497.42</v>
      </c>
      <c r="AW1027" s="49">
        <f t="shared" si="270"/>
        <v>539.6</v>
      </c>
      <c r="AX1027" s="19"/>
    </row>
    <row r="1028" spans="1:50" hidden="1">
      <c r="A1028" s="59" t="s">
        <v>606</v>
      </c>
      <c r="B1028" s="59" t="s">
        <v>85</v>
      </c>
      <c r="C1028" s="3">
        <v>43257</v>
      </c>
      <c r="D1028" s="19"/>
      <c r="E1028" s="49"/>
      <c r="F1028" s="49"/>
      <c r="G1028" s="49"/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  <c r="AA1028" s="49"/>
      <c r="AB1028" s="49"/>
      <c r="AC1028" s="49"/>
      <c r="AD1028" s="49"/>
      <c r="AE1028" s="49"/>
      <c r="AF1028" s="49"/>
      <c r="AG1028" s="49"/>
      <c r="AH1028" s="49"/>
      <c r="AI1028" s="49"/>
      <c r="AJ1028" s="49"/>
      <c r="AK1028" s="49"/>
      <c r="AL1028" s="49"/>
      <c r="AM1028" s="49"/>
      <c r="AN1028" s="49"/>
      <c r="AO1028" s="49"/>
      <c r="AP1028" s="49"/>
      <c r="AQ1028" s="49"/>
      <c r="AR1028" s="49"/>
      <c r="AU1028" s="171">
        <v>64.180000000000007</v>
      </c>
      <c r="AV1028" s="49">
        <f t="shared" si="269"/>
        <v>487.76800000000003</v>
      </c>
      <c r="AW1028" s="49">
        <f t="shared" si="270"/>
        <v>540.51200000000006</v>
      </c>
      <c r="AX1028" s="19"/>
    </row>
    <row r="1029" spans="1:50" hidden="1">
      <c r="A1029" s="59" t="s">
        <v>607</v>
      </c>
      <c r="B1029" s="59" t="s">
        <v>85</v>
      </c>
      <c r="C1029" s="3">
        <v>43256</v>
      </c>
      <c r="D1029" s="19"/>
      <c r="E1029" s="49"/>
      <c r="F1029" s="49"/>
      <c r="G1029" s="49"/>
      <c r="H1029" s="49"/>
      <c r="I1029" s="4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  <c r="AA1029" s="49"/>
      <c r="AB1029" s="49"/>
      <c r="AC1029" s="49"/>
      <c r="AD1029" s="49"/>
      <c r="AE1029" s="49"/>
      <c r="AF1029" s="49"/>
      <c r="AG1029" s="49"/>
      <c r="AH1029" s="49"/>
      <c r="AI1029" s="49"/>
      <c r="AJ1029" s="49"/>
      <c r="AK1029" s="49"/>
      <c r="AL1029" s="49"/>
      <c r="AM1029" s="49"/>
      <c r="AN1029" s="49"/>
      <c r="AO1029" s="49"/>
      <c r="AP1029" s="49"/>
      <c r="AQ1029" s="49"/>
      <c r="AR1029" s="49"/>
      <c r="AU1029" s="171">
        <v>64.69</v>
      </c>
      <c r="AV1029" s="49">
        <f t="shared" si="269"/>
        <v>491.64399999999995</v>
      </c>
      <c r="AW1029" s="49">
        <f t="shared" si="270"/>
        <v>540.3599999999999</v>
      </c>
      <c r="AX1029" s="19"/>
    </row>
    <row r="1030" spans="1:50" hidden="1">
      <c r="A1030" s="59" t="s">
        <v>608</v>
      </c>
      <c r="B1030" s="59" t="s">
        <v>85</v>
      </c>
      <c r="C1030" s="3">
        <v>43255</v>
      </c>
      <c r="D1030" s="19"/>
      <c r="E1030" s="49"/>
      <c r="F1030" s="49"/>
      <c r="G1030" s="49"/>
      <c r="H1030" s="49"/>
      <c r="I1030" s="4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9"/>
      <c r="AA1030" s="49"/>
      <c r="AB1030" s="49"/>
      <c r="AC1030" s="49"/>
      <c r="AD1030" s="49"/>
      <c r="AE1030" s="49"/>
      <c r="AF1030" s="49"/>
      <c r="AG1030" s="49"/>
      <c r="AH1030" s="49"/>
      <c r="AI1030" s="49"/>
      <c r="AJ1030" s="49"/>
      <c r="AK1030" s="49"/>
      <c r="AL1030" s="49"/>
      <c r="AM1030" s="49"/>
      <c r="AN1030" s="49"/>
      <c r="AO1030" s="49"/>
      <c r="AP1030" s="49"/>
      <c r="AQ1030" s="49"/>
      <c r="AR1030" s="49"/>
      <c r="AU1030" s="171">
        <v>64.91</v>
      </c>
      <c r="AV1030" s="49">
        <f t="shared" si="269"/>
        <v>493.31599999999997</v>
      </c>
      <c r="AW1030" s="49">
        <f t="shared" si="270"/>
        <v>539.82799999999997</v>
      </c>
      <c r="AX1030" s="19"/>
    </row>
    <row r="1031" spans="1:50" hidden="1">
      <c r="A1031" s="59" t="s">
        <v>609</v>
      </c>
      <c r="B1031" s="59" t="s">
        <v>85</v>
      </c>
      <c r="C1031" s="3">
        <v>43252</v>
      </c>
      <c r="D1031" s="19"/>
      <c r="E1031" s="49"/>
      <c r="F1031" s="49"/>
      <c r="G1031" s="49"/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  <c r="AA1031" s="49"/>
      <c r="AB1031" s="49"/>
      <c r="AC1031" s="49"/>
      <c r="AD1031" s="49"/>
      <c r="AE1031" s="49"/>
      <c r="AF1031" s="49"/>
      <c r="AG1031" s="49"/>
      <c r="AH1031" s="49"/>
      <c r="AI1031" s="49"/>
      <c r="AJ1031" s="49"/>
      <c r="AK1031" s="49"/>
      <c r="AL1031" s="49"/>
      <c r="AM1031" s="49"/>
      <c r="AN1031" s="49"/>
      <c r="AO1031" s="49"/>
      <c r="AP1031" s="49"/>
      <c r="AQ1031" s="49"/>
      <c r="AR1031" s="49"/>
      <c r="AU1031" s="171">
        <v>66.36</v>
      </c>
      <c r="AV1031" s="49">
        <f t="shared" si="269"/>
        <v>504.33599999999996</v>
      </c>
      <c r="AW1031" s="49">
        <f t="shared" si="270"/>
        <v>531.54399999999998</v>
      </c>
      <c r="AX1031" s="19"/>
    </row>
    <row r="1032" spans="1:50" hidden="1">
      <c r="A1032" s="59" t="s">
        <v>610</v>
      </c>
      <c r="B1032" s="59" t="s">
        <v>86</v>
      </c>
      <c r="C1032" s="3">
        <v>43251</v>
      </c>
      <c r="D1032" s="19"/>
      <c r="E1032" s="49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  <c r="AA1032" s="49"/>
      <c r="AB1032" s="49"/>
      <c r="AC1032" s="49"/>
      <c r="AD1032" s="49"/>
      <c r="AE1032" s="49"/>
      <c r="AF1032" s="49"/>
      <c r="AG1032" s="49"/>
      <c r="AH1032" s="49"/>
      <c r="AI1032" s="49"/>
      <c r="AJ1032" s="49"/>
      <c r="AK1032" s="49"/>
      <c r="AL1032" s="49"/>
      <c r="AM1032" s="49"/>
      <c r="AN1032" s="49"/>
      <c r="AO1032" s="49"/>
      <c r="AP1032" s="49"/>
      <c r="AQ1032" s="49"/>
      <c r="AR1032" s="49"/>
      <c r="AU1032" s="171">
        <v>67.040000000000006</v>
      </c>
      <c r="AV1032" s="49">
        <f t="shared" si="269"/>
        <v>509.50400000000002</v>
      </c>
      <c r="AW1032" s="49">
        <f t="shared" si="270"/>
        <v>534.50799999999992</v>
      </c>
      <c r="AX1032" s="19"/>
    </row>
    <row r="1033" spans="1:50" hidden="1">
      <c r="A1033" s="59" t="s">
        <v>611</v>
      </c>
      <c r="B1033" s="59" t="s">
        <v>86</v>
      </c>
      <c r="C1033" s="3">
        <v>43250</v>
      </c>
      <c r="D1033" s="19"/>
      <c r="E1033" s="49"/>
      <c r="F1033" s="49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  <c r="AA1033" s="49"/>
      <c r="AB1033" s="49"/>
      <c r="AC1033" s="49"/>
      <c r="AD1033" s="49"/>
      <c r="AE1033" s="49"/>
      <c r="AF1033" s="49"/>
      <c r="AG1033" s="49"/>
      <c r="AH1033" s="49"/>
      <c r="AI1033" s="49"/>
      <c r="AJ1033" s="49"/>
      <c r="AK1033" s="49"/>
      <c r="AL1033" s="49"/>
      <c r="AM1033" s="49"/>
      <c r="AN1033" s="49"/>
      <c r="AO1033" s="49"/>
      <c r="AP1033" s="49"/>
      <c r="AQ1033" s="49"/>
      <c r="AR1033" s="49"/>
      <c r="AU1033" s="171">
        <v>67.239999999999995</v>
      </c>
      <c r="AV1033" s="49">
        <f t="shared" si="269"/>
        <v>511.02399999999994</v>
      </c>
      <c r="AW1033" s="49">
        <f t="shared" si="270"/>
        <v>522.27199999999993</v>
      </c>
      <c r="AX1033" s="19"/>
    </row>
    <row r="1034" spans="1:50" hidden="1">
      <c r="A1034" s="59" t="s">
        <v>612</v>
      </c>
      <c r="B1034" s="59" t="s">
        <v>86</v>
      </c>
      <c r="C1034" s="3">
        <v>43249</v>
      </c>
      <c r="D1034" s="19"/>
      <c r="E1034" s="49"/>
      <c r="F1034" s="49"/>
      <c r="G1034" s="49"/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  <c r="AA1034" s="49"/>
      <c r="AB1034" s="49"/>
      <c r="AC1034" s="49"/>
      <c r="AD1034" s="49"/>
      <c r="AE1034" s="49"/>
      <c r="AF1034" s="49"/>
      <c r="AG1034" s="49"/>
      <c r="AH1034" s="49"/>
      <c r="AI1034" s="49"/>
      <c r="AJ1034" s="49"/>
      <c r="AK1034" s="49"/>
      <c r="AL1034" s="49"/>
      <c r="AM1034" s="49"/>
      <c r="AN1034" s="49"/>
      <c r="AO1034" s="49"/>
      <c r="AP1034" s="49"/>
      <c r="AQ1034" s="49"/>
      <c r="AR1034" s="49"/>
      <c r="AU1034" s="171">
        <v>66.87</v>
      </c>
      <c r="AV1034" s="49">
        <f t="shared" si="269"/>
        <v>508.21199999999999</v>
      </c>
      <c r="AW1034" s="49">
        <f t="shared" si="270"/>
        <v>514.14</v>
      </c>
      <c r="AX1034" s="19"/>
    </row>
    <row r="1035" spans="1:50" hidden="1">
      <c r="A1035" s="59" t="s">
        <v>613</v>
      </c>
      <c r="B1035" s="59" t="s">
        <v>86</v>
      </c>
      <c r="C1035" s="3">
        <v>43245</v>
      </c>
      <c r="D1035" s="19"/>
      <c r="E1035" s="49"/>
      <c r="F1035" s="49"/>
      <c r="G1035" s="49"/>
      <c r="H1035" s="49"/>
      <c r="I1035" s="4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  <c r="Z1035" s="49"/>
      <c r="AA1035" s="49"/>
      <c r="AB1035" s="49"/>
      <c r="AC1035" s="49"/>
      <c r="AD1035" s="49"/>
      <c r="AE1035" s="49"/>
      <c r="AF1035" s="49"/>
      <c r="AG1035" s="49"/>
      <c r="AH1035" s="49"/>
      <c r="AI1035" s="49"/>
      <c r="AJ1035" s="49"/>
      <c r="AK1035" s="49"/>
      <c r="AL1035" s="49"/>
      <c r="AM1035" s="49"/>
      <c r="AN1035" s="49"/>
      <c r="AO1035" s="49"/>
      <c r="AP1035" s="49"/>
      <c r="AQ1035" s="49"/>
      <c r="AR1035" s="49"/>
      <c r="AU1035" s="171">
        <v>66.42</v>
      </c>
      <c r="AV1035" s="49">
        <f t="shared" si="269"/>
        <v>504.79199999999997</v>
      </c>
      <c r="AW1035" s="49">
        <f t="shared" si="270"/>
        <v>510.18799999999993</v>
      </c>
      <c r="AX1035" s="19"/>
    </row>
    <row r="1036" spans="1:50" hidden="1">
      <c r="A1036" s="59" t="s">
        <v>614</v>
      </c>
      <c r="B1036" s="59" t="s">
        <v>86</v>
      </c>
      <c r="C1036" s="3">
        <v>43244</v>
      </c>
      <c r="D1036" s="19"/>
      <c r="E1036" s="49"/>
      <c r="F1036" s="49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  <c r="AA1036" s="49"/>
      <c r="AB1036" s="49"/>
      <c r="AC1036" s="49"/>
      <c r="AD1036" s="49"/>
      <c r="AE1036" s="49"/>
      <c r="AF1036" s="49"/>
      <c r="AG1036" s="49"/>
      <c r="AH1036" s="49"/>
      <c r="AI1036" s="49"/>
      <c r="AJ1036" s="49"/>
      <c r="AK1036" s="49"/>
      <c r="AL1036" s="49"/>
      <c r="AM1036" s="49"/>
      <c r="AN1036" s="49"/>
      <c r="AO1036" s="49"/>
      <c r="AP1036" s="49"/>
      <c r="AQ1036" s="49"/>
      <c r="AR1036" s="49"/>
      <c r="AU1036" s="171">
        <v>66.42</v>
      </c>
      <c r="AV1036" s="49">
        <f t="shared" si="269"/>
        <v>504.79199999999997</v>
      </c>
      <c r="AW1036" s="49">
        <f t="shared" si="270"/>
        <v>510.18799999999993</v>
      </c>
      <c r="AX1036" s="19"/>
    </row>
    <row r="1037" spans="1:50" hidden="1">
      <c r="A1037" s="59" t="s">
        <v>615</v>
      </c>
      <c r="B1037" s="59" t="s">
        <v>86</v>
      </c>
      <c r="C1037" s="3">
        <v>43243</v>
      </c>
      <c r="D1037" s="19"/>
      <c r="E1037" s="49"/>
      <c r="F1037" s="49"/>
      <c r="G1037" s="49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  <c r="AA1037" s="49"/>
      <c r="AB1037" s="49"/>
      <c r="AC1037" s="49"/>
      <c r="AD1037" s="49"/>
      <c r="AE1037" s="49"/>
      <c r="AF1037" s="49"/>
      <c r="AG1037" s="49"/>
      <c r="AH1037" s="49"/>
      <c r="AI1037" s="49"/>
      <c r="AJ1037" s="49"/>
      <c r="AK1037" s="49"/>
      <c r="AL1037" s="49"/>
      <c r="AM1037" s="49"/>
      <c r="AN1037" s="49"/>
      <c r="AO1037" s="49"/>
      <c r="AP1037" s="49"/>
      <c r="AQ1037" s="49"/>
      <c r="AR1037" s="49"/>
      <c r="AU1037" s="171">
        <v>70.75</v>
      </c>
      <c r="AV1037" s="49">
        <f t="shared" si="269"/>
        <v>537.69999999999993</v>
      </c>
      <c r="AW1037" s="49">
        <f t="shared" si="270"/>
        <v>516.572</v>
      </c>
      <c r="AX1037" s="19"/>
    </row>
    <row r="1038" spans="1:50" hidden="1">
      <c r="A1038" s="59" t="s">
        <v>616</v>
      </c>
      <c r="B1038" s="59" t="s">
        <v>86</v>
      </c>
      <c r="C1038" s="3">
        <v>43242</v>
      </c>
      <c r="D1038" s="19"/>
      <c r="E1038" s="49"/>
      <c r="F1038" s="49"/>
      <c r="G1038" s="49"/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  <c r="AA1038" s="49"/>
      <c r="AB1038" s="49"/>
      <c r="AC1038" s="49"/>
      <c r="AD1038" s="49"/>
      <c r="AE1038" s="49"/>
      <c r="AF1038" s="49"/>
      <c r="AG1038" s="49"/>
      <c r="AH1038" s="49"/>
      <c r="AI1038" s="49"/>
      <c r="AJ1038" s="49"/>
      <c r="AK1038" s="49"/>
      <c r="AL1038" s="49"/>
      <c r="AM1038" s="49"/>
      <c r="AN1038" s="49"/>
      <c r="AO1038" s="49"/>
      <c r="AP1038" s="49"/>
      <c r="AQ1038" s="49"/>
      <c r="AR1038" s="49"/>
      <c r="AU1038" s="171">
        <v>71.95</v>
      </c>
      <c r="AV1038" s="49">
        <f t="shared" si="269"/>
        <v>546.82000000000005</v>
      </c>
      <c r="AW1038" s="49">
        <f t="shared" si="270"/>
        <v>521.89199999999994</v>
      </c>
      <c r="AX1038" s="19"/>
    </row>
    <row r="1039" spans="1:50" hidden="1">
      <c r="A1039" s="59" t="s">
        <v>617</v>
      </c>
      <c r="B1039" s="59" t="s">
        <v>86</v>
      </c>
      <c r="C1039" s="3">
        <v>43241</v>
      </c>
      <c r="D1039" s="19"/>
      <c r="E1039" s="49"/>
      <c r="F1039" s="49"/>
      <c r="G1039" s="49"/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  <c r="AA1039" s="49"/>
      <c r="AB1039" s="49"/>
      <c r="AC1039" s="49"/>
      <c r="AD1039" s="49"/>
      <c r="AE1039" s="49"/>
      <c r="AF1039" s="49"/>
      <c r="AG1039" s="49"/>
      <c r="AH1039" s="49"/>
      <c r="AI1039" s="49"/>
      <c r="AJ1039" s="49"/>
      <c r="AK1039" s="49"/>
      <c r="AL1039" s="49"/>
      <c r="AM1039" s="49"/>
      <c r="AN1039" s="49"/>
      <c r="AO1039" s="49"/>
      <c r="AP1039" s="49"/>
      <c r="AQ1039" s="49"/>
      <c r="AR1039" s="49"/>
      <c r="AU1039" s="171">
        <v>72.39</v>
      </c>
      <c r="AV1039" s="49">
        <f t="shared" si="269"/>
        <v>550.16399999999999</v>
      </c>
      <c r="AW1039" s="49">
        <f t="shared" si="270"/>
        <v>515.50799999999992</v>
      </c>
      <c r="AX1039" s="19"/>
    </row>
    <row r="1040" spans="1:50" hidden="1">
      <c r="A1040" s="59" t="s">
        <v>618</v>
      </c>
      <c r="B1040" s="59" t="s">
        <v>86</v>
      </c>
      <c r="C1040" s="3">
        <v>43238</v>
      </c>
      <c r="D1040" s="19"/>
      <c r="E1040" s="49"/>
      <c r="F1040" s="49"/>
      <c r="G1040" s="49"/>
      <c r="H1040" s="49"/>
      <c r="I1040" s="49"/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  <c r="AA1040" s="49"/>
      <c r="AB1040" s="49"/>
      <c r="AC1040" s="49"/>
      <c r="AD1040" s="49"/>
      <c r="AE1040" s="49"/>
      <c r="AF1040" s="49"/>
      <c r="AG1040" s="49"/>
      <c r="AH1040" s="49"/>
      <c r="AI1040" s="49"/>
      <c r="AJ1040" s="49"/>
      <c r="AK1040" s="49"/>
      <c r="AL1040" s="49"/>
      <c r="AM1040" s="49"/>
      <c r="AN1040" s="49"/>
      <c r="AO1040" s="49"/>
      <c r="AP1040" s="49"/>
      <c r="AQ1040" s="49"/>
      <c r="AR1040" s="49"/>
      <c r="AU1040" s="171">
        <v>71.989999999999995</v>
      </c>
      <c r="AV1040" s="49">
        <f t="shared" si="269"/>
        <v>547.12399999999991</v>
      </c>
      <c r="AW1040" s="49">
        <f t="shared" si="270"/>
        <v>521.66399999999999</v>
      </c>
      <c r="AX1040" s="19"/>
    </row>
    <row r="1041" spans="1:50" hidden="1">
      <c r="A1041" s="59" t="s">
        <v>619</v>
      </c>
      <c r="B1041" s="59" t="s">
        <v>86</v>
      </c>
      <c r="C1041" s="3">
        <v>43237</v>
      </c>
      <c r="D1041" s="19"/>
      <c r="E1041" s="49"/>
      <c r="F1041" s="49"/>
      <c r="G1041" s="49"/>
      <c r="H1041" s="49"/>
      <c r="I1041" s="49"/>
      <c r="J1041" s="49"/>
      <c r="K1041" s="4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  <c r="Z1041" s="49"/>
      <c r="AA1041" s="49"/>
      <c r="AB1041" s="49"/>
      <c r="AC1041" s="49"/>
      <c r="AD1041" s="49"/>
      <c r="AE1041" s="49"/>
      <c r="AF1041" s="49"/>
      <c r="AG1041" s="49"/>
      <c r="AH1041" s="49"/>
      <c r="AI1041" s="49"/>
      <c r="AJ1041" s="49"/>
      <c r="AK1041" s="49"/>
      <c r="AL1041" s="49"/>
      <c r="AM1041" s="49"/>
      <c r="AN1041" s="49"/>
      <c r="AO1041" s="49"/>
      <c r="AP1041" s="49"/>
      <c r="AQ1041" s="49"/>
      <c r="AR1041" s="49"/>
      <c r="AU1041" s="171">
        <v>71.39</v>
      </c>
      <c r="AV1041" s="49">
        <f t="shared" si="269"/>
        <v>542.56399999999996</v>
      </c>
      <c r="AW1041" s="49">
        <f t="shared" si="270"/>
        <v>511.55599999999998</v>
      </c>
      <c r="AX1041" s="19"/>
    </row>
    <row r="1042" spans="1:50" hidden="1">
      <c r="A1042" s="59" t="s">
        <v>620</v>
      </c>
      <c r="B1042" s="59" t="s">
        <v>86</v>
      </c>
      <c r="C1042" s="3">
        <v>43236</v>
      </c>
      <c r="D1042" s="19"/>
      <c r="E1042" s="49"/>
      <c r="F1042" s="49"/>
      <c r="G1042" s="49"/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  <c r="AA1042" s="49"/>
      <c r="AB1042" s="49"/>
      <c r="AC1042" s="49"/>
      <c r="AD1042" s="49"/>
      <c r="AE1042" s="49"/>
      <c r="AF1042" s="49"/>
      <c r="AG1042" s="49"/>
      <c r="AH1042" s="49"/>
      <c r="AI1042" s="49"/>
      <c r="AJ1042" s="49"/>
      <c r="AK1042" s="49"/>
      <c r="AL1042" s="49"/>
      <c r="AM1042" s="49"/>
      <c r="AN1042" s="49"/>
      <c r="AO1042" s="49"/>
      <c r="AP1042" s="49"/>
      <c r="AQ1042" s="49"/>
      <c r="AR1042" s="49"/>
      <c r="AU1042" s="171">
        <v>71.91</v>
      </c>
      <c r="AV1042" s="49">
        <f t="shared" si="269"/>
        <v>546.51599999999996</v>
      </c>
      <c r="AW1042" s="49">
        <f t="shared" si="270"/>
        <v>514.74800000000005</v>
      </c>
      <c r="AX1042" s="19"/>
    </row>
    <row r="1043" spans="1:50" hidden="1">
      <c r="A1043" s="59" t="s">
        <v>56</v>
      </c>
      <c r="B1043" s="59" t="s">
        <v>86</v>
      </c>
      <c r="C1043" s="3">
        <v>43235</v>
      </c>
      <c r="D1043" s="19"/>
      <c r="E1043" s="49"/>
      <c r="F1043" s="49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  <c r="AA1043" s="49"/>
      <c r="AB1043" s="49"/>
      <c r="AC1043" s="49"/>
      <c r="AD1043" s="49"/>
      <c r="AE1043" s="49"/>
      <c r="AF1043" s="49"/>
      <c r="AG1043" s="49"/>
      <c r="AH1043" s="49"/>
      <c r="AI1043" s="49"/>
      <c r="AJ1043" s="49"/>
      <c r="AK1043" s="49"/>
      <c r="AL1043" s="49"/>
      <c r="AM1043" s="49"/>
      <c r="AN1043" s="49"/>
      <c r="AO1043" s="49"/>
      <c r="AP1043" s="49"/>
      <c r="AQ1043" s="49"/>
      <c r="AR1043" s="49"/>
      <c r="AU1043" s="171">
        <v>70.900000000000006</v>
      </c>
      <c r="AV1043" s="49">
        <f t="shared" si="269"/>
        <v>538.84</v>
      </c>
      <c r="AW1043" s="49">
        <f t="shared" si="270"/>
        <v>521.3599999999999</v>
      </c>
      <c r="AX1043" s="19"/>
    </row>
    <row r="1044" spans="1:50" hidden="1">
      <c r="A1044" s="59" t="s">
        <v>621</v>
      </c>
      <c r="B1044" s="59" t="s">
        <v>86</v>
      </c>
      <c r="C1044" s="3">
        <v>43234</v>
      </c>
      <c r="D1044" s="19"/>
      <c r="E1044" s="49"/>
      <c r="F1044" s="49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  <c r="AC1044" s="49"/>
      <c r="AD1044" s="49"/>
      <c r="AE1044" s="49"/>
      <c r="AF1044" s="49"/>
      <c r="AG1044" s="49"/>
      <c r="AH1044" s="49"/>
      <c r="AI1044" s="49"/>
      <c r="AJ1044" s="49"/>
      <c r="AK1044" s="49"/>
      <c r="AL1044" s="49"/>
      <c r="AM1044" s="49"/>
      <c r="AN1044" s="49"/>
      <c r="AO1044" s="49"/>
      <c r="AP1044" s="49"/>
      <c r="AQ1044" s="49"/>
      <c r="AR1044" s="49"/>
      <c r="AU1044" s="171">
        <v>71.06</v>
      </c>
      <c r="AV1044" s="49">
        <f t="shared" si="269"/>
        <v>540.05600000000004</v>
      </c>
      <c r="AW1044" s="49">
        <f t="shared" si="270"/>
        <v>514.67199999999991</v>
      </c>
      <c r="AX1044" s="19"/>
    </row>
    <row r="1045" spans="1:50" hidden="1">
      <c r="A1045" s="59" t="s">
        <v>622</v>
      </c>
      <c r="B1045" s="59" t="s">
        <v>86</v>
      </c>
      <c r="C1045" s="3">
        <v>43231</v>
      </c>
      <c r="D1045" s="19"/>
      <c r="E1045" s="49"/>
      <c r="F1045" s="49"/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  <c r="AA1045" s="49"/>
      <c r="AB1045" s="49"/>
      <c r="AC1045" s="49"/>
      <c r="AD1045" s="49"/>
      <c r="AE1045" s="49"/>
      <c r="AF1045" s="49"/>
      <c r="AG1045" s="49"/>
      <c r="AH1045" s="49"/>
      <c r="AI1045" s="49"/>
      <c r="AJ1045" s="49"/>
      <c r="AK1045" s="49"/>
      <c r="AL1045" s="49"/>
      <c r="AM1045" s="49"/>
      <c r="AN1045" s="49"/>
      <c r="AO1045" s="49"/>
      <c r="AP1045" s="49"/>
      <c r="AQ1045" s="49"/>
      <c r="AR1045" s="49"/>
      <c r="AU1045" s="171">
        <v>71</v>
      </c>
      <c r="AV1045" s="49">
        <f t="shared" si="269"/>
        <v>539.6</v>
      </c>
      <c r="AW1045" s="49">
        <f t="shared" si="270"/>
        <v>500.45999999999992</v>
      </c>
      <c r="AX1045" s="19"/>
    </row>
    <row r="1046" spans="1:50" hidden="1">
      <c r="A1046" s="59" t="s">
        <v>623</v>
      </c>
      <c r="B1046" s="59" t="s">
        <v>86</v>
      </c>
      <c r="C1046" s="3">
        <v>43230</v>
      </c>
      <c r="D1046" s="19"/>
      <c r="E1046" s="49"/>
      <c r="F1046" s="49"/>
      <c r="G1046" s="49"/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  <c r="AA1046" s="49"/>
      <c r="AB1046" s="49"/>
      <c r="AC1046" s="49"/>
      <c r="AD1046" s="49"/>
      <c r="AE1046" s="49"/>
      <c r="AF1046" s="49"/>
      <c r="AG1046" s="49"/>
      <c r="AH1046" s="49"/>
      <c r="AI1046" s="49"/>
      <c r="AJ1046" s="49"/>
      <c r="AK1046" s="49"/>
      <c r="AL1046" s="49"/>
      <c r="AM1046" s="49"/>
      <c r="AN1046" s="49"/>
      <c r="AO1046" s="49"/>
      <c r="AP1046" s="49"/>
      <c r="AQ1046" s="49"/>
      <c r="AR1046" s="49"/>
      <c r="AU1046" s="171">
        <v>71.12</v>
      </c>
      <c r="AV1046" s="49">
        <f t="shared" si="269"/>
        <v>540.51200000000006</v>
      </c>
      <c r="AW1046" s="49">
        <f t="shared" si="270"/>
        <v>504.48799999999994</v>
      </c>
      <c r="AX1046" s="19"/>
    </row>
    <row r="1047" spans="1:50" hidden="1">
      <c r="A1047" s="59" t="s">
        <v>624</v>
      </c>
      <c r="B1047" s="59" t="s">
        <v>86</v>
      </c>
      <c r="C1047" s="3">
        <v>43229</v>
      </c>
      <c r="D1047" s="19"/>
      <c r="E1047" s="49"/>
      <c r="F1047" s="49"/>
      <c r="G1047" s="49"/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  <c r="Z1047" s="49"/>
      <c r="AA1047" s="49"/>
      <c r="AB1047" s="49"/>
      <c r="AC1047" s="49"/>
      <c r="AD1047" s="49"/>
      <c r="AE1047" s="49"/>
      <c r="AF1047" s="49"/>
      <c r="AG1047" s="49"/>
      <c r="AH1047" s="49"/>
      <c r="AI1047" s="49"/>
      <c r="AJ1047" s="49"/>
      <c r="AK1047" s="49"/>
      <c r="AL1047" s="49"/>
      <c r="AM1047" s="49"/>
      <c r="AN1047" s="49"/>
      <c r="AO1047" s="49"/>
      <c r="AP1047" s="49"/>
      <c r="AQ1047" s="49"/>
      <c r="AR1047" s="49"/>
      <c r="AU1047" s="171">
        <v>71.099999999999994</v>
      </c>
      <c r="AV1047" s="49">
        <f t="shared" si="269"/>
        <v>540.3599999999999</v>
      </c>
      <c r="AW1047" s="49">
        <f t="shared" si="270"/>
        <v>512.84799999999996</v>
      </c>
      <c r="AX1047" s="19"/>
    </row>
    <row r="1048" spans="1:50" hidden="1">
      <c r="A1048" s="59" t="s">
        <v>625</v>
      </c>
      <c r="B1048" s="59" t="s">
        <v>86</v>
      </c>
      <c r="C1048" s="3">
        <v>43228</v>
      </c>
      <c r="D1048" s="19"/>
      <c r="E1048" s="49"/>
      <c r="F1048" s="49"/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  <c r="AA1048" s="49"/>
      <c r="AB1048" s="49"/>
      <c r="AC1048" s="49"/>
      <c r="AD1048" s="49"/>
      <c r="AE1048" s="49"/>
      <c r="AF1048" s="49"/>
      <c r="AG1048" s="49"/>
      <c r="AH1048" s="49"/>
      <c r="AI1048" s="49"/>
      <c r="AJ1048" s="49"/>
      <c r="AK1048" s="49"/>
      <c r="AL1048" s="49"/>
      <c r="AM1048" s="49"/>
      <c r="AN1048" s="49"/>
      <c r="AO1048" s="49"/>
      <c r="AP1048" s="49"/>
      <c r="AQ1048" s="49"/>
      <c r="AR1048" s="49"/>
      <c r="AU1048" s="171">
        <v>71.03</v>
      </c>
      <c r="AV1048" s="49">
        <f t="shared" si="269"/>
        <v>539.82799999999997</v>
      </c>
      <c r="AW1048" s="49">
        <f t="shared" si="270"/>
        <v>507.98399999999998</v>
      </c>
      <c r="AX1048" s="19"/>
    </row>
    <row r="1049" spans="1:50" hidden="1">
      <c r="A1049" s="59" t="s">
        <v>626</v>
      </c>
      <c r="B1049" s="59" t="s">
        <v>86</v>
      </c>
      <c r="C1049" s="3">
        <v>43227</v>
      </c>
      <c r="D1049" s="19"/>
      <c r="E1049" s="49"/>
      <c r="F1049" s="49"/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  <c r="AA1049" s="49"/>
      <c r="AB1049" s="49"/>
      <c r="AC1049" s="49"/>
      <c r="AD1049" s="49"/>
      <c r="AE1049" s="49"/>
      <c r="AF1049" s="49"/>
      <c r="AG1049" s="49"/>
      <c r="AH1049" s="49"/>
      <c r="AI1049" s="49"/>
      <c r="AJ1049" s="49"/>
      <c r="AK1049" s="49"/>
      <c r="AL1049" s="49"/>
      <c r="AM1049" s="49"/>
      <c r="AN1049" s="49"/>
      <c r="AO1049" s="49"/>
      <c r="AP1049" s="49"/>
      <c r="AQ1049" s="49"/>
      <c r="AR1049" s="49"/>
      <c r="AU1049" s="171">
        <v>69.94</v>
      </c>
      <c r="AV1049" s="49">
        <f t="shared" si="269"/>
        <v>531.54399999999998</v>
      </c>
      <c r="AW1049" s="49">
        <f t="shared" si="270"/>
        <v>501.29599999999994</v>
      </c>
      <c r="AX1049" s="19"/>
    </row>
    <row r="1050" spans="1:50" hidden="1">
      <c r="A1050" s="59" t="s">
        <v>627</v>
      </c>
      <c r="B1050" s="59" t="s">
        <v>86</v>
      </c>
      <c r="C1050" s="3">
        <v>43224</v>
      </c>
      <c r="D1050" s="19"/>
      <c r="E1050" s="49"/>
      <c r="F1050" s="49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  <c r="AA1050" s="49"/>
      <c r="AB1050" s="49"/>
      <c r="AC1050" s="49"/>
      <c r="AD1050" s="49"/>
      <c r="AE1050" s="49"/>
      <c r="AF1050" s="49"/>
      <c r="AG1050" s="49"/>
      <c r="AH1050" s="49"/>
      <c r="AI1050" s="49"/>
      <c r="AJ1050" s="49"/>
      <c r="AK1050" s="49"/>
      <c r="AL1050" s="49"/>
      <c r="AM1050" s="49"/>
      <c r="AN1050" s="49"/>
      <c r="AO1050" s="49"/>
      <c r="AP1050" s="49"/>
      <c r="AQ1050" s="49"/>
      <c r="AR1050" s="49"/>
      <c r="AU1050" s="171">
        <v>70.33</v>
      </c>
      <c r="AV1050" s="49">
        <f t="shared" si="269"/>
        <v>534.50799999999992</v>
      </c>
      <c r="AW1050" s="49">
        <f t="shared" si="270"/>
        <v>491.11200000000002</v>
      </c>
      <c r="AX1050" s="19"/>
    </row>
    <row r="1051" spans="1:50" hidden="1">
      <c r="A1051" s="59" t="s">
        <v>628</v>
      </c>
      <c r="B1051" s="59" t="s">
        <v>86</v>
      </c>
      <c r="C1051" s="3">
        <v>43223</v>
      </c>
      <c r="D1051" s="19"/>
      <c r="E1051" s="49"/>
      <c r="F1051" s="49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9"/>
      <c r="AA1051" s="49"/>
      <c r="AB1051" s="49"/>
      <c r="AC1051" s="49"/>
      <c r="AD1051" s="49"/>
      <c r="AE1051" s="49"/>
      <c r="AF1051" s="49"/>
      <c r="AG1051" s="49"/>
      <c r="AH1051" s="49"/>
      <c r="AI1051" s="49"/>
      <c r="AJ1051" s="49"/>
      <c r="AK1051" s="49"/>
      <c r="AL1051" s="49"/>
      <c r="AM1051" s="49"/>
      <c r="AN1051" s="49"/>
      <c r="AO1051" s="49"/>
      <c r="AP1051" s="49"/>
      <c r="AQ1051" s="49"/>
      <c r="AR1051" s="49"/>
      <c r="AU1051" s="171">
        <v>68.72</v>
      </c>
      <c r="AV1051" s="49">
        <f t="shared" si="269"/>
        <v>522.27199999999993</v>
      </c>
      <c r="AW1051" s="49">
        <f t="shared" si="270"/>
        <v>478.19200000000001</v>
      </c>
      <c r="AX1051" s="19"/>
    </row>
    <row r="1052" spans="1:50" hidden="1">
      <c r="A1052" s="59" t="s">
        <v>629</v>
      </c>
      <c r="B1052" s="59" t="s">
        <v>86</v>
      </c>
      <c r="C1052" s="3">
        <v>43222</v>
      </c>
      <c r="D1052" s="19"/>
      <c r="E1052" s="49"/>
      <c r="F1052" s="49"/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  <c r="AA1052" s="49"/>
      <c r="AB1052" s="49"/>
      <c r="AC1052" s="49"/>
      <c r="AD1052" s="49"/>
      <c r="AE1052" s="49"/>
      <c r="AF1052" s="49"/>
      <c r="AG1052" s="49"/>
      <c r="AH1052" s="49"/>
      <c r="AI1052" s="49"/>
      <c r="AJ1052" s="49"/>
      <c r="AK1052" s="49"/>
      <c r="AL1052" s="49"/>
      <c r="AM1052" s="49"/>
      <c r="AN1052" s="49"/>
      <c r="AO1052" s="49"/>
      <c r="AP1052" s="49"/>
      <c r="AQ1052" s="49"/>
      <c r="AR1052" s="49"/>
      <c r="AU1052" s="171">
        <v>67.650000000000006</v>
      </c>
      <c r="AV1052" s="49">
        <f t="shared" si="269"/>
        <v>514.14</v>
      </c>
      <c r="AW1052" s="49">
        <f t="shared" si="270"/>
        <v>485.18400000000003</v>
      </c>
      <c r="AX1052" s="19"/>
    </row>
    <row r="1053" spans="1:50" hidden="1">
      <c r="A1053" s="59" t="s">
        <v>630</v>
      </c>
      <c r="B1053" s="59" t="s">
        <v>86</v>
      </c>
      <c r="C1053" s="3">
        <v>43221</v>
      </c>
      <c r="D1053" s="19"/>
      <c r="E1053" s="49"/>
      <c r="F1053" s="49"/>
      <c r="G1053" s="49"/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  <c r="Z1053" s="49"/>
      <c r="AA1053" s="49"/>
      <c r="AB1053" s="49"/>
      <c r="AC1053" s="49"/>
      <c r="AD1053" s="49"/>
      <c r="AE1053" s="49"/>
      <c r="AF1053" s="49"/>
      <c r="AG1053" s="49"/>
      <c r="AH1053" s="49"/>
      <c r="AI1053" s="49"/>
      <c r="AJ1053" s="49"/>
      <c r="AK1053" s="49"/>
      <c r="AL1053" s="49"/>
      <c r="AM1053" s="49"/>
      <c r="AN1053" s="49"/>
      <c r="AO1053" s="49"/>
      <c r="AP1053" s="49"/>
      <c r="AQ1053" s="49"/>
      <c r="AR1053" s="49"/>
      <c r="AU1053" s="171">
        <v>67.13</v>
      </c>
      <c r="AV1053" s="49">
        <f t="shared" si="269"/>
        <v>510.18799999999993</v>
      </c>
      <c r="AW1053" s="49">
        <f t="shared" si="270"/>
        <v>485.18400000000003</v>
      </c>
      <c r="AX1053" s="19"/>
    </row>
    <row r="1054" spans="1:50" hidden="1">
      <c r="A1054" s="59" t="s">
        <v>631</v>
      </c>
      <c r="B1054" s="59" t="s">
        <v>87</v>
      </c>
      <c r="C1054" s="3">
        <v>43220</v>
      </c>
      <c r="D1054" s="19"/>
      <c r="E1054" s="49"/>
      <c r="F1054" s="49"/>
      <c r="G1054" s="49"/>
      <c r="H1054" s="49"/>
      <c r="I1054" s="49"/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  <c r="AA1054" s="49"/>
      <c r="AB1054" s="49"/>
      <c r="AC1054" s="49"/>
      <c r="AD1054" s="49"/>
      <c r="AE1054" s="49"/>
      <c r="AF1054" s="49"/>
      <c r="AG1054" s="49"/>
      <c r="AH1054" s="49"/>
      <c r="AI1054" s="49"/>
      <c r="AJ1054" s="49"/>
      <c r="AK1054" s="49"/>
      <c r="AL1054" s="49"/>
      <c r="AM1054" s="49"/>
      <c r="AN1054" s="49"/>
      <c r="AO1054" s="49"/>
      <c r="AP1054" s="49"/>
      <c r="AQ1054" s="49"/>
      <c r="AR1054" s="49"/>
      <c r="AU1054" s="184">
        <v>67.13</v>
      </c>
      <c r="AV1054" s="49">
        <f t="shared" si="269"/>
        <v>510.18799999999993</v>
      </c>
      <c r="AW1054" s="49">
        <f t="shared" si="270"/>
        <v>473.17599999999999</v>
      </c>
      <c r="AX1054" s="19"/>
    </row>
    <row r="1055" spans="1:50" hidden="1">
      <c r="A1055" s="59" t="s">
        <v>632</v>
      </c>
      <c r="B1055" s="59" t="s">
        <v>87</v>
      </c>
      <c r="C1055" s="3">
        <v>43217</v>
      </c>
      <c r="D1055" s="19"/>
      <c r="E1055" s="49"/>
      <c r="F1055" s="49"/>
      <c r="G1055" s="49"/>
      <c r="H1055" s="49"/>
      <c r="I1055" s="4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  <c r="Z1055" s="49"/>
      <c r="AA1055" s="49"/>
      <c r="AB1055" s="49"/>
      <c r="AC1055" s="49"/>
      <c r="AD1055" s="49"/>
      <c r="AE1055" s="49"/>
      <c r="AF1055" s="49"/>
      <c r="AG1055" s="49"/>
      <c r="AH1055" s="49"/>
      <c r="AI1055" s="49"/>
      <c r="AJ1055" s="49"/>
      <c r="AK1055" s="49"/>
      <c r="AL1055" s="49"/>
      <c r="AM1055" s="49"/>
      <c r="AN1055" s="49"/>
      <c r="AO1055" s="49"/>
      <c r="AP1055" s="49"/>
      <c r="AQ1055" s="49"/>
      <c r="AR1055" s="49"/>
      <c r="AU1055" s="184">
        <v>67.97</v>
      </c>
      <c r="AV1055" s="49">
        <f t="shared" si="269"/>
        <v>516.572</v>
      </c>
      <c r="AW1055" s="49">
        <f t="shared" si="270"/>
        <v>480.77599999999995</v>
      </c>
      <c r="AX1055" s="19"/>
    </row>
    <row r="1056" spans="1:50" hidden="1">
      <c r="A1056" s="59" t="s">
        <v>633</v>
      </c>
      <c r="B1056" s="59" t="s">
        <v>87</v>
      </c>
      <c r="C1056" s="3">
        <v>43216</v>
      </c>
      <c r="D1056" s="19"/>
      <c r="E1056" s="49"/>
      <c r="F1056" s="49"/>
      <c r="G1056" s="49"/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  <c r="AA1056" s="49"/>
      <c r="AB1056" s="49"/>
      <c r="AC1056" s="49"/>
      <c r="AD1056" s="49"/>
      <c r="AE1056" s="49"/>
      <c r="AF1056" s="49"/>
      <c r="AG1056" s="49"/>
      <c r="AH1056" s="49"/>
      <c r="AI1056" s="49"/>
      <c r="AJ1056" s="49"/>
      <c r="AK1056" s="49"/>
      <c r="AL1056" s="49"/>
      <c r="AM1056" s="49"/>
      <c r="AN1056" s="49"/>
      <c r="AO1056" s="49"/>
      <c r="AP1056" s="49"/>
      <c r="AQ1056" s="49"/>
      <c r="AR1056" s="49"/>
      <c r="AU1056" s="184">
        <v>68.67</v>
      </c>
      <c r="AV1056" s="49">
        <f t="shared" si="269"/>
        <v>521.89199999999994</v>
      </c>
      <c r="AW1056" s="49">
        <f t="shared" si="270"/>
        <v>488.07199999999995</v>
      </c>
      <c r="AX1056" s="19"/>
    </row>
    <row r="1057" spans="1:50" hidden="1">
      <c r="A1057" s="59" t="s">
        <v>634</v>
      </c>
      <c r="B1057" s="59" t="s">
        <v>87</v>
      </c>
      <c r="C1057" s="3">
        <v>43215</v>
      </c>
      <c r="D1057" s="19"/>
      <c r="E1057" s="49"/>
      <c r="F1057" s="49"/>
      <c r="G1057" s="49"/>
      <c r="H1057" s="49"/>
      <c r="I1057" s="4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  <c r="AA1057" s="49"/>
      <c r="AB1057" s="49"/>
      <c r="AC1057" s="49"/>
      <c r="AD1057" s="49"/>
      <c r="AE1057" s="49"/>
      <c r="AF1057" s="49"/>
      <c r="AG1057" s="49"/>
      <c r="AH1057" s="49"/>
      <c r="AI1057" s="49"/>
      <c r="AJ1057" s="49"/>
      <c r="AK1057" s="49"/>
      <c r="AL1057" s="49"/>
      <c r="AM1057" s="49"/>
      <c r="AN1057" s="49"/>
      <c r="AO1057" s="49"/>
      <c r="AP1057" s="49"/>
      <c r="AQ1057" s="49"/>
      <c r="AR1057" s="49"/>
      <c r="AU1057" s="184">
        <v>67.83</v>
      </c>
      <c r="AV1057" s="49">
        <f t="shared" si="269"/>
        <v>515.50799999999992</v>
      </c>
      <c r="AW1057" s="49">
        <f t="shared" si="270"/>
        <v>490.50400000000002</v>
      </c>
      <c r="AX1057" s="19"/>
    </row>
    <row r="1058" spans="1:50" hidden="1">
      <c r="A1058" s="59" t="s">
        <v>635</v>
      </c>
      <c r="B1058" s="59" t="s">
        <v>87</v>
      </c>
      <c r="C1058" s="3">
        <v>43214</v>
      </c>
      <c r="D1058" s="19"/>
      <c r="E1058" s="49"/>
      <c r="F1058" s="49"/>
      <c r="G1058" s="49"/>
      <c r="H1058" s="49"/>
      <c r="I1058" s="49"/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  <c r="Z1058" s="49"/>
      <c r="AA1058" s="49"/>
      <c r="AB1058" s="49"/>
      <c r="AC1058" s="49"/>
      <c r="AD1058" s="49"/>
      <c r="AE1058" s="49"/>
      <c r="AF1058" s="49"/>
      <c r="AG1058" s="49"/>
      <c r="AH1058" s="49"/>
      <c r="AI1058" s="49"/>
      <c r="AJ1058" s="49"/>
      <c r="AK1058" s="49"/>
      <c r="AL1058" s="49"/>
      <c r="AM1058" s="49"/>
      <c r="AN1058" s="49"/>
      <c r="AO1058" s="49"/>
      <c r="AP1058" s="49"/>
      <c r="AQ1058" s="49"/>
      <c r="AR1058" s="49"/>
      <c r="AU1058" s="184">
        <v>68.64</v>
      </c>
      <c r="AV1058" s="49">
        <f t="shared" si="269"/>
        <v>521.66399999999999</v>
      </c>
      <c r="AW1058" s="49">
        <f t="shared" si="270"/>
        <v>490.048</v>
      </c>
      <c r="AX1058" s="19"/>
    </row>
    <row r="1059" spans="1:50" hidden="1">
      <c r="A1059" s="59" t="s">
        <v>636</v>
      </c>
      <c r="B1059" s="59" t="s">
        <v>87</v>
      </c>
      <c r="C1059" s="3">
        <v>43213</v>
      </c>
      <c r="D1059" s="19"/>
      <c r="E1059" s="49"/>
      <c r="F1059" s="49"/>
      <c r="G1059" s="49"/>
      <c r="H1059" s="49"/>
      <c r="I1059" s="4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  <c r="Z1059" s="49"/>
      <c r="AA1059" s="49"/>
      <c r="AB1059" s="49"/>
      <c r="AC1059" s="49"/>
      <c r="AD1059" s="49"/>
      <c r="AE1059" s="49"/>
      <c r="AF1059" s="49"/>
      <c r="AG1059" s="49"/>
      <c r="AH1059" s="49"/>
      <c r="AI1059" s="49"/>
      <c r="AJ1059" s="49"/>
      <c r="AK1059" s="49"/>
      <c r="AL1059" s="49"/>
      <c r="AM1059" s="49"/>
      <c r="AN1059" s="49"/>
      <c r="AO1059" s="49"/>
      <c r="AP1059" s="49"/>
      <c r="AQ1059" s="49"/>
      <c r="AR1059" s="49"/>
      <c r="AU1059" s="184">
        <v>67.31</v>
      </c>
      <c r="AV1059" s="49">
        <f t="shared" si="269"/>
        <v>511.55599999999998</v>
      </c>
      <c r="AW1059" s="49">
        <f t="shared" si="270"/>
        <v>490.048</v>
      </c>
      <c r="AX1059" s="19"/>
    </row>
    <row r="1060" spans="1:50" hidden="1">
      <c r="A1060" s="59" t="s">
        <v>637</v>
      </c>
      <c r="B1060" s="59" t="s">
        <v>87</v>
      </c>
      <c r="C1060" s="3">
        <v>43210</v>
      </c>
      <c r="D1060" s="19"/>
      <c r="E1060" s="49"/>
      <c r="F1060" s="49"/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  <c r="Z1060" s="49"/>
      <c r="AA1060" s="49"/>
      <c r="AB1060" s="49"/>
      <c r="AC1060" s="49"/>
      <c r="AD1060" s="49"/>
      <c r="AE1060" s="49"/>
      <c r="AF1060" s="49"/>
      <c r="AG1060" s="49"/>
      <c r="AH1060" s="49"/>
      <c r="AI1060" s="49"/>
      <c r="AJ1060" s="49"/>
      <c r="AK1060" s="49"/>
      <c r="AL1060" s="49"/>
      <c r="AM1060" s="49"/>
      <c r="AN1060" s="49"/>
      <c r="AO1060" s="49"/>
      <c r="AP1060" s="49"/>
      <c r="AQ1060" s="49"/>
      <c r="AR1060" s="49"/>
      <c r="AU1060" s="184">
        <v>67.73</v>
      </c>
      <c r="AV1060" s="49">
        <f t="shared" si="269"/>
        <v>514.74800000000005</v>
      </c>
      <c r="AW1060" s="49">
        <f t="shared" si="270"/>
        <v>488.67999999999995</v>
      </c>
      <c r="AX1060" s="19"/>
    </row>
    <row r="1061" spans="1:50" hidden="1">
      <c r="A1061" s="59" t="s">
        <v>638</v>
      </c>
      <c r="B1061" s="59" t="s">
        <v>87</v>
      </c>
      <c r="C1061" s="3">
        <v>43209</v>
      </c>
      <c r="D1061" s="19"/>
      <c r="E1061" s="49"/>
      <c r="F1061" s="49"/>
      <c r="G1061" s="49"/>
      <c r="H1061" s="49"/>
      <c r="I1061" s="4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  <c r="Z1061" s="49"/>
      <c r="AA1061" s="49"/>
      <c r="AB1061" s="49"/>
      <c r="AC1061" s="49"/>
      <c r="AD1061" s="49"/>
      <c r="AE1061" s="49"/>
      <c r="AF1061" s="49"/>
      <c r="AG1061" s="49"/>
      <c r="AH1061" s="49"/>
      <c r="AI1061" s="49"/>
      <c r="AJ1061" s="49"/>
      <c r="AK1061" s="49"/>
      <c r="AL1061" s="49"/>
      <c r="AM1061" s="49"/>
      <c r="AN1061" s="49"/>
      <c r="AO1061" s="49"/>
      <c r="AP1061" s="49"/>
      <c r="AQ1061" s="49"/>
      <c r="AR1061" s="49"/>
      <c r="AU1061" s="184">
        <v>68.599999999999994</v>
      </c>
      <c r="AV1061" s="49">
        <f t="shared" si="269"/>
        <v>521.3599999999999</v>
      </c>
      <c r="AW1061" s="49">
        <f t="shared" si="270"/>
        <v>488.67999999999995</v>
      </c>
      <c r="AX1061" s="19"/>
    </row>
    <row r="1062" spans="1:50" hidden="1">
      <c r="A1062" s="59" t="s">
        <v>639</v>
      </c>
      <c r="B1062" s="59" t="s">
        <v>87</v>
      </c>
      <c r="C1062" s="3">
        <v>43208</v>
      </c>
      <c r="D1062" s="19"/>
      <c r="E1062" s="49"/>
      <c r="F1062" s="49"/>
      <c r="G1062" s="49"/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9"/>
      <c r="AA1062" s="49"/>
      <c r="AB1062" s="49"/>
      <c r="AC1062" s="49"/>
      <c r="AD1062" s="49"/>
      <c r="AE1062" s="49"/>
      <c r="AF1062" s="49"/>
      <c r="AG1062" s="49"/>
      <c r="AH1062" s="49"/>
      <c r="AI1062" s="49"/>
      <c r="AJ1062" s="49"/>
      <c r="AK1062" s="49"/>
      <c r="AL1062" s="49"/>
      <c r="AM1062" s="49"/>
      <c r="AN1062" s="49"/>
      <c r="AO1062" s="49"/>
      <c r="AP1062" s="49"/>
      <c r="AQ1062" s="49"/>
      <c r="AR1062" s="49"/>
      <c r="AU1062" s="184">
        <v>67.72</v>
      </c>
      <c r="AV1062" s="49">
        <f t="shared" si="269"/>
        <v>514.67199999999991</v>
      </c>
      <c r="AW1062" s="49">
        <f t="shared" si="270"/>
        <v>495.29199999999997</v>
      </c>
      <c r="AX1062" s="19"/>
    </row>
    <row r="1063" spans="1:50" hidden="1">
      <c r="A1063" s="59" t="s">
        <v>640</v>
      </c>
      <c r="B1063" s="59" t="s">
        <v>87</v>
      </c>
      <c r="C1063" s="3">
        <v>43207</v>
      </c>
      <c r="D1063" s="19"/>
      <c r="E1063" s="49"/>
      <c r="F1063" s="49"/>
      <c r="G1063" s="49"/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9"/>
      <c r="AA1063" s="49"/>
      <c r="AB1063" s="49"/>
      <c r="AC1063" s="49"/>
      <c r="AD1063" s="49"/>
      <c r="AE1063" s="49"/>
      <c r="AF1063" s="49"/>
      <c r="AG1063" s="49"/>
      <c r="AH1063" s="49"/>
      <c r="AI1063" s="49"/>
      <c r="AJ1063" s="49"/>
      <c r="AK1063" s="49"/>
      <c r="AL1063" s="49"/>
      <c r="AM1063" s="49"/>
      <c r="AN1063" s="49"/>
      <c r="AO1063" s="49"/>
      <c r="AP1063" s="49"/>
      <c r="AQ1063" s="49"/>
      <c r="AR1063" s="49"/>
      <c r="AU1063" s="184">
        <v>65.849999999999994</v>
      </c>
      <c r="AV1063" s="49">
        <f t="shared" si="269"/>
        <v>500.45999999999992</v>
      </c>
      <c r="AW1063" s="49">
        <f t="shared" si="270"/>
        <v>482.59999999999997</v>
      </c>
      <c r="AX1063" s="19"/>
    </row>
    <row r="1064" spans="1:50" hidden="1">
      <c r="A1064" s="59" t="s">
        <v>641</v>
      </c>
      <c r="B1064" s="59" t="s">
        <v>87</v>
      </c>
      <c r="C1064" s="3">
        <v>43206</v>
      </c>
      <c r="D1064" s="19"/>
      <c r="E1064" s="49"/>
      <c r="F1064" s="49"/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9"/>
      <c r="AA1064" s="49"/>
      <c r="AB1064" s="49"/>
      <c r="AC1064" s="49"/>
      <c r="AD1064" s="49"/>
      <c r="AE1064" s="49"/>
      <c r="AF1064" s="49"/>
      <c r="AG1064" s="49"/>
      <c r="AH1064" s="49"/>
      <c r="AI1064" s="49"/>
      <c r="AJ1064" s="49"/>
      <c r="AK1064" s="49"/>
      <c r="AL1064" s="49"/>
      <c r="AM1064" s="49"/>
      <c r="AN1064" s="49"/>
      <c r="AO1064" s="49"/>
      <c r="AP1064" s="49"/>
      <c r="AQ1064" s="49"/>
      <c r="AR1064" s="49"/>
      <c r="AU1064" s="184">
        <v>66.38</v>
      </c>
      <c r="AV1064" s="49">
        <f t="shared" si="269"/>
        <v>504.48799999999994</v>
      </c>
      <c r="AW1064" s="49">
        <f t="shared" si="270"/>
        <v>480.24399999999997</v>
      </c>
      <c r="AX1064" s="19"/>
    </row>
    <row r="1065" spans="1:50" hidden="1">
      <c r="A1065" s="59" t="s">
        <v>642</v>
      </c>
      <c r="B1065" s="59" t="s">
        <v>87</v>
      </c>
      <c r="C1065" s="3">
        <v>43203</v>
      </c>
      <c r="D1065" s="19"/>
      <c r="E1065" s="49"/>
      <c r="F1065" s="49"/>
      <c r="G1065" s="49"/>
      <c r="H1065" s="49"/>
      <c r="I1065" s="49"/>
      <c r="J1065" s="49"/>
      <c r="K1065" s="4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  <c r="Z1065" s="49"/>
      <c r="AA1065" s="49"/>
      <c r="AB1065" s="49"/>
      <c r="AC1065" s="49"/>
      <c r="AD1065" s="49"/>
      <c r="AE1065" s="49"/>
      <c r="AF1065" s="49"/>
      <c r="AG1065" s="49"/>
      <c r="AH1065" s="49"/>
      <c r="AI1065" s="49"/>
      <c r="AJ1065" s="49"/>
      <c r="AK1065" s="49"/>
      <c r="AL1065" s="49"/>
      <c r="AM1065" s="49"/>
      <c r="AN1065" s="49"/>
      <c r="AO1065" s="49"/>
      <c r="AP1065" s="49"/>
      <c r="AQ1065" s="49"/>
      <c r="AR1065" s="49"/>
      <c r="AU1065" s="184">
        <v>67.48</v>
      </c>
      <c r="AV1065" s="49">
        <f t="shared" si="269"/>
        <v>512.84799999999996</v>
      </c>
      <c r="AW1065" s="49">
        <f t="shared" si="270"/>
        <v>472.94799999999998</v>
      </c>
      <c r="AX1065" s="19"/>
    </row>
    <row r="1066" spans="1:50" hidden="1">
      <c r="A1066" s="59" t="s">
        <v>643</v>
      </c>
      <c r="B1066" s="59" t="s">
        <v>87</v>
      </c>
      <c r="C1066" s="3">
        <v>43202</v>
      </c>
      <c r="D1066" s="19"/>
      <c r="E1066" s="49"/>
      <c r="F1066" s="49"/>
      <c r="G1066" s="49"/>
      <c r="H1066" s="49"/>
      <c r="I1066" s="4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9"/>
      <c r="AA1066" s="49"/>
      <c r="AB1066" s="49"/>
      <c r="AC1066" s="49"/>
      <c r="AD1066" s="49"/>
      <c r="AE1066" s="49"/>
      <c r="AF1066" s="49"/>
      <c r="AG1066" s="49"/>
      <c r="AH1066" s="49"/>
      <c r="AI1066" s="49"/>
      <c r="AJ1066" s="49"/>
      <c r="AK1066" s="49"/>
      <c r="AL1066" s="49"/>
      <c r="AM1066" s="49"/>
      <c r="AN1066" s="49"/>
      <c r="AO1066" s="49"/>
      <c r="AP1066" s="49"/>
      <c r="AQ1066" s="49"/>
      <c r="AR1066" s="49"/>
      <c r="AU1066" s="184">
        <v>66.84</v>
      </c>
      <c r="AV1066" s="49">
        <f t="shared" si="269"/>
        <v>507.98399999999998</v>
      </c>
      <c r="AW1066" s="49">
        <f t="shared" si="270"/>
        <v>464.81599999999997</v>
      </c>
      <c r="AX1066" s="19"/>
    </row>
    <row r="1067" spans="1:50" hidden="1">
      <c r="A1067" s="59" t="s">
        <v>644</v>
      </c>
      <c r="B1067" s="59" t="s">
        <v>87</v>
      </c>
      <c r="C1067" s="3">
        <v>43201</v>
      </c>
      <c r="D1067" s="19"/>
      <c r="E1067" s="49"/>
      <c r="F1067" s="49"/>
      <c r="G1067" s="49"/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9"/>
      <c r="AA1067" s="49"/>
      <c r="AB1067" s="49"/>
      <c r="AC1067" s="49"/>
      <c r="AD1067" s="49"/>
      <c r="AE1067" s="49"/>
      <c r="AF1067" s="49"/>
      <c r="AG1067" s="49"/>
      <c r="AH1067" s="49"/>
      <c r="AI1067" s="49"/>
      <c r="AJ1067" s="49"/>
      <c r="AK1067" s="49"/>
      <c r="AL1067" s="49"/>
      <c r="AM1067" s="49"/>
      <c r="AN1067" s="49"/>
      <c r="AO1067" s="49"/>
      <c r="AP1067" s="49"/>
      <c r="AQ1067" s="49"/>
      <c r="AR1067" s="49"/>
      <c r="AU1067" s="184">
        <v>65.959999999999994</v>
      </c>
      <c r="AV1067" s="49">
        <f t="shared" si="269"/>
        <v>501.29599999999994</v>
      </c>
      <c r="AW1067" s="49">
        <f t="shared" si="270"/>
        <v>465.34799999999996</v>
      </c>
      <c r="AX1067" s="19"/>
    </row>
    <row r="1068" spans="1:50" hidden="1">
      <c r="A1068" s="59" t="s">
        <v>645</v>
      </c>
      <c r="B1068" s="59" t="s">
        <v>87</v>
      </c>
      <c r="C1068" s="3">
        <v>43200</v>
      </c>
      <c r="D1068" s="19"/>
      <c r="E1068" s="49"/>
      <c r="F1068" s="49"/>
      <c r="G1068" s="49"/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  <c r="AA1068" s="49"/>
      <c r="AB1068" s="49"/>
      <c r="AC1068" s="49"/>
      <c r="AD1068" s="49"/>
      <c r="AE1068" s="49"/>
      <c r="AF1068" s="49"/>
      <c r="AG1068" s="49"/>
      <c r="AH1068" s="49"/>
      <c r="AI1068" s="49"/>
      <c r="AJ1068" s="49"/>
      <c r="AK1068" s="49"/>
      <c r="AL1068" s="49"/>
      <c r="AM1068" s="49"/>
      <c r="AN1068" s="49"/>
      <c r="AO1068" s="49"/>
      <c r="AP1068" s="49"/>
      <c r="AQ1068" s="49"/>
      <c r="AR1068" s="49"/>
      <c r="AU1068" s="184">
        <v>64.62</v>
      </c>
      <c r="AV1068" s="49">
        <f t="shared" ref="AV1068:AV1131" si="271">AU1068*$AU$27</f>
        <v>491.11200000000002</v>
      </c>
      <c r="AW1068" s="49">
        <f t="shared" si="270"/>
        <v>462.536</v>
      </c>
      <c r="AX1068" s="19"/>
    </row>
    <row r="1069" spans="1:50" hidden="1">
      <c r="A1069" s="59" t="s">
        <v>646</v>
      </c>
      <c r="B1069" s="59" t="s">
        <v>87</v>
      </c>
      <c r="C1069" s="3">
        <v>43199</v>
      </c>
      <c r="D1069" s="19"/>
      <c r="E1069" s="49"/>
      <c r="F1069" s="49"/>
      <c r="G1069" s="49"/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9"/>
      <c r="AA1069" s="49"/>
      <c r="AB1069" s="49"/>
      <c r="AC1069" s="49"/>
      <c r="AD1069" s="49"/>
      <c r="AE1069" s="49"/>
      <c r="AF1069" s="49"/>
      <c r="AG1069" s="49"/>
      <c r="AH1069" s="49"/>
      <c r="AI1069" s="49"/>
      <c r="AJ1069" s="49"/>
      <c r="AK1069" s="49"/>
      <c r="AL1069" s="49"/>
      <c r="AM1069" s="49"/>
      <c r="AN1069" s="49"/>
      <c r="AO1069" s="49"/>
      <c r="AP1069" s="49"/>
      <c r="AQ1069" s="49"/>
      <c r="AR1069" s="49"/>
      <c r="AU1069" s="184">
        <v>62.92</v>
      </c>
      <c r="AV1069" s="49">
        <f t="shared" si="271"/>
        <v>478.19200000000001</v>
      </c>
      <c r="AW1069" s="49">
        <f t="shared" si="270"/>
        <v>468.61599999999993</v>
      </c>
      <c r="AX1069" s="19"/>
    </row>
    <row r="1070" spans="1:50" hidden="1">
      <c r="A1070" s="59" t="s">
        <v>647</v>
      </c>
      <c r="B1070" s="59" t="s">
        <v>87</v>
      </c>
      <c r="C1070" s="3">
        <v>43196</v>
      </c>
      <c r="D1070" s="19"/>
      <c r="E1070" s="49"/>
      <c r="F1070" s="49"/>
      <c r="G1070" s="49"/>
      <c r="H1070" s="49"/>
      <c r="I1070" s="4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  <c r="AA1070" s="49"/>
      <c r="AB1070" s="49"/>
      <c r="AC1070" s="49"/>
      <c r="AD1070" s="49"/>
      <c r="AE1070" s="49"/>
      <c r="AF1070" s="49"/>
      <c r="AG1070" s="49"/>
      <c r="AH1070" s="49"/>
      <c r="AI1070" s="49"/>
      <c r="AJ1070" s="49"/>
      <c r="AK1070" s="49"/>
      <c r="AL1070" s="49"/>
      <c r="AM1070" s="49"/>
      <c r="AN1070" s="49"/>
      <c r="AO1070" s="49"/>
      <c r="AP1070" s="49"/>
      <c r="AQ1070" s="49"/>
      <c r="AR1070" s="49"/>
      <c r="AU1070" s="184">
        <v>63.84</v>
      </c>
      <c r="AV1070" s="49">
        <f t="shared" si="271"/>
        <v>485.18400000000003</v>
      </c>
      <c r="AW1070" s="49">
        <f t="shared" si="270"/>
        <v>465.42399999999998</v>
      </c>
      <c r="AX1070" s="19"/>
    </row>
    <row r="1071" spans="1:50" hidden="1">
      <c r="A1071" s="59" t="s">
        <v>648</v>
      </c>
      <c r="B1071" s="59" t="s">
        <v>87</v>
      </c>
      <c r="C1071" s="3">
        <v>43195</v>
      </c>
      <c r="D1071" s="19"/>
      <c r="E1071" s="49"/>
      <c r="F1071" s="49"/>
      <c r="G1071" s="49"/>
      <c r="H1071" s="49"/>
      <c r="I1071" s="4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  <c r="AA1071" s="49"/>
      <c r="AB1071" s="49"/>
      <c r="AC1071" s="49"/>
      <c r="AD1071" s="49"/>
      <c r="AE1071" s="49"/>
      <c r="AF1071" s="49"/>
      <c r="AG1071" s="49"/>
      <c r="AH1071" s="49"/>
      <c r="AI1071" s="49"/>
      <c r="AJ1071" s="49"/>
      <c r="AK1071" s="49"/>
      <c r="AL1071" s="49"/>
      <c r="AM1071" s="49"/>
      <c r="AN1071" s="49"/>
      <c r="AO1071" s="49"/>
      <c r="AP1071" s="49"/>
      <c r="AQ1071" s="49"/>
      <c r="AR1071" s="49"/>
      <c r="AU1071" s="184">
        <v>63.84</v>
      </c>
      <c r="AV1071" s="49">
        <f t="shared" si="271"/>
        <v>485.18400000000003</v>
      </c>
      <c r="AW1071" s="49">
        <f t="shared" si="270"/>
        <v>460.93999999999994</v>
      </c>
      <c r="AX1071" s="19"/>
    </row>
    <row r="1072" spans="1:50" hidden="1">
      <c r="A1072" s="59" t="s">
        <v>649</v>
      </c>
      <c r="B1072" s="59" t="s">
        <v>87</v>
      </c>
      <c r="C1072" s="3">
        <v>43194</v>
      </c>
      <c r="D1072" s="19"/>
      <c r="E1072" s="49"/>
      <c r="F1072" s="49"/>
      <c r="G1072" s="49"/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  <c r="AA1072" s="49"/>
      <c r="AB1072" s="49"/>
      <c r="AC1072" s="49"/>
      <c r="AD1072" s="49"/>
      <c r="AE1072" s="49"/>
      <c r="AF1072" s="49"/>
      <c r="AG1072" s="49"/>
      <c r="AH1072" s="49"/>
      <c r="AI1072" s="49"/>
      <c r="AJ1072" s="49"/>
      <c r="AK1072" s="49"/>
      <c r="AL1072" s="49"/>
      <c r="AM1072" s="49"/>
      <c r="AN1072" s="49"/>
      <c r="AO1072" s="49"/>
      <c r="AP1072" s="49"/>
      <c r="AQ1072" s="49"/>
      <c r="AR1072" s="49"/>
      <c r="AU1072" s="184">
        <v>62.26</v>
      </c>
      <c r="AV1072" s="49">
        <f t="shared" si="271"/>
        <v>473.17599999999999</v>
      </c>
      <c r="AW1072" s="49">
        <f t="shared" si="270"/>
        <v>464.58800000000002</v>
      </c>
      <c r="AX1072" s="19"/>
    </row>
    <row r="1073" spans="1:50" hidden="1">
      <c r="A1073" s="59" t="s">
        <v>650</v>
      </c>
      <c r="B1073" s="59" t="s">
        <v>87</v>
      </c>
      <c r="C1073" s="3">
        <v>43193</v>
      </c>
      <c r="D1073" s="19"/>
      <c r="E1073" s="49"/>
      <c r="F1073" s="49"/>
      <c r="G1073" s="49"/>
      <c r="H1073" s="49"/>
      <c r="I1073" s="4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  <c r="Z1073" s="49"/>
      <c r="AA1073" s="49"/>
      <c r="AB1073" s="49"/>
      <c r="AC1073" s="49"/>
      <c r="AD1073" s="49"/>
      <c r="AE1073" s="49"/>
      <c r="AF1073" s="49"/>
      <c r="AG1073" s="49"/>
      <c r="AH1073" s="49"/>
      <c r="AI1073" s="49"/>
      <c r="AJ1073" s="49"/>
      <c r="AK1073" s="49"/>
      <c r="AL1073" s="49"/>
      <c r="AM1073" s="49"/>
      <c r="AN1073" s="49"/>
      <c r="AO1073" s="49"/>
      <c r="AP1073" s="49"/>
      <c r="AQ1073" s="49"/>
      <c r="AR1073" s="49"/>
      <c r="AU1073" s="184">
        <v>63.26</v>
      </c>
      <c r="AV1073" s="49">
        <f t="shared" si="271"/>
        <v>480.77599999999995</v>
      </c>
      <c r="AW1073" s="49">
        <f t="shared" si="270"/>
        <v>474.31599999999997</v>
      </c>
      <c r="AX1073" s="19"/>
    </row>
    <row r="1074" spans="1:50" hidden="1">
      <c r="A1074" s="59" t="s">
        <v>651</v>
      </c>
      <c r="B1074" s="59" t="s">
        <v>87</v>
      </c>
      <c r="C1074" s="3">
        <v>43192</v>
      </c>
      <c r="D1074" s="19"/>
      <c r="E1074" s="49"/>
      <c r="F1074" s="49"/>
      <c r="G1074" s="49"/>
      <c r="H1074" s="49"/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9"/>
      <c r="AA1074" s="49"/>
      <c r="AB1074" s="49"/>
      <c r="AC1074" s="49"/>
      <c r="AD1074" s="49"/>
      <c r="AE1074" s="49"/>
      <c r="AF1074" s="49"/>
      <c r="AG1074" s="49"/>
      <c r="AH1074" s="49"/>
      <c r="AI1074" s="49"/>
      <c r="AJ1074" s="49"/>
      <c r="AK1074" s="49"/>
      <c r="AL1074" s="49"/>
      <c r="AM1074" s="49"/>
      <c r="AN1074" s="49"/>
      <c r="AO1074" s="49"/>
      <c r="AP1074" s="49"/>
      <c r="AQ1074" s="49"/>
      <c r="AR1074" s="49"/>
      <c r="AU1074" s="184">
        <v>64.22</v>
      </c>
      <c r="AV1074" s="49">
        <f t="shared" si="271"/>
        <v>488.07199999999995</v>
      </c>
      <c r="AW1074" s="49">
        <f t="shared" si="270"/>
        <v>479.48399999999998</v>
      </c>
      <c r="AX1074" s="19"/>
    </row>
    <row r="1075" spans="1:50" hidden="1">
      <c r="A1075" s="59" t="s">
        <v>652</v>
      </c>
      <c r="B1075" s="59" t="s">
        <v>88</v>
      </c>
      <c r="C1075" s="3">
        <v>43188</v>
      </c>
      <c r="D1075" s="19"/>
      <c r="E1075" s="49"/>
      <c r="F1075" s="49"/>
      <c r="G1075" s="49"/>
      <c r="H1075" s="49"/>
      <c r="I1075" s="4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  <c r="Z1075" s="49"/>
      <c r="AA1075" s="49"/>
      <c r="AB1075" s="49"/>
      <c r="AC1075" s="49"/>
      <c r="AD1075" s="49"/>
      <c r="AE1075" s="49"/>
      <c r="AF1075" s="49"/>
      <c r="AG1075" s="49"/>
      <c r="AH1075" s="49"/>
      <c r="AI1075" s="49"/>
      <c r="AJ1075" s="49"/>
      <c r="AK1075" s="49"/>
      <c r="AL1075" s="49"/>
      <c r="AM1075" s="49"/>
      <c r="AN1075" s="49"/>
      <c r="AO1075" s="49"/>
      <c r="AP1075" s="49"/>
      <c r="AQ1075" s="49"/>
      <c r="AR1075" s="49"/>
      <c r="AU1075" s="185">
        <v>64.540000000000006</v>
      </c>
      <c r="AV1075" s="49">
        <f t="shared" si="271"/>
        <v>490.50400000000002</v>
      </c>
      <c r="AW1075" s="49">
        <f t="shared" si="270"/>
        <v>468.31199999999995</v>
      </c>
      <c r="AX1075" s="19"/>
    </row>
    <row r="1076" spans="1:50" hidden="1">
      <c r="A1076" s="59" t="s">
        <v>653</v>
      </c>
      <c r="B1076" s="59" t="s">
        <v>88</v>
      </c>
      <c r="C1076" s="3">
        <v>43187</v>
      </c>
      <c r="D1076" s="19"/>
      <c r="E1076" s="49"/>
      <c r="F1076" s="49"/>
      <c r="G1076" s="49"/>
      <c r="H1076" s="49"/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  <c r="AA1076" s="49"/>
      <c r="AB1076" s="49"/>
      <c r="AC1076" s="49"/>
      <c r="AD1076" s="49"/>
      <c r="AE1076" s="49"/>
      <c r="AF1076" s="49"/>
      <c r="AG1076" s="49"/>
      <c r="AH1076" s="49"/>
      <c r="AI1076" s="49"/>
      <c r="AJ1076" s="49"/>
      <c r="AK1076" s="49"/>
      <c r="AL1076" s="49"/>
      <c r="AM1076" s="49"/>
      <c r="AN1076" s="49"/>
      <c r="AO1076" s="49"/>
      <c r="AP1076" s="49"/>
      <c r="AQ1076" s="49"/>
      <c r="AR1076" s="49"/>
      <c r="AU1076" s="185">
        <v>64.48</v>
      </c>
      <c r="AV1076" s="49">
        <f t="shared" si="271"/>
        <v>490.048</v>
      </c>
      <c r="AW1076" s="49">
        <f t="shared" si="270"/>
        <v>461.24399999999997</v>
      </c>
      <c r="AX1076" s="19"/>
    </row>
    <row r="1077" spans="1:50" hidden="1">
      <c r="A1077" s="59" t="s">
        <v>654</v>
      </c>
      <c r="B1077" s="59" t="s">
        <v>88</v>
      </c>
      <c r="C1077" s="3">
        <v>43186</v>
      </c>
      <c r="D1077" s="19"/>
      <c r="E1077" s="49"/>
      <c r="F1077" s="49"/>
      <c r="G1077" s="49"/>
      <c r="H1077" s="49"/>
      <c r="I1077" s="49"/>
      <c r="J1077" s="49"/>
      <c r="K1077" s="4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  <c r="Z1077" s="49"/>
      <c r="AA1077" s="49"/>
      <c r="AB1077" s="49"/>
      <c r="AC1077" s="49"/>
      <c r="AD1077" s="49"/>
      <c r="AE1077" s="49"/>
      <c r="AF1077" s="49"/>
      <c r="AG1077" s="49"/>
      <c r="AH1077" s="49"/>
      <c r="AI1077" s="49"/>
      <c r="AJ1077" s="49"/>
      <c r="AK1077" s="49"/>
      <c r="AL1077" s="49"/>
      <c r="AM1077" s="49"/>
      <c r="AN1077" s="49"/>
      <c r="AO1077" s="49"/>
      <c r="AP1077" s="49"/>
      <c r="AQ1077" s="49"/>
      <c r="AR1077" s="49"/>
      <c r="AU1077" s="185">
        <v>64.48</v>
      </c>
      <c r="AV1077" s="49">
        <f t="shared" si="271"/>
        <v>490.048</v>
      </c>
      <c r="AW1077" s="49">
        <f t="shared" si="270"/>
        <v>461.24399999999997</v>
      </c>
      <c r="AX1077" s="19"/>
    </row>
    <row r="1078" spans="1:50" hidden="1">
      <c r="A1078" s="59" t="s">
        <v>655</v>
      </c>
      <c r="B1078" s="59" t="s">
        <v>88</v>
      </c>
      <c r="C1078" s="3">
        <v>43185</v>
      </c>
      <c r="D1078" s="19"/>
      <c r="E1078" s="49"/>
      <c r="F1078" s="49"/>
      <c r="G1078" s="49"/>
      <c r="H1078" s="49"/>
      <c r="I1078" s="49"/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  <c r="AA1078" s="49"/>
      <c r="AB1078" s="49"/>
      <c r="AC1078" s="49"/>
      <c r="AD1078" s="49"/>
      <c r="AE1078" s="49"/>
      <c r="AF1078" s="49"/>
      <c r="AG1078" s="49"/>
      <c r="AH1078" s="49"/>
      <c r="AI1078" s="49"/>
      <c r="AJ1078" s="49"/>
      <c r="AK1078" s="49"/>
      <c r="AL1078" s="49"/>
      <c r="AM1078" s="49"/>
      <c r="AN1078" s="49"/>
      <c r="AO1078" s="49"/>
      <c r="AP1078" s="49"/>
      <c r="AQ1078" s="49"/>
      <c r="AR1078" s="49"/>
      <c r="AU1078" s="185">
        <v>64.3</v>
      </c>
      <c r="AV1078" s="49">
        <f t="shared" si="271"/>
        <v>488.67999999999995</v>
      </c>
      <c r="AW1078" s="49">
        <f t="shared" si="270"/>
        <v>478.57199999999995</v>
      </c>
      <c r="AX1078" s="19"/>
    </row>
    <row r="1079" spans="1:50" hidden="1">
      <c r="A1079" s="59" t="s">
        <v>656</v>
      </c>
      <c r="B1079" s="59" t="s">
        <v>88</v>
      </c>
      <c r="C1079" s="3">
        <v>43182</v>
      </c>
      <c r="D1079" s="19"/>
      <c r="E1079" s="49"/>
      <c r="F1079" s="49"/>
      <c r="G1079" s="49"/>
      <c r="H1079" s="49"/>
      <c r="I1079" s="49"/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  <c r="Z1079" s="49"/>
      <c r="AA1079" s="49"/>
      <c r="AB1079" s="49"/>
      <c r="AC1079" s="49"/>
      <c r="AD1079" s="49"/>
      <c r="AE1079" s="49"/>
      <c r="AF1079" s="49"/>
      <c r="AG1079" s="49"/>
      <c r="AH1079" s="49"/>
      <c r="AI1079" s="49"/>
      <c r="AJ1079" s="49"/>
      <c r="AK1079" s="49"/>
      <c r="AL1079" s="49"/>
      <c r="AM1079" s="49"/>
      <c r="AN1079" s="49"/>
      <c r="AO1079" s="49"/>
      <c r="AP1079" s="49"/>
      <c r="AQ1079" s="49"/>
      <c r="AR1079" s="49"/>
      <c r="AU1079" s="185">
        <v>64.3</v>
      </c>
      <c r="AV1079" s="49">
        <f t="shared" si="271"/>
        <v>488.67999999999995</v>
      </c>
      <c r="AW1079" s="49">
        <f t="shared" si="270"/>
        <v>483.73999999999995</v>
      </c>
      <c r="AX1079" s="19"/>
    </row>
    <row r="1080" spans="1:50" hidden="1">
      <c r="A1080" s="59" t="s">
        <v>657</v>
      </c>
      <c r="B1080" s="59" t="s">
        <v>88</v>
      </c>
      <c r="C1080" s="3">
        <v>43181</v>
      </c>
      <c r="D1080" s="19"/>
      <c r="E1080" s="49"/>
      <c r="F1080" s="49"/>
      <c r="G1080" s="49"/>
      <c r="H1080" s="49"/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  <c r="AA1080" s="49"/>
      <c r="AB1080" s="49"/>
      <c r="AC1080" s="49"/>
      <c r="AD1080" s="49"/>
      <c r="AE1080" s="49"/>
      <c r="AF1080" s="49"/>
      <c r="AG1080" s="49"/>
      <c r="AH1080" s="49"/>
      <c r="AI1080" s="49"/>
      <c r="AJ1080" s="49"/>
      <c r="AK1080" s="49"/>
      <c r="AL1080" s="49"/>
      <c r="AM1080" s="49"/>
      <c r="AN1080" s="49"/>
      <c r="AO1080" s="49"/>
      <c r="AP1080" s="49"/>
      <c r="AQ1080" s="49"/>
      <c r="AR1080" s="49"/>
      <c r="AU1080" s="185">
        <v>65.17</v>
      </c>
      <c r="AV1080" s="49">
        <f t="shared" si="271"/>
        <v>495.29199999999997</v>
      </c>
      <c r="AW1080" s="49">
        <f t="shared" si="270"/>
        <v>481.46</v>
      </c>
      <c r="AX1080" s="19"/>
    </row>
    <row r="1081" spans="1:50" hidden="1">
      <c r="A1081" s="59" t="s">
        <v>658</v>
      </c>
      <c r="B1081" s="59" t="s">
        <v>88</v>
      </c>
      <c r="C1081" s="3">
        <v>43180</v>
      </c>
      <c r="D1081" s="19"/>
      <c r="E1081" s="49"/>
      <c r="F1081" s="49"/>
      <c r="G1081" s="49"/>
      <c r="H1081" s="49"/>
      <c r="I1081" s="49"/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  <c r="Z1081" s="49"/>
      <c r="AA1081" s="49"/>
      <c r="AB1081" s="49"/>
      <c r="AC1081" s="49"/>
      <c r="AD1081" s="49"/>
      <c r="AE1081" s="49"/>
      <c r="AF1081" s="49"/>
      <c r="AG1081" s="49"/>
      <c r="AH1081" s="49"/>
      <c r="AI1081" s="49"/>
      <c r="AJ1081" s="49"/>
      <c r="AK1081" s="49"/>
      <c r="AL1081" s="49"/>
      <c r="AM1081" s="49"/>
      <c r="AN1081" s="49"/>
      <c r="AO1081" s="49"/>
      <c r="AP1081" s="49"/>
      <c r="AQ1081" s="49"/>
      <c r="AR1081" s="49"/>
      <c r="AU1081" s="185">
        <v>63.5</v>
      </c>
      <c r="AV1081" s="49">
        <f t="shared" si="271"/>
        <v>482.59999999999997</v>
      </c>
      <c r="AW1081" s="49">
        <f t="shared" si="270"/>
        <v>476.74799999999993</v>
      </c>
      <c r="AX1081" s="19"/>
    </row>
    <row r="1082" spans="1:50" hidden="1">
      <c r="A1082" s="59" t="s">
        <v>659</v>
      </c>
      <c r="B1082" s="59" t="s">
        <v>88</v>
      </c>
      <c r="C1082" s="3">
        <v>43179</v>
      </c>
      <c r="D1082" s="19"/>
      <c r="E1082" s="49"/>
      <c r="F1082" s="49"/>
      <c r="G1082" s="49"/>
      <c r="H1082" s="49"/>
      <c r="I1082" s="49"/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  <c r="Z1082" s="49"/>
      <c r="AA1082" s="49"/>
      <c r="AB1082" s="49"/>
      <c r="AC1082" s="49"/>
      <c r="AD1082" s="49"/>
      <c r="AE1082" s="49"/>
      <c r="AF1082" s="49"/>
      <c r="AG1082" s="49"/>
      <c r="AH1082" s="49"/>
      <c r="AI1082" s="49"/>
      <c r="AJ1082" s="49"/>
      <c r="AK1082" s="49"/>
      <c r="AL1082" s="49"/>
      <c r="AM1082" s="49"/>
      <c r="AN1082" s="49"/>
      <c r="AO1082" s="49"/>
      <c r="AP1082" s="49"/>
      <c r="AQ1082" s="49"/>
      <c r="AR1082" s="49"/>
      <c r="AU1082" s="185">
        <v>63.19</v>
      </c>
      <c r="AV1082" s="49">
        <f t="shared" si="271"/>
        <v>480.24399999999997</v>
      </c>
      <c r="AW1082" s="49">
        <f t="shared" si="270"/>
        <v>467.47599999999994</v>
      </c>
      <c r="AX1082" s="19"/>
    </row>
    <row r="1083" spans="1:50" hidden="1">
      <c r="A1083" s="59" t="s">
        <v>660</v>
      </c>
      <c r="B1083" s="59" t="s">
        <v>88</v>
      </c>
      <c r="C1083" s="3">
        <v>43178</v>
      </c>
      <c r="D1083" s="19"/>
      <c r="E1083" s="49"/>
      <c r="F1083" s="49"/>
      <c r="G1083" s="49"/>
      <c r="H1083" s="49"/>
      <c r="I1083" s="49"/>
      <c r="J1083" s="49"/>
      <c r="K1083" s="4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  <c r="AA1083" s="49"/>
      <c r="AB1083" s="49"/>
      <c r="AC1083" s="49"/>
      <c r="AD1083" s="49"/>
      <c r="AE1083" s="49"/>
      <c r="AF1083" s="49"/>
      <c r="AG1083" s="49"/>
      <c r="AH1083" s="49"/>
      <c r="AI1083" s="49"/>
      <c r="AJ1083" s="49"/>
      <c r="AK1083" s="49"/>
      <c r="AL1083" s="49"/>
      <c r="AM1083" s="49"/>
      <c r="AN1083" s="49"/>
      <c r="AO1083" s="49"/>
      <c r="AP1083" s="49"/>
      <c r="AQ1083" s="49"/>
      <c r="AR1083" s="49"/>
      <c r="AU1083" s="185">
        <v>62.23</v>
      </c>
      <c r="AV1083" s="49">
        <f t="shared" si="271"/>
        <v>472.94799999999998</v>
      </c>
      <c r="AW1083" s="49">
        <f t="shared" ref="AW1083:AW1135" si="272">AV1101</f>
        <v>466.26</v>
      </c>
      <c r="AX1083" s="19"/>
    </row>
    <row r="1084" spans="1:50" hidden="1">
      <c r="A1084" s="59" t="s">
        <v>661</v>
      </c>
      <c r="B1084" s="59" t="s">
        <v>88</v>
      </c>
      <c r="C1084" s="3">
        <v>43175</v>
      </c>
      <c r="D1084" s="19"/>
      <c r="E1084" s="49"/>
      <c r="F1084" s="49"/>
      <c r="G1084" s="49"/>
      <c r="H1084" s="49"/>
      <c r="I1084" s="49"/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  <c r="AA1084" s="49"/>
      <c r="AB1084" s="49"/>
      <c r="AC1084" s="49"/>
      <c r="AD1084" s="49"/>
      <c r="AE1084" s="49"/>
      <c r="AF1084" s="49"/>
      <c r="AG1084" s="49"/>
      <c r="AH1084" s="49"/>
      <c r="AI1084" s="49"/>
      <c r="AJ1084" s="49"/>
      <c r="AK1084" s="49"/>
      <c r="AL1084" s="49"/>
      <c r="AM1084" s="49"/>
      <c r="AN1084" s="49"/>
      <c r="AO1084" s="49"/>
      <c r="AP1084" s="49"/>
      <c r="AQ1084" s="49"/>
      <c r="AR1084" s="49"/>
      <c r="AU1084" s="185">
        <v>61.16</v>
      </c>
      <c r="AV1084" s="49">
        <f t="shared" si="271"/>
        <v>464.81599999999997</v>
      </c>
      <c r="AW1084" s="49">
        <f t="shared" si="272"/>
        <v>470.82</v>
      </c>
      <c r="AX1084" s="19"/>
    </row>
    <row r="1085" spans="1:50" hidden="1">
      <c r="A1085" s="59" t="s">
        <v>662</v>
      </c>
      <c r="B1085" s="59" t="s">
        <v>88</v>
      </c>
      <c r="C1085" s="3">
        <v>43174</v>
      </c>
      <c r="D1085" s="19"/>
      <c r="E1085" s="49"/>
      <c r="F1085" s="49"/>
      <c r="G1085" s="49"/>
      <c r="H1085" s="49"/>
      <c r="I1085" s="49"/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  <c r="AA1085" s="49"/>
      <c r="AB1085" s="49"/>
      <c r="AC1085" s="49"/>
      <c r="AD1085" s="49"/>
      <c r="AE1085" s="49"/>
      <c r="AF1085" s="49"/>
      <c r="AG1085" s="49"/>
      <c r="AH1085" s="49"/>
      <c r="AI1085" s="49"/>
      <c r="AJ1085" s="49"/>
      <c r="AK1085" s="49"/>
      <c r="AL1085" s="49"/>
      <c r="AM1085" s="49"/>
      <c r="AN1085" s="49"/>
      <c r="AO1085" s="49"/>
      <c r="AP1085" s="49"/>
      <c r="AQ1085" s="49"/>
      <c r="AR1085" s="49"/>
      <c r="AU1085" s="185">
        <v>61.23</v>
      </c>
      <c r="AV1085" s="49">
        <f t="shared" si="271"/>
        <v>465.34799999999996</v>
      </c>
      <c r="AW1085" s="49">
        <f t="shared" si="272"/>
        <v>466.86799999999999</v>
      </c>
      <c r="AX1085" s="19"/>
    </row>
    <row r="1086" spans="1:50" hidden="1">
      <c r="A1086" s="59" t="s">
        <v>663</v>
      </c>
      <c r="B1086" s="59" t="s">
        <v>88</v>
      </c>
      <c r="C1086" s="3">
        <v>43173</v>
      </c>
      <c r="D1086" s="19"/>
      <c r="E1086" s="49"/>
      <c r="F1086" s="49"/>
      <c r="G1086" s="49"/>
      <c r="H1086" s="49"/>
      <c r="I1086" s="4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  <c r="AC1086" s="49"/>
      <c r="AD1086" s="49"/>
      <c r="AE1086" s="49"/>
      <c r="AF1086" s="49"/>
      <c r="AG1086" s="49"/>
      <c r="AH1086" s="49"/>
      <c r="AI1086" s="49"/>
      <c r="AJ1086" s="49"/>
      <c r="AK1086" s="49"/>
      <c r="AL1086" s="49"/>
      <c r="AM1086" s="49"/>
      <c r="AN1086" s="49"/>
      <c r="AO1086" s="49"/>
      <c r="AP1086" s="49"/>
      <c r="AQ1086" s="49"/>
      <c r="AR1086" s="49"/>
      <c r="AU1086" s="185">
        <v>60.86</v>
      </c>
      <c r="AV1086" s="49">
        <f t="shared" si="271"/>
        <v>462.536</v>
      </c>
      <c r="AW1086" s="49">
        <f t="shared" si="272"/>
        <v>458.50799999999998</v>
      </c>
      <c r="AX1086" s="19"/>
    </row>
    <row r="1087" spans="1:50" hidden="1">
      <c r="A1087" s="59" t="s">
        <v>664</v>
      </c>
      <c r="B1087" s="59" t="s">
        <v>88</v>
      </c>
      <c r="C1087" s="3">
        <v>43172</v>
      </c>
      <c r="D1087" s="19"/>
      <c r="E1087" s="49"/>
      <c r="F1087" s="49"/>
      <c r="G1087" s="49"/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  <c r="AC1087" s="49"/>
      <c r="AD1087" s="49"/>
      <c r="AE1087" s="49"/>
      <c r="AF1087" s="49"/>
      <c r="AG1087" s="49"/>
      <c r="AH1087" s="49"/>
      <c r="AI1087" s="49"/>
      <c r="AJ1087" s="49"/>
      <c r="AK1087" s="49"/>
      <c r="AL1087" s="49"/>
      <c r="AM1087" s="49"/>
      <c r="AN1087" s="49"/>
      <c r="AO1087" s="49"/>
      <c r="AP1087" s="49"/>
      <c r="AQ1087" s="49"/>
      <c r="AR1087" s="49"/>
      <c r="AU1087" s="185">
        <v>61.66</v>
      </c>
      <c r="AV1087" s="49">
        <f t="shared" si="271"/>
        <v>468.61599999999993</v>
      </c>
      <c r="AW1087" s="49">
        <f t="shared" si="272"/>
        <v>444.37199999999996</v>
      </c>
      <c r="AX1087" s="19"/>
    </row>
    <row r="1088" spans="1:50" hidden="1">
      <c r="A1088" s="59" t="s">
        <v>665</v>
      </c>
      <c r="B1088" s="59" t="s">
        <v>88</v>
      </c>
      <c r="C1088" s="3">
        <v>43171</v>
      </c>
      <c r="D1088" s="19"/>
      <c r="E1088" s="49"/>
      <c r="F1088" s="49"/>
      <c r="G1088" s="49"/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9"/>
      <c r="AA1088" s="49"/>
      <c r="AB1088" s="49"/>
      <c r="AC1088" s="49"/>
      <c r="AD1088" s="49"/>
      <c r="AE1088" s="49"/>
      <c r="AF1088" s="49"/>
      <c r="AG1088" s="49"/>
      <c r="AH1088" s="49"/>
      <c r="AI1088" s="49"/>
      <c r="AJ1088" s="49"/>
      <c r="AK1088" s="49"/>
      <c r="AL1088" s="49"/>
      <c r="AM1088" s="49"/>
      <c r="AN1088" s="49"/>
      <c r="AO1088" s="49"/>
      <c r="AP1088" s="49"/>
      <c r="AQ1088" s="49"/>
      <c r="AR1088" s="49"/>
      <c r="AU1088" s="185">
        <v>61.24</v>
      </c>
      <c r="AV1088" s="49">
        <f t="shared" si="271"/>
        <v>465.42399999999998</v>
      </c>
      <c r="AW1088" s="49">
        <f t="shared" si="272"/>
        <v>444.37199999999996</v>
      </c>
      <c r="AX1088" s="19"/>
    </row>
    <row r="1089" spans="1:50" hidden="1">
      <c r="A1089" s="59" t="s">
        <v>666</v>
      </c>
      <c r="B1089" s="59" t="s">
        <v>88</v>
      </c>
      <c r="C1089" s="3">
        <v>43168</v>
      </c>
      <c r="D1089" s="19"/>
      <c r="E1089" s="49"/>
      <c r="F1089" s="49"/>
      <c r="G1089" s="49"/>
      <c r="H1089" s="49"/>
      <c r="I1089" s="4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9"/>
      <c r="AA1089" s="49"/>
      <c r="AB1089" s="49"/>
      <c r="AC1089" s="49"/>
      <c r="AD1089" s="49"/>
      <c r="AE1089" s="49"/>
      <c r="AF1089" s="49"/>
      <c r="AG1089" s="49"/>
      <c r="AH1089" s="49"/>
      <c r="AI1089" s="49"/>
      <c r="AJ1089" s="49"/>
      <c r="AK1089" s="49"/>
      <c r="AL1089" s="49"/>
      <c r="AM1089" s="49"/>
      <c r="AN1089" s="49"/>
      <c r="AO1089" s="49"/>
      <c r="AP1089" s="49"/>
      <c r="AQ1089" s="49"/>
      <c r="AR1089" s="49"/>
      <c r="AU1089" s="185">
        <v>60.65</v>
      </c>
      <c r="AV1089" s="49">
        <f t="shared" si="271"/>
        <v>460.93999999999994</v>
      </c>
      <c r="AW1089" s="49">
        <f t="shared" si="272"/>
        <v>444.37199999999996</v>
      </c>
      <c r="AX1089" s="19"/>
    </row>
    <row r="1090" spans="1:50" hidden="1">
      <c r="A1090" s="59" t="s">
        <v>667</v>
      </c>
      <c r="B1090" s="59" t="s">
        <v>88</v>
      </c>
      <c r="C1090" s="3">
        <v>43167</v>
      </c>
      <c r="D1090" s="19"/>
      <c r="E1090" s="49"/>
      <c r="F1090" s="49"/>
      <c r="G1090" s="49"/>
      <c r="H1090" s="49"/>
      <c r="I1090" s="4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  <c r="AA1090" s="49"/>
      <c r="AB1090" s="49"/>
      <c r="AC1090" s="49"/>
      <c r="AD1090" s="49"/>
      <c r="AE1090" s="49"/>
      <c r="AF1090" s="49"/>
      <c r="AG1090" s="49"/>
      <c r="AH1090" s="49"/>
      <c r="AI1090" s="49"/>
      <c r="AJ1090" s="49"/>
      <c r="AK1090" s="49"/>
      <c r="AL1090" s="49"/>
      <c r="AM1090" s="49"/>
      <c r="AN1090" s="49"/>
      <c r="AO1090" s="49"/>
      <c r="AP1090" s="49"/>
      <c r="AQ1090" s="49"/>
      <c r="AR1090" s="49"/>
      <c r="AU1090" s="185">
        <v>61.13</v>
      </c>
      <c r="AV1090" s="49">
        <f t="shared" si="271"/>
        <v>464.58800000000002</v>
      </c>
      <c r="AW1090" s="49">
        <f t="shared" si="272"/>
        <v>458.964</v>
      </c>
      <c r="AX1090" s="19"/>
    </row>
    <row r="1091" spans="1:50" hidden="1">
      <c r="A1091" s="59" t="s">
        <v>55</v>
      </c>
      <c r="B1091" s="59" t="s">
        <v>88</v>
      </c>
      <c r="C1091" s="3">
        <v>43166</v>
      </c>
      <c r="D1091" s="19"/>
      <c r="E1091" s="49"/>
      <c r="F1091" s="49"/>
      <c r="G1091" s="49"/>
      <c r="H1091" s="49"/>
      <c r="I1091" s="4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  <c r="AA1091" s="49"/>
      <c r="AB1091" s="49"/>
      <c r="AC1091" s="49"/>
      <c r="AD1091" s="49"/>
      <c r="AE1091" s="49"/>
      <c r="AF1091" s="49"/>
      <c r="AG1091" s="49"/>
      <c r="AH1091" s="49"/>
      <c r="AI1091" s="49"/>
      <c r="AJ1091" s="49"/>
      <c r="AK1091" s="49"/>
      <c r="AL1091" s="49"/>
      <c r="AM1091" s="49"/>
      <c r="AN1091" s="49"/>
      <c r="AO1091" s="49"/>
      <c r="AP1091" s="49"/>
      <c r="AQ1091" s="49"/>
      <c r="AR1091" s="49"/>
      <c r="AU1091" s="185">
        <v>62.41</v>
      </c>
      <c r="AV1091" s="49">
        <f t="shared" si="271"/>
        <v>474.31599999999997</v>
      </c>
      <c r="AW1091" s="49">
        <f t="shared" si="272"/>
        <v>470.97199999999998</v>
      </c>
      <c r="AX1091" s="19"/>
    </row>
    <row r="1092" spans="1:50" hidden="1">
      <c r="A1092" s="59" t="s">
        <v>668</v>
      </c>
      <c r="B1092" s="59" t="s">
        <v>88</v>
      </c>
      <c r="C1092" s="3">
        <v>43165</v>
      </c>
      <c r="D1092" s="19"/>
      <c r="E1092" s="49"/>
      <c r="F1092" s="49"/>
      <c r="G1092" s="49"/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  <c r="AC1092" s="49"/>
      <c r="AD1092" s="49"/>
      <c r="AE1092" s="49"/>
      <c r="AF1092" s="49"/>
      <c r="AG1092" s="49"/>
      <c r="AH1092" s="49"/>
      <c r="AI1092" s="49"/>
      <c r="AJ1092" s="49"/>
      <c r="AK1092" s="49"/>
      <c r="AL1092" s="49"/>
      <c r="AM1092" s="49"/>
      <c r="AN1092" s="49"/>
      <c r="AO1092" s="49"/>
      <c r="AP1092" s="49"/>
      <c r="AQ1092" s="49"/>
      <c r="AR1092" s="49"/>
      <c r="AU1092" s="185">
        <v>63.09</v>
      </c>
      <c r="AV1092" s="49">
        <f t="shared" si="271"/>
        <v>479.48399999999998</v>
      </c>
      <c r="AW1092" s="49">
        <f t="shared" si="272"/>
        <v>481.30799999999999</v>
      </c>
      <c r="AX1092" s="19"/>
    </row>
    <row r="1093" spans="1:50" hidden="1">
      <c r="A1093" s="59" t="s">
        <v>669</v>
      </c>
      <c r="B1093" s="59" t="s">
        <v>88</v>
      </c>
      <c r="C1093" s="3">
        <v>43164</v>
      </c>
      <c r="D1093" s="19"/>
      <c r="E1093" s="49"/>
      <c r="F1093" s="49"/>
      <c r="G1093" s="49"/>
      <c r="H1093" s="49"/>
      <c r="I1093" s="49"/>
      <c r="J1093" s="49"/>
      <c r="K1093" s="4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  <c r="AA1093" s="49"/>
      <c r="AB1093" s="49"/>
      <c r="AC1093" s="49"/>
      <c r="AD1093" s="49"/>
      <c r="AE1093" s="49"/>
      <c r="AF1093" s="49"/>
      <c r="AG1093" s="49"/>
      <c r="AH1093" s="49"/>
      <c r="AI1093" s="49"/>
      <c r="AJ1093" s="49"/>
      <c r="AK1093" s="49"/>
      <c r="AL1093" s="49"/>
      <c r="AM1093" s="49"/>
      <c r="AN1093" s="49"/>
      <c r="AO1093" s="49"/>
      <c r="AP1093" s="49"/>
      <c r="AQ1093" s="49"/>
      <c r="AR1093" s="49"/>
      <c r="AU1093" s="185">
        <v>61.62</v>
      </c>
      <c r="AV1093" s="49">
        <f t="shared" si="271"/>
        <v>468.31199999999995</v>
      </c>
      <c r="AW1093" s="49">
        <f t="shared" si="272"/>
        <v>481.46</v>
      </c>
      <c r="AX1093" s="19"/>
    </row>
    <row r="1094" spans="1:50" hidden="1">
      <c r="A1094" s="59" t="s">
        <v>670</v>
      </c>
      <c r="B1094" s="59" t="s">
        <v>88</v>
      </c>
      <c r="C1094" s="3">
        <v>43161</v>
      </c>
      <c r="D1094" s="19"/>
      <c r="E1094" s="49"/>
      <c r="F1094" s="49"/>
      <c r="G1094" s="49"/>
      <c r="H1094" s="49"/>
      <c r="I1094" s="49"/>
      <c r="J1094" s="49"/>
      <c r="K1094" s="49"/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  <c r="AA1094" s="49"/>
      <c r="AB1094" s="49"/>
      <c r="AC1094" s="49"/>
      <c r="AD1094" s="49"/>
      <c r="AE1094" s="49"/>
      <c r="AF1094" s="49"/>
      <c r="AG1094" s="49"/>
      <c r="AH1094" s="49"/>
      <c r="AI1094" s="49"/>
      <c r="AJ1094" s="49"/>
      <c r="AK1094" s="49"/>
      <c r="AL1094" s="49"/>
      <c r="AM1094" s="49"/>
      <c r="AN1094" s="49"/>
      <c r="AO1094" s="49"/>
      <c r="AP1094" s="49"/>
      <c r="AQ1094" s="49"/>
      <c r="AR1094" s="49"/>
      <c r="AU1094" s="185">
        <v>60.69</v>
      </c>
      <c r="AV1094" s="49">
        <f t="shared" si="271"/>
        <v>461.24399999999997</v>
      </c>
      <c r="AW1094" s="49">
        <f t="shared" si="272"/>
        <v>490.65600000000001</v>
      </c>
      <c r="AX1094" s="19"/>
    </row>
    <row r="1095" spans="1:50" hidden="1">
      <c r="A1095" s="59" t="s">
        <v>671</v>
      </c>
      <c r="B1095" s="59" t="s">
        <v>88</v>
      </c>
      <c r="C1095" s="3">
        <v>43160</v>
      </c>
      <c r="D1095" s="19"/>
      <c r="E1095" s="49"/>
      <c r="F1095" s="49"/>
      <c r="G1095" s="49"/>
      <c r="H1095" s="49"/>
      <c r="I1095" s="49"/>
      <c r="J1095" s="49"/>
      <c r="K1095" s="49"/>
      <c r="L1095" s="49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49"/>
      <c r="Y1095" s="49"/>
      <c r="Z1095" s="49"/>
      <c r="AA1095" s="49"/>
      <c r="AB1095" s="49"/>
      <c r="AC1095" s="49"/>
      <c r="AD1095" s="49"/>
      <c r="AE1095" s="49"/>
      <c r="AF1095" s="49"/>
      <c r="AG1095" s="49"/>
      <c r="AH1095" s="49"/>
      <c r="AI1095" s="49"/>
      <c r="AJ1095" s="49"/>
      <c r="AK1095" s="49"/>
      <c r="AL1095" s="49"/>
      <c r="AM1095" s="49"/>
      <c r="AN1095" s="49"/>
      <c r="AO1095" s="49"/>
      <c r="AP1095" s="49"/>
      <c r="AQ1095" s="49"/>
      <c r="AR1095" s="49"/>
      <c r="AU1095" s="185">
        <v>60.69</v>
      </c>
      <c r="AV1095" s="49">
        <f t="shared" si="271"/>
        <v>461.24399999999997</v>
      </c>
      <c r="AW1095" s="49">
        <f t="shared" si="272"/>
        <v>499.77600000000001</v>
      </c>
      <c r="AX1095" s="19"/>
    </row>
    <row r="1096" spans="1:50" hidden="1">
      <c r="A1096" s="59" t="s">
        <v>672</v>
      </c>
      <c r="B1096" s="59" t="s">
        <v>89</v>
      </c>
      <c r="C1096" s="3">
        <v>43159</v>
      </c>
      <c r="D1096" s="19"/>
      <c r="E1096" s="49"/>
      <c r="F1096" s="49"/>
      <c r="G1096" s="49"/>
      <c r="H1096" s="49"/>
      <c r="I1096" s="49"/>
      <c r="J1096" s="49"/>
      <c r="K1096" s="49"/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9"/>
      <c r="AA1096" s="49"/>
      <c r="AB1096" s="49"/>
      <c r="AC1096" s="49"/>
      <c r="AD1096" s="49"/>
      <c r="AE1096" s="49"/>
      <c r="AF1096" s="49"/>
      <c r="AG1096" s="49"/>
      <c r="AH1096" s="49"/>
      <c r="AI1096" s="49"/>
      <c r="AJ1096" s="49"/>
      <c r="AK1096" s="49"/>
      <c r="AL1096" s="49"/>
      <c r="AM1096" s="49"/>
      <c r="AN1096" s="49"/>
      <c r="AO1096" s="49"/>
      <c r="AP1096" s="49"/>
      <c r="AQ1096" s="49"/>
      <c r="AR1096" s="49"/>
      <c r="AU1096" s="186">
        <v>62.97</v>
      </c>
      <c r="AV1096" s="49">
        <f t="shared" si="271"/>
        <v>478.57199999999995</v>
      </c>
      <c r="AW1096" s="49">
        <f t="shared" si="272"/>
        <v>497.34399999999994</v>
      </c>
      <c r="AX1096" s="19"/>
    </row>
    <row r="1097" spans="1:50" hidden="1">
      <c r="A1097" s="59" t="s">
        <v>673</v>
      </c>
      <c r="B1097" s="59" t="s">
        <v>89</v>
      </c>
      <c r="C1097" s="3">
        <v>43158</v>
      </c>
      <c r="D1097" s="19"/>
      <c r="E1097" s="49"/>
      <c r="F1097" s="49"/>
      <c r="G1097" s="49"/>
      <c r="H1097" s="49"/>
      <c r="I1097" s="49"/>
      <c r="J1097" s="49"/>
      <c r="K1097" s="49"/>
      <c r="L1097" s="49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  <c r="Z1097" s="49"/>
      <c r="AA1097" s="49"/>
      <c r="AB1097" s="49"/>
      <c r="AC1097" s="49"/>
      <c r="AD1097" s="49"/>
      <c r="AE1097" s="49"/>
      <c r="AF1097" s="49"/>
      <c r="AG1097" s="49"/>
      <c r="AH1097" s="49"/>
      <c r="AI1097" s="49"/>
      <c r="AJ1097" s="49"/>
      <c r="AK1097" s="49"/>
      <c r="AL1097" s="49"/>
      <c r="AM1097" s="49"/>
      <c r="AN1097" s="49"/>
      <c r="AO1097" s="49"/>
      <c r="AP1097" s="49"/>
      <c r="AQ1097" s="49"/>
      <c r="AR1097" s="49"/>
      <c r="AU1097" s="186">
        <v>63.65</v>
      </c>
      <c r="AV1097" s="49">
        <f t="shared" si="271"/>
        <v>483.73999999999995</v>
      </c>
      <c r="AW1097" s="49">
        <f t="shared" si="272"/>
        <v>487.84399999999994</v>
      </c>
      <c r="AX1097" s="19"/>
    </row>
    <row r="1098" spans="1:50" hidden="1">
      <c r="A1098" s="59" t="s">
        <v>674</v>
      </c>
      <c r="B1098" s="59" t="s">
        <v>89</v>
      </c>
      <c r="C1098" s="3">
        <v>43157</v>
      </c>
      <c r="D1098" s="19"/>
      <c r="E1098" s="49"/>
      <c r="F1098" s="49"/>
      <c r="G1098" s="49"/>
      <c r="H1098" s="49"/>
      <c r="I1098" s="4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  <c r="AC1098" s="49"/>
      <c r="AD1098" s="49"/>
      <c r="AE1098" s="49"/>
      <c r="AF1098" s="49"/>
      <c r="AG1098" s="49"/>
      <c r="AH1098" s="49"/>
      <c r="AI1098" s="49"/>
      <c r="AJ1098" s="49"/>
      <c r="AK1098" s="49"/>
      <c r="AL1098" s="49"/>
      <c r="AM1098" s="49"/>
      <c r="AN1098" s="49"/>
      <c r="AO1098" s="49"/>
      <c r="AP1098" s="49"/>
      <c r="AQ1098" s="49"/>
      <c r="AR1098" s="49"/>
      <c r="AU1098" s="186">
        <v>63.35</v>
      </c>
      <c r="AV1098" s="49">
        <f t="shared" si="271"/>
        <v>481.46</v>
      </c>
      <c r="AW1098" s="49">
        <f t="shared" si="272"/>
        <v>491.79599999999994</v>
      </c>
      <c r="AX1098" s="19"/>
    </row>
    <row r="1099" spans="1:50" hidden="1">
      <c r="A1099" s="59" t="s">
        <v>675</v>
      </c>
      <c r="B1099" s="59" t="s">
        <v>89</v>
      </c>
      <c r="C1099" s="3">
        <v>43154</v>
      </c>
      <c r="D1099" s="19"/>
      <c r="E1099" s="49"/>
      <c r="F1099" s="49"/>
      <c r="G1099" s="49"/>
      <c r="H1099" s="49"/>
      <c r="I1099" s="49"/>
      <c r="J1099" s="49"/>
      <c r="K1099" s="49"/>
      <c r="L1099" s="49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  <c r="AA1099" s="49"/>
      <c r="AB1099" s="49"/>
      <c r="AC1099" s="49"/>
      <c r="AD1099" s="49"/>
      <c r="AE1099" s="49"/>
      <c r="AF1099" s="49"/>
      <c r="AG1099" s="49"/>
      <c r="AH1099" s="49"/>
      <c r="AI1099" s="49"/>
      <c r="AJ1099" s="49"/>
      <c r="AK1099" s="49"/>
      <c r="AL1099" s="49"/>
      <c r="AM1099" s="49"/>
      <c r="AN1099" s="49"/>
      <c r="AO1099" s="49"/>
      <c r="AP1099" s="49"/>
      <c r="AQ1099" s="49"/>
      <c r="AR1099" s="49"/>
      <c r="AU1099" s="186">
        <v>62.73</v>
      </c>
      <c r="AV1099" s="49">
        <f t="shared" si="271"/>
        <v>476.74799999999993</v>
      </c>
      <c r="AW1099" s="49">
        <f t="shared" si="272"/>
        <v>499.3959999999999</v>
      </c>
      <c r="AX1099" s="19"/>
    </row>
    <row r="1100" spans="1:50" hidden="1">
      <c r="A1100" s="59" t="s">
        <v>676</v>
      </c>
      <c r="B1100" s="59" t="s">
        <v>89</v>
      </c>
      <c r="C1100" s="3">
        <v>43153</v>
      </c>
      <c r="D1100" s="19"/>
      <c r="E1100" s="49"/>
      <c r="F1100" s="49"/>
      <c r="G1100" s="49"/>
      <c r="H1100" s="49"/>
      <c r="I1100" s="49"/>
      <c r="J1100" s="49"/>
      <c r="K1100" s="49"/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9"/>
      <c r="AA1100" s="49"/>
      <c r="AB1100" s="49"/>
      <c r="AC1100" s="49"/>
      <c r="AD1100" s="49"/>
      <c r="AE1100" s="49"/>
      <c r="AF1100" s="49"/>
      <c r="AG1100" s="49"/>
      <c r="AH1100" s="49"/>
      <c r="AI1100" s="49"/>
      <c r="AJ1100" s="49"/>
      <c r="AK1100" s="49"/>
      <c r="AL1100" s="49"/>
      <c r="AM1100" s="49"/>
      <c r="AN1100" s="49"/>
      <c r="AO1100" s="49"/>
      <c r="AP1100" s="49"/>
      <c r="AQ1100" s="49"/>
      <c r="AR1100" s="49"/>
      <c r="AU1100" s="186">
        <v>61.51</v>
      </c>
      <c r="AV1100" s="49">
        <f t="shared" si="271"/>
        <v>467.47599999999994</v>
      </c>
      <c r="AW1100" s="49">
        <f t="shared" si="272"/>
        <v>500.68799999999993</v>
      </c>
      <c r="AX1100" s="19"/>
    </row>
    <row r="1101" spans="1:50" hidden="1">
      <c r="A1101" s="59" t="s">
        <v>677</v>
      </c>
      <c r="B1101" s="59" t="s">
        <v>89</v>
      </c>
      <c r="C1101" s="3">
        <v>43152</v>
      </c>
      <c r="D1101" s="19"/>
      <c r="E1101" s="49"/>
      <c r="F1101" s="49"/>
      <c r="G1101" s="49"/>
      <c r="H1101" s="49"/>
      <c r="I1101" s="49"/>
      <c r="J1101" s="49"/>
      <c r="K1101" s="49"/>
      <c r="L1101" s="49"/>
      <c r="M1101" s="49"/>
      <c r="N1101" s="49"/>
      <c r="O1101" s="49"/>
      <c r="P1101" s="49"/>
      <c r="Q1101" s="49"/>
      <c r="R1101" s="49"/>
      <c r="S1101" s="49"/>
      <c r="T1101" s="49"/>
      <c r="U1101" s="49"/>
      <c r="V1101" s="49"/>
      <c r="W1101" s="49"/>
      <c r="X1101" s="49"/>
      <c r="Y1101" s="49"/>
      <c r="Z1101" s="49"/>
      <c r="AA1101" s="49"/>
      <c r="AB1101" s="49"/>
      <c r="AC1101" s="49"/>
      <c r="AD1101" s="49"/>
      <c r="AE1101" s="49"/>
      <c r="AF1101" s="49"/>
      <c r="AG1101" s="49"/>
      <c r="AH1101" s="49"/>
      <c r="AI1101" s="49"/>
      <c r="AJ1101" s="49"/>
      <c r="AK1101" s="49"/>
      <c r="AL1101" s="49"/>
      <c r="AM1101" s="49"/>
      <c r="AN1101" s="49"/>
      <c r="AO1101" s="49"/>
      <c r="AP1101" s="49"/>
      <c r="AQ1101" s="49"/>
      <c r="AR1101" s="49"/>
      <c r="AU1101" s="186">
        <v>61.35</v>
      </c>
      <c r="AV1101" s="49">
        <f t="shared" si="271"/>
        <v>466.26</v>
      </c>
      <c r="AW1101" s="49">
        <f t="shared" si="272"/>
        <v>505.02</v>
      </c>
      <c r="AX1101" s="19"/>
    </row>
    <row r="1102" spans="1:50" hidden="1">
      <c r="A1102" s="59" t="s">
        <v>678</v>
      </c>
      <c r="B1102" s="59" t="s">
        <v>89</v>
      </c>
      <c r="C1102" s="3">
        <v>43151</v>
      </c>
      <c r="D1102" s="19"/>
      <c r="E1102" s="49"/>
      <c r="F1102" s="49"/>
      <c r="G1102" s="49"/>
      <c r="H1102" s="49"/>
      <c r="I1102" s="49"/>
      <c r="J1102" s="49"/>
      <c r="K1102" s="49"/>
      <c r="L1102" s="49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  <c r="AA1102" s="49"/>
      <c r="AB1102" s="49"/>
      <c r="AC1102" s="49"/>
      <c r="AD1102" s="49"/>
      <c r="AE1102" s="49"/>
      <c r="AF1102" s="49"/>
      <c r="AG1102" s="49"/>
      <c r="AH1102" s="49"/>
      <c r="AI1102" s="49"/>
      <c r="AJ1102" s="49"/>
      <c r="AK1102" s="49"/>
      <c r="AL1102" s="49"/>
      <c r="AM1102" s="49"/>
      <c r="AN1102" s="49"/>
      <c r="AO1102" s="49"/>
      <c r="AP1102" s="49"/>
      <c r="AQ1102" s="49"/>
      <c r="AR1102" s="49"/>
      <c r="AU1102" s="186">
        <v>61.95</v>
      </c>
      <c r="AV1102" s="49">
        <f t="shared" si="271"/>
        <v>470.82</v>
      </c>
      <c r="AW1102" s="49">
        <f t="shared" si="272"/>
        <v>492.09999999999997</v>
      </c>
      <c r="AX1102" s="19"/>
    </row>
    <row r="1103" spans="1:50" hidden="1">
      <c r="A1103" s="59" t="s">
        <v>679</v>
      </c>
      <c r="B1103" s="59" t="s">
        <v>89</v>
      </c>
      <c r="C1103" s="3">
        <v>43147</v>
      </c>
      <c r="D1103" s="19"/>
      <c r="E1103" s="49"/>
      <c r="F1103" s="49"/>
      <c r="G1103" s="49"/>
      <c r="H1103" s="49"/>
      <c r="I1103" s="49"/>
      <c r="J1103" s="49"/>
      <c r="K1103" s="49"/>
      <c r="L1103" s="49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  <c r="AA1103" s="49"/>
      <c r="AB1103" s="49"/>
      <c r="AC1103" s="49"/>
      <c r="AD1103" s="49"/>
      <c r="AE1103" s="49"/>
      <c r="AF1103" s="49"/>
      <c r="AG1103" s="49"/>
      <c r="AH1103" s="49"/>
      <c r="AI1103" s="49"/>
      <c r="AJ1103" s="49"/>
      <c r="AK1103" s="49"/>
      <c r="AL1103" s="49"/>
      <c r="AM1103" s="49"/>
      <c r="AN1103" s="49"/>
      <c r="AO1103" s="49"/>
      <c r="AP1103" s="49"/>
      <c r="AQ1103" s="49"/>
      <c r="AR1103" s="49"/>
      <c r="AU1103" s="171">
        <v>61.43</v>
      </c>
      <c r="AV1103" s="49">
        <f t="shared" si="271"/>
        <v>466.86799999999999</v>
      </c>
      <c r="AW1103" s="49">
        <f t="shared" si="272"/>
        <v>487.54</v>
      </c>
      <c r="AX1103" s="19"/>
    </row>
    <row r="1104" spans="1:50" hidden="1">
      <c r="A1104" s="59" t="s">
        <v>680</v>
      </c>
      <c r="B1104" s="59" t="s">
        <v>89</v>
      </c>
      <c r="C1104" s="3">
        <v>43146</v>
      </c>
      <c r="D1104" s="19"/>
      <c r="E1104" s="49"/>
      <c r="F1104" s="49"/>
      <c r="G1104" s="49"/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49"/>
      <c r="AB1104" s="49"/>
      <c r="AC1104" s="49"/>
      <c r="AD1104" s="49"/>
      <c r="AE1104" s="49"/>
      <c r="AF1104" s="49"/>
      <c r="AG1104" s="49"/>
      <c r="AH1104" s="49"/>
      <c r="AI1104" s="49"/>
      <c r="AJ1104" s="49"/>
      <c r="AK1104" s="49"/>
      <c r="AL1104" s="49"/>
      <c r="AM1104" s="49"/>
      <c r="AN1104" s="49"/>
      <c r="AO1104" s="49"/>
      <c r="AP1104" s="49"/>
      <c r="AQ1104" s="49"/>
      <c r="AR1104" s="49"/>
      <c r="AU1104" s="171">
        <v>60.33</v>
      </c>
      <c r="AV1104" s="49">
        <f t="shared" si="271"/>
        <v>458.50799999999998</v>
      </c>
      <c r="AW1104" s="49">
        <f t="shared" si="272"/>
        <v>481.61199999999997</v>
      </c>
      <c r="AX1104" s="19"/>
    </row>
    <row r="1105" spans="1:50" hidden="1">
      <c r="A1105" s="59" t="s">
        <v>681</v>
      </c>
      <c r="B1105" s="59" t="s">
        <v>89</v>
      </c>
      <c r="C1105" s="3">
        <v>43145</v>
      </c>
      <c r="D1105" s="19"/>
      <c r="E1105" s="49"/>
      <c r="F1105" s="49"/>
      <c r="G1105" s="49"/>
      <c r="H1105" s="49"/>
      <c r="I1105" s="49"/>
      <c r="J1105" s="49"/>
      <c r="K1105" s="49"/>
      <c r="L1105" s="49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  <c r="Z1105" s="49"/>
      <c r="AA1105" s="49"/>
      <c r="AB1105" s="49"/>
      <c r="AC1105" s="49"/>
      <c r="AD1105" s="49"/>
      <c r="AE1105" s="49"/>
      <c r="AF1105" s="49"/>
      <c r="AG1105" s="49"/>
      <c r="AH1105" s="49"/>
      <c r="AI1105" s="49"/>
      <c r="AJ1105" s="49"/>
      <c r="AK1105" s="49"/>
      <c r="AL1105" s="49"/>
      <c r="AM1105" s="49"/>
      <c r="AN1105" s="49"/>
      <c r="AO1105" s="49"/>
      <c r="AP1105" s="49"/>
      <c r="AQ1105" s="49"/>
      <c r="AR1105" s="49"/>
      <c r="AU1105" s="171">
        <v>58.47</v>
      </c>
      <c r="AV1105" s="49">
        <f t="shared" si="271"/>
        <v>444.37199999999996</v>
      </c>
      <c r="AW1105" s="49">
        <f t="shared" si="272"/>
        <v>480.39599999999996</v>
      </c>
      <c r="AX1105" s="19"/>
    </row>
    <row r="1106" spans="1:50" hidden="1">
      <c r="A1106" s="59" t="s">
        <v>682</v>
      </c>
      <c r="B1106" s="59" t="s">
        <v>89</v>
      </c>
      <c r="C1106" s="3">
        <v>43144</v>
      </c>
      <c r="D1106" s="19"/>
      <c r="E1106" s="49"/>
      <c r="F1106" s="49"/>
      <c r="G1106" s="49"/>
      <c r="H1106" s="49"/>
      <c r="I1106" s="49"/>
      <c r="J1106" s="49"/>
      <c r="K1106" s="49"/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  <c r="AA1106" s="49"/>
      <c r="AB1106" s="49"/>
      <c r="AC1106" s="49"/>
      <c r="AD1106" s="49"/>
      <c r="AE1106" s="49"/>
      <c r="AF1106" s="49"/>
      <c r="AG1106" s="49"/>
      <c r="AH1106" s="49"/>
      <c r="AI1106" s="49"/>
      <c r="AJ1106" s="49"/>
      <c r="AK1106" s="49"/>
      <c r="AL1106" s="49"/>
      <c r="AM1106" s="49"/>
      <c r="AN1106" s="49"/>
      <c r="AO1106" s="49"/>
      <c r="AP1106" s="49"/>
      <c r="AQ1106" s="49"/>
      <c r="AR1106" s="49"/>
      <c r="AU1106" s="171">
        <v>58.47</v>
      </c>
      <c r="AV1106" s="49">
        <f t="shared" si="271"/>
        <v>444.37199999999996</v>
      </c>
      <c r="AW1106" s="49">
        <f t="shared" si="272"/>
        <v>485.79199999999997</v>
      </c>
      <c r="AX1106" s="19"/>
    </row>
    <row r="1107" spans="1:50" hidden="1">
      <c r="A1107" s="59" t="s">
        <v>683</v>
      </c>
      <c r="B1107" s="59" t="s">
        <v>89</v>
      </c>
      <c r="C1107" s="3">
        <v>43143</v>
      </c>
      <c r="D1107" s="19"/>
      <c r="E1107" s="49"/>
      <c r="F1107" s="49"/>
      <c r="G1107" s="49"/>
      <c r="H1107" s="49"/>
      <c r="I1107" s="49"/>
      <c r="J1107" s="49"/>
      <c r="K1107" s="49"/>
      <c r="L1107" s="49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  <c r="AA1107" s="49"/>
      <c r="AB1107" s="49"/>
      <c r="AC1107" s="49"/>
      <c r="AD1107" s="49"/>
      <c r="AE1107" s="49"/>
      <c r="AF1107" s="49"/>
      <c r="AG1107" s="49"/>
      <c r="AH1107" s="49"/>
      <c r="AI1107" s="49"/>
      <c r="AJ1107" s="49"/>
      <c r="AK1107" s="49"/>
      <c r="AL1107" s="49"/>
      <c r="AM1107" s="49"/>
      <c r="AN1107" s="49"/>
      <c r="AO1107" s="49"/>
      <c r="AP1107" s="49"/>
      <c r="AQ1107" s="49"/>
      <c r="AR1107" s="49"/>
      <c r="AU1107" s="171">
        <v>58.47</v>
      </c>
      <c r="AV1107" s="49">
        <f t="shared" si="271"/>
        <v>444.37199999999996</v>
      </c>
      <c r="AW1107" s="49">
        <f t="shared" si="272"/>
        <v>483.81599999999997</v>
      </c>
      <c r="AX1107" s="19"/>
    </row>
    <row r="1108" spans="1:50" hidden="1">
      <c r="A1108" s="59" t="s">
        <v>684</v>
      </c>
      <c r="B1108" s="59" t="s">
        <v>89</v>
      </c>
      <c r="C1108" s="3">
        <v>43140</v>
      </c>
      <c r="D1108" s="19"/>
      <c r="E1108" s="49"/>
      <c r="F1108" s="49"/>
      <c r="G1108" s="49"/>
      <c r="H1108" s="49"/>
      <c r="I1108" s="49"/>
      <c r="J1108" s="49"/>
      <c r="K1108" s="49"/>
      <c r="L1108" s="49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  <c r="AA1108" s="49"/>
      <c r="AB1108" s="49"/>
      <c r="AC1108" s="49"/>
      <c r="AD1108" s="49"/>
      <c r="AE1108" s="49"/>
      <c r="AF1108" s="49"/>
      <c r="AG1108" s="49"/>
      <c r="AH1108" s="49"/>
      <c r="AI1108" s="49"/>
      <c r="AJ1108" s="49"/>
      <c r="AK1108" s="49"/>
      <c r="AL1108" s="49"/>
      <c r="AM1108" s="49"/>
      <c r="AN1108" s="49"/>
      <c r="AO1108" s="49"/>
      <c r="AP1108" s="49"/>
      <c r="AQ1108" s="49"/>
      <c r="AR1108" s="49"/>
      <c r="AU1108" s="171">
        <v>60.39</v>
      </c>
      <c r="AV1108" s="49">
        <f t="shared" si="271"/>
        <v>458.964</v>
      </c>
      <c r="AW1108" s="49">
        <f t="shared" si="272"/>
        <v>487.084</v>
      </c>
      <c r="AX1108" s="19"/>
    </row>
    <row r="1109" spans="1:50" hidden="1">
      <c r="A1109" s="59" t="s">
        <v>685</v>
      </c>
      <c r="B1109" s="59" t="s">
        <v>89</v>
      </c>
      <c r="C1109" s="3">
        <v>43139</v>
      </c>
      <c r="D1109" s="19"/>
      <c r="E1109" s="49"/>
      <c r="F1109" s="49"/>
      <c r="G1109" s="49"/>
      <c r="H1109" s="49"/>
      <c r="I1109" s="49"/>
      <c r="J1109" s="49"/>
      <c r="K1109" s="49"/>
      <c r="L1109" s="49"/>
      <c r="M1109" s="49"/>
      <c r="N1109" s="49"/>
      <c r="O1109" s="49"/>
      <c r="P1109" s="49"/>
      <c r="Q1109" s="49"/>
      <c r="R1109" s="49"/>
      <c r="S1109" s="49"/>
      <c r="T1109" s="49"/>
      <c r="U1109" s="49"/>
      <c r="V1109" s="49"/>
      <c r="W1109" s="49"/>
      <c r="X1109" s="49"/>
      <c r="Y1109" s="49"/>
      <c r="Z1109" s="49"/>
      <c r="AA1109" s="49"/>
      <c r="AB1109" s="49"/>
      <c r="AC1109" s="49"/>
      <c r="AD1109" s="49"/>
      <c r="AE1109" s="49"/>
      <c r="AF1109" s="49"/>
      <c r="AG1109" s="49"/>
      <c r="AH1109" s="49"/>
      <c r="AI1109" s="49"/>
      <c r="AJ1109" s="49"/>
      <c r="AK1109" s="49"/>
      <c r="AL1109" s="49"/>
      <c r="AM1109" s="49"/>
      <c r="AN1109" s="49"/>
      <c r="AO1109" s="49"/>
      <c r="AP1109" s="49"/>
      <c r="AQ1109" s="49"/>
      <c r="AR1109" s="49"/>
      <c r="AU1109" s="171">
        <v>61.97</v>
      </c>
      <c r="AV1109" s="49">
        <f t="shared" si="271"/>
        <v>470.97199999999998</v>
      </c>
      <c r="AW1109" s="49">
        <f t="shared" si="272"/>
        <v>480.39599999999996</v>
      </c>
      <c r="AX1109" s="19"/>
    </row>
    <row r="1110" spans="1:50" hidden="1">
      <c r="A1110" s="59" t="s">
        <v>686</v>
      </c>
      <c r="B1110" s="59" t="s">
        <v>89</v>
      </c>
      <c r="C1110" s="3">
        <v>43138</v>
      </c>
      <c r="D1110" s="19"/>
      <c r="E1110" s="49"/>
      <c r="F1110" s="49"/>
      <c r="G1110" s="49"/>
      <c r="H1110" s="49"/>
      <c r="I1110" s="49"/>
      <c r="J1110" s="49"/>
      <c r="K1110" s="49"/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  <c r="AA1110" s="49"/>
      <c r="AB1110" s="49"/>
      <c r="AC1110" s="49"/>
      <c r="AD1110" s="49"/>
      <c r="AE1110" s="49"/>
      <c r="AF1110" s="49"/>
      <c r="AG1110" s="49"/>
      <c r="AH1110" s="49"/>
      <c r="AI1110" s="49"/>
      <c r="AJ1110" s="49"/>
      <c r="AK1110" s="49"/>
      <c r="AL1110" s="49"/>
      <c r="AM1110" s="49"/>
      <c r="AN1110" s="49"/>
      <c r="AO1110" s="49"/>
      <c r="AP1110" s="49"/>
      <c r="AQ1110" s="49"/>
      <c r="AR1110" s="49"/>
      <c r="AU1110" s="171">
        <v>63.33</v>
      </c>
      <c r="AV1110" s="49">
        <f t="shared" si="271"/>
        <v>481.30799999999999</v>
      </c>
      <c r="AW1110" s="49">
        <f t="shared" si="272"/>
        <v>485.26</v>
      </c>
      <c r="AX1110" s="19"/>
    </row>
    <row r="1111" spans="1:50" hidden="1">
      <c r="A1111" s="59" t="s">
        <v>687</v>
      </c>
      <c r="B1111" s="59" t="s">
        <v>89</v>
      </c>
      <c r="C1111" s="3">
        <v>43137</v>
      </c>
      <c r="D1111" s="19"/>
      <c r="E1111" s="49"/>
      <c r="F1111" s="49"/>
      <c r="G1111" s="49"/>
      <c r="H1111" s="49"/>
      <c r="I1111" s="49"/>
      <c r="J1111" s="49"/>
      <c r="K1111" s="49"/>
      <c r="L1111" s="49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49"/>
      <c r="Y1111" s="49"/>
      <c r="Z1111" s="49"/>
      <c r="AA1111" s="49"/>
      <c r="AB1111" s="49"/>
      <c r="AC1111" s="49"/>
      <c r="AD1111" s="49"/>
      <c r="AE1111" s="49"/>
      <c r="AF1111" s="49"/>
      <c r="AG1111" s="49"/>
      <c r="AH1111" s="49"/>
      <c r="AI1111" s="49"/>
      <c r="AJ1111" s="49"/>
      <c r="AK1111" s="49"/>
      <c r="AL1111" s="49"/>
      <c r="AM1111" s="49"/>
      <c r="AN1111" s="49"/>
      <c r="AO1111" s="49"/>
      <c r="AP1111" s="49"/>
      <c r="AQ1111" s="49"/>
      <c r="AR1111" s="49"/>
      <c r="AU1111" s="171">
        <v>63.35</v>
      </c>
      <c r="AV1111" s="49">
        <f t="shared" si="271"/>
        <v>481.46</v>
      </c>
      <c r="AW1111" s="49">
        <f t="shared" si="272"/>
        <v>481.91599999999994</v>
      </c>
      <c r="AX1111" s="19"/>
    </row>
    <row r="1112" spans="1:50" hidden="1">
      <c r="A1112" s="59" t="s">
        <v>688</v>
      </c>
      <c r="B1112" s="59" t="s">
        <v>89</v>
      </c>
      <c r="C1112" s="3">
        <v>43136</v>
      </c>
      <c r="D1112" s="19"/>
      <c r="E1112" s="49"/>
      <c r="F1112" s="49"/>
      <c r="G1112" s="49"/>
      <c r="H1112" s="49"/>
      <c r="I1112" s="49"/>
      <c r="J1112" s="49"/>
      <c r="K1112" s="49"/>
      <c r="L1112" s="49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  <c r="Z1112" s="49"/>
      <c r="AA1112" s="49"/>
      <c r="AB1112" s="49"/>
      <c r="AC1112" s="49"/>
      <c r="AD1112" s="49"/>
      <c r="AE1112" s="49"/>
      <c r="AF1112" s="49"/>
      <c r="AG1112" s="49"/>
      <c r="AH1112" s="49"/>
      <c r="AI1112" s="49"/>
      <c r="AJ1112" s="49"/>
      <c r="AK1112" s="49"/>
      <c r="AL1112" s="49"/>
      <c r="AM1112" s="49"/>
      <c r="AN1112" s="49"/>
      <c r="AO1112" s="49"/>
      <c r="AP1112" s="49"/>
      <c r="AQ1112" s="49"/>
      <c r="AR1112" s="49"/>
      <c r="AU1112" s="171">
        <v>64.56</v>
      </c>
      <c r="AV1112" s="49">
        <f t="shared" si="271"/>
        <v>490.65600000000001</v>
      </c>
      <c r="AW1112" s="49">
        <f t="shared" si="272"/>
        <v>470.74399999999997</v>
      </c>
      <c r="AX1112" s="19"/>
    </row>
    <row r="1113" spans="1:50" hidden="1">
      <c r="A1113" s="59" t="s">
        <v>689</v>
      </c>
      <c r="B1113" s="59" t="s">
        <v>89</v>
      </c>
      <c r="C1113" s="3">
        <v>43133</v>
      </c>
      <c r="D1113" s="19"/>
      <c r="E1113" s="49"/>
      <c r="F1113" s="49"/>
      <c r="G1113" s="49"/>
      <c r="H1113" s="49"/>
      <c r="I1113" s="49"/>
      <c r="J1113" s="49"/>
      <c r="K1113" s="49"/>
      <c r="L1113" s="49"/>
      <c r="M1113" s="49"/>
      <c r="N1113" s="49"/>
      <c r="O1113" s="49"/>
      <c r="P1113" s="49"/>
      <c r="Q1113" s="49"/>
      <c r="R1113" s="49"/>
      <c r="S1113" s="49"/>
      <c r="T1113" s="49"/>
      <c r="U1113" s="49"/>
      <c r="V1113" s="49"/>
      <c r="W1113" s="49"/>
      <c r="X1113" s="49"/>
      <c r="Y1113" s="49"/>
      <c r="Z1113" s="49"/>
      <c r="AA1113" s="49"/>
      <c r="AB1113" s="49"/>
      <c r="AC1113" s="49"/>
      <c r="AD1113" s="49"/>
      <c r="AE1113" s="49"/>
      <c r="AF1113" s="49"/>
      <c r="AG1113" s="49"/>
      <c r="AH1113" s="49"/>
      <c r="AI1113" s="49"/>
      <c r="AJ1113" s="49"/>
      <c r="AK1113" s="49"/>
      <c r="AL1113" s="49"/>
      <c r="AM1113" s="49"/>
      <c r="AN1113" s="49"/>
      <c r="AO1113" s="49"/>
      <c r="AP1113" s="49"/>
      <c r="AQ1113" s="49"/>
      <c r="AR1113" s="49"/>
      <c r="AU1113" s="171">
        <v>65.760000000000005</v>
      </c>
      <c r="AV1113" s="49">
        <f t="shared" si="271"/>
        <v>499.77600000000001</v>
      </c>
      <c r="AW1113" s="49">
        <f t="shared" si="272"/>
        <v>467.02</v>
      </c>
      <c r="AX1113" s="19"/>
    </row>
    <row r="1114" spans="1:50" hidden="1">
      <c r="A1114" s="59" t="s">
        <v>690</v>
      </c>
      <c r="B1114" s="59" t="s">
        <v>89</v>
      </c>
      <c r="C1114" s="3">
        <v>43132</v>
      </c>
      <c r="D1114" s="19"/>
      <c r="E1114" s="49"/>
      <c r="F1114" s="49"/>
      <c r="G1114" s="49"/>
      <c r="H1114" s="49"/>
      <c r="I1114" s="49"/>
      <c r="J1114" s="49"/>
      <c r="K1114" s="49"/>
      <c r="L1114" s="49"/>
      <c r="M1114" s="49"/>
      <c r="N1114" s="49"/>
      <c r="O1114" s="49"/>
      <c r="P1114" s="49"/>
      <c r="Q1114" s="49"/>
      <c r="R1114" s="49"/>
      <c r="S1114" s="49"/>
      <c r="T1114" s="49"/>
      <c r="U1114" s="49"/>
      <c r="V1114" s="49"/>
      <c r="W1114" s="49"/>
      <c r="X1114" s="49"/>
      <c r="Y1114" s="49"/>
      <c r="Z1114" s="49"/>
      <c r="AA1114" s="49"/>
      <c r="AB1114" s="49"/>
      <c r="AC1114" s="49"/>
      <c r="AD1114" s="49"/>
      <c r="AE1114" s="49"/>
      <c r="AF1114" s="49"/>
      <c r="AG1114" s="49"/>
      <c r="AH1114" s="49"/>
      <c r="AI1114" s="49"/>
      <c r="AJ1114" s="49"/>
      <c r="AK1114" s="49"/>
      <c r="AL1114" s="49"/>
      <c r="AM1114" s="49"/>
      <c r="AN1114" s="49"/>
      <c r="AO1114" s="49"/>
      <c r="AP1114" s="49"/>
      <c r="AQ1114" s="49"/>
      <c r="AR1114" s="49"/>
      <c r="AU1114" s="171">
        <v>65.44</v>
      </c>
      <c r="AV1114" s="49">
        <f t="shared" si="271"/>
        <v>497.34399999999994</v>
      </c>
      <c r="AW1114" s="49">
        <f t="shared" si="272"/>
        <v>467.17199999999997</v>
      </c>
      <c r="AX1114" s="19"/>
    </row>
    <row r="1115" spans="1:50" hidden="1">
      <c r="A1115" s="59" t="s">
        <v>691</v>
      </c>
      <c r="B1115" s="59" t="s">
        <v>90</v>
      </c>
      <c r="C1115" s="3">
        <v>43131</v>
      </c>
      <c r="D1115" s="19"/>
      <c r="E1115" s="49"/>
      <c r="F1115" s="49"/>
      <c r="G1115" s="49"/>
      <c r="H1115" s="49"/>
      <c r="I1115" s="49"/>
      <c r="J1115" s="49"/>
      <c r="K1115" s="49"/>
      <c r="L1115" s="49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  <c r="Z1115" s="49"/>
      <c r="AA1115" s="49"/>
      <c r="AB1115" s="49"/>
      <c r="AC1115" s="49"/>
      <c r="AD1115" s="49"/>
      <c r="AE1115" s="49"/>
      <c r="AF1115" s="49"/>
      <c r="AG1115" s="49"/>
      <c r="AH1115" s="49"/>
      <c r="AI1115" s="49"/>
      <c r="AJ1115" s="49"/>
      <c r="AK1115" s="49"/>
      <c r="AL1115" s="49"/>
      <c r="AM1115" s="49"/>
      <c r="AN1115" s="49"/>
      <c r="AO1115" s="49"/>
      <c r="AP1115" s="49"/>
      <c r="AQ1115" s="49"/>
      <c r="AR1115" s="49"/>
      <c r="AU1115" s="171">
        <v>64.19</v>
      </c>
      <c r="AV1115" s="49">
        <f t="shared" si="271"/>
        <v>487.84399999999994</v>
      </c>
      <c r="AW1115" s="49">
        <f t="shared" si="272"/>
        <v>469.67999999999995</v>
      </c>
      <c r="AX1115" s="19"/>
    </row>
    <row r="1116" spans="1:50" hidden="1">
      <c r="A1116" s="59" t="s">
        <v>692</v>
      </c>
      <c r="B1116" s="59" t="s">
        <v>90</v>
      </c>
      <c r="C1116" s="3">
        <v>43130</v>
      </c>
      <c r="D1116" s="19"/>
      <c r="E1116" s="49"/>
      <c r="F1116" s="49"/>
      <c r="G1116" s="49"/>
      <c r="H1116" s="49"/>
      <c r="I1116" s="49"/>
      <c r="J1116" s="49"/>
      <c r="K1116" s="49"/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9"/>
      <c r="AA1116" s="49"/>
      <c r="AB1116" s="49"/>
      <c r="AC1116" s="49"/>
      <c r="AD1116" s="49"/>
      <c r="AE1116" s="49"/>
      <c r="AF1116" s="49"/>
      <c r="AG1116" s="49"/>
      <c r="AH1116" s="49"/>
      <c r="AI1116" s="49"/>
      <c r="AJ1116" s="49"/>
      <c r="AK1116" s="49"/>
      <c r="AL1116" s="49"/>
      <c r="AM1116" s="49"/>
      <c r="AN1116" s="49"/>
      <c r="AO1116" s="49"/>
      <c r="AP1116" s="49"/>
      <c r="AQ1116" s="49"/>
      <c r="AR1116" s="49"/>
      <c r="AU1116" s="171">
        <v>64.709999999999994</v>
      </c>
      <c r="AV1116" s="49">
        <f t="shared" si="271"/>
        <v>491.79599999999994</v>
      </c>
      <c r="AW1116" s="49">
        <f t="shared" si="272"/>
        <v>462.30799999999999</v>
      </c>
      <c r="AX1116" s="19"/>
    </row>
    <row r="1117" spans="1:50" hidden="1">
      <c r="A1117" s="59" t="s">
        <v>693</v>
      </c>
      <c r="B1117" s="59" t="s">
        <v>90</v>
      </c>
      <c r="C1117" s="3">
        <v>43129</v>
      </c>
      <c r="D1117" s="19"/>
      <c r="E1117" s="49"/>
      <c r="F1117" s="49"/>
      <c r="G1117" s="49"/>
      <c r="H1117" s="49"/>
      <c r="I1117" s="49"/>
      <c r="J1117" s="49"/>
      <c r="K1117" s="49"/>
      <c r="L1117" s="49"/>
      <c r="M1117" s="49"/>
      <c r="N1117" s="49"/>
      <c r="O1117" s="49"/>
      <c r="P1117" s="49"/>
      <c r="Q1117" s="49"/>
      <c r="R1117" s="49"/>
      <c r="S1117" s="49"/>
      <c r="T1117" s="49"/>
      <c r="U1117" s="49"/>
      <c r="V1117" s="49"/>
      <c r="W1117" s="49"/>
      <c r="X1117" s="49"/>
      <c r="Y1117" s="49"/>
      <c r="Z1117" s="49"/>
      <c r="AA1117" s="49"/>
      <c r="AB1117" s="49"/>
      <c r="AC1117" s="49"/>
      <c r="AD1117" s="49"/>
      <c r="AE1117" s="49"/>
      <c r="AF1117" s="49"/>
      <c r="AG1117" s="49"/>
      <c r="AH1117" s="49"/>
      <c r="AI1117" s="49"/>
      <c r="AJ1117" s="49"/>
      <c r="AK1117" s="49"/>
      <c r="AL1117" s="49"/>
      <c r="AM1117" s="49"/>
      <c r="AN1117" s="49"/>
      <c r="AO1117" s="49"/>
      <c r="AP1117" s="49"/>
      <c r="AQ1117" s="49"/>
      <c r="AR1117" s="49"/>
      <c r="AU1117" s="171">
        <v>65.709999999999994</v>
      </c>
      <c r="AV1117" s="49">
        <f t="shared" si="271"/>
        <v>499.3959999999999</v>
      </c>
      <c r="AW1117" s="49">
        <f t="shared" si="272"/>
        <v>459.26799999999997</v>
      </c>
      <c r="AX1117" s="19"/>
    </row>
    <row r="1118" spans="1:50" hidden="1">
      <c r="A1118" s="59" t="s">
        <v>694</v>
      </c>
      <c r="B1118" s="59" t="s">
        <v>90</v>
      </c>
      <c r="C1118" s="3">
        <v>43126</v>
      </c>
      <c r="D1118" s="19"/>
      <c r="E1118" s="49"/>
      <c r="F1118" s="49"/>
      <c r="G1118" s="49"/>
      <c r="H1118" s="49"/>
      <c r="I1118" s="49"/>
      <c r="J1118" s="49"/>
      <c r="K1118" s="49"/>
      <c r="L1118" s="49"/>
      <c r="M1118" s="49"/>
      <c r="N1118" s="49"/>
      <c r="O1118" s="49"/>
      <c r="P1118" s="49"/>
      <c r="Q1118" s="49"/>
      <c r="R1118" s="49"/>
      <c r="S1118" s="49"/>
      <c r="T1118" s="49"/>
      <c r="U1118" s="49"/>
      <c r="V1118" s="49"/>
      <c r="W1118" s="49"/>
      <c r="X1118" s="49"/>
      <c r="Y1118" s="49"/>
      <c r="Z1118" s="49"/>
      <c r="AA1118" s="49"/>
      <c r="AB1118" s="49"/>
      <c r="AC1118" s="49"/>
      <c r="AD1118" s="49"/>
      <c r="AE1118" s="49"/>
      <c r="AF1118" s="49"/>
      <c r="AG1118" s="49"/>
      <c r="AH1118" s="49"/>
      <c r="AI1118" s="49"/>
      <c r="AJ1118" s="49"/>
      <c r="AK1118" s="49"/>
      <c r="AL1118" s="49"/>
      <c r="AM1118" s="49"/>
      <c r="AN1118" s="49"/>
      <c r="AO1118" s="49"/>
      <c r="AP1118" s="49"/>
      <c r="AQ1118" s="49"/>
      <c r="AR1118" s="49"/>
      <c r="AU1118" s="171">
        <v>65.88</v>
      </c>
      <c r="AV1118" s="49">
        <f t="shared" si="271"/>
        <v>500.68799999999993</v>
      </c>
      <c r="AW1118" s="49">
        <f t="shared" si="272"/>
        <v>0</v>
      </c>
      <c r="AX1118" s="19"/>
    </row>
    <row r="1119" spans="1:50" hidden="1">
      <c r="A1119" s="59" t="s">
        <v>695</v>
      </c>
      <c r="B1119" s="59" t="s">
        <v>90</v>
      </c>
      <c r="C1119" s="3">
        <v>43125</v>
      </c>
      <c r="D1119" s="19"/>
      <c r="E1119" s="49"/>
      <c r="F1119" s="49"/>
      <c r="G1119" s="49"/>
      <c r="H1119" s="49"/>
      <c r="I1119" s="49"/>
      <c r="J1119" s="49"/>
      <c r="K1119" s="49"/>
      <c r="L1119" s="49"/>
      <c r="M1119" s="49"/>
      <c r="N1119" s="49"/>
      <c r="O1119" s="49"/>
      <c r="P1119" s="49"/>
      <c r="Q1119" s="49"/>
      <c r="R1119" s="49"/>
      <c r="S1119" s="49"/>
      <c r="T1119" s="49"/>
      <c r="U1119" s="49"/>
      <c r="V1119" s="49"/>
      <c r="W1119" s="49"/>
      <c r="X1119" s="49"/>
      <c r="Y1119" s="49"/>
      <c r="Z1119" s="49"/>
      <c r="AA1119" s="49"/>
      <c r="AB1119" s="49"/>
      <c r="AC1119" s="49"/>
      <c r="AD1119" s="49"/>
      <c r="AE1119" s="49"/>
      <c r="AF1119" s="49"/>
      <c r="AG1119" s="49"/>
      <c r="AH1119" s="49"/>
      <c r="AI1119" s="49"/>
      <c r="AJ1119" s="49"/>
      <c r="AK1119" s="49"/>
      <c r="AL1119" s="49"/>
      <c r="AM1119" s="49"/>
      <c r="AN1119" s="49"/>
      <c r="AO1119" s="49"/>
      <c r="AP1119" s="49"/>
      <c r="AQ1119" s="49"/>
      <c r="AR1119" s="49"/>
      <c r="AU1119" s="171">
        <v>66.45</v>
      </c>
      <c r="AV1119" s="49">
        <f t="shared" si="271"/>
        <v>505.02</v>
      </c>
      <c r="AW1119" s="49">
        <f t="shared" si="272"/>
        <v>0</v>
      </c>
      <c r="AX1119" s="19"/>
    </row>
    <row r="1120" spans="1:50" hidden="1">
      <c r="A1120" s="59" t="s">
        <v>696</v>
      </c>
      <c r="B1120" s="59" t="s">
        <v>90</v>
      </c>
      <c r="C1120" s="3">
        <v>43124</v>
      </c>
      <c r="D1120" s="19"/>
      <c r="E1120" s="49"/>
      <c r="F1120" s="49"/>
      <c r="G1120" s="49"/>
      <c r="H1120" s="49"/>
      <c r="I1120" s="49"/>
      <c r="J1120" s="49"/>
      <c r="K1120" s="49"/>
      <c r="L1120" s="49"/>
      <c r="M1120" s="49"/>
      <c r="N1120" s="49"/>
      <c r="O1120" s="49"/>
      <c r="P1120" s="49"/>
      <c r="Q1120" s="49"/>
      <c r="R1120" s="49"/>
      <c r="S1120" s="49"/>
      <c r="T1120" s="49"/>
      <c r="U1120" s="49"/>
      <c r="V1120" s="49"/>
      <c r="W1120" s="49"/>
      <c r="X1120" s="49"/>
      <c r="Y1120" s="49"/>
      <c r="Z1120" s="49"/>
      <c r="AA1120" s="49"/>
      <c r="AB1120" s="49"/>
      <c r="AC1120" s="49"/>
      <c r="AD1120" s="49"/>
      <c r="AE1120" s="49"/>
      <c r="AF1120" s="49"/>
      <c r="AG1120" s="49"/>
      <c r="AH1120" s="49"/>
      <c r="AI1120" s="49"/>
      <c r="AJ1120" s="49"/>
      <c r="AK1120" s="49"/>
      <c r="AL1120" s="49"/>
      <c r="AM1120" s="49"/>
      <c r="AN1120" s="49"/>
      <c r="AO1120" s="49"/>
      <c r="AP1120" s="49"/>
      <c r="AQ1120" s="49"/>
      <c r="AR1120" s="49"/>
      <c r="AU1120" s="171">
        <v>64.75</v>
      </c>
      <c r="AV1120" s="49">
        <f t="shared" si="271"/>
        <v>492.09999999999997</v>
      </c>
      <c r="AW1120" s="49">
        <f t="shared" si="272"/>
        <v>0</v>
      </c>
      <c r="AX1120" s="19"/>
    </row>
    <row r="1121" spans="1:50" hidden="1">
      <c r="A1121" s="59" t="s">
        <v>697</v>
      </c>
      <c r="B1121" s="59" t="s">
        <v>90</v>
      </c>
      <c r="C1121" s="3">
        <v>43123</v>
      </c>
      <c r="D1121" s="19"/>
      <c r="E1121" s="49"/>
      <c r="F1121" s="49"/>
      <c r="G1121" s="49"/>
      <c r="H1121" s="49"/>
      <c r="I1121" s="49"/>
      <c r="J1121" s="49"/>
      <c r="K1121" s="49"/>
      <c r="L1121" s="49"/>
      <c r="M1121" s="49"/>
      <c r="N1121" s="49"/>
      <c r="O1121" s="49"/>
      <c r="P1121" s="49"/>
      <c r="Q1121" s="49"/>
      <c r="R1121" s="49"/>
      <c r="S1121" s="49"/>
      <c r="T1121" s="49"/>
      <c r="U1121" s="49"/>
      <c r="V1121" s="49"/>
      <c r="W1121" s="49"/>
      <c r="X1121" s="49"/>
      <c r="Y1121" s="49"/>
      <c r="Z1121" s="49"/>
      <c r="AA1121" s="49"/>
      <c r="AB1121" s="49"/>
      <c r="AC1121" s="49"/>
      <c r="AD1121" s="49"/>
      <c r="AE1121" s="49"/>
      <c r="AF1121" s="49"/>
      <c r="AG1121" s="49"/>
      <c r="AH1121" s="49"/>
      <c r="AI1121" s="49"/>
      <c r="AJ1121" s="49"/>
      <c r="AK1121" s="49"/>
      <c r="AL1121" s="49"/>
      <c r="AM1121" s="49"/>
      <c r="AN1121" s="49"/>
      <c r="AO1121" s="49"/>
      <c r="AP1121" s="49"/>
      <c r="AQ1121" s="49"/>
      <c r="AR1121" s="49"/>
      <c r="AU1121" s="171">
        <v>64.150000000000006</v>
      </c>
      <c r="AV1121" s="49">
        <f t="shared" si="271"/>
        <v>487.54</v>
      </c>
      <c r="AW1121" s="49">
        <f t="shared" si="272"/>
        <v>0</v>
      </c>
      <c r="AX1121" s="19"/>
    </row>
    <row r="1122" spans="1:50" hidden="1">
      <c r="A1122" s="59" t="s">
        <v>698</v>
      </c>
      <c r="B1122" s="59" t="s">
        <v>90</v>
      </c>
      <c r="C1122" s="3">
        <v>43122</v>
      </c>
      <c r="D1122" s="19"/>
      <c r="E1122" s="49"/>
      <c r="F1122" s="49"/>
      <c r="G1122" s="49"/>
      <c r="H1122" s="49"/>
      <c r="I1122" s="49"/>
      <c r="J1122" s="49"/>
      <c r="K1122" s="49"/>
      <c r="L1122" s="49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  <c r="Z1122" s="49"/>
      <c r="AA1122" s="49"/>
      <c r="AB1122" s="49"/>
      <c r="AC1122" s="49"/>
      <c r="AD1122" s="49"/>
      <c r="AE1122" s="49"/>
      <c r="AF1122" s="49"/>
      <c r="AG1122" s="49"/>
      <c r="AH1122" s="49"/>
      <c r="AI1122" s="49"/>
      <c r="AJ1122" s="49"/>
      <c r="AK1122" s="49"/>
      <c r="AL1122" s="49"/>
      <c r="AM1122" s="49"/>
      <c r="AN1122" s="49"/>
      <c r="AO1122" s="49"/>
      <c r="AP1122" s="49"/>
      <c r="AQ1122" s="49"/>
      <c r="AR1122" s="49"/>
      <c r="AU1122" s="171">
        <v>63.37</v>
      </c>
      <c r="AV1122" s="49">
        <f t="shared" si="271"/>
        <v>481.61199999999997</v>
      </c>
      <c r="AW1122" s="49">
        <f t="shared" si="272"/>
        <v>0</v>
      </c>
      <c r="AX1122" s="19"/>
    </row>
    <row r="1123" spans="1:50" hidden="1">
      <c r="A1123" s="59" t="s">
        <v>699</v>
      </c>
      <c r="B1123" s="59" t="s">
        <v>90</v>
      </c>
      <c r="C1123" s="3">
        <v>43119</v>
      </c>
      <c r="D1123" s="19"/>
      <c r="E1123" s="49"/>
      <c r="F1123" s="49"/>
      <c r="G1123" s="49"/>
      <c r="H1123" s="49"/>
      <c r="I1123" s="49"/>
      <c r="J1123" s="49"/>
      <c r="K1123" s="49"/>
      <c r="L1123" s="49"/>
      <c r="M1123" s="49"/>
      <c r="N1123" s="49"/>
      <c r="O1123" s="49"/>
      <c r="P1123" s="49"/>
      <c r="Q1123" s="49"/>
      <c r="R1123" s="49"/>
      <c r="S1123" s="49"/>
      <c r="T1123" s="49"/>
      <c r="U1123" s="49"/>
      <c r="V1123" s="49"/>
      <c r="W1123" s="49"/>
      <c r="X1123" s="49"/>
      <c r="Y1123" s="49"/>
      <c r="Z1123" s="49"/>
      <c r="AA1123" s="49"/>
      <c r="AB1123" s="49"/>
      <c r="AC1123" s="49"/>
      <c r="AD1123" s="49"/>
      <c r="AE1123" s="49"/>
      <c r="AF1123" s="49"/>
      <c r="AG1123" s="49"/>
      <c r="AH1123" s="49"/>
      <c r="AI1123" s="49"/>
      <c r="AJ1123" s="49"/>
      <c r="AK1123" s="49"/>
      <c r="AL1123" s="49"/>
      <c r="AM1123" s="49"/>
      <c r="AN1123" s="49"/>
      <c r="AO1123" s="49"/>
      <c r="AP1123" s="49"/>
      <c r="AQ1123" s="49"/>
      <c r="AR1123" s="49"/>
      <c r="AU1123" s="171">
        <v>63.21</v>
      </c>
      <c r="AV1123" s="49">
        <f t="shared" si="271"/>
        <v>480.39599999999996</v>
      </c>
      <c r="AW1123" s="49">
        <f t="shared" si="272"/>
        <v>0</v>
      </c>
      <c r="AX1123" s="19"/>
    </row>
    <row r="1124" spans="1:50" hidden="1">
      <c r="A1124" s="59" t="s">
        <v>700</v>
      </c>
      <c r="B1124" s="59" t="s">
        <v>90</v>
      </c>
      <c r="C1124" s="3">
        <v>43118</v>
      </c>
      <c r="D1124" s="19"/>
      <c r="E1124" s="49"/>
      <c r="F1124" s="49"/>
      <c r="G1124" s="49"/>
      <c r="H1124" s="49"/>
      <c r="I1124" s="49"/>
      <c r="J1124" s="49"/>
      <c r="K1124" s="49"/>
      <c r="L1124" s="49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49"/>
      <c r="Y1124" s="49"/>
      <c r="Z1124" s="49"/>
      <c r="AA1124" s="49"/>
      <c r="AB1124" s="49"/>
      <c r="AC1124" s="49"/>
      <c r="AD1124" s="49"/>
      <c r="AE1124" s="49"/>
      <c r="AF1124" s="49"/>
      <c r="AG1124" s="49"/>
      <c r="AH1124" s="49"/>
      <c r="AI1124" s="49"/>
      <c r="AJ1124" s="49"/>
      <c r="AK1124" s="49"/>
      <c r="AL1124" s="49"/>
      <c r="AM1124" s="49"/>
      <c r="AN1124" s="49"/>
      <c r="AO1124" s="49"/>
      <c r="AP1124" s="49"/>
      <c r="AQ1124" s="49"/>
      <c r="AR1124" s="49"/>
      <c r="AU1124" s="171">
        <v>63.92</v>
      </c>
      <c r="AV1124" s="49">
        <f t="shared" si="271"/>
        <v>485.79199999999997</v>
      </c>
      <c r="AW1124" s="49">
        <f t="shared" si="272"/>
        <v>0</v>
      </c>
      <c r="AX1124" s="19"/>
    </row>
    <row r="1125" spans="1:50" hidden="1">
      <c r="A1125" s="59" t="s">
        <v>701</v>
      </c>
      <c r="B1125" s="59" t="s">
        <v>90</v>
      </c>
      <c r="C1125" s="3">
        <v>43117</v>
      </c>
      <c r="D1125" s="19"/>
      <c r="E1125" s="49"/>
      <c r="F1125" s="49"/>
      <c r="G1125" s="49"/>
      <c r="H1125" s="49"/>
      <c r="I1125" s="49"/>
      <c r="J1125" s="49"/>
      <c r="K1125" s="49"/>
      <c r="L1125" s="49"/>
      <c r="M1125" s="49"/>
      <c r="N1125" s="49"/>
      <c r="O1125" s="49"/>
      <c r="P1125" s="49"/>
      <c r="Q1125" s="49"/>
      <c r="R1125" s="49"/>
      <c r="S1125" s="49"/>
      <c r="T1125" s="49"/>
      <c r="U1125" s="49"/>
      <c r="V1125" s="49"/>
      <c r="W1125" s="49"/>
      <c r="X1125" s="49"/>
      <c r="Y1125" s="49"/>
      <c r="Z1125" s="49"/>
      <c r="AA1125" s="49"/>
      <c r="AB1125" s="49"/>
      <c r="AC1125" s="49"/>
      <c r="AD1125" s="49"/>
      <c r="AE1125" s="49"/>
      <c r="AF1125" s="49"/>
      <c r="AG1125" s="49"/>
      <c r="AH1125" s="49"/>
      <c r="AI1125" s="49"/>
      <c r="AJ1125" s="49"/>
      <c r="AK1125" s="49"/>
      <c r="AL1125" s="49"/>
      <c r="AM1125" s="49"/>
      <c r="AN1125" s="49"/>
      <c r="AO1125" s="49"/>
      <c r="AP1125" s="49"/>
      <c r="AQ1125" s="49"/>
      <c r="AR1125" s="49"/>
      <c r="AU1125" s="171">
        <v>63.66</v>
      </c>
      <c r="AV1125" s="49">
        <f t="shared" si="271"/>
        <v>483.81599999999997</v>
      </c>
      <c r="AW1125" s="49">
        <f t="shared" si="272"/>
        <v>0</v>
      </c>
      <c r="AX1125" s="19"/>
    </row>
    <row r="1126" spans="1:50" hidden="1">
      <c r="A1126" s="59" t="s">
        <v>702</v>
      </c>
      <c r="B1126" s="59" t="s">
        <v>90</v>
      </c>
      <c r="C1126" s="3">
        <v>43116</v>
      </c>
      <c r="D1126" s="19"/>
      <c r="E1126" s="49"/>
      <c r="F1126" s="49"/>
      <c r="G1126" s="49"/>
      <c r="H1126" s="49"/>
      <c r="I1126" s="49"/>
      <c r="J1126" s="49"/>
      <c r="K1126" s="49"/>
      <c r="L1126" s="49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  <c r="Z1126" s="49"/>
      <c r="AA1126" s="49"/>
      <c r="AB1126" s="49"/>
      <c r="AC1126" s="49"/>
      <c r="AD1126" s="49"/>
      <c r="AE1126" s="49"/>
      <c r="AF1126" s="49"/>
      <c r="AG1126" s="49"/>
      <c r="AH1126" s="49"/>
      <c r="AI1126" s="49"/>
      <c r="AJ1126" s="49"/>
      <c r="AK1126" s="49"/>
      <c r="AL1126" s="49"/>
      <c r="AM1126" s="49"/>
      <c r="AN1126" s="49"/>
      <c r="AO1126" s="49"/>
      <c r="AP1126" s="49"/>
      <c r="AQ1126" s="49"/>
      <c r="AR1126" s="49"/>
      <c r="AU1126" s="171">
        <v>64.09</v>
      </c>
      <c r="AV1126" s="49">
        <f t="shared" si="271"/>
        <v>487.084</v>
      </c>
      <c r="AW1126" s="49">
        <f t="shared" si="272"/>
        <v>0</v>
      </c>
      <c r="AX1126" s="19"/>
    </row>
    <row r="1127" spans="1:50" hidden="1">
      <c r="A1127" s="59" t="s">
        <v>703</v>
      </c>
      <c r="B1127" s="59" t="s">
        <v>90</v>
      </c>
      <c r="C1127" s="3">
        <v>43112</v>
      </c>
      <c r="D1127" s="19"/>
      <c r="E1127" s="49"/>
      <c r="F1127" s="49"/>
      <c r="G1127" s="49"/>
      <c r="H1127" s="49"/>
      <c r="I1127" s="49"/>
      <c r="J1127" s="49"/>
      <c r="K1127" s="49"/>
      <c r="L1127" s="49"/>
      <c r="M1127" s="49"/>
      <c r="N1127" s="49"/>
      <c r="O1127" s="49"/>
      <c r="P1127" s="49"/>
      <c r="Q1127" s="49"/>
      <c r="R1127" s="49"/>
      <c r="S1127" s="49"/>
      <c r="T1127" s="49"/>
      <c r="U1127" s="49"/>
      <c r="V1127" s="49"/>
      <c r="W1127" s="49"/>
      <c r="X1127" s="49"/>
      <c r="Y1127" s="49"/>
      <c r="Z1127" s="49"/>
      <c r="AA1127" s="49"/>
      <c r="AB1127" s="49"/>
      <c r="AC1127" s="49"/>
      <c r="AD1127" s="49"/>
      <c r="AE1127" s="49"/>
      <c r="AF1127" s="49"/>
      <c r="AG1127" s="49"/>
      <c r="AH1127" s="49"/>
      <c r="AI1127" s="49"/>
      <c r="AJ1127" s="49"/>
      <c r="AK1127" s="49"/>
      <c r="AL1127" s="49"/>
      <c r="AM1127" s="49"/>
      <c r="AN1127" s="49"/>
      <c r="AO1127" s="49"/>
      <c r="AP1127" s="49"/>
      <c r="AQ1127" s="49"/>
      <c r="AR1127" s="49"/>
      <c r="AU1127" s="171">
        <v>63.21</v>
      </c>
      <c r="AV1127" s="49">
        <f t="shared" si="271"/>
        <v>480.39599999999996</v>
      </c>
      <c r="AW1127" s="49">
        <f t="shared" si="272"/>
        <v>0</v>
      </c>
      <c r="AX1127" s="19"/>
    </row>
    <row r="1128" spans="1:50" hidden="1">
      <c r="A1128" s="59" t="s">
        <v>704</v>
      </c>
      <c r="B1128" s="59" t="s">
        <v>90</v>
      </c>
      <c r="C1128" s="3">
        <v>43111</v>
      </c>
      <c r="D1128" s="19"/>
      <c r="E1128" s="49"/>
      <c r="F1128" s="49"/>
      <c r="G1128" s="49"/>
      <c r="H1128" s="49"/>
      <c r="I1128" s="49"/>
      <c r="J1128" s="49"/>
      <c r="K1128" s="49"/>
      <c r="L1128" s="49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  <c r="Z1128" s="49"/>
      <c r="AA1128" s="49"/>
      <c r="AB1128" s="49"/>
      <c r="AC1128" s="49"/>
      <c r="AD1128" s="49"/>
      <c r="AE1128" s="49"/>
      <c r="AF1128" s="49"/>
      <c r="AG1128" s="49"/>
      <c r="AH1128" s="49"/>
      <c r="AI1128" s="49"/>
      <c r="AJ1128" s="49"/>
      <c r="AK1128" s="49"/>
      <c r="AL1128" s="49"/>
      <c r="AM1128" s="49"/>
      <c r="AN1128" s="49"/>
      <c r="AO1128" s="49"/>
      <c r="AP1128" s="49"/>
      <c r="AQ1128" s="49"/>
      <c r="AR1128" s="49"/>
      <c r="AU1128" s="171">
        <v>63.85</v>
      </c>
      <c r="AV1128" s="49">
        <f t="shared" si="271"/>
        <v>485.26</v>
      </c>
      <c r="AW1128" s="49">
        <f t="shared" si="272"/>
        <v>0</v>
      </c>
      <c r="AX1128" s="19"/>
    </row>
    <row r="1129" spans="1:50" hidden="1">
      <c r="A1129" s="59" t="s">
        <v>705</v>
      </c>
      <c r="B1129" s="59" t="s">
        <v>90</v>
      </c>
      <c r="C1129" s="3">
        <v>43110</v>
      </c>
      <c r="D1129" s="19"/>
      <c r="E1129" s="49"/>
      <c r="F1129" s="49"/>
      <c r="G1129" s="49"/>
      <c r="H1129" s="49"/>
      <c r="I1129" s="49"/>
      <c r="J1129" s="49"/>
      <c r="K1129" s="49"/>
      <c r="L1129" s="49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  <c r="Z1129" s="49"/>
      <c r="AA1129" s="49"/>
      <c r="AB1129" s="49"/>
      <c r="AC1129" s="49"/>
      <c r="AD1129" s="49"/>
      <c r="AE1129" s="49"/>
      <c r="AF1129" s="49"/>
      <c r="AG1129" s="49"/>
      <c r="AH1129" s="49"/>
      <c r="AI1129" s="49"/>
      <c r="AJ1129" s="49"/>
      <c r="AK1129" s="49"/>
      <c r="AL1129" s="49"/>
      <c r="AM1129" s="49"/>
      <c r="AN1129" s="49"/>
      <c r="AO1129" s="49"/>
      <c r="AP1129" s="49"/>
      <c r="AQ1129" s="49"/>
      <c r="AR1129" s="49"/>
      <c r="AU1129" s="171">
        <v>63.41</v>
      </c>
      <c r="AV1129" s="49">
        <f t="shared" si="271"/>
        <v>481.91599999999994</v>
      </c>
      <c r="AW1129" s="49">
        <f t="shared" si="272"/>
        <v>0</v>
      </c>
      <c r="AX1129" s="19"/>
    </row>
    <row r="1130" spans="1:50" hidden="1">
      <c r="A1130" s="59" t="s">
        <v>706</v>
      </c>
      <c r="B1130" s="59" t="s">
        <v>90</v>
      </c>
      <c r="C1130" s="3">
        <v>43109</v>
      </c>
      <c r="D1130" s="19"/>
      <c r="E1130" s="49"/>
      <c r="F1130" s="49"/>
      <c r="G1130" s="49"/>
      <c r="H1130" s="49"/>
      <c r="I1130" s="49"/>
      <c r="J1130" s="49"/>
      <c r="K1130" s="49"/>
      <c r="L1130" s="49"/>
      <c r="M1130" s="49"/>
      <c r="N1130" s="49"/>
      <c r="O1130" s="49"/>
      <c r="P1130" s="49"/>
      <c r="Q1130" s="49"/>
      <c r="R1130" s="49"/>
      <c r="S1130" s="49"/>
      <c r="T1130" s="49"/>
      <c r="U1130" s="49"/>
      <c r="V1130" s="49"/>
      <c r="W1130" s="49"/>
      <c r="X1130" s="49"/>
      <c r="Y1130" s="49"/>
      <c r="Z1130" s="49"/>
      <c r="AA1130" s="49"/>
      <c r="AB1130" s="49"/>
      <c r="AC1130" s="49"/>
      <c r="AD1130" s="49"/>
      <c r="AE1130" s="49"/>
      <c r="AF1130" s="49"/>
      <c r="AG1130" s="49"/>
      <c r="AH1130" s="49"/>
      <c r="AI1130" s="49"/>
      <c r="AJ1130" s="49"/>
      <c r="AK1130" s="49"/>
      <c r="AL1130" s="49"/>
      <c r="AM1130" s="49"/>
      <c r="AN1130" s="49"/>
      <c r="AO1130" s="49"/>
      <c r="AP1130" s="49"/>
      <c r="AQ1130" s="49"/>
      <c r="AR1130" s="49"/>
      <c r="AU1130" s="171">
        <v>61.94</v>
      </c>
      <c r="AV1130" s="49">
        <f t="shared" si="271"/>
        <v>470.74399999999997</v>
      </c>
      <c r="AW1130" s="49">
        <f t="shared" si="272"/>
        <v>0</v>
      </c>
      <c r="AX1130" s="19"/>
    </row>
    <row r="1131" spans="1:50" hidden="1">
      <c r="A1131" s="59" t="s">
        <v>707</v>
      </c>
      <c r="B1131" s="59" t="s">
        <v>90</v>
      </c>
      <c r="C1131" s="3">
        <v>43108</v>
      </c>
      <c r="D1131" s="19"/>
      <c r="E1131" s="49"/>
      <c r="F1131" s="49"/>
      <c r="G1131" s="49"/>
      <c r="H1131" s="49"/>
      <c r="I1131" s="49"/>
      <c r="J1131" s="49"/>
      <c r="K1131" s="49"/>
      <c r="L1131" s="49"/>
      <c r="M1131" s="49"/>
      <c r="N1131" s="49"/>
      <c r="O1131" s="49"/>
      <c r="P1131" s="49"/>
      <c r="Q1131" s="49"/>
      <c r="R1131" s="49"/>
      <c r="S1131" s="49"/>
      <c r="T1131" s="49"/>
      <c r="U1131" s="49"/>
      <c r="V1131" s="49"/>
      <c r="W1131" s="49"/>
      <c r="X1131" s="49"/>
      <c r="Y1131" s="49"/>
      <c r="Z1131" s="49"/>
      <c r="AA1131" s="49"/>
      <c r="AB1131" s="49"/>
      <c r="AC1131" s="49"/>
      <c r="AD1131" s="49"/>
      <c r="AE1131" s="49"/>
      <c r="AF1131" s="49"/>
      <c r="AG1131" s="49"/>
      <c r="AH1131" s="49"/>
      <c r="AI1131" s="49"/>
      <c r="AJ1131" s="49"/>
      <c r="AK1131" s="49"/>
      <c r="AL1131" s="49"/>
      <c r="AM1131" s="49"/>
      <c r="AN1131" s="49"/>
      <c r="AO1131" s="49"/>
      <c r="AP1131" s="49"/>
      <c r="AQ1131" s="49"/>
      <c r="AR1131" s="49"/>
      <c r="AU1131" s="171">
        <v>61.45</v>
      </c>
      <c r="AV1131" s="49">
        <f t="shared" si="271"/>
        <v>467.02</v>
      </c>
      <c r="AW1131" s="49">
        <f t="shared" si="272"/>
        <v>0</v>
      </c>
      <c r="AX1131" s="19"/>
    </row>
    <row r="1132" spans="1:50" hidden="1">
      <c r="A1132" s="59" t="s">
        <v>708</v>
      </c>
      <c r="B1132" s="59" t="s">
        <v>90</v>
      </c>
      <c r="C1132" s="3">
        <v>43105</v>
      </c>
      <c r="D1132" s="19"/>
      <c r="E1132" s="49"/>
      <c r="F1132" s="49"/>
      <c r="G1132" s="49"/>
      <c r="H1132" s="49"/>
      <c r="I1132" s="49"/>
      <c r="J1132" s="49"/>
      <c r="K1132" s="49"/>
      <c r="L1132" s="49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49"/>
      <c r="Y1132" s="49"/>
      <c r="Z1132" s="49"/>
      <c r="AA1132" s="49"/>
      <c r="AB1132" s="49"/>
      <c r="AC1132" s="49"/>
      <c r="AD1132" s="49"/>
      <c r="AE1132" s="49"/>
      <c r="AF1132" s="49"/>
      <c r="AG1132" s="49"/>
      <c r="AH1132" s="49"/>
      <c r="AI1132" s="49"/>
      <c r="AJ1132" s="49"/>
      <c r="AK1132" s="49"/>
      <c r="AL1132" s="49"/>
      <c r="AM1132" s="49"/>
      <c r="AN1132" s="49"/>
      <c r="AO1132" s="49"/>
      <c r="AP1132" s="49"/>
      <c r="AQ1132" s="49"/>
      <c r="AR1132" s="49"/>
      <c r="AU1132" s="171">
        <v>61.47</v>
      </c>
      <c r="AV1132" s="49">
        <f t="shared" ref="AV1132:AV1135" si="273">AU1132*$AU$27</f>
        <v>467.17199999999997</v>
      </c>
      <c r="AW1132" s="49">
        <f t="shared" si="272"/>
        <v>0</v>
      </c>
      <c r="AX1132" s="19"/>
    </row>
    <row r="1133" spans="1:50" hidden="1">
      <c r="A1133" s="59" t="s">
        <v>709</v>
      </c>
      <c r="B1133" s="59" t="s">
        <v>90</v>
      </c>
      <c r="C1133" s="3">
        <v>43104</v>
      </c>
      <c r="D1133" s="19"/>
      <c r="E1133" s="49"/>
      <c r="F1133" s="49"/>
      <c r="G1133" s="49"/>
      <c r="H1133" s="49"/>
      <c r="I1133" s="49"/>
      <c r="J1133" s="49"/>
      <c r="K1133" s="49"/>
      <c r="L1133" s="49"/>
      <c r="M1133" s="49"/>
      <c r="N1133" s="49"/>
      <c r="O1133" s="49"/>
      <c r="P1133" s="49"/>
      <c r="Q1133" s="49"/>
      <c r="R1133" s="49"/>
      <c r="S1133" s="49"/>
      <c r="T1133" s="49"/>
      <c r="U1133" s="49"/>
      <c r="V1133" s="49"/>
      <c r="W1133" s="49"/>
      <c r="X1133" s="49"/>
      <c r="Y1133" s="49"/>
      <c r="Z1133" s="49"/>
      <c r="AA1133" s="49"/>
      <c r="AB1133" s="49"/>
      <c r="AC1133" s="49"/>
      <c r="AD1133" s="49"/>
      <c r="AE1133" s="49"/>
      <c r="AF1133" s="49"/>
      <c r="AG1133" s="49"/>
      <c r="AH1133" s="49"/>
      <c r="AI1133" s="49"/>
      <c r="AJ1133" s="49"/>
      <c r="AK1133" s="49"/>
      <c r="AL1133" s="49"/>
      <c r="AM1133" s="49"/>
      <c r="AN1133" s="49"/>
      <c r="AO1133" s="49"/>
      <c r="AP1133" s="49"/>
      <c r="AQ1133" s="49"/>
      <c r="AR1133" s="49"/>
      <c r="AU1133" s="171">
        <v>61.8</v>
      </c>
      <c r="AV1133" s="49">
        <f t="shared" si="273"/>
        <v>469.67999999999995</v>
      </c>
      <c r="AW1133" s="49">
        <f t="shared" si="272"/>
        <v>0</v>
      </c>
      <c r="AX1133" s="19"/>
    </row>
    <row r="1134" spans="1:50" hidden="1">
      <c r="A1134" s="59" t="s">
        <v>710</v>
      </c>
      <c r="B1134" s="59" t="s">
        <v>90</v>
      </c>
      <c r="C1134" s="3">
        <v>43103</v>
      </c>
      <c r="D1134" s="19"/>
      <c r="E1134" s="49"/>
      <c r="F1134" s="49"/>
      <c r="G1134" s="49"/>
      <c r="H1134" s="49"/>
      <c r="I1134" s="49"/>
      <c r="J1134" s="49"/>
      <c r="K1134" s="49"/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  <c r="Z1134" s="49"/>
      <c r="AA1134" s="49"/>
      <c r="AB1134" s="49"/>
      <c r="AC1134" s="49"/>
      <c r="AD1134" s="49"/>
      <c r="AE1134" s="49"/>
      <c r="AF1134" s="49"/>
      <c r="AG1134" s="49"/>
      <c r="AH1134" s="49"/>
      <c r="AI1134" s="49"/>
      <c r="AJ1134" s="49"/>
      <c r="AK1134" s="49"/>
      <c r="AL1134" s="49"/>
      <c r="AM1134" s="49"/>
      <c r="AN1134" s="49"/>
      <c r="AO1134" s="49"/>
      <c r="AP1134" s="49"/>
      <c r="AQ1134" s="49"/>
      <c r="AR1134" s="49"/>
      <c r="AU1134" s="171">
        <v>60.83</v>
      </c>
      <c r="AV1134" s="49">
        <f t="shared" si="273"/>
        <v>462.30799999999999</v>
      </c>
      <c r="AW1134" s="49">
        <f t="shared" si="272"/>
        <v>0</v>
      </c>
      <c r="AX1134" s="19"/>
    </row>
    <row r="1135" spans="1:50" hidden="1">
      <c r="A1135" s="59" t="s">
        <v>711</v>
      </c>
      <c r="B1135" s="59" t="s">
        <v>90</v>
      </c>
      <c r="C1135" s="3">
        <v>43102</v>
      </c>
      <c r="D1135" s="19"/>
      <c r="E1135" s="49"/>
      <c r="F1135" s="49"/>
      <c r="G1135" s="49"/>
      <c r="H1135" s="49"/>
      <c r="I1135" s="49"/>
      <c r="J1135" s="49"/>
      <c r="K1135" s="49"/>
      <c r="L1135" s="49"/>
      <c r="M1135" s="49"/>
      <c r="N1135" s="49"/>
      <c r="O1135" s="49"/>
      <c r="P1135" s="49"/>
      <c r="Q1135" s="49"/>
      <c r="R1135" s="49"/>
      <c r="S1135" s="49"/>
      <c r="T1135" s="49"/>
      <c r="U1135" s="49"/>
      <c r="V1135" s="49"/>
      <c r="W1135" s="49"/>
      <c r="X1135" s="49"/>
      <c r="Y1135" s="49"/>
      <c r="Z1135" s="49"/>
      <c r="AA1135" s="49"/>
      <c r="AB1135" s="49"/>
      <c r="AC1135" s="49"/>
      <c r="AD1135" s="49"/>
      <c r="AE1135" s="49"/>
      <c r="AF1135" s="49"/>
      <c r="AG1135" s="49"/>
      <c r="AH1135" s="49"/>
      <c r="AI1135" s="49"/>
      <c r="AJ1135" s="49"/>
      <c r="AK1135" s="49"/>
      <c r="AL1135" s="49"/>
      <c r="AM1135" s="49"/>
      <c r="AN1135" s="49"/>
      <c r="AO1135" s="49"/>
      <c r="AP1135" s="49"/>
      <c r="AQ1135" s="49"/>
      <c r="AR1135" s="49"/>
      <c r="AU1135" s="171">
        <v>60.43</v>
      </c>
      <c r="AV1135" s="49">
        <f t="shared" si="273"/>
        <v>459.26799999999997</v>
      </c>
      <c r="AW1135" s="49">
        <f t="shared" si="272"/>
        <v>0</v>
      </c>
      <c r="AX1135" s="19"/>
    </row>
    <row r="1136" spans="1:50" hidden="1">
      <c r="A1136" s="59" t="s">
        <v>712</v>
      </c>
      <c r="B1136" s="59" t="s">
        <v>91</v>
      </c>
      <c r="C1136" s="3">
        <v>43098</v>
      </c>
      <c r="D1136" s="19"/>
      <c r="E1136" s="49"/>
      <c r="F1136" s="49"/>
      <c r="G1136" s="49"/>
      <c r="H1136" s="49"/>
      <c r="I1136" s="49"/>
      <c r="J1136" s="49"/>
      <c r="K1136" s="49"/>
      <c r="L1136" s="49"/>
      <c r="M1136" s="49"/>
      <c r="N1136" s="49"/>
      <c r="O1136" s="49"/>
      <c r="P1136" s="49"/>
      <c r="Q1136" s="49"/>
      <c r="R1136" s="49"/>
      <c r="S1136" s="49"/>
      <c r="T1136" s="49"/>
      <c r="U1136" s="49"/>
      <c r="V1136" s="49"/>
      <c r="W1136" s="49"/>
      <c r="X1136" s="49"/>
      <c r="Y1136" s="49"/>
      <c r="Z1136" s="49"/>
      <c r="AA1136" s="49"/>
      <c r="AB1136" s="49"/>
      <c r="AC1136" s="49"/>
      <c r="AD1136" s="49"/>
      <c r="AE1136" s="49"/>
      <c r="AF1136" s="49"/>
      <c r="AG1136" s="49"/>
      <c r="AH1136" s="49"/>
      <c r="AI1136" s="49"/>
      <c r="AJ1136" s="49"/>
      <c r="AK1136" s="49"/>
      <c r="AL1136" s="49"/>
      <c r="AM1136" s="49"/>
      <c r="AN1136" s="49"/>
      <c r="AO1136" s="49"/>
      <c r="AP1136" s="49"/>
      <c r="AQ1136" s="49"/>
      <c r="AR1136" s="49"/>
      <c r="AW1136" s="49"/>
      <c r="AX1136" s="19"/>
    </row>
    <row r="1137" spans="1:50" hidden="1">
      <c r="A1137" s="59" t="s">
        <v>713</v>
      </c>
      <c r="B1137" s="59" t="s">
        <v>91</v>
      </c>
      <c r="C1137" s="3">
        <v>43097</v>
      </c>
      <c r="D1137" s="19"/>
      <c r="E1137" s="49"/>
      <c r="F1137" s="49"/>
      <c r="G1137" s="49"/>
      <c r="H1137" s="49"/>
      <c r="I1137" s="49"/>
      <c r="J1137" s="49"/>
      <c r="K1137" s="49"/>
      <c r="L1137" s="49"/>
      <c r="M1137" s="49"/>
      <c r="N1137" s="49"/>
      <c r="O1137" s="49"/>
      <c r="P1137" s="49"/>
      <c r="Q1137" s="49"/>
      <c r="R1137" s="49"/>
      <c r="S1137" s="49"/>
      <c r="T1137" s="49"/>
      <c r="U1137" s="49"/>
      <c r="V1137" s="49"/>
      <c r="W1137" s="49"/>
      <c r="X1137" s="49"/>
      <c r="Y1137" s="49"/>
      <c r="Z1137" s="49"/>
      <c r="AA1137" s="49"/>
      <c r="AB1137" s="49"/>
      <c r="AC1137" s="49"/>
      <c r="AD1137" s="49"/>
      <c r="AE1137" s="49"/>
      <c r="AF1137" s="49"/>
      <c r="AG1137" s="49"/>
      <c r="AH1137" s="49"/>
      <c r="AI1137" s="49"/>
      <c r="AJ1137" s="49"/>
      <c r="AK1137" s="49"/>
      <c r="AL1137" s="49"/>
      <c r="AM1137" s="49"/>
      <c r="AN1137" s="49"/>
      <c r="AO1137" s="49"/>
      <c r="AP1137" s="49"/>
      <c r="AQ1137" s="49"/>
      <c r="AR1137" s="49"/>
      <c r="AW1137" s="49"/>
      <c r="AX1137" s="19"/>
    </row>
    <row r="1138" spans="1:50" hidden="1">
      <c r="A1138" s="59" t="s">
        <v>714</v>
      </c>
      <c r="B1138" s="59" t="s">
        <v>91</v>
      </c>
      <c r="C1138" s="3">
        <v>43096</v>
      </c>
      <c r="D1138" s="19"/>
      <c r="E1138" s="49"/>
      <c r="F1138" s="49"/>
      <c r="G1138" s="49"/>
      <c r="H1138" s="49"/>
      <c r="I1138" s="49"/>
      <c r="J1138" s="49"/>
      <c r="K1138" s="49"/>
      <c r="L1138" s="49"/>
      <c r="M1138" s="49"/>
      <c r="N1138" s="49"/>
      <c r="O1138" s="49"/>
      <c r="P1138" s="49"/>
      <c r="Q1138" s="49"/>
      <c r="R1138" s="49"/>
      <c r="S1138" s="49"/>
      <c r="T1138" s="49"/>
      <c r="U1138" s="49"/>
      <c r="V1138" s="49"/>
      <c r="W1138" s="49"/>
      <c r="X1138" s="49"/>
      <c r="Y1138" s="49"/>
      <c r="Z1138" s="49"/>
      <c r="AA1138" s="49"/>
      <c r="AB1138" s="49"/>
      <c r="AC1138" s="49"/>
      <c r="AD1138" s="49"/>
      <c r="AE1138" s="49"/>
      <c r="AF1138" s="49"/>
      <c r="AG1138" s="49"/>
      <c r="AH1138" s="49"/>
      <c r="AI1138" s="49"/>
      <c r="AJ1138" s="49"/>
      <c r="AK1138" s="49"/>
      <c r="AL1138" s="49"/>
      <c r="AM1138" s="49"/>
      <c r="AN1138" s="49"/>
      <c r="AO1138" s="49"/>
      <c r="AP1138" s="49"/>
      <c r="AQ1138" s="49"/>
      <c r="AR1138" s="49"/>
      <c r="AW1138" s="49"/>
      <c r="AX1138" s="19"/>
    </row>
    <row r="1139" spans="1:50" hidden="1">
      <c r="A1139" s="59" t="s">
        <v>715</v>
      </c>
      <c r="B1139" s="59" t="s">
        <v>91</v>
      </c>
      <c r="C1139" s="3">
        <v>43095</v>
      </c>
      <c r="D1139" s="19"/>
      <c r="E1139" s="49"/>
      <c r="F1139" s="49"/>
      <c r="G1139" s="49"/>
      <c r="H1139" s="49"/>
      <c r="I1139" s="49"/>
      <c r="J1139" s="49"/>
      <c r="K1139" s="49"/>
      <c r="L1139" s="49"/>
      <c r="M1139" s="49"/>
      <c r="N1139" s="49"/>
      <c r="O1139" s="49"/>
      <c r="P1139" s="49"/>
      <c r="Q1139" s="49"/>
      <c r="R1139" s="49"/>
      <c r="S1139" s="49"/>
      <c r="T1139" s="49"/>
      <c r="U1139" s="49"/>
      <c r="V1139" s="49"/>
      <c r="W1139" s="49"/>
      <c r="X1139" s="49"/>
      <c r="Y1139" s="49"/>
      <c r="Z1139" s="49"/>
      <c r="AA1139" s="49"/>
      <c r="AB1139" s="49"/>
      <c r="AC1139" s="49"/>
      <c r="AD1139" s="49"/>
      <c r="AE1139" s="49"/>
      <c r="AF1139" s="49"/>
      <c r="AG1139" s="49"/>
      <c r="AH1139" s="49"/>
      <c r="AI1139" s="49"/>
      <c r="AJ1139" s="49"/>
      <c r="AK1139" s="49"/>
      <c r="AL1139" s="49"/>
      <c r="AM1139" s="49"/>
      <c r="AN1139" s="49"/>
      <c r="AO1139" s="49"/>
      <c r="AP1139" s="49"/>
      <c r="AQ1139" s="49"/>
      <c r="AR1139" s="49"/>
      <c r="AW1139" s="49"/>
      <c r="AX1139" s="19"/>
    </row>
    <row r="1140" spans="1:50" hidden="1">
      <c r="A1140" s="59" t="s">
        <v>716</v>
      </c>
      <c r="B1140" s="59" t="s">
        <v>91</v>
      </c>
      <c r="C1140" s="3">
        <v>43091</v>
      </c>
      <c r="D1140" s="19"/>
      <c r="E1140" s="49"/>
      <c r="F1140" s="49"/>
      <c r="G1140" s="49"/>
      <c r="H1140" s="49"/>
      <c r="I1140" s="49"/>
      <c r="J1140" s="49"/>
      <c r="K1140" s="49"/>
      <c r="L1140" s="49"/>
      <c r="M1140" s="49"/>
      <c r="N1140" s="49"/>
      <c r="O1140" s="49"/>
      <c r="P1140" s="49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  <c r="AA1140" s="49"/>
      <c r="AB1140" s="49"/>
      <c r="AC1140" s="49"/>
      <c r="AD1140" s="49"/>
      <c r="AE1140" s="49"/>
      <c r="AF1140" s="49"/>
      <c r="AG1140" s="49"/>
      <c r="AH1140" s="49"/>
      <c r="AI1140" s="49"/>
      <c r="AJ1140" s="49"/>
      <c r="AK1140" s="49"/>
      <c r="AL1140" s="49"/>
      <c r="AM1140" s="49"/>
      <c r="AN1140" s="49"/>
      <c r="AO1140" s="49"/>
      <c r="AP1140" s="49"/>
      <c r="AQ1140" s="49"/>
      <c r="AR1140" s="49"/>
      <c r="AW1140" s="49"/>
      <c r="AX1140" s="19"/>
    </row>
    <row r="1141" spans="1:50" hidden="1">
      <c r="A1141" s="59" t="s">
        <v>717</v>
      </c>
      <c r="B1141" s="59" t="s">
        <v>91</v>
      </c>
      <c r="C1141" s="3">
        <v>43090</v>
      </c>
      <c r="D1141" s="19"/>
      <c r="E1141" s="49"/>
      <c r="F1141" s="49"/>
      <c r="G1141" s="49"/>
      <c r="H1141" s="49"/>
      <c r="I1141" s="49"/>
      <c r="J1141" s="49"/>
      <c r="K1141" s="49"/>
      <c r="L1141" s="49"/>
      <c r="M1141" s="49"/>
      <c r="N1141" s="49"/>
      <c r="O1141" s="49"/>
      <c r="P1141" s="49"/>
      <c r="Q1141" s="49"/>
      <c r="R1141" s="49"/>
      <c r="S1141" s="49"/>
      <c r="T1141" s="49"/>
      <c r="U1141" s="49"/>
      <c r="V1141" s="49"/>
      <c r="W1141" s="49"/>
      <c r="X1141" s="49"/>
      <c r="Y1141" s="49"/>
      <c r="Z1141" s="49"/>
      <c r="AA1141" s="49"/>
      <c r="AB1141" s="49"/>
      <c r="AC1141" s="49"/>
      <c r="AD1141" s="49"/>
      <c r="AE1141" s="49"/>
      <c r="AF1141" s="49"/>
      <c r="AG1141" s="49"/>
      <c r="AH1141" s="49"/>
      <c r="AI1141" s="49"/>
      <c r="AJ1141" s="49"/>
      <c r="AK1141" s="49"/>
      <c r="AL1141" s="49"/>
      <c r="AM1141" s="49"/>
      <c r="AN1141" s="49"/>
      <c r="AO1141" s="49"/>
      <c r="AP1141" s="49"/>
      <c r="AQ1141" s="49"/>
      <c r="AR1141" s="49"/>
      <c r="AW1141" s="49"/>
      <c r="AX1141" s="19"/>
    </row>
    <row r="1142" spans="1:50" hidden="1">
      <c r="A1142" s="59" t="s">
        <v>718</v>
      </c>
      <c r="B1142" s="59" t="s">
        <v>91</v>
      </c>
      <c r="C1142" s="3">
        <v>43089</v>
      </c>
      <c r="D1142" s="19"/>
      <c r="E1142" s="49"/>
      <c r="F1142" s="49"/>
      <c r="G1142" s="49"/>
      <c r="H1142" s="49"/>
      <c r="I1142" s="49"/>
      <c r="J1142" s="49"/>
      <c r="K1142" s="49"/>
      <c r="L1142" s="49"/>
      <c r="M1142" s="49"/>
      <c r="N1142" s="49"/>
      <c r="O1142" s="49"/>
      <c r="P1142" s="49"/>
      <c r="Q1142" s="49"/>
      <c r="R1142" s="49"/>
      <c r="S1142" s="49"/>
      <c r="T1142" s="49"/>
      <c r="U1142" s="49"/>
      <c r="V1142" s="49"/>
      <c r="W1142" s="49"/>
      <c r="X1142" s="49"/>
      <c r="Y1142" s="49"/>
      <c r="Z1142" s="49"/>
      <c r="AA1142" s="49"/>
      <c r="AB1142" s="49"/>
      <c r="AC1142" s="49"/>
      <c r="AD1142" s="49"/>
      <c r="AE1142" s="49"/>
      <c r="AF1142" s="49"/>
      <c r="AG1142" s="49"/>
      <c r="AH1142" s="49"/>
      <c r="AI1142" s="49"/>
      <c r="AJ1142" s="49"/>
      <c r="AK1142" s="49"/>
      <c r="AL1142" s="49"/>
      <c r="AM1142" s="49"/>
      <c r="AN1142" s="49"/>
      <c r="AO1142" s="49"/>
      <c r="AP1142" s="49"/>
      <c r="AQ1142" s="49"/>
      <c r="AR1142" s="49"/>
      <c r="AW1142" s="49"/>
      <c r="AX1142" s="19"/>
    </row>
    <row r="1143" spans="1:50" hidden="1">
      <c r="A1143" s="59" t="s">
        <v>719</v>
      </c>
      <c r="B1143" s="59" t="s">
        <v>91</v>
      </c>
      <c r="C1143" s="3">
        <v>43088</v>
      </c>
      <c r="D1143" s="19"/>
      <c r="E1143" s="49"/>
      <c r="F1143" s="49"/>
      <c r="G1143" s="49"/>
      <c r="H1143" s="49"/>
      <c r="I1143" s="49"/>
      <c r="J1143" s="49"/>
      <c r="K1143" s="49"/>
      <c r="L1143" s="49"/>
      <c r="M1143" s="49"/>
      <c r="N1143" s="49"/>
      <c r="O1143" s="49"/>
      <c r="P1143" s="49"/>
      <c r="Q1143" s="49"/>
      <c r="R1143" s="49"/>
      <c r="S1143" s="49"/>
      <c r="T1143" s="49"/>
      <c r="U1143" s="49"/>
      <c r="V1143" s="49"/>
      <c r="W1143" s="49"/>
      <c r="X1143" s="49"/>
      <c r="Y1143" s="49"/>
      <c r="Z1143" s="49"/>
      <c r="AA1143" s="49"/>
      <c r="AB1143" s="49"/>
      <c r="AC1143" s="49"/>
      <c r="AD1143" s="49"/>
      <c r="AE1143" s="49"/>
      <c r="AF1143" s="49"/>
      <c r="AG1143" s="49"/>
      <c r="AH1143" s="49"/>
      <c r="AI1143" s="49"/>
      <c r="AJ1143" s="49"/>
      <c r="AK1143" s="49"/>
      <c r="AL1143" s="49"/>
      <c r="AM1143" s="49"/>
      <c r="AN1143" s="49"/>
      <c r="AO1143" s="49"/>
      <c r="AP1143" s="49"/>
      <c r="AQ1143" s="49"/>
      <c r="AR1143" s="49"/>
      <c r="AW1143" s="49"/>
      <c r="AX1143" s="19"/>
    </row>
    <row r="1144" spans="1:50" hidden="1">
      <c r="A1144" s="59" t="s">
        <v>720</v>
      </c>
      <c r="B1144" s="59" t="s">
        <v>91</v>
      </c>
      <c r="C1144" s="3">
        <v>43087</v>
      </c>
      <c r="D1144" s="19"/>
      <c r="E1144" s="49"/>
      <c r="F1144" s="49"/>
      <c r="G1144" s="49"/>
      <c r="H1144" s="49"/>
      <c r="I1144" s="49"/>
      <c r="J1144" s="49"/>
      <c r="K1144" s="49"/>
      <c r="L1144" s="49"/>
      <c r="M1144" s="49"/>
      <c r="N1144" s="49"/>
      <c r="O1144" s="49"/>
      <c r="P1144" s="49"/>
      <c r="Q1144" s="49"/>
      <c r="R1144" s="49"/>
      <c r="S1144" s="49"/>
      <c r="T1144" s="49"/>
      <c r="U1144" s="49"/>
      <c r="V1144" s="49"/>
      <c r="W1144" s="49"/>
      <c r="X1144" s="49"/>
      <c r="Y1144" s="49"/>
      <c r="Z1144" s="49"/>
      <c r="AA1144" s="49"/>
      <c r="AB1144" s="49"/>
      <c r="AC1144" s="49"/>
      <c r="AD1144" s="49"/>
      <c r="AE1144" s="49"/>
      <c r="AF1144" s="49"/>
      <c r="AG1144" s="49"/>
      <c r="AH1144" s="49"/>
      <c r="AI1144" s="49"/>
      <c r="AJ1144" s="49"/>
      <c r="AK1144" s="49"/>
      <c r="AL1144" s="49"/>
      <c r="AM1144" s="49"/>
      <c r="AN1144" s="49"/>
      <c r="AO1144" s="49"/>
      <c r="AP1144" s="49"/>
      <c r="AQ1144" s="49"/>
      <c r="AR1144" s="49"/>
      <c r="AW1144" s="49"/>
      <c r="AX1144" s="19"/>
    </row>
    <row r="1145" spans="1:50" hidden="1">
      <c r="A1145" s="59" t="s">
        <v>721</v>
      </c>
      <c r="B1145" s="59" t="s">
        <v>91</v>
      </c>
      <c r="C1145" s="3">
        <v>43084</v>
      </c>
      <c r="D1145" s="19"/>
      <c r="E1145" s="49"/>
      <c r="F1145" s="49"/>
      <c r="G1145" s="49"/>
      <c r="H1145" s="49"/>
      <c r="I1145" s="49"/>
      <c r="J1145" s="49"/>
      <c r="K1145" s="49"/>
      <c r="L1145" s="49"/>
      <c r="M1145" s="49"/>
      <c r="N1145" s="49"/>
      <c r="O1145" s="49"/>
      <c r="P1145" s="49"/>
      <c r="Q1145" s="49"/>
      <c r="R1145" s="49"/>
      <c r="S1145" s="49"/>
      <c r="T1145" s="49"/>
      <c r="U1145" s="49"/>
      <c r="V1145" s="49"/>
      <c r="W1145" s="49"/>
      <c r="X1145" s="49"/>
      <c r="Y1145" s="49"/>
      <c r="Z1145" s="49"/>
      <c r="AA1145" s="49"/>
      <c r="AB1145" s="49"/>
      <c r="AC1145" s="49"/>
      <c r="AD1145" s="49"/>
      <c r="AE1145" s="49"/>
      <c r="AF1145" s="49"/>
      <c r="AG1145" s="49"/>
      <c r="AH1145" s="49"/>
      <c r="AI1145" s="49"/>
      <c r="AJ1145" s="49"/>
      <c r="AK1145" s="49"/>
      <c r="AL1145" s="49"/>
      <c r="AM1145" s="49"/>
      <c r="AN1145" s="49"/>
      <c r="AO1145" s="49"/>
      <c r="AP1145" s="49"/>
      <c r="AQ1145" s="49"/>
      <c r="AR1145" s="49"/>
      <c r="AW1145" s="49"/>
      <c r="AX1145" s="19"/>
    </row>
    <row r="1146" spans="1:50" hidden="1">
      <c r="A1146" s="59" t="s">
        <v>722</v>
      </c>
      <c r="B1146" s="59" t="s">
        <v>91</v>
      </c>
      <c r="C1146" s="3">
        <v>43083</v>
      </c>
      <c r="D1146" s="19"/>
      <c r="E1146" s="49"/>
      <c r="F1146" s="49"/>
      <c r="G1146" s="49"/>
      <c r="H1146" s="49"/>
      <c r="I1146" s="49"/>
      <c r="J1146" s="49"/>
      <c r="K1146" s="49"/>
      <c r="L1146" s="49"/>
      <c r="M1146" s="49"/>
      <c r="N1146" s="49"/>
      <c r="O1146" s="49"/>
      <c r="P1146" s="49"/>
      <c r="Q1146" s="49"/>
      <c r="R1146" s="49"/>
      <c r="S1146" s="49"/>
      <c r="T1146" s="49"/>
      <c r="U1146" s="49"/>
      <c r="V1146" s="49"/>
      <c r="W1146" s="49"/>
      <c r="X1146" s="49"/>
      <c r="Y1146" s="49"/>
      <c r="Z1146" s="49"/>
      <c r="AA1146" s="49"/>
      <c r="AB1146" s="49"/>
      <c r="AC1146" s="49"/>
      <c r="AD1146" s="49"/>
      <c r="AE1146" s="49"/>
      <c r="AF1146" s="49"/>
      <c r="AG1146" s="49"/>
      <c r="AH1146" s="49"/>
      <c r="AI1146" s="49"/>
      <c r="AJ1146" s="49"/>
      <c r="AK1146" s="49"/>
      <c r="AL1146" s="49"/>
      <c r="AM1146" s="49"/>
      <c r="AN1146" s="49"/>
      <c r="AO1146" s="49"/>
      <c r="AP1146" s="49"/>
      <c r="AQ1146" s="49"/>
      <c r="AR1146" s="49"/>
      <c r="AX1146" s="19"/>
    </row>
    <row r="1147" spans="1:50" hidden="1">
      <c r="A1147" s="59" t="s">
        <v>723</v>
      </c>
      <c r="B1147" s="59" t="s">
        <v>91</v>
      </c>
      <c r="C1147" s="3">
        <v>43082</v>
      </c>
      <c r="D1147" s="19"/>
      <c r="E1147" s="49"/>
      <c r="F1147" s="49"/>
      <c r="G1147" s="49"/>
      <c r="H1147" s="49"/>
      <c r="I1147" s="49"/>
      <c r="J1147" s="49"/>
      <c r="K1147" s="49"/>
      <c r="L1147" s="49"/>
      <c r="M1147" s="49"/>
      <c r="N1147" s="49"/>
      <c r="O1147" s="49"/>
      <c r="P1147" s="49"/>
      <c r="Q1147" s="49"/>
      <c r="R1147" s="49"/>
      <c r="S1147" s="49"/>
      <c r="T1147" s="49"/>
      <c r="U1147" s="49"/>
      <c r="V1147" s="49"/>
      <c r="W1147" s="49"/>
      <c r="X1147" s="49"/>
      <c r="Y1147" s="49"/>
      <c r="Z1147" s="49"/>
      <c r="AA1147" s="49"/>
      <c r="AB1147" s="49"/>
      <c r="AC1147" s="49"/>
      <c r="AD1147" s="49"/>
      <c r="AE1147" s="49"/>
      <c r="AF1147" s="49"/>
      <c r="AG1147" s="49"/>
      <c r="AH1147" s="49"/>
      <c r="AI1147" s="49"/>
      <c r="AJ1147" s="49"/>
      <c r="AK1147" s="49"/>
      <c r="AL1147" s="49"/>
      <c r="AM1147" s="49"/>
      <c r="AN1147" s="49"/>
      <c r="AO1147" s="49"/>
      <c r="AP1147" s="49"/>
      <c r="AQ1147" s="49"/>
      <c r="AR1147" s="49"/>
      <c r="AX1147" s="19"/>
    </row>
    <row r="1148" spans="1:50" hidden="1">
      <c r="A1148" s="59" t="s">
        <v>724</v>
      </c>
      <c r="B1148" s="59" t="s">
        <v>91</v>
      </c>
      <c r="C1148" s="3">
        <v>43081</v>
      </c>
      <c r="D1148" s="19"/>
      <c r="E1148" s="49"/>
      <c r="F1148" s="49"/>
      <c r="G1148" s="49"/>
      <c r="H1148" s="49"/>
      <c r="I1148" s="49"/>
      <c r="J1148" s="49"/>
      <c r="K1148" s="49"/>
      <c r="L1148" s="49"/>
      <c r="M1148" s="49"/>
      <c r="N1148" s="49"/>
      <c r="O1148" s="49"/>
      <c r="P1148" s="49"/>
      <c r="Q1148" s="49"/>
      <c r="R1148" s="49"/>
      <c r="S1148" s="49"/>
      <c r="T1148" s="49"/>
      <c r="U1148" s="49"/>
      <c r="V1148" s="49"/>
      <c r="W1148" s="49"/>
      <c r="X1148" s="49"/>
      <c r="Y1148" s="49"/>
      <c r="Z1148" s="49"/>
      <c r="AA1148" s="49"/>
      <c r="AB1148" s="49"/>
      <c r="AC1148" s="49"/>
      <c r="AD1148" s="49"/>
      <c r="AE1148" s="49"/>
      <c r="AF1148" s="49"/>
      <c r="AG1148" s="49"/>
      <c r="AH1148" s="49"/>
      <c r="AI1148" s="49"/>
      <c r="AJ1148" s="49"/>
      <c r="AK1148" s="49"/>
      <c r="AL1148" s="49"/>
      <c r="AM1148" s="49"/>
      <c r="AN1148" s="49"/>
      <c r="AO1148" s="49"/>
      <c r="AP1148" s="49"/>
      <c r="AQ1148" s="49"/>
      <c r="AR1148" s="49"/>
      <c r="AX1148" s="19"/>
    </row>
    <row r="1149" spans="1:50" hidden="1">
      <c r="A1149" s="59" t="s">
        <v>725</v>
      </c>
      <c r="B1149" s="59" t="s">
        <v>91</v>
      </c>
      <c r="C1149" s="3">
        <v>43080</v>
      </c>
      <c r="D1149" s="19"/>
      <c r="E1149" s="49"/>
      <c r="F1149" s="49"/>
      <c r="G1149" s="49"/>
      <c r="H1149" s="49"/>
      <c r="I1149" s="49"/>
      <c r="J1149" s="49"/>
      <c r="K1149" s="49"/>
      <c r="L1149" s="49"/>
      <c r="M1149" s="49"/>
      <c r="N1149" s="49"/>
      <c r="O1149" s="49"/>
      <c r="P1149" s="49"/>
      <c r="Q1149" s="49"/>
      <c r="R1149" s="49"/>
      <c r="S1149" s="49"/>
      <c r="T1149" s="49"/>
      <c r="U1149" s="49"/>
      <c r="V1149" s="49"/>
      <c r="W1149" s="49"/>
      <c r="X1149" s="49"/>
      <c r="Y1149" s="49"/>
      <c r="Z1149" s="49"/>
      <c r="AA1149" s="49"/>
      <c r="AB1149" s="49"/>
      <c r="AC1149" s="49"/>
      <c r="AD1149" s="49"/>
      <c r="AE1149" s="49"/>
      <c r="AF1149" s="49"/>
      <c r="AG1149" s="49"/>
      <c r="AH1149" s="49"/>
      <c r="AI1149" s="49"/>
      <c r="AJ1149" s="49"/>
      <c r="AK1149" s="49"/>
      <c r="AL1149" s="49"/>
      <c r="AM1149" s="49"/>
      <c r="AN1149" s="49"/>
      <c r="AO1149" s="49"/>
      <c r="AP1149" s="49"/>
      <c r="AQ1149" s="49"/>
      <c r="AR1149" s="49"/>
      <c r="AX1149" s="19"/>
    </row>
    <row r="1150" spans="1:50" hidden="1">
      <c r="A1150" s="59" t="s">
        <v>726</v>
      </c>
      <c r="B1150" s="59" t="s">
        <v>91</v>
      </c>
      <c r="C1150" s="3">
        <v>43077</v>
      </c>
      <c r="D1150" s="19"/>
      <c r="E1150" s="49"/>
      <c r="F1150" s="49"/>
      <c r="G1150" s="49"/>
      <c r="H1150" s="49"/>
      <c r="I1150" s="49"/>
      <c r="J1150" s="49"/>
      <c r="K1150" s="49"/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  <c r="Y1150" s="49"/>
      <c r="Z1150" s="49"/>
      <c r="AA1150" s="49"/>
      <c r="AB1150" s="49"/>
      <c r="AC1150" s="49"/>
      <c r="AD1150" s="49"/>
      <c r="AE1150" s="49"/>
      <c r="AF1150" s="49"/>
      <c r="AG1150" s="49"/>
      <c r="AH1150" s="49"/>
      <c r="AI1150" s="49"/>
      <c r="AJ1150" s="49"/>
      <c r="AK1150" s="49"/>
      <c r="AL1150" s="49"/>
      <c r="AM1150" s="49"/>
      <c r="AN1150" s="49"/>
      <c r="AO1150" s="49"/>
      <c r="AP1150" s="49"/>
      <c r="AQ1150" s="49"/>
      <c r="AR1150" s="49"/>
      <c r="AX1150" s="19"/>
    </row>
    <row r="1151" spans="1:50" hidden="1">
      <c r="A1151" s="59" t="s">
        <v>727</v>
      </c>
      <c r="B1151" s="59" t="s">
        <v>91</v>
      </c>
      <c r="C1151" s="3">
        <v>43076</v>
      </c>
      <c r="D1151" s="19"/>
      <c r="E1151" s="49"/>
      <c r="F1151" s="49"/>
      <c r="G1151" s="49"/>
      <c r="H1151" s="49"/>
      <c r="I1151" s="49"/>
      <c r="J1151" s="49"/>
      <c r="K1151" s="49"/>
      <c r="L1151" s="49"/>
      <c r="M1151" s="49"/>
      <c r="N1151" s="49"/>
      <c r="O1151" s="49"/>
      <c r="P1151" s="49"/>
      <c r="Q1151" s="49"/>
      <c r="R1151" s="49"/>
      <c r="S1151" s="49"/>
      <c r="T1151" s="49"/>
      <c r="U1151" s="49"/>
      <c r="V1151" s="49"/>
      <c r="W1151" s="49"/>
      <c r="X1151" s="49"/>
      <c r="Y1151" s="49"/>
      <c r="Z1151" s="49"/>
      <c r="AA1151" s="49"/>
      <c r="AB1151" s="49"/>
      <c r="AC1151" s="49"/>
      <c r="AD1151" s="49"/>
      <c r="AE1151" s="49"/>
      <c r="AF1151" s="49"/>
      <c r="AG1151" s="49"/>
      <c r="AH1151" s="49"/>
      <c r="AI1151" s="49"/>
      <c r="AJ1151" s="49"/>
      <c r="AK1151" s="49"/>
      <c r="AL1151" s="49"/>
      <c r="AM1151" s="49"/>
      <c r="AN1151" s="49"/>
      <c r="AO1151" s="49"/>
      <c r="AP1151" s="49"/>
      <c r="AQ1151" s="49"/>
      <c r="AR1151" s="49"/>
      <c r="AX1151" s="19"/>
    </row>
    <row r="1152" spans="1:50" hidden="1">
      <c r="A1152" s="59" t="s">
        <v>728</v>
      </c>
      <c r="B1152" s="59" t="s">
        <v>91</v>
      </c>
      <c r="C1152" s="3">
        <v>43075</v>
      </c>
      <c r="D1152" s="19"/>
      <c r="E1152" s="49"/>
      <c r="F1152" s="49"/>
      <c r="G1152" s="49"/>
      <c r="H1152" s="49"/>
      <c r="I1152" s="49"/>
      <c r="J1152" s="49"/>
      <c r="K1152" s="49"/>
      <c r="L1152" s="49"/>
      <c r="M1152" s="49"/>
      <c r="N1152" s="49"/>
      <c r="O1152" s="49"/>
      <c r="P1152" s="49"/>
      <c r="Q1152" s="49"/>
      <c r="R1152" s="49"/>
      <c r="S1152" s="49"/>
      <c r="T1152" s="49"/>
      <c r="U1152" s="49"/>
      <c r="V1152" s="49"/>
      <c r="W1152" s="49"/>
      <c r="X1152" s="49"/>
      <c r="Y1152" s="49"/>
      <c r="Z1152" s="49"/>
      <c r="AA1152" s="49"/>
      <c r="AB1152" s="49"/>
      <c r="AC1152" s="49"/>
      <c r="AD1152" s="49"/>
      <c r="AE1152" s="49"/>
      <c r="AF1152" s="49"/>
      <c r="AG1152" s="49"/>
      <c r="AH1152" s="49"/>
      <c r="AI1152" s="49"/>
      <c r="AJ1152" s="49"/>
      <c r="AK1152" s="49"/>
      <c r="AL1152" s="49"/>
      <c r="AM1152" s="49"/>
      <c r="AN1152" s="49"/>
      <c r="AO1152" s="49"/>
      <c r="AP1152" s="49"/>
      <c r="AQ1152" s="49"/>
      <c r="AR1152" s="49"/>
      <c r="AX1152" s="19"/>
    </row>
    <row r="1153" spans="1:50" hidden="1">
      <c r="A1153" s="59" t="s">
        <v>729</v>
      </c>
      <c r="B1153" s="59" t="s">
        <v>91</v>
      </c>
      <c r="C1153" s="3">
        <v>43074</v>
      </c>
      <c r="D1153" s="19"/>
      <c r="E1153" s="49"/>
      <c r="F1153" s="49"/>
      <c r="G1153" s="49"/>
      <c r="H1153" s="49"/>
      <c r="I1153" s="49"/>
      <c r="J1153" s="49"/>
      <c r="K1153" s="49"/>
      <c r="L1153" s="49"/>
      <c r="M1153" s="49"/>
      <c r="N1153" s="49"/>
      <c r="O1153" s="49"/>
      <c r="P1153" s="49"/>
      <c r="Q1153" s="49"/>
      <c r="R1153" s="49"/>
      <c r="S1153" s="49"/>
      <c r="T1153" s="49"/>
      <c r="U1153" s="49"/>
      <c r="V1153" s="49"/>
      <c r="W1153" s="49"/>
      <c r="X1153" s="49"/>
      <c r="Y1153" s="49"/>
      <c r="Z1153" s="49"/>
      <c r="AA1153" s="49"/>
      <c r="AB1153" s="49"/>
      <c r="AC1153" s="49"/>
      <c r="AD1153" s="49"/>
      <c r="AE1153" s="49"/>
      <c r="AF1153" s="49"/>
      <c r="AG1153" s="49"/>
      <c r="AH1153" s="49"/>
      <c r="AI1153" s="49"/>
      <c r="AJ1153" s="49"/>
      <c r="AK1153" s="49"/>
      <c r="AL1153" s="49"/>
      <c r="AM1153" s="49"/>
      <c r="AN1153" s="49"/>
      <c r="AO1153" s="49"/>
      <c r="AP1153" s="49"/>
      <c r="AQ1153" s="49"/>
      <c r="AR1153" s="49"/>
      <c r="AX1153" s="19"/>
    </row>
    <row r="1154" spans="1:50" hidden="1">
      <c r="A1154" s="59" t="s">
        <v>730</v>
      </c>
      <c r="B1154" s="59" t="s">
        <v>91</v>
      </c>
      <c r="C1154" s="3">
        <v>43073</v>
      </c>
      <c r="D1154" s="19"/>
      <c r="E1154" s="49"/>
      <c r="F1154" s="49"/>
      <c r="G1154" s="49"/>
      <c r="H1154" s="49"/>
      <c r="I1154" s="49"/>
      <c r="J1154" s="49"/>
      <c r="K1154" s="49"/>
      <c r="L1154" s="49"/>
      <c r="M1154" s="49"/>
      <c r="N1154" s="49"/>
      <c r="O1154" s="49"/>
      <c r="P1154" s="49"/>
      <c r="Q1154" s="49"/>
      <c r="R1154" s="49"/>
      <c r="S1154" s="49"/>
      <c r="T1154" s="49"/>
      <c r="U1154" s="49"/>
      <c r="V1154" s="49"/>
      <c r="W1154" s="49"/>
      <c r="X1154" s="49"/>
      <c r="Y1154" s="49"/>
      <c r="Z1154" s="49"/>
      <c r="AA1154" s="49"/>
      <c r="AB1154" s="49"/>
      <c r="AC1154" s="49"/>
      <c r="AD1154" s="49"/>
      <c r="AE1154" s="49"/>
      <c r="AF1154" s="49"/>
      <c r="AG1154" s="49"/>
      <c r="AH1154" s="49"/>
      <c r="AI1154" s="49"/>
      <c r="AJ1154" s="49"/>
      <c r="AK1154" s="49"/>
      <c r="AL1154" s="49"/>
      <c r="AM1154" s="49"/>
      <c r="AN1154" s="49"/>
      <c r="AO1154" s="49"/>
      <c r="AP1154" s="49"/>
      <c r="AQ1154" s="49"/>
      <c r="AR1154" s="49"/>
      <c r="AX1154" s="19"/>
    </row>
    <row r="1155" spans="1:50" hidden="1">
      <c r="A1155" s="59" t="s">
        <v>731</v>
      </c>
      <c r="B1155" s="59" t="s">
        <v>91</v>
      </c>
      <c r="C1155" s="3">
        <v>43070</v>
      </c>
      <c r="D1155" s="19"/>
      <c r="E1155" s="49"/>
      <c r="F1155" s="49"/>
      <c r="G1155" s="49"/>
      <c r="H1155" s="49"/>
      <c r="I1155" s="49"/>
      <c r="J1155" s="49"/>
      <c r="K1155" s="49"/>
      <c r="L1155" s="49"/>
      <c r="M1155" s="49"/>
      <c r="N1155" s="49"/>
      <c r="O1155" s="49"/>
      <c r="P1155" s="49"/>
      <c r="Q1155" s="49"/>
      <c r="R1155" s="49"/>
      <c r="S1155" s="49"/>
      <c r="T1155" s="49"/>
      <c r="U1155" s="49"/>
      <c r="V1155" s="49"/>
      <c r="W1155" s="49"/>
      <c r="X1155" s="49"/>
      <c r="Y1155" s="49"/>
      <c r="Z1155" s="49"/>
      <c r="AA1155" s="49"/>
      <c r="AB1155" s="49"/>
      <c r="AC1155" s="49"/>
      <c r="AD1155" s="49"/>
      <c r="AE1155" s="49"/>
      <c r="AF1155" s="49"/>
      <c r="AG1155" s="49"/>
      <c r="AH1155" s="49"/>
      <c r="AI1155" s="49"/>
      <c r="AJ1155" s="49"/>
      <c r="AK1155" s="49"/>
      <c r="AL1155" s="49"/>
      <c r="AM1155" s="49"/>
      <c r="AN1155" s="49"/>
      <c r="AO1155" s="49"/>
      <c r="AP1155" s="49"/>
      <c r="AQ1155" s="49"/>
      <c r="AR1155" s="49"/>
      <c r="AX1155" s="19"/>
    </row>
    <row r="1156" spans="1:50" hidden="1">
      <c r="A1156" s="59" t="s">
        <v>732</v>
      </c>
      <c r="B1156" s="59" t="s">
        <v>92</v>
      </c>
      <c r="C1156" s="3">
        <v>43069</v>
      </c>
      <c r="D1156" s="19"/>
      <c r="E1156" s="49"/>
      <c r="F1156" s="49"/>
      <c r="G1156" s="49"/>
      <c r="H1156" s="49"/>
      <c r="I1156" s="49"/>
      <c r="J1156" s="49"/>
      <c r="K1156" s="49"/>
      <c r="L1156" s="49"/>
      <c r="M1156" s="49"/>
      <c r="N1156" s="49"/>
      <c r="O1156" s="49"/>
      <c r="P1156" s="49"/>
      <c r="Q1156" s="49"/>
      <c r="R1156" s="49"/>
      <c r="S1156" s="49"/>
      <c r="T1156" s="49"/>
      <c r="U1156" s="49"/>
      <c r="V1156" s="49"/>
      <c r="W1156" s="49"/>
      <c r="X1156" s="49"/>
      <c r="Y1156" s="49"/>
      <c r="Z1156" s="49"/>
      <c r="AA1156" s="49"/>
      <c r="AB1156" s="49"/>
      <c r="AC1156" s="49"/>
      <c r="AD1156" s="49"/>
      <c r="AE1156" s="49"/>
      <c r="AF1156" s="49"/>
      <c r="AG1156" s="49"/>
      <c r="AH1156" s="49"/>
      <c r="AI1156" s="49"/>
      <c r="AJ1156" s="49"/>
      <c r="AK1156" s="49"/>
      <c r="AL1156" s="49"/>
      <c r="AM1156" s="49"/>
      <c r="AN1156" s="49"/>
      <c r="AO1156" s="49"/>
      <c r="AP1156" s="49"/>
      <c r="AQ1156" s="49"/>
      <c r="AR1156" s="49"/>
      <c r="AX1156" s="19"/>
    </row>
    <row r="1157" spans="1:50" hidden="1">
      <c r="A1157" s="59" t="s">
        <v>733</v>
      </c>
      <c r="B1157" s="59" t="s">
        <v>92</v>
      </c>
      <c r="C1157" s="3">
        <v>43068</v>
      </c>
      <c r="D1157" s="19"/>
      <c r="E1157" s="49"/>
      <c r="F1157" s="49"/>
      <c r="G1157" s="49"/>
      <c r="H1157" s="49"/>
      <c r="I1157" s="49"/>
      <c r="J1157" s="49"/>
      <c r="K1157" s="49"/>
      <c r="L1157" s="49"/>
      <c r="M1157" s="49"/>
      <c r="N1157" s="49"/>
      <c r="O1157" s="49"/>
      <c r="P1157" s="49"/>
      <c r="Q1157" s="49"/>
      <c r="R1157" s="49"/>
      <c r="S1157" s="49"/>
      <c r="T1157" s="49"/>
      <c r="U1157" s="49"/>
      <c r="V1157" s="49"/>
      <c r="W1157" s="49"/>
      <c r="X1157" s="49"/>
      <c r="Y1157" s="49"/>
      <c r="Z1157" s="49"/>
      <c r="AA1157" s="49"/>
      <c r="AB1157" s="49"/>
      <c r="AC1157" s="49"/>
      <c r="AD1157" s="49"/>
      <c r="AE1157" s="49"/>
      <c r="AF1157" s="49"/>
      <c r="AG1157" s="49"/>
      <c r="AH1157" s="49"/>
      <c r="AI1157" s="49"/>
      <c r="AJ1157" s="49"/>
      <c r="AK1157" s="49"/>
      <c r="AL1157" s="49"/>
      <c r="AM1157" s="49"/>
      <c r="AN1157" s="49"/>
      <c r="AO1157" s="49"/>
      <c r="AP1157" s="49"/>
      <c r="AQ1157" s="49"/>
      <c r="AR1157" s="49"/>
      <c r="AX1157" s="19"/>
    </row>
    <row r="1158" spans="1:50" hidden="1">
      <c r="A1158" s="59" t="s">
        <v>734</v>
      </c>
      <c r="B1158" s="59" t="s">
        <v>92</v>
      </c>
      <c r="C1158" s="3">
        <v>43067</v>
      </c>
      <c r="D1158" s="19"/>
      <c r="E1158" s="49"/>
      <c r="F1158" s="49"/>
      <c r="G1158" s="49"/>
      <c r="H1158" s="49"/>
      <c r="I1158" s="49"/>
      <c r="J1158" s="49"/>
      <c r="K1158" s="49"/>
      <c r="L1158" s="49"/>
      <c r="M1158" s="49"/>
      <c r="N1158" s="49"/>
      <c r="O1158" s="49"/>
      <c r="P1158" s="49"/>
      <c r="Q1158" s="49"/>
      <c r="R1158" s="49"/>
      <c r="S1158" s="49"/>
      <c r="T1158" s="49"/>
      <c r="U1158" s="49"/>
      <c r="V1158" s="49"/>
      <c r="W1158" s="49"/>
      <c r="X1158" s="49"/>
      <c r="Y1158" s="49"/>
      <c r="Z1158" s="49"/>
      <c r="AA1158" s="49"/>
      <c r="AB1158" s="49"/>
      <c r="AC1158" s="49"/>
      <c r="AD1158" s="49"/>
      <c r="AE1158" s="49"/>
      <c r="AF1158" s="49"/>
      <c r="AG1158" s="49"/>
      <c r="AH1158" s="49"/>
      <c r="AI1158" s="49"/>
      <c r="AJ1158" s="49"/>
      <c r="AK1158" s="49"/>
      <c r="AL1158" s="49"/>
      <c r="AM1158" s="49"/>
      <c r="AN1158" s="49"/>
      <c r="AO1158" s="49"/>
      <c r="AP1158" s="49"/>
      <c r="AQ1158" s="49"/>
      <c r="AR1158" s="49"/>
      <c r="AX1158" s="19"/>
    </row>
    <row r="1159" spans="1:50" hidden="1">
      <c r="A1159" s="59" t="s">
        <v>735</v>
      </c>
      <c r="B1159" s="59" t="s">
        <v>92</v>
      </c>
      <c r="C1159" s="3">
        <v>43066</v>
      </c>
      <c r="D1159" s="19"/>
      <c r="E1159" s="49"/>
      <c r="F1159" s="49"/>
      <c r="G1159" s="49"/>
      <c r="H1159" s="49"/>
      <c r="I1159" s="49"/>
      <c r="J1159" s="49"/>
      <c r="K1159" s="49"/>
      <c r="L1159" s="49"/>
      <c r="M1159" s="49"/>
      <c r="N1159" s="49"/>
      <c r="O1159" s="49"/>
      <c r="P1159" s="49"/>
      <c r="Q1159" s="49"/>
      <c r="R1159" s="49"/>
      <c r="S1159" s="49"/>
      <c r="T1159" s="49"/>
      <c r="U1159" s="49"/>
      <c r="V1159" s="49"/>
      <c r="W1159" s="49"/>
      <c r="X1159" s="49"/>
      <c r="Y1159" s="49"/>
      <c r="Z1159" s="49"/>
      <c r="AA1159" s="49"/>
      <c r="AB1159" s="49"/>
      <c r="AC1159" s="49"/>
      <c r="AD1159" s="49"/>
      <c r="AE1159" s="49"/>
      <c r="AF1159" s="49"/>
      <c r="AG1159" s="49"/>
      <c r="AH1159" s="49"/>
      <c r="AI1159" s="49"/>
      <c r="AJ1159" s="49"/>
      <c r="AK1159" s="49"/>
      <c r="AL1159" s="49"/>
      <c r="AM1159" s="49"/>
      <c r="AN1159" s="49"/>
      <c r="AO1159" s="49"/>
      <c r="AP1159" s="49"/>
      <c r="AQ1159" s="49"/>
      <c r="AR1159" s="49"/>
      <c r="AX1159" s="19"/>
    </row>
    <row r="1160" spans="1:50" hidden="1">
      <c r="A1160" s="59" t="s">
        <v>736</v>
      </c>
      <c r="B1160" s="59" t="s">
        <v>92</v>
      </c>
      <c r="C1160" s="3">
        <v>43063</v>
      </c>
      <c r="D1160" s="19"/>
      <c r="E1160" s="49"/>
      <c r="F1160" s="49"/>
      <c r="G1160" s="49"/>
      <c r="H1160" s="49"/>
      <c r="I1160" s="49"/>
      <c r="J1160" s="49"/>
      <c r="K1160" s="49"/>
      <c r="L1160" s="49"/>
      <c r="M1160" s="49"/>
      <c r="N1160" s="49"/>
      <c r="O1160" s="49"/>
      <c r="P1160" s="49"/>
      <c r="Q1160" s="49"/>
      <c r="R1160" s="49"/>
      <c r="S1160" s="49"/>
      <c r="T1160" s="49"/>
      <c r="U1160" s="49"/>
      <c r="V1160" s="49"/>
      <c r="W1160" s="49"/>
      <c r="X1160" s="49"/>
      <c r="Y1160" s="49"/>
      <c r="Z1160" s="49"/>
      <c r="AA1160" s="49"/>
      <c r="AB1160" s="49"/>
      <c r="AC1160" s="49"/>
      <c r="AD1160" s="49"/>
      <c r="AE1160" s="49"/>
      <c r="AF1160" s="49"/>
      <c r="AG1160" s="49"/>
      <c r="AH1160" s="49"/>
      <c r="AI1160" s="49"/>
      <c r="AJ1160" s="49"/>
      <c r="AK1160" s="49"/>
      <c r="AL1160" s="49"/>
      <c r="AM1160" s="49"/>
      <c r="AN1160" s="49"/>
      <c r="AO1160" s="49"/>
      <c r="AP1160" s="49"/>
      <c r="AQ1160" s="49"/>
      <c r="AR1160" s="49"/>
      <c r="AX1160" s="19"/>
    </row>
    <row r="1161" spans="1:50" hidden="1">
      <c r="A1161" s="59" t="s">
        <v>737</v>
      </c>
      <c r="B1161" s="59" t="s">
        <v>92</v>
      </c>
      <c r="C1161" s="3">
        <v>43061</v>
      </c>
      <c r="D1161" s="19"/>
      <c r="E1161" s="49"/>
      <c r="F1161" s="49"/>
      <c r="G1161" s="49"/>
      <c r="H1161" s="49"/>
      <c r="I1161" s="49"/>
      <c r="J1161" s="49"/>
      <c r="K1161" s="49"/>
      <c r="L1161" s="49"/>
      <c r="M1161" s="49"/>
      <c r="N1161" s="49"/>
      <c r="O1161" s="49"/>
      <c r="P1161" s="49"/>
      <c r="Q1161" s="49"/>
      <c r="R1161" s="49"/>
      <c r="S1161" s="49"/>
      <c r="T1161" s="49"/>
      <c r="U1161" s="49"/>
      <c r="V1161" s="49"/>
      <c r="W1161" s="49"/>
      <c r="X1161" s="49"/>
      <c r="Y1161" s="49"/>
      <c r="Z1161" s="49"/>
      <c r="AA1161" s="49"/>
      <c r="AB1161" s="49"/>
      <c r="AC1161" s="49"/>
      <c r="AD1161" s="49"/>
      <c r="AE1161" s="49"/>
      <c r="AF1161" s="49"/>
      <c r="AG1161" s="49"/>
      <c r="AH1161" s="49"/>
      <c r="AI1161" s="49"/>
      <c r="AJ1161" s="49"/>
      <c r="AK1161" s="49"/>
      <c r="AL1161" s="49"/>
      <c r="AM1161" s="49"/>
      <c r="AN1161" s="49"/>
      <c r="AO1161" s="49"/>
      <c r="AP1161" s="49"/>
      <c r="AQ1161" s="49"/>
      <c r="AR1161" s="49"/>
      <c r="AX1161" s="19"/>
    </row>
    <row r="1162" spans="1:50" hidden="1">
      <c r="A1162" s="59" t="s">
        <v>738</v>
      </c>
      <c r="B1162" s="59" t="s">
        <v>92</v>
      </c>
      <c r="C1162" s="3">
        <v>43060</v>
      </c>
      <c r="D1162" s="19"/>
      <c r="E1162" s="49"/>
      <c r="F1162" s="49"/>
      <c r="G1162" s="49"/>
      <c r="H1162" s="49"/>
      <c r="I1162" s="49"/>
      <c r="J1162" s="49"/>
      <c r="K1162" s="49"/>
      <c r="L1162" s="49"/>
      <c r="M1162" s="49"/>
      <c r="N1162" s="49"/>
      <c r="O1162" s="49"/>
      <c r="P1162" s="49"/>
      <c r="Q1162" s="49"/>
      <c r="R1162" s="49"/>
      <c r="S1162" s="49"/>
      <c r="T1162" s="49"/>
      <c r="U1162" s="49"/>
      <c r="V1162" s="49"/>
      <c r="W1162" s="49"/>
      <c r="X1162" s="49"/>
      <c r="Y1162" s="49"/>
      <c r="Z1162" s="49"/>
      <c r="AA1162" s="49"/>
      <c r="AB1162" s="49"/>
      <c r="AC1162" s="49"/>
      <c r="AD1162" s="49"/>
      <c r="AE1162" s="49"/>
      <c r="AF1162" s="49"/>
      <c r="AG1162" s="49"/>
      <c r="AH1162" s="49"/>
      <c r="AI1162" s="49"/>
      <c r="AJ1162" s="49"/>
      <c r="AK1162" s="49"/>
      <c r="AL1162" s="49"/>
      <c r="AM1162" s="49"/>
      <c r="AN1162" s="49"/>
      <c r="AO1162" s="49"/>
      <c r="AP1162" s="49"/>
      <c r="AQ1162" s="49"/>
      <c r="AR1162" s="49"/>
      <c r="AX1162" s="19"/>
    </row>
    <row r="1163" spans="1:50" hidden="1">
      <c r="A1163" s="59" t="s">
        <v>739</v>
      </c>
      <c r="B1163" s="59" t="s">
        <v>92</v>
      </c>
      <c r="C1163" s="3">
        <v>43059</v>
      </c>
      <c r="D1163" s="19"/>
      <c r="E1163" s="49"/>
      <c r="F1163" s="49"/>
      <c r="G1163" s="49"/>
      <c r="H1163" s="49"/>
      <c r="I1163" s="49"/>
      <c r="J1163" s="49"/>
      <c r="K1163" s="49"/>
      <c r="L1163" s="49"/>
      <c r="M1163" s="49"/>
      <c r="N1163" s="49"/>
      <c r="O1163" s="49"/>
      <c r="P1163" s="49"/>
      <c r="Q1163" s="49"/>
      <c r="R1163" s="49"/>
      <c r="S1163" s="49"/>
      <c r="T1163" s="49"/>
      <c r="U1163" s="49"/>
      <c r="V1163" s="49"/>
      <c r="W1163" s="49"/>
      <c r="X1163" s="49"/>
      <c r="Y1163" s="49"/>
      <c r="Z1163" s="49"/>
      <c r="AA1163" s="49"/>
      <c r="AB1163" s="49"/>
      <c r="AC1163" s="49"/>
      <c r="AD1163" s="49"/>
      <c r="AE1163" s="49"/>
      <c r="AF1163" s="49"/>
      <c r="AG1163" s="49"/>
      <c r="AH1163" s="49"/>
      <c r="AI1163" s="49"/>
      <c r="AJ1163" s="49"/>
      <c r="AK1163" s="49"/>
      <c r="AL1163" s="49"/>
      <c r="AM1163" s="49"/>
      <c r="AN1163" s="49"/>
      <c r="AO1163" s="49"/>
      <c r="AP1163" s="49"/>
      <c r="AQ1163" s="49"/>
      <c r="AR1163" s="49"/>
      <c r="AX1163" s="19"/>
    </row>
    <row r="1164" spans="1:50" hidden="1">
      <c r="A1164" s="59" t="s">
        <v>740</v>
      </c>
      <c r="B1164" s="59" t="s">
        <v>92</v>
      </c>
      <c r="C1164" s="3">
        <v>43056</v>
      </c>
      <c r="D1164" s="19"/>
      <c r="E1164" s="49"/>
      <c r="F1164" s="49"/>
      <c r="G1164" s="49"/>
      <c r="H1164" s="49"/>
      <c r="I1164" s="49"/>
      <c r="J1164" s="49"/>
      <c r="K1164" s="49"/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49"/>
      <c r="X1164" s="49"/>
      <c r="Y1164" s="49"/>
      <c r="Z1164" s="49"/>
      <c r="AA1164" s="49"/>
      <c r="AB1164" s="49"/>
      <c r="AC1164" s="49"/>
      <c r="AD1164" s="49"/>
      <c r="AE1164" s="49"/>
      <c r="AF1164" s="49"/>
      <c r="AG1164" s="49"/>
      <c r="AH1164" s="49"/>
      <c r="AI1164" s="49"/>
      <c r="AJ1164" s="49"/>
      <c r="AK1164" s="49"/>
      <c r="AL1164" s="49"/>
      <c r="AM1164" s="49"/>
      <c r="AN1164" s="49"/>
      <c r="AO1164" s="49"/>
      <c r="AP1164" s="49"/>
      <c r="AQ1164" s="49"/>
      <c r="AR1164" s="49"/>
      <c r="AX1164" s="19"/>
    </row>
    <row r="1165" spans="1:50" hidden="1">
      <c r="A1165" s="59" t="s">
        <v>741</v>
      </c>
      <c r="B1165" s="59" t="s">
        <v>92</v>
      </c>
      <c r="C1165" s="3">
        <v>43055</v>
      </c>
      <c r="D1165" s="19"/>
      <c r="E1165" s="49"/>
      <c r="F1165" s="49"/>
      <c r="G1165" s="49"/>
      <c r="H1165" s="49"/>
      <c r="I1165" s="49"/>
      <c r="J1165" s="49"/>
      <c r="K1165" s="49"/>
      <c r="L1165" s="49"/>
      <c r="M1165" s="49"/>
      <c r="N1165" s="49"/>
      <c r="O1165" s="49"/>
      <c r="P1165" s="49"/>
      <c r="Q1165" s="49"/>
      <c r="R1165" s="49"/>
      <c r="S1165" s="49"/>
      <c r="T1165" s="49"/>
      <c r="U1165" s="49"/>
      <c r="V1165" s="49"/>
      <c r="W1165" s="49"/>
      <c r="X1165" s="49"/>
      <c r="Y1165" s="49"/>
      <c r="Z1165" s="49"/>
      <c r="AA1165" s="49"/>
      <c r="AB1165" s="49"/>
      <c r="AC1165" s="49"/>
      <c r="AD1165" s="49"/>
      <c r="AE1165" s="49"/>
      <c r="AF1165" s="49"/>
      <c r="AG1165" s="49"/>
      <c r="AH1165" s="49"/>
      <c r="AI1165" s="49"/>
      <c r="AJ1165" s="49"/>
      <c r="AK1165" s="49"/>
      <c r="AL1165" s="49"/>
      <c r="AM1165" s="49"/>
      <c r="AN1165" s="49"/>
      <c r="AO1165" s="49"/>
      <c r="AP1165" s="49"/>
      <c r="AQ1165" s="49"/>
      <c r="AR1165" s="49"/>
      <c r="AX1165" s="19"/>
    </row>
    <row r="1166" spans="1:50" hidden="1">
      <c r="A1166" s="59" t="s">
        <v>742</v>
      </c>
      <c r="B1166" s="59" t="s">
        <v>92</v>
      </c>
      <c r="C1166" s="3">
        <v>43054</v>
      </c>
      <c r="D1166" s="19"/>
      <c r="E1166" s="49"/>
      <c r="F1166" s="49"/>
      <c r="G1166" s="49"/>
      <c r="H1166" s="49"/>
      <c r="I1166" s="49"/>
      <c r="J1166" s="49"/>
      <c r="K1166" s="49"/>
      <c r="L1166" s="49"/>
      <c r="M1166" s="49"/>
      <c r="N1166" s="49"/>
      <c r="O1166" s="49"/>
      <c r="P1166" s="49"/>
      <c r="Q1166" s="49"/>
      <c r="R1166" s="49"/>
      <c r="S1166" s="49"/>
      <c r="T1166" s="49"/>
      <c r="U1166" s="49"/>
      <c r="V1166" s="49"/>
      <c r="W1166" s="49"/>
      <c r="X1166" s="49"/>
      <c r="Y1166" s="49"/>
      <c r="Z1166" s="49"/>
      <c r="AA1166" s="49"/>
      <c r="AB1166" s="49"/>
      <c r="AC1166" s="49"/>
      <c r="AD1166" s="49"/>
      <c r="AE1166" s="49"/>
      <c r="AF1166" s="49"/>
      <c r="AG1166" s="49"/>
      <c r="AH1166" s="49"/>
      <c r="AI1166" s="49"/>
      <c r="AJ1166" s="49"/>
      <c r="AK1166" s="49"/>
      <c r="AL1166" s="49"/>
      <c r="AM1166" s="49"/>
      <c r="AN1166" s="49"/>
      <c r="AO1166" s="49"/>
      <c r="AP1166" s="49"/>
      <c r="AQ1166" s="49"/>
      <c r="AR1166" s="49"/>
      <c r="AX1166" s="19"/>
    </row>
    <row r="1167" spans="1:50" hidden="1">
      <c r="A1167" s="59" t="s">
        <v>743</v>
      </c>
      <c r="B1167" s="59" t="s">
        <v>92</v>
      </c>
      <c r="C1167" s="3">
        <v>43053</v>
      </c>
      <c r="D1167" s="19"/>
      <c r="E1167" s="49"/>
      <c r="F1167" s="49"/>
      <c r="G1167" s="49"/>
      <c r="H1167" s="49"/>
      <c r="I1167" s="49"/>
      <c r="J1167" s="49"/>
      <c r="K1167" s="49"/>
      <c r="L1167" s="49"/>
      <c r="M1167" s="49"/>
      <c r="N1167" s="49"/>
      <c r="O1167" s="49"/>
      <c r="P1167" s="49"/>
      <c r="Q1167" s="49"/>
      <c r="R1167" s="49"/>
      <c r="S1167" s="49"/>
      <c r="T1167" s="49"/>
      <c r="U1167" s="49"/>
      <c r="V1167" s="49"/>
      <c r="W1167" s="49"/>
      <c r="X1167" s="49"/>
      <c r="Y1167" s="49"/>
      <c r="Z1167" s="49"/>
      <c r="AA1167" s="49"/>
      <c r="AB1167" s="49"/>
      <c r="AC1167" s="49"/>
      <c r="AD1167" s="49"/>
      <c r="AE1167" s="49"/>
      <c r="AF1167" s="49"/>
      <c r="AG1167" s="49"/>
      <c r="AH1167" s="49"/>
      <c r="AI1167" s="49"/>
      <c r="AJ1167" s="49"/>
      <c r="AK1167" s="49"/>
      <c r="AL1167" s="49"/>
      <c r="AM1167" s="49"/>
      <c r="AN1167" s="49"/>
      <c r="AO1167" s="49"/>
      <c r="AP1167" s="49"/>
      <c r="AQ1167" s="49"/>
      <c r="AR1167" s="49"/>
      <c r="AX1167" s="19"/>
    </row>
    <row r="1168" spans="1:50" hidden="1">
      <c r="A1168" s="59" t="s">
        <v>744</v>
      </c>
      <c r="B1168" s="59" t="s">
        <v>92</v>
      </c>
      <c r="C1168" s="3">
        <v>43052</v>
      </c>
      <c r="D1168" s="19"/>
      <c r="E1168" s="49"/>
      <c r="F1168" s="49"/>
      <c r="G1168" s="49"/>
      <c r="H1168" s="49"/>
      <c r="I1168" s="49"/>
      <c r="J1168" s="49"/>
      <c r="K1168" s="49"/>
      <c r="L1168" s="49"/>
      <c r="M1168" s="49"/>
      <c r="N1168" s="49"/>
      <c r="O1168" s="49"/>
      <c r="P1168" s="49"/>
      <c r="Q1168" s="49"/>
      <c r="R1168" s="49"/>
      <c r="S1168" s="49"/>
      <c r="T1168" s="49"/>
      <c r="U1168" s="49"/>
      <c r="V1168" s="49"/>
      <c r="W1168" s="49"/>
      <c r="X1168" s="49"/>
      <c r="Y1168" s="49"/>
      <c r="Z1168" s="49"/>
      <c r="AA1168" s="49"/>
      <c r="AB1168" s="49"/>
      <c r="AC1168" s="49"/>
      <c r="AD1168" s="49"/>
      <c r="AE1168" s="49"/>
      <c r="AF1168" s="49"/>
      <c r="AG1168" s="49"/>
      <c r="AH1168" s="49"/>
      <c r="AI1168" s="49"/>
      <c r="AJ1168" s="49"/>
      <c r="AK1168" s="49"/>
      <c r="AL1168" s="49"/>
      <c r="AM1168" s="49"/>
      <c r="AN1168" s="49"/>
      <c r="AO1168" s="49"/>
      <c r="AP1168" s="49"/>
      <c r="AQ1168" s="49"/>
      <c r="AR1168" s="49"/>
      <c r="AX1168" s="19"/>
    </row>
    <row r="1169" spans="1:50" hidden="1">
      <c r="A1169" s="59" t="s">
        <v>745</v>
      </c>
      <c r="B1169" s="59" t="s">
        <v>92</v>
      </c>
      <c r="C1169" s="3">
        <v>43049</v>
      </c>
      <c r="D1169" s="19"/>
      <c r="E1169" s="49"/>
      <c r="F1169" s="49"/>
      <c r="G1169" s="49"/>
      <c r="H1169" s="49"/>
      <c r="I1169" s="49"/>
      <c r="J1169" s="49"/>
      <c r="K1169" s="49"/>
      <c r="L1169" s="49"/>
      <c r="M1169" s="49"/>
      <c r="N1169" s="49"/>
      <c r="O1169" s="49"/>
      <c r="P1169" s="49"/>
      <c r="Q1169" s="49"/>
      <c r="R1169" s="49"/>
      <c r="S1169" s="49"/>
      <c r="T1169" s="49"/>
      <c r="U1169" s="49"/>
      <c r="V1169" s="49"/>
      <c r="W1169" s="49"/>
      <c r="X1169" s="49"/>
      <c r="Y1169" s="49"/>
      <c r="Z1169" s="49"/>
      <c r="AA1169" s="49"/>
      <c r="AB1169" s="49"/>
      <c r="AC1169" s="49"/>
      <c r="AD1169" s="49"/>
      <c r="AE1169" s="49"/>
      <c r="AF1169" s="49"/>
      <c r="AG1169" s="49"/>
      <c r="AH1169" s="49"/>
      <c r="AI1169" s="49"/>
      <c r="AJ1169" s="49"/>
      <c r="AK1169" s="49"/>
      <c r="AL1169" s="49"/>
      <c r="AM1169" s="49"/>
      <c r="AN1169" s="49"/>
      <c r="AO1169" s="49"/>
      <c r="AP1169" s="49"/>
      <c r="AQ1169" s="49"/>
      <c r="AR1169" s="49"/>
      <c r="AX1169" s="19"/>
    </row>
    <row r="1170" spans="1:50" hidden="1">
      <c r="A1170" s="59" t="s">
        <v>746</v>
      </c>
      <c r="B1170" s="59" t="s">
        <v>92</v>
      </c>
      <c r="C1170" s="3">
        <v>43048</v>
      </c>
      <c r="D1170" s="19"/>
      <c r="E1170" s="49"/>
      <c r="F1170" s="49"/>
      <c r="G1170" s="49"/>
      <c r="H1170" s="49"/>
      <c r="I1170" s="49"/>
      <c r="J1170" s="49"/>
      <c r="K1170" s="49"/>
      <c r="L1170" s="49"/>
      <c r="M1170" s="49"/>
      <c r="N1170" s="49"/>
      <c r="O1170" s="49"/>
      <c r="P1170" s="49"/>
      <c r="Q1170" s="49"/>
      <c r="R1170" s="49"/>
      <c r="S1170" s="49"/>
      <c r="T1170" s="49"/>
      <c r="U1170" s="49"/>
      <c r="V1170" s="49"/>
      <c r="W1170" s="49"/>
      <c r="X1170" s="49"/>
      <c r="Y1170" s="49"/>
      <c r="Z1170" s="49"/>
      <c r="AA1170" s="49"/>
      <c r="AB1170" s="49"/>
      <c r="AC1170" s="49"/>
      <c r="AD1170" s="49"/>
      <c r="AE1170" s="49"/>
      <c r="AF1170" s="49"/>
      <c r="AG1170" s="49"/>
      <c r="AH1170" s="49"/>
      <c r="AI1170" s="49"/>
      <c r="AJ1170" s="49"/>
      <c r="AK1170" s="49"/>
      <c r="AL1170" s="49"/>
      <c r="AM1170" s="49"/>
      <c r="AN1170" s="49"/>
      <c r="AO1170" s="49"/>
      <c r="AP1170" s="49"/>
      <c r="AQ1170" s="49"/>
      <c r="AR1170" s="49"/>
      <c r="AX1170" s="19"/>
    </row>
    <row r="1171" spans="1:50" hidden="1">
      <c r="A1171" s="59" t="s">
        <v>747</v>
      </c>
      <c r="B1171" s="59" t="s">
        <v>92</v>
      </c>
      <c r="C1171" s="3">
        <v>43047</v>
      </c>
      <c r="D1171" s="19"/>
      <c r="E1171" s="49"/>
      <c r="F1171" s="49"/>
      <c r="G1171" s="49"/>
      <c r="H1171" s="49"/>
      <c r="I1171" s="49"/>
      <c r="J1171" s="49"/>
      <c r="K1171" s="49"/>
      <c r="L1171" s="49"/>
      <c r="M1171" s="49"/>
      <c r="N1171" s="49"/>
      <c r="O1171" s="49"/>
      <c r="P1171" s="49"/>
      <c r="Q1171" s="49"/>
      <c r="R1171" s="49"/>
      <c r="S1171" s="49"/>
      <c r="T1171" s="49"/>
      <c r="U1171" s="49"/>
      <c r="V1171" s="49"/>
      <c r="W1171" s="49"/>
      <c r="X1171" s="49"/>
      <c r="Y1171" s="49"/>
      <c r="Z1171" s="49"/>
      <c r="AA1171" s="49"/>
      <c r="AB1171" s="49"/>
      <c r="AC1171" s="49"/>
      <c r="AD1171" s="49"/>
      <c r="AE1171" s="49"/>
      <c r="AF1171" s="49"/>
      <c r="AG1171" s="49"/>
      <c r="AH1171" s="49"/>
      <c r="AI1171" s="49"/>
      <c r="AJ1171" s="49"/>
      <c r="AK1171" s="49"/>
      <c r="AL1171" s="49"/>
      <c r="AM1171" s="49"/>
      <c r="AN1171" s="49"/>
      <c r="AO1171" s="49"/>
      <c r="AP1171" s="49"/>
      <c r="AQ1171" s="49"/>
      <c r="AR1171" s="49"/>
      <c r="AX1171" s="19"/>
    </row>
    <row r="1172" spans="1:50" hidden="1">
      <c r="A1172" s="59" t="s">
        <v>748</v>
      </c>
      <c r="B1172" s="59" t="s">
        <v>92</v>
      </c>
      <c r="C1172" s="3">
        <v>43046</v>
      </c>
      <c r="D1172" s="19"/>
      <c r="E1172" s="49"/>
      <c r="F1172" s="49"/>
      <c r="G1172" s="49"/>
      <c r="H1172" s="49"/>
      <c r="I1172" s="49"/>
      <c r="J1172" s="49"/>
      <c r="K1172" s="49"/>
      <c r="L1172" s="49"/>
      <c r="M1172" s="49"/>
      <c r="N1172" s="49"/>
      <c r="O1172" s="49"/>
      <c r="P1172" s="49"/>
      <c r="Q1172" s="49"/>
      <c r="R1172" s="49"/>
      <c r="S1172" s="49"/>
      <c r="T1172" s="49"/>
      <c r="U1172" s="49"/>
      <c r="V1172" s="49"/>
      <c r="W1172" s="49"/>
      <c r="X1172" s="49"/>
      <c r="Y1172" s="49"/>
      <c r="Z1172" s="49"/>
      <c r="AA1172" s="49"/>
      <c r="AB1172" s="49"/>
      <c r="AC1172" s="49"/>
      <c r="AD1172" s="49"/>
      <c r="AE1172" s="49"/>
      <c r="AF1172" s="49"/>
      <c r="AG1172" s="49"/>
      <c r="AH1172" s="49"/>
      <c r="AI1172" s="49"/>
      <c r="AJ1172" s="49"/>
      <c r="AK1172" s="49"/>
      <c r="AL1172" s="49"/>
      <c r="AM1172" s="49"/>
      <c r="AN1172" s="49"/>
      <c r="AO1172" s="49"/>
      <c r="AP1172" s="49"/>
      <c r="AQ1172" s="49"/>
      <c r="AR1172" s="49"/>
      <c r="AX1172" s="19"/>
    </row>
    <row r="1173" spans="1:50" hidden="1">
      <c r="A1173" s="59" t="s">
        <v>749</v>
      </c>
      <c r="B1173" s="59" t="s">
        <v>92</v>
      </c>
      <c r="C1173" s="3">
        <v>43045</v>
      </c>
      <c r="D1173" s="19"/>
      <c r="E1173" s="49"/>
      <c r="F1173" s="49"/>
      <c r="G1173" s="49"/>
      <c r="H1173" s="49"/>
      <c r="I1173" s="49"/>
      <c r="J1173" s="49"/>
      <c r="K1173" s="49"/>
      <c r="L1173" s="49"/>
      <c r="M1173" s="49"/>
      <c r="N1173" s="49"/>
      <c r="O1173" s="49"/>
      <c r="P1173" s="49"/>
      <c r="Q1173" s="49"/>
      <c r="R1173" s="49"/>
      <c r="S1173" s="49"/>
      <c r="T1173" s="49"/>
      <c r="U1173" s="49"/>
      <c r="V1173" s="49"/>
      <c r="W1173" s="49"/>
      <c r="X1173" s="49"/>
      <c r="Y1173" s="49"/>
      <c r="Z1173" s="49"/>
      <c r="AA1173" s="49"/>
      <c r="AB1173" s="49"/>
      <c r="AC1173" s="49"/>
      <c r="AD1173" s="49"/>
      <c r="AE1173" s="49"/>
      <c r="AF1173" s="49"/>
      <c r="AG1173" s="49"/>
      <c r="AH1173" s="49"/>
      <c r="AI1173" s="49"/>
      <c r="AJ1173" s="49"/>
      <c r="AK1173" s="49"/>
      <c r="AL1173" s="49"/>
      <c r="AM1173" s="49"/>
      <c r="AN1173" s="49"/>
      <c r="AO1173" s="49"/>
      <c r="AP1173" s="49"/>
      <c r="AQ1173" s="49"/>
      <c r="AR1173" s="49"/>
      <c r="AX1173" s="19"/>
    </row>
    <row r="1174" spans="1:50" hidden="1">
      <c r="A1174" s="59" t="s">
        <v>750</v>
      </c>
      <c r="B1174" s="59" t="s">
        <v>92</v>
      </c>
      <c r="C1174" s="3">
        <v>43042</v>
      </c>
      <c r="D1174" s="19"/>
      <c r="E1174" s="49"/>
      <c r="F1174" s="49"/>
      <c r="G1174" s="49"/>
      <c r="H1174" s="49"/>
      <c r="I1174" s="49"/>
      <c r="J1174" s="49"/>
      <c r="K1174" s="49"/>
      <c r="L1174" s="49"/>
      <c r="M1174" s="49"/>
      <c r="N1174" s="49"/>
      <c r="O1174" s="49"/>
      <c r="P1174" s="49"/>
      <c r="Q1174" s="49"/>
      <c r="R1174" s="49"/>
      <c r="S1174" s="49"/>
      <c r="T1174" s="49"/>
      <c r="U1174" s="49"/>
      <c r="V1174" s="49"/>
      <c r="W1174" s="49"/>
      <c r="X1174" s="49"/>
      <c r="Y1174" s="49"/>
      <c r="Z1174" s="49"/>
      <c r="AA1174" s="49"/>
      <c r="AB1174" s="49"/>
      <c r="AC1174" s="49"/>
      <c r="AD1174" s="49"/>
      <c r="AE1174" s="49"/>
      <c r="AF1174" s="49"/>
      <c r="AG1174" s="49"/>
      <c r="AH1174" s="49"/>
      <c r="AI1174" s="49"/>
      <c r="AJ1174" s="49"/>
      <c r="AK1174" s="49"/>
      <c r="AL1174" s="49"/>
      <c r="AM1174" s="49"/>
      <c r="AN1174" s="49"/>
      <c r="AO1174" s="49"/>
      <c r="AP1174" s="49"/>
      <c r="AQ1174" s="49"/>
      <c r="AR1174" s="49"/>
      <c r="AX1174" s="19"/>
    </row>
    <row r="1175" spans="1:50" hidden="1">
      <c r="A1175" s="59" t="s">
        <v>751</v>
      </c>
      <c r="B1175" s="59" t="s">
        <v>92</v>
      </c>
      <c r="C1175" s="3">
        <v>43041</v>
      </c>
      <c r="D1175" s="19"/>
      <c r="E1175" s="49"/>
      <c r="F1175" s="49"/>
      <c r="G1175" s="49"/>
      <c r="H1175" s="49"/>
      <c r="I1175" s="49"/>
      <c r="J1175" s="49"/>
      <c r="K1175" s="49"/>
      <c r="L1175" s="49"/>
      <c r="M1175" s="49"/>
      <c r="N1175" s="49"/>
      <c r="O1175" s="49"/>
      <c r="P1175" s="49"/>
      <c r="Q1175" s="49"/>
      <c r="R1175" s="49"/>
      <c r="S1175" s="49"/>
      <c r="T1175" s="49"/>
      <c r="U1175" s="49"/>
      <c r="V1175" s="49"/>
      <c r="W1175" s="49"/>
      <c r="X1175" s="49"/>
      <c r="Y1175" s="49"/>
      <c r="Z1175" s="49"/>
      <c r="AA1175" s="49"/>
      <c r="AB1175" s="49"/>
      <c r="AC1175" s="49"/>
      <c r="AD1175" s="49"/>
      <c r="AE1175" s="49"/>
      <c r="AF1175" s="49"/>
      <c r="AG1175" s="49"/>
      <c r="AH1175" s="49"/>
      <c r="AI1175" s="49"/>
      <c r="AJ1175" s="49"/>
      <c r="AK1175" s="49"/>
      <c r="AL1175" s="49"/>
      <c r="AM1175" s="49"/>
      <c r="AN1175" s="49"/>
      <c r="AO1175" s="49"/>
      <c r="AP1175" s="49"/>
      <c r="AQ1175" s="49"/>
      <c r="AR1175" s="49"/>
      <c r="AX1175" s="19"/>
    </row>
    <row r="1176" spans="1:50" hidden="1">
      <c r="A1176" s="59" t="s">
        <v>752</v>
      </c>
      <c r="B1176" s="59" t="s">
        <v>92</v>
      </c>
      <c r="C1176" s="3">
        <v>43040</v>
      </c>
      <c r="D1176" s="19"/>
      <c r="E1176" s="49"/>
      <c r="F1176" s="49"/>
      <c r="G1176" s="49"/>
      <c r="H1176" s="49"/>
      <c r="I1176" s="49"/>
      <c r="J1176" s="49"/>
      <c r="K1176" s="49"/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  <c r="Z1176" s="49"/>
      <c r="AA1176" s="49"/>
      <c r="AB1176" s="49"/>
      <c r="AC1176" s="49"/>
      <c r="AD1176" s="49"/>
      <c r="AE1176" s="49"/>
      <c r="AF1176" s="49"/>
      <c r="AG1176" s="49"/>
      <c r="AH1176" s="49"/>
      <c r="AI1176" s="49"/>
      <c r="AJ1176" s="49"/>
      <c r="AK1176" s="49"/>
      <c r="AL1176" s="49"/>
      <c r="AM1176" s="49"/>
      <c r="AN1176" s="49"/>
      <c r="AO1176" s="49"/>
      <c r="AP1176" s="49"/>
      <c r="AQ1176" s="49"/>
      <c r="AR1176" s="49"/>
      <c r="AX1176" s="19"/>
    </row>
    <row r="1177" spans="1:50" hidden="1">
      <c r="A1177" s="59" t="s">
        <v>753</v>
      </c>
      <c r="B1177" s="59" t="s">
        <v>93</v>
      </c>
      <c r="C1177" s="3">
        <v>43039</v>
      </c>
      <c r="D1177" s="19"/>
      <c r="E1177" s="49"/>
      <c r="F1177" s="49"/>
      <c r="G1177" s="49"/>
      <c r="H1177" s="49"/>
      <c r="I1177" s="49"/>
      <c r="J1177" s="49"/>
      <c r="K1177" s="49"/>
      <c r="L1177" s="49"/>
      <c r="M1177" s="49"/>
      <c r="N1177" s="49"/>
      <c r="O1177" s="49"/>
      <c r="P1177" s="49"/>
      <c r="Q1177" s="49"/>
      <c r="R1177" s="49"/>
      <c r="S1177" s="49"/>
      <c r="T1177" s="49"/>
      <c r="U1177" s="49"/>
      <c r="V1177" s="49"/>
      <c r="W1177" s="49"/>
      <c r="X1177" s="49"/>
      <c r="Y1177" s="49"/>
      <c r="Z1177" s="49"/>
      <c r="AA1177" s="49"/>
      <c r="AB1177" s="49"/>
      <c r="AC1177" s="49"/>
      <c r="AD1177" s="49"/>
      <c r="AE1177" s="49"/>
      <c r="AF1177" s="49"/>
      <c r="AG1177" s="49"/>
      <c r="AH1177" s="49"/>
      <c r="AI1177" s="49"/>
      <c r="AJ1177" s="49"/>
      <c r="AK1177" s="49"/>
      <c r="AL1177" s="49"/>
      <c r="AM1177" s="49"/>
      <c r="AN1177" s="49"/>
      <c r="AO1177" s="49"/>
      <c r="AP1177" s="49"/>
      <c r="AQ1177" s="49"/>
      <c r="AR1177" s="49"/>
      <c r="AX1177" s="19"/>
    </row>
    <row r="1178" spans="1:50" hidden="1">
      <c r="A1178" s="59" t="s">
        <v>754</v>
      </c>
      <c r="B1178" s="59" t="s">
        <v>93</v>
      </c>
      <c r="C1178" s="3">
        <v>43038</v>
      </c>
      <c r="D1178" s="19"/>
      <c r="E1178" s="49"/>
      <c r="F1178" s="49"/>
      <c r="G1178" s="49"/>
      <c r="H1178" s="49"/>
      <c r="I1178" s="49"/>
      <c r="J1178" s="49"/>
      <c r="K1178" s="49"/>
      <c r="L1178" s="49"/>
      <c r="M1178" s="49"/>
      <c r="N1178" s="49"/>
      <c r="O1178" s="49"/>
      <c r="P1178" s="49"/>
      <c r="Q1178" s="49"/>
      <c r="R1178" s="49"/>
      <c r="S1178" s="49"/>
      <c r="T1178" s="49"/>
      <c r="U1178" s="49"/>
      <c r="V1178" s="49"/>
      <c r="W1178" s="49"/>
      <c r="X1178" s="49"/>
      <c r="Y1178" s="49"/>
      <c r="Z1178" s="49"/>
      <c r="AA1178" s="49"/>
      <c r="AB1178" s="49"/>
      <c r="AC1178" s="49"/>
      <c r="AD1178" s="49"/>
      <c r="AE1178" s="49"/>
      <c r="AF1178" s="49"/>
      <c r="AG1178" s="49"/>
      <c r="AH1178" s="49"/>
      <c r="AI1178" s="49"/>
      <c r="AJ1178" s="49"/>
      <c r="AK1178" s="49"/>
      <c r="AL1178" s="49"/>
      <c r="AM1178" s="49"/>
      <c r="AN1178" s="49"/>
      <c r="AO1178" s="49"/>
      <c r="AP1178" s="49"/>
      <c r="AQ1178" s="49"/>
      <c r="AR1178" s="49"/>
      <c r="AX1178" s="19"/>
    </row>
    <row r="1179" spans="1:50" hidden="1">
      <c r="A1179" s="59" t="s">
        <v>755</v>
      </c>
      <c r="B1179" s="59" t="s">
        <v>93</v>
      </c>
      <c r="C1179" s="3">
        <v>43035</v>
      </c>
      <c r="D1179" s="19"/>
      <c r="E1179" s="49"/>
      <c r="F1179" s="49"/>
      <c r="G1179" s="49"/>
      <c r="H1179" s="49"/>
      <c r="I1179" s="49"/>
      <c r="J1179" s="49"/>
      <c r="K1179" s="49"/>
      <c r="L1179" s="49"/>
      <c r="M1179" s="49"/>
      <c r="N1179" s="49"/>
      <c r="O1179" s="49"/>
      <c r="P1179" s="49"/>
      <c r="Q1179" s="49"/>
      <c r="R1179" s="49"/>
      <c r="S1179" s="49"/>
      <c r="T1179" s="49"/>
      <c r="U1179" s="49"/>
      <c r="V1179" s="49"/>
      <c r="W1179" s="49"/>
      <c r="X1179" s="49"/>
      <c r="Y1179" s="49"/>
      <c r="Z1179" s="49"/>
      <c r="AA1179" s="49"/>
      <c r="AB1179" s="49"/>
      <c r="AC1179" s="49"/>
      <c r="AD1179" s="49"/>
      <c r="AE1179" s="49"/>
      <c r="AF1179" s="49"/>
      <c r="AG1179" s="49"/>
      <c r="AH1179" s="49"/>
      <c r="AI1179" s="49"/>
      <c r="AJ1179" s="49"/>
      <c r="AK1179" s="49"/>
      <c r="AL1179" s="49"/>
      <c r="AM1179" s="49"/>
      <c r="AN1179" s="49"/>
      <c r="AO1179" s="49"/>
      <c r="AP1179" s="49"/>
      <c r="AQ1179" s="49"/>
      <c r="AR1179" s="49"/>
      <c r="AX1179" s="19"/>
    </row>
    <row r="1180" spans="1:50" hidden="1">
      <c r="A1180" s="59" t="s">
        <v>756</v>
      </c>
      <c r="B1180" s="59" t="s">
        <v>93</v>
      </c>
      <c r="C1180" s="3">
        <v>43034</v>
      </c>
      <c r="D1180" s="19"/>
      <c r="E1180" s="49"/>
      <c r="F1180" s="49"/>
      <c r="G1180" s="49"/>
      <c r="H1180" s="49"/>
      <c r="I1180" s="49"/>
      <c r="J1180" s="49"/>
      <c r="K1180" s="49"/>
      <c r="L1180" s="49"/>
      <c r="M1180" s="49"/>
      <c r="N1180" s="49"/>
      <c r="O1180" s="49"/>
      <c r="P1180" s="49"/>
      <c r="Q1180" s="49"/>
      <c r="R1180" s="49"/>
      <c r="S1180" s="49"/>
      <c r="T1180" s="49"/>
      <c r="U1180" s="49"/>
      <c r="V1180" s="49"/>
      <c r="W1180" s="49"/>
      <c r="X1180" s="49"/>
      <c r="Y1180" s="49"/>
      <c r="Z1180" s="49"/>
      <c r="AA1180" s="49"/>
      <c r="AB1180" s="49"/>
      <c r="AC1180" s="49"/>
      <c r="AD1180" s="49"/>
      <c r="AE1180" s="49"/>
      <c r="AF1180" s="49"/>
      <c r="AG1180" s="49"/>
      <c r="AH1180" s="49"/>
      <c r="AI1180" s="49"/>
      <c r="AJ1180" s="49"/>
      <c r="AK1180" s="49"/>
      <c r="AL1180" s="49"/>
      <c r="AM1180" s="49"/>
      <c r="AN1180" s="49"/>
      <c r="AO1180" s="49"/>
      <c r="AP1180" s="49"/>
      <c r="AQ1180" s="49"/>
      <c r="AR1180" s="49"/>
      <c r="AX1180" s="19"/>
    </row>
    <row r="1181" spans="1:50" hidden="1">
      <c r="A1181" s="59" t="s">
        <v>757</v>
      </c>
      <c r="B1181" s="59" t="s">
        <v>93</v>
      </c>
      <c r="C1181" s="3">
        <v>43033</v>
      </c>
      <c r="D1181" s="19"/>
      <c r="E1181" s="49"/>
      <c r="F1181" s="49"/>
      <c r="G1181" s="49"/>
      <c r="H1181" s="49"/>
      <c r="I1181" s="49"/>
      <c r="J1181" s="49"/>
      <c r="K1181" s="49"/>
      <c r="L1181" s="49"/>
      <c r="M1181" s="49"/>
      <c r="N1181" s="49"/>
      <c r="O1181" s="49"/>
      <c r="P1181" s="49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  <c r="AC1181" s="49"/>
      <c r="AD1181" s="49"/>
      <c r="AE1181" s="49"/>
      <c r="AF1181" s="49"/>
      <c r="AG1181" s="49"/>
      <c r="AH1181" s="49"/>
      <c r="AI1181" s="49"/>
      <c r="AJ1181" s="49"/>
      <c r="AK1181" s="49"/>
      <c r="AL1181" s="49"/>
      <c r="AM1181" s="49"/>
      <c r="AN1181" s="49"/>
      <c r="AO1181" s="49"/>
      <c r="AP1181" s="49"/>
      <c r="AQ1181" s="49"/>
      <c r="AR1181" s="49"/>
      <c r="AX1181" s="19"/>
    </row>
    <row r="1182" spans="1:50" hidden="1">
      <c r="A1182" s="59" t="s">
        <v>758</v>
      </c>
      <c r="B1182" s="59" t="s">
        <v>93</v>
      </c>
      <c r="C1182" s="3">
        <v>43032</v>
      </c>
      <c r="D1182" s="19"/>
      <c r="E1182" s="49"/>
      <c r="F1182" s="49"/>
      <c r="G1182" s="49"/>
      <c r="H1182" s="49"/>
      <c r="I1182" s="49"/>
      <c r="J1182" s="49"/>
      <c r="K1182" s="49"/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  <c r="Z1182" s="49"/>
      <c r="AA1182" s="49"/>
      <c r="AB1182" s="49"/>
      <c r="AC1182" s="49"/>
      <c r="AD1182" s="49"/>
      <c r="AE1182" s="49"/>
      <c r="AF1182" s="49"/>
      <c r="AG1182" s="49"/>
      <c r="AH1182" s="49"/>
      <c r="AI1182" s="49"/>
      <c r="AJ1182" s="49"/>
      <c r="AK1182" s="49"/>
      <c r="AL1182" s="49"/>
      <c r="AM1182" s="49"/>
      <c r="AN1182" s="49"/>
      <c r="AO1182" s="49"/>
      <c r="AP1182" s="49"/>
      <c r="AQ1182" s="49"/>
      <c r="AR1182" s="49"/>
      <c r="AX1182" s="19"/>
    </row>
    <row r="1183" spans="1:50" hidden="1">
      <c r="A1183" s="59" t="s">
        <v>759</v>
      </c>
      <c r="B1183" s="59" t="s">
        <v>93</v>
      </c>
      <c r="C1183" s="3">
        <v>43031</v>
      </c>
      <c r="D1183" s="19"/>
      <c r="E1183" s="49"/>
      <c r="F1183" s="49"/>
      <c r="G1183" s="49"/>
      <c r="H1183" s="49"/>
      <c r="I1183" s="49"/>
      <c r="J1183" s="49"/>
      <c r="K1183" s="49"/>
      <c r="L1183" s="49"/>
      <c r="M1183" s="49"/>
      <c r="N1183" s="49"/>
      <c r="O1183" s="49"/>
      <c r="P1183" s="49"/>
      <c r="Q1183" s="49"/>
      <c r="R1183" s="49"/>
      <c r="S1183" s="49"/>
      <c r="T1183" s="49"/>
      <c r="U1183" s="49"/>
      <c r="V1183" s="49"/>
      <c r="W1183" s="49"/>
      <c r="X1183" s="49"/>
      <c r="Y1183" s="49"/>
      <c r="Z1183" s="49"/>
      <c r="AA1183" s="49"/>
      <c r="AB1183" s="49"/>
      <c r="AC1183" s="49"/>
      <c r="AD1183" s="49"/>
      <c r="AE1183" s="49"/>
      <c r="AF1183" s="49"/>
      <c r="AG1183" s="49"/>
      <c r="AH1183" s="49"/>
      <c r="AI1183" s="49"/>
      <c r="AJ1183" s="49"/>
      <c r="AK1183" s="49"/>
      <c r="AL1183" s="49"/>
      <c r="AM1183" s="49"/>
      <c r="AN1183" s="49"/>
      <c r="AO1183" s="49"/>
      <c r="AP1183" s="49"/>
      <c r="AQ1183" s="49"/>
      <c r="AR1183" s="49"/>
      <c r="AX1183" s="19"/>
    </row>
    <row r="1184" spans="1:50" hidden="1">
      <c r="A1184" s="59" t="s">
        <v>760</v>
      </c>
      <c r="B1184" s="59" t="s">
        <v>93</v>
      </c>
      <c r="C1184" s="3">
        <v>43028</v>
      </c>
      <c r="D1184" s="19"/>
      <c r="E1184" s="49"/>
      <c r="F1184" s="49"/>
      <c r="G1184" s="49"/>
      <c r="H1184" s="49"/>
      <c r="I1184" s="49"/>
      <c r="J1184" s="49"/>
      <c r="K1184" s="49"/>
      <c r="L1184" s="49"/>
      <c r="M1184" s="49"/>
      <c r="N1184" s="49"/>
      <c r="O1184" s="49"/>
      <c r="P1184" s="49"/>
      <c r="Q1184" s="49"/>
      <c r="R1184" s="49"/>
      <c r="S1184" s="49"/>
      <c r="T1184" s="49"/>
      <c r="U1184" s="49"/>
      <c r="V1184" s="49"/>
      <c r="W1184" s="49"/>
      <c r="X1184" s="49"/>
      <c r="Y1184" s="49"/>
      <c r="Z1184" s="49"/>
      <c r="AA1184" s="49"/>
      <c r="AB1184" s="49"/>
      <c r="AC1184" s="49"/>
      <c r="AD1184" s="49"/>
      <c r="AE1184" s="49"/>
      <c r="AF1184" s="49"/>
      <c r="AG1184" s="49"/>
      <c r="AH1184" s="49"/>
      <c r="AI1184" s="49"/>
      <c r="AJ1184" s="49"/>
      <c r="AK1184" s="49"/>
      <c r="AL1184" s="49"/>
      <c r="AM1184" s="49"/>
      <c r="AN1184" s="49"/>
      <c r="AO1184" s="49"/>
      <c r="AP1184" s="49"/>
      <c r="AQ1184" s="49"/>
      <c r="AR1184" s="49"/>
      <c r="AX1184" s="19"/>
    </row>
    <row r="1185" spans="1:50" hidden="1">
      <c r="A1185" s="59" t="s">
        <v>761</v>
      </c>
      <c r="B1185" s="59" t="s">
        <v>93</v>
      </c>
      <c r="C1185" s="3">
        <v>43027</v>
      </c>
      <c r="D1185" s="19"/>
      <c r="E1185" s="49"/>
      <c r="F1185" s="49"/>
      <c r="G1185" s="49"/>
      <c r="H1185" s="49"/>
      <c r="I1185" s="49"/>
      <c r="J1185" s="49"/>
      <c r="K1185" s="49"/>
      <c r="L1185" s="49"/>
      <c r="M1185" s="49"/>
      <c r="N1185" s="49"/>
      <c r="O1185" s="49"/>
      <c r="P1185" s="49"/>
      <c r="Q1185" s="49"/>
      <c r="R1185" s="49"/>
      <c r="S1185" s="49"/>
      <c r="T1185" s="49"/>
      <c r="U1185" s="49"/>
      <c r="V1185" s="49"/>
      <c r="W1185" s="49"/>
      <c r="X1185" s="49"/>
      <c r="Y1185" s="49"/>
      <c r="Z1185" s="49"/>
      <c r="AA1185" s="49"/>
      <c r="AB1185" s="49"/>
      <c r="AC1185" s="49"/>
      <c r="AD1185" s="49"/>
      <c r="AE1185" s="49"/>
      <c r="AF1185" s="49"/>
      <c r="AG1185" s="49"/>
      <c r="AH1185" s="49"/>
      <c r="AI1185" s="49"/>
      <c r="AJ1185" s="49"/>
      <c r="AK1185" s="49"/>
      <c r="AL1185" s="49"/>
      <c r="AM1185" s="49"/>
      <c r="AN1185" s="49"/>
      <c r="AO1185" s="49"/>
      <c r="AP1185" s="49"/>
      <c r="AQ1185" s="49"/>
      <c r="AR1185" s="49"/>
      <c r="AX1185" s="19"/>
    </row>
    <row r="1186" spans="1:50" hidden="1">
      <c r="A1186" s="59" t="s">
        <v>762</v>
      </c>
      <c r="B1186" s="59" t="s">
        <v>93</v>
      </c>
      <c r="C1186" s="3">
        <v>43026</v>
      </c>
      <c r="D1186" s="19"/>
      <c r="E1186" s="49"/>
      <c r="F1186" s="49"/>
      <c r="G1186" s="49"/>
      <c r="H1186" s="49"/>
      <c r="I1186" s="49"/>
      <c r="J1186" s="49"/>
      <c r="K1186" s="49"/>
      <c r="L1186" s="49"/>
      <c r="M1186" s="49"/>
      <c r="N1186" s="49"/>
      <c r="O1186" s="49"/>
      <c r="P1186" s="49"/>
      <c r="Q1186" s="49"/>
      <c r="R1186" s="49"/>
      <c r="S1186" s="49"/>
      <c r="T1186" s="49"/>
      <c r="U1186" s="49"/>
      <c r="V1186" s="49"/>
      <c r="W1186" s="49"/>
      <c r="X1186" s="49"/>
      <c r="Y1186" s="49"/>
      <c r="Z1186" s="49"/>
      <c r="AA1186" s="49"/>
      <c r="AB1186" s="49"/>
      <c r="AC1186" s="49"/>
      <c r="AD1186" s="49"/>
      <c r="AE1186" s="49"/>
      <c r="AF1186" s="49"/>
      <c r="AG1186" s="49"/>
      <c r="AH1186" s="49"/>
      <c r="AI1186" s="49"/>
      <c r="AJ1186" s="49"/>
      <c r="AK1186" s="49"/>
      <c r="AL1186" s="49"/>
      <c r="AM1186" s="49"/>
      <c r="AN1186" s="49"/>
      <c r="AO1186" s="49"/>
      <c r="AP1186" s="49"/>
      <c r="AQ1186" s="49"/>
      <c r="AR1186" s="49"/>
      <c r="AX1186" s="19"/>
    </row>
    <row r="1187" spans="1:50" hidden="1">
      <c r="A1187" s="59" t="s">
        <v>763</v>
      </c>
      <c r="B1187" s="59" t="s">
        <v>93</v>
      </c>
      <c r="C1187" s="3">
        <v>43025</v>
      </c>
      <c r="D1187" s="19"/>
      <c r="E1187" s="49"/>
      <c r="F1187" s="49"/>
      <c r="G1187" s="49"/>
      <c r="H1187" s="49"/>
      <c r="I1187" s="49"/>
      <c r="J1187" s="49"/>
      <c r="K1187" s="49"/>
      <c r="L1187" s="49"/>
      <c r="M1187" s="49"/>
      <c r="N1187" s="49"/>
      <c r="O1187" s="49"/>
      <c r="P1187" s="49"/>
      <c r="Q1187" s="49"/>
      <c r="R1187" s="49"/>
      <c r="S1187" s="49"/>
      <c r="T1187" s="49"/>
      <c r="U1187" s="49"/>
      <c r="V1187" s="49"/>
      <c r="W1187" s="49"/>
      <c r="X1187" s="49"/>
      <c r="Y1187" s="49"/>
      <c r="Z1187" s="49"/>
      <c r="AA1187" s="49"/>
      <c r="AB1187" s="49"/>
      <c r="AC1187" s="49"/>
      <c r="AD1187" s="49"/>
      <c r="AE1187" s="49"/>
      <c r="AF1187" s="49"/>
      <c r="AG1187" s="49"/>
      <c r="AH1187" s="49"/>
      <c r="AI1187" s="49"/>
      <c r="AJ1187" s="49"/>
      <c r="AK1187" s="49"/>
      <c r="AL1187" s="49"/>
      <c r="AM1187" s="49"/>
      <c r="AN1187" s="49"/>
      <c r="AO1187" s="49"/>
      <c r="AP1187" s="49"/>
      <c r="AQ1187" s="49"/>
      <c r="AR1187" s="49"/>
      <c r="AX1187" s="19"/>
    </row>
    <row r="1188" spans="1:50" hidden="1">
      <c r="A1188" s="59" t="s">
        <v>764</v>
      </c>
      <c r="B1188" s="59" t="s">
        <v>93</v>
      </c>
      <c r="C1188" s="3">
        <v>43024</v>
      </c>
      <c r="D1188" s="19"/>
      <c r="E1188" s="49"/>
      <c r="F1188" s="49"/>
      <c r="G1188" s="49"/>
      <c r="H1188" s="49"/>
      <c r="I1188" s="49"/>
      <c r="J1188" s="49"/>
      <c r="K1188" s="49"/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49"/>
      <c r="Y1188" s="49"/>
      <c r="Z1188" s="49"/>
      <c r="AA1188" s="49"/>
      <c r="AB1188" s="49"/>
      <c r="AC1188" s="49"/>
      <c r="AD1188" s="49"/>
      <c r="AE1188" s="49"/>
      <c r="AF1188" s="49"/>
      <c r="AG1188" s="49"/>
      <c r="AH1188" s="49"/>
      <c r="AI1188" s="49"/>
      <c r="AJ1188" s="49"/>
      <c r="AK1188" s="49"/>
      <c r="AL1188" s="49"/>
      <c r="AM1188" s="49"/>
      <c r="AN1188" s="49"/>
      <c r="AO1188" s="49"/>
      <c r="AP1188" s="49"/>
      <c r="AQ1188" s="49"/>
      <c r="AR1188" s="49"/>
      <c r="AX1188" s="19"/>
    </row>
    <row r="1189" spans="1:50" hidden="1">
      <c r="A1189" s="59" t="s">
        <v>765</v>
      </c>
      <c r="B1189" s="59" t="s">
        <v>93</v>
      </c>
      <c r="C1189" s="3">
        <v>43021</v>
      </c>
      <c r="D1189" s="19"/>
      <c r="E1189" s="49"/>
      <c r="F1189" s="49"/>
      <c r="G1189" s="49"/>
      <c r="H1189" s="49"/>
      <c r="I1189" s="49"/>
      <c r="J1189" s="49"/>
      <c r="K1189" s="49"/>
      <c r="L1189" s="49"/>
      <c r="M1189" s="49"/>
      <c r="N1189" s="49"/>
      <c r="O1189" s="49"/>
      <c r="P1189" s="49"/>
      <c r="Q1189" s="49"/>
      <c r="R1189" s="49"/>
      <c r="S1189" s="49"/>
      <c r="T1189" s="49"/>
      <c r="U1189" s="49"/>
      <c r="V1189" s="49"/>
      <c r="W1189" s="49"/>
      <c r="X1189" s="49"/>
      <c r="Y1189" s="49"/>
      <c r="Z1189" s="49"/>
      <c r="AA1189" s="49"/>
      <c r="AB1189" s="49"/>
      <c r="AC1189" s="49"/>
      <c r="AD1189" s="49"/>
      <c r="AE1189" s="49"/>
      <c r="AF1189" s="49"/>
      <c r="AG1189" s="49"/>
      <c r="AH1189" s="49"/>
      <c r="AI1189" s="49"/>
      <c r="AJ1189" s="49"/>
      <c r="AK1189" s="49"/>
      <c r="AL1189" s="49"/>
      <c r="AM1189" s="49"/>
      <c r="AN1189" s="49"/>
      <c r="AO1189" s="49"/>
      <c r="AP1189" s="49"/>
      <c r="AQ1189" s="49"/>
      <c r="AR1189" s="49"/>
      <c r="AX1189" s="19"/>
    </row>
    <row r="1190" spans="1:50" hidden="1">
      <c r="A1190" s="59" t="s">
        <v>766</v>
      </c>
      <c r="B1190" s="59" t="s">
        <v>93</v>
      </c>
      <c r="C1190" s="3">
        <v>43020</v>
      </c>
      <c r="D1190" s="19"/>
      <c r="E1190" s="49"/>
      <c r="F1190" s="49"/>
      <c r="G1190" s="49"/>
      <c r="H1190" s="49"/>
      <c r="I1190" s="49"/>
      <c r="J1190" s="49"/>
      <c r="K1190" s="49"/>
      <c r="L1190" s="49"/>
      <c r="M1190" s="49"/>
      <c r="N1190" s="49"/>
      <c r="O1190" s="49"/>
      <c r="P1190" s="49"/>
      <c r="Q1190" s="49"/>
      <c r="R1190" s="49"/>
      <c r="S1190" s="49"/>
      <c r="T1190" s="49"/>
      <c r="U1190" s="49"/>
      <c r="V1190" s="49"/>
      <c r="W1190" s="49"/>
      <c r="X1190" s="49"/>
      <c r="Y1190" s="49"/>
      <c r="Z1190" s="49"/>
      <c r="AA1190" s="49"/>
      <c r="AB1190" s="49"/>
      <c r="AC1190" s="49"/>
      <c r="AD1190" s="49"/>
      <c r="AE1190" s="49"/>
      <c r="AF1190" s="49"/>
      <c r="AG1190" s="49"/>
      <c r="AH1190" s="49"/>
      <c r="AI1190" s="49"/>
      <c r="AJ1190" s="49"/>
      <c r="AK1190" s="49"/>
      <c r="AL1190" s="49"/>
      <c r="AM1190" s="49"/>
      <c r="AN1190" s="49"/>
      <c r="AO1190" s="49"/>
      <c r="AP1190" s="49"/>
      <c r="AQ1190" s="49"/>
      <c r="AR1190" s="49"/>
      <c r="AX1190" s="19"/>
    </row>
    <row r="1191" spans="1:50" hidden="1">
      <c r="A1191" s="59" t="s">
        <v>767</v>
      </c>
      <c r="B1191" s="59" t="s">
        <v>93</v>
      </c>
      <c r="C1191" s="3">
        <v>43019</v>
      </c>
      <c r="D1191" s="19"/>
      <c r="E1191" s="49"/>
      <c r="F1191" s="49"/>
      <c r="G1191" s="49"/>
      <c r="H1191" s="49"/>
      <c r="I1191" s="49"/>
      <c r="J1191" s="49"/>
      <c r="K1191" s="49"/>
      <c r="L1191" s="49"/>
      <c r="M1191" s="49"/>
      <c r="N1191" s="49"/>
      <c r="O1191" s="49"/>
      <c r="P1191" s="49"/>
      <c r="Q1191" s="49"/>
      <c r="R1191" s="49"/>
      <c r="S1191" s="49"/>
      <c r="T1191" s="49"/>
      <c r="U1191" s="49"/>
      <c r="V1191" s="49"/>
      <c r="W1191" s="49"/>
      <c r="X1191" s="49"/>
      <c r="Y1191" s="49"/>
      <c r="Z1191" s="49"/>
      <c r="AA1191" s="49"/>
      <c r="AB1191" s="49"/>
      <c r="AC1191" s="49"/>
      <c r="AD1191" s="49"/>
      <c r="AE1191" s="49"/>
      <c r="AF1191" s="49"/>
      <c r="AG1191" s="49"/>
      <c r="AH1191" s="49"/>
      <c r="AI1191" s="49"/>
      <c r="AJ1191" s="49"/>
      <c r="AK1191" s="49"/>
      <c r="AL1191" s="49"/>
      <c r="AM1191" s="49"/>
      <c r="AN1191" s="49"/>
      <c r="AO1191" s="49"/>
      <c r="AP1191" s="49"/>
      <c r="AQ1191" s="49"/>
      <c r="AR1191" s="49"/>
      <c r="AX1191" s="19"/>
    </row>
    <row r="1192" spans="1:50" hidden="1">
      <c r="A1192" s="59" t="s">
        <v>768</v>
      </c>
      <c r="B1192" s="59" t="s">
        <v>93</v>
      </c>
      <c r="C1192" s="3">
        <v>43018</v>
      </c>
      <c r="D1192" s="19"/>
      <c r="E1192" s="49"/>
      <c r="F1192" s="49"/>
      <c r="G1192" s="49"/>
      <c r="H1192" s="49"/>
      <c r="I1192" s="49"/>
      <c r="J1192" s="49"/>
      <c r="K1192" s="49"/>
      <c r="L1192" s="49"/>
      <c r="M1192" s="49"/>
      <c r="N1192" s="49"/>
      <c r="O1192" s="49"/>
      <c r="P1192" s="49"/>
      <c r="Q1192" s="49"/>
      <c r="R1192" s="49"/>
      <c r="S1192" s="49"/>
      <c r="T1192" s="49"/>
      <c r="U1192" s="49"/>
      <c r="V1192" s="49"/>
      <c r="W1192" s="49"/>
      <c r="X1192" s="49"/>
      <c r="Y1192" s="49"/>
      <c r="Z1192" s="49"/>
      <c r="AA1192" s="49"/>
      <c r="AB1192" s="49"/>
      <c r="AC1192" s="49"/>
      <c r="AD1192" s="49"/>
      <c r="AE1192" s="49"/>
      <c r="AF1192" s="49"/>
      <c r="AG1192" s="49"/>
      <c r="AH1192" s="49"/>
      <c r="AI1192" s="49"/>
      <c r="AJ1192" s="49"/>
      <c r="AK1192" s="49"/>
      <c r="AL1192" s="49"/>
      <c r="AM1192" s="49"/>
      <c r="AN1192" s="49"/>
      <c r="AO1192" s="49"/>
      <c r="AP1192" s="49"/>
      <c r="AQ1192" s="49"/>
      <c r="AR1192" s="49"/>
      <c r="AX1192" s="19"/>
    </row>
    <row r="1193" spans="1:50" hidden="1">
      <c r="A1193" s="59" t="s">
        <v>769</v>
      </c>
      <c r="B1193" s="59" t="s">
        <v>93</v>
      </c>
      <c r="C1193" s="3">
        <v>43014</v>
      </c>
      <c r="D1193" s="19"/>
      <c r="E1193" s="49"/>
      <c r="F1193" s="49"/>
      <c r="G1193" s="49"/>
      <c r="H1193" s="49"/>
      <c r="I1193" s="49"/>
      <c r="J1193" s="49"/>
      <c r="K1193" s="49"/>
      <c r="L1193" s="49"/>
      <c r="M1193" s="49"/>
      <c r="N1193" s="49"/>
      <c r="O1193" s="49"/>
      <c r="P1193" s="49"/>
      <c r="Q1193" s="49"/>
      <c r="R1193" s="49"/>
      <c r="S1193" s="49"/>
      <c r="T1193" s="49"/>
      <c r="U1193" s="49"/>
      <c r="V1193" s="49"/>
      <c r="W1193" s="49"/>
      <c r="X1193" s="49"/>
      <c r="Y1193" s="49"/>
      <c r="Z1193" s="49"/>
      <c r="AA1193" s="49"/>
      <c r="AB1193" s="49"/>
      <c r="AC1193" s="49"/>
      <c r="AD1193" s="49"/>
      <c r="AE1193" s="49"/>
      <c r="AF1193" s="49"/>
      <c r="AG1193" s="49"/>
      <c r="AH1193" s="49"/>
      <c r="AI1193" s="49"/>
      <c r="AJ1193" s="49"/>
      <c r="AK1193" s="49"/>
      <c r="AL1193" s="49"/>
      <c r="AM1193" s="49"/>
      <c r="AN1193" s="49"/>
      <c r="AO1193" s="49"/>
      <c r="AP1193" s="49"/>
      <c r="AQ1193" s="49"/>
      <c r="AR1193" s="49"/>
      <c r="AX1193" s="19"/>
    </row>
    <row r="1194" spans="1:50" hidden="1">
      <c r="A1194" s="59" t="s">
        <v>770</v>
      </c>
      <c r="B1194" s="59" t="s">
        <v>93</v>
      </c>
      <c r="C1194" s="3">
        <v>43013</v>
      </c>
      <c r="D1194" s="19"/>
      <c r="E1194" s="49"/>
      <c r="F1194" s="49"/>
      <c r="G1194" s="49"/>
      <c r="H1194" s="49"/>
      <c r="I1194" s="49"/>
      <c r="J1194" s="49"/>
      <c r="K1194" s="49"/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  <c r="Z1194" s="49"/>
      <c r="AA1194" s="49"/>
      <c r="AB1194" s="49"/>
      <c r="AC1194" s="49"/>
      <c r="AD1194" s="49"/>
      <c r="AE1194" s="49"/>
      <c r="AF1194" s="49"/>
      <c r="AG1194" s="49"/>
      <c r="AH1194" s="49"/>
      <c r="AI1194" s="49"/>
      <c r="AJ1194" s="49"/>
      <c r="AK1194" s="49"/>
      <c r="AL1194" s="49"/>
      <c r="AM1194" s="49"/>
      <c r="AN1194" s="49"/>
      <c r="AO1194" s="49"/>
      <c r="AP1194" s="49"/>
      <c r="AQ1194" s="49"/>
      <c r="AR1194" s="49"/>
      <c r="AX1194" s="19"/>
    </row>
    <row r="1195" spans="1:50" hidden="1">
      <c r="A1195" s="59" t="s">
        <v>771</v>
      </c>
      <c r="B1195" s="59" t="s">
        <v>93</v>
      </c>
      <c r="C1195" s="3">
        <v>43012</v>
      </c>
      <c r="D1195" s="19"/>
      <c r="E1195" s="49"/>
      <c r="F1195" s="49"/>
      <c r="G1195" s="49"/>
      <c r="H1195" s="49"/>
      <c r="I1195" s="49"/>
      <c r="J1195" s="49"/>
      <c r="K1195" s="49"/>
      <c r="L1195" s="49"/>
      <c r="M1195" s="49"/>
      <c r="N1195" s="49"/>
      <c r="O1195" s="49"/>
      <c r="P1195" s="49"/>
      <c r="Q1195" s="49"/>
      <c r="R1195" s="49"/>
      <c r="S1195" s="49"/>
      <c r="T1195" s="49"/>
      <c r="U1195" s="49"/>
      <c r="V1195" s="49"/>
      <c r="W1195" s="49"/>
      <c r="X1195" s="49"/>
      <c r="Y1195" s="49"/>
      <c r="Z1195" s="49"/>
      <c r="AA1195" s="49"/>
      <c r="AB1195" s="49"/>
      <c r="AC1195" s="49"/>
      <c r="AD1195" s="49"/>
      <c r="AE1195" s="49"/>
      <c r="AF1195" s="49"/>
      <c r="AG1195" s="49"/>
      <c r="AH1195" s="49"/>
      <c r="AI1195" s="49"/>
      <c r="AJ1195" s="49"/>
      <c r="AK1195" s="49"/>
      <c r="AL1195" s="49"/>
      <c r="AM1195" s="49"/>
      <c r="AN1195" s="49"/>
      <c r="AO1195" s="49"/>
      <c r="AP1195" s="49"/>
      <c r="AQ1195" s="49"/>
      <c r="AR1195" s="49"/>
      <c r="AX1195" s="19"/>
    </row>
    <row r="1196" spans="1:50" hidden="1">
      <c r="A1196" s="59" t="s">
        <v>772</v>
      </c>
      <c r="B1196" s="59" t="s">
        <v>93</v>
      </c>
      <c r="C1196" s="3">
        <v>43011</v>
      </c>
      <c r="D1196" s="19"/>
      <c r="E1196" s="49"/>
      <c r="F1196" s="49"/>
      <c r="G1196" s="49"/>
      <c r="H1196" s="49"/>
      <c r="I1196" s="49"/>
      <c r="J1196" s="49"/>
      <c r="K1196" s="49"/>
      <c r="L1196" s="49"/>
      <c r="M1196" s="49"/>
      <c r="N1196" s="49"/>
      <c r="O1196" s="49"/>
      <c r="P1196" s="49"/>
      <c r="Q1196" s="49"/>
      <c r="R1196" s="49"/>
      <c r="S1196" s="49"/>
      <c r="T1196" s="49"/>
      <c r="U1196" s="49"/>
      <c r="V1196" s="49"/>
      <c r="W1196" s="49"/>
      <c r="X1196" s="49"/>
      <c r="Y1196" s="49"/>
      <c r="Z1196" s="49"/>
      <c r="AA1196" s="49"/>
      <c r="AB1196" s="49"/>
      <c r="AC1196" s="49"/>
      <c r="AD1196" s="49"/>
      <c r="AE1196" s="49"/>
      <c r="AF1196" s="49"/>
      <c r="AG1196" s="49"/>
      <c r="AH1196" s="49"/>
      <c r="AI1196" s="49"/>
      <c r="AJ1196" s="49"/>
      <c r="AK1196" s="49"/>
      <c r="AL1196" s="49"/>
      <c r="AM1196" s="49"/>
      <c r="AN1196" s="49"/>
      <c r="AO1196" s="49"/>
      <c r="AP1196" s="49"/>
      <c r="AQ1196" s="49"/>
      <c r="AR1196" s="49"/>
      <c r="AX1196" s="19"/>
    </row>
    <row r="1197" spans="1:50" hidden="1">
      <c r="A1197" s="59" t="s">
        <v>773</v>
      </c>
      <c r="B1197" s="59" t="s">
        <v>93</v>
      </c>
      <c r="C1197" s="3">
        <v>43010</v>
      </c>
      <c r="D1197" s="19"/>
      <c r="E1197" s="49"/>
      <c r="F1197" s="49"/>
      <c r="G1197" s="49"/>
      <c r="H1197" s="49"/>
      <c r="I1197" s="49"/>
      <c r="J1197" s="49"/>
      <c r="K1197" s="49"/>
      <c r="L1197" s="49"/>
      <c r="M1197" s="49"/>
      <c r="N1197" s="49"/>
      <c r="O1197" s="49"/>
      <c r="P1197" s="49"/>
      <c r="Q1197" s="49"/>
      <c r="R1197" s="49"/>
      <c r="S1197" s="49"/>
      <c r="T1197" s="49"/>
      <c r="U1197" s="49"/>
      <c r="V1197" s="49"/>
      <c r="W1197" s="49"/>
      <c r="X1197" s="49"/>
      <c r="Y1197" s="49"/>
      <c r="Z1197" s="49"/>
      <c r="AA1197" s="49"/>
      <c r="AB1197" s="49"/>
      <c r="AC1197" s="49"/>
      <c r="AD1197" s="49"/>
      <c r="AE1197" s="49"/>
      <c r="AF1197" s="49"/>
      <c r="AG1197" s="49"/>
      <c r="AH1197" s="49"/>
      <c r="AI1197" s="49"/>
      <c r="AJ1197" s="49"/>
      <c r="AK1197" s="49"/>
      <c r="AL1197" s="49"/>
      <c r="AM1197" s="49"/>
      <c r="AN1197" s="49"/>
      <c r="AO1197" s="49"/>
      <c r="AP1197" s="49"/>
      <c r="AQ1197" s="49"/>
      <c r="AR1197" s="49"/>
      <c r="AX1197" s="19"/>
    </row>
    <row r="1198" spans="1:50" hidden="1">
      <c r="A1198" s="59" t="s">
        <v>54</v>
      </c>
      <c r="B1198" s="59" t="s">
        <v>94</v>
      </c>
      <c r="C1198" s="3">
        <v>43007</v>
      </c>
      <c r="D1198" s="19"/>
      <c r="E1198" s="49"/>
      <c r="F1198" s="49"/>
      <c r="G1198" s="49"/>
      <c r="H1198" s="49"/>
      <c r="I1198" s="49"/>
      <c r="J1198" s="49"/>
      <c r="K1198" s="49"/>
      <c r="L1198" s="49"/>
      <c r="M1198" s="49"/>
      <c r="N1198" s="49"/>
      <c r="O1198" s="49"/>
      <c r="P1198" s="49"/>
      <c r="Q1198" s="49"/>
      <c r="R1198" s="49"/>
      <c r="S1198" s="49"/>
      <c r="T1198" s="49"/>
      <c r="U1198" s="49"/>
      <c r="V1198" s="49"/>
      <c r="W1198" s="49"/>
      <c r="X1198" s="49"/>
      <c r="Y1198" s="49"/>
      <c r="Z1198" s="49"/>
      <c r="AA1198" s="49"/>
      <c r="AB1198" s="49"/>
      <c r="AC1198" s="49"/>
      <c r="AD1198" s="49"/>
      <c r="AE1198" s="49"/>
      <c r="AF1198" s="49"/>
      <c r="AG1198" s="49"/>
      <c r="AH1198" s="49"/>
      <c r="AI1198" s="49"/>
      <c r="AJ1198" s="49"/>
      <c r="AK1198" s="49"/>
      <c r="AL1198" s="49"/>
      <c r="AM1198" s="49"/>
      <c r="AN1198" s="49"/>
      <c r="AO1198" s="49"/>
      <c r="AP1198" s="49"/>
      <c r="AQ1198" s="49"/>
      <c r="AR1198" s="49"/>
      <c r="AX1198" s="19"/>
    </row>
    <row r="1199" spans="1:50" hidden="1">
      <c r="A1199" s="59" t="s">
        <v>774</v>
      </c>
      <c r="B1199" s="59" t="s">
        <v>94</v>
      </c>
      <c r="C1199" s="3">
        <v>43006</v>
      </c>
      <c r="D1199" s="19"/>
      <c r="E1199" s="49"/>
      <c r="F1199" s="49"/>
      <c r="G1199" s="49"/>
      <c r="H1199" s="49"/>
      <c r="I1199" s="49"/>
      <c r="J1199" s="49"/>
      <c r="K1199" s="49"/>
      <c r="L1199" s="49"/>
      <c r="M1199" s="49"/>
      <c r="N1199" s="49"/>
      <c r="O1199" s="49"/>
      <c r="P1199" s="49"/>
      <c r="Q1199" s="49"/>
      <c r="R1199" s="49"/>
      <c r="S1199" s="49"/>
      <c r="T1199" s="49"/>
      <c r="U1199" s="49"/>
      <c r="V1199" s="49"/>
      <c r="W1199" s="49"/>
      <c r="X1199" s="49"/>
      <c r="Y1199" s="49"/>
      <c r="Z1199" s="49"/>
      <c r="AA1199" s="49"/>
      <c r="AB1199" s="49"/>
      <c r="AC1199" s="49"/>
      <c r="AD1199" s="49"/>
      <c r="AE1199" s="49"/>
      <c r="AF1199" s="49"/>
      <c r="AG1199" s="49"/>
      <c r="AH1199" s="49"/>
      <c r="AI1199" s="49"/>
      <c r="AJ1199" s="49"/>
      <c r="AK1199" s="49"/>
      <c r="AL1199" s="49"/>
      <c r="AM1199" s="49"/>
      <c r="AN1199" s="49"/>
      <c r="AO1199" s="49"/>
      <c r="AP1199" s="49"/>
      <c r="AQ1199" s="49"/>
      <c r="AR1199" s="49"/>
      <c r="AX1199" s="19"/>
    </row>
    <row r="1200" spans="1:50" hidden="1">
      <c r="A1200" s="59" t="s">
        <v>775</v>
      </c>
      <c r="B1200" s="59" t="s">
        <v>94</v>
      </c>
      <c r="C1200" s="3">
        <v>43005</v>
      </c>
      <c r="D1200" s="19"/>
      <c r="E1200" s="49"/>
      <c r="F1200" s="49"/>
      <c r="G1200" s="49"/>
      <c r="H1200" s="49"/>
      <c r="I1200" s="49"/>
      <c r="J1200" s="49"/>
      <c r="K1200" s="49"/>
      <c r="L1200" s="49"/>
      <c r="M1200" s="49"/>
      <c r="N1200" s="49"/>
      <c r="O1200" s="49"/>
      <c r="P1200" s="49"/>
      <c r="Q1200" s="49"/>
      <c r="R1200" s="49"/>
      <c r="S1200" s="49"/>
      <c r="T1200" s="49"/>
      <c r="U1200" s="49"/>
      <c r="V1200" s="49"/>
      <c r="W1200" s="49"/>
      <c r="X1200" s="49"/>
      <c r="Y1200" s="49"/>
      <c r="Z1200" s="49"/>
      <c r="AA1200" s="49"/>
      <c r="AB1200" s="49"/>
      <c r="AC1200" s="49"/>
      <c r="AD1200" s="49"/>
      <c r="AE1200" s="49"/>
      <c r="AF1200" s="49"/>
      <c r="AG1200" s="49"/>
      <c r="AH1200" s="49"/>
      <c r="AI1200" s="49"/>
      <c r="AJ1200" s="49"/>
      <c r="AK1200" s="49"/>
      <c r="AL1200" s="49"/>
      <c r="AM1200" s="49"/>
      <c r="AN1200" s="49"/>
      <c r="AO1200" s="49"/>
      <c r="AP1200" s="49"/>
      <c r="AQ1200" s="49"/>
      <c r="AR1200" s="49"/>
      <c r="AX1200" s="19"/>
    </row>
    <row r="1201" spans="1:50" hidden="1">
      <c r="A1201" s="59" t="s">
        <v>776</v>
      </c>
      <c r="B1201" s="59" t="s">
        <v>94</v>
      </c>
      <c r="C1201" s="3">
        <v>43004</v>
      </c>
      <c r="D1201" s="19"/>
      <c r="E1201" s="49"/>
      <c r="F1201" s="49"/>
      <c r="G1201" s="49"/>
      <c r="H1201" s="49"/>
      <c r="I1201" s="49"/>
      <c r="J1201" s="49"/>
      <c r="K1201" s="49"/>
      <c r="L1201" s="49"/>
      <c r="M1201" s="49"/>
      <c r="N1201" s="49"/>
      <c r="O1201" s="49"/>
      <c r="P1201" s="49"/>
      <c r="Q1201" s="49"/>
      <c r="R1201" s="49"/>
      <c r="S1201" s="49"/>
      <c r="T1201" s="49"/>
      <c r="U1201" s="49"/>
      <c r="V1201" s="49"/>
      <c r="W1201" s="49"/>
      <c r="X1201" s="49"/>
      <c r="Y1201" s="49"/>
      <c r="Z1201" s="49"/>
      <c r="AA1201" s="49"/>
      <c r="AB1201" s="49"/>
      <c r="AC1201" s="49"/>
      <c r="AD1201" s="49"/>
      <c r="AE1201" s="49"/>
      <c r="AF1201" s="49"/>
      <c r="AG1201" s="49"/>
      <c r="AH1201" s="49"/>
      <c r="AI1201" s="49"/>
      <c r="AJ1201" s="49"/>
      <c r="AK1201" s="49"/>
      <c r="AL1201" s="49"/>
      <c r="AM1201" s="49"/>
      <c r="AN1201" s="49"/>
      <c r="AO1201" s="49"/>
      <c r="AP1201" s="49"/>
      <c r="AQ1201" s="49"/>
      <c r="AR1201" s="49"/>
      <c r="AX1201" s="19"/>
    </row>
    <row r="1202" spans="1:50" hidden="1">
      <c r="A1202" s="59" t="s">
        <v>777</v>
      </c>
      <c r="B1202" s="59" t="s">
        <v>94</v>
      </c>
      <c r="C1202" s="3">
        <v>43003</v>
      </c>
      <c r="D1202" s="19"/>
      <c r="E1202" s="49"/>
      <c r="F1202" s="49"/>
      <c r="G1202" s="49"/>
      <c r="H1202" s="49"/>
      <c r="I1202" s="49"/>
      <c r="J1202" s="49"/>
      <c r="K1202" s="49"/>
      <c r="L1202" s="49"/>
      <c r="M1202" s="49"/>
      <c r="N1202" s="49"/>
      <c r="O1202" s="49"/>
      <c r="P1202" s="49"/>
      <c r="Q1202" s="49"/>
      <c r="R1202" s="49"/>
      <c r="S1202" s="49"/>
      <c r="T1202" s="49"/>
      <c r="U1202" s="49"/>
      <c r="V1202" s="49"/>
      <c r="W1202" s="49"/>
      <c r="X1202" s="49"/>
      <c r="Y1202" s="49"/>
      <c r="Z1202" s="49"/>
      <c r="AA1202" s="49"/>
      <c r="AB1202" s="49"/>
      <c r="AC1202" s="49"/>
      <c r="AD1202" s="49"/>
      <c r="AE1202" s="49"/>
      <c r="AF1202" s="49"/>
      <c r="AG1202" s="49"/>
      <c r="AH1202" s="49"/>
      <c r="AI1202" s="49"/>
      <c r="AJ1202" s="49"/>
      <c r="AK1202" s="49"/>
      <c r="AL1202" s="49"/>
      <c r="AM1202" s="49"/>
      <c r="AN1202" s="49"/>
      <c r="AO1202" s="49"/>
      <c r="AP1202" s="49"/>
      <c r="AQ1202" s="49"/>
      <c r="AR1202" s="49"/>
      <c r="AX1202" s="19"/>
    </row>
    <row r="1203" spans="1:50" hidden="1">
      <c r="A1203" s="59" t="s">
        <v>59</v>
      </c>
      <c r="B1203" s="59" t="s">
        <v>94</v>
      </c>
      <c r="C1203" s="7">
        <v>43000</v>
      </c>
      <c r="D1203" s="19"/>
      <c r="E1203" s="49"/>
      <c r="F1203" s="49"/>
      <c r="G1203" s="49"/>
      <c r="H1203" s="49"/>
      <c r="I1203" s="49"/>
      <c r="J1203" s="49"/>
      <c r="K1203" s="49"/>
      <c r="L1203" s="49"/>
      <c r="M1203" s="49"/>
      <c r="N1203" s="49"/>
      <c r="O1203" s="49"/>
      <c r="P1203" s="49"/>
      <c r="Q1203" s="49"/>
      <c r="R1203" s="49"/>
      <c r="S1203" s="49"/>
      <c r="T1203" s="49"/>
      <c r="U1203" s="49"/>
      <c r="V1203" s="49"/>
      <c r="W1203" s="49"/>
      <c r="X1203" s="49"/>
      <c r="Y1203" s="49"/>
      <c r="Z1203" s="49"/>
      <c r="AA1203" s="49"/>
      <c r="AB1203" s="49"/>
      <c r="AC1203" s="49"/>
      <c r="AD1203" s="49"/>
      <c r="AE1203" s="49"/>
      <c r="AF1203" s="49"/>
      <c r="AG1203" s="49"/>
      <c r="AH1203" s="49"/>
      <c r="AI1203" s="49"/>
      <c r="AJ1203" s="49"/>
      <c r="AK1203" s="49"/>
      <c r="AL1203" s="49"/>
      <c r="AM1203" s="49"/>
      <c r="AN1203" s="49"/>
      <c r="AO1203" s="49"/>
      <c r="AP1203" s="49"/>
      <c r="AQ1203" s="49"/>
      <c r="AR1203" s="49"/>
      <c r="AX1203" s="19"/>
    </row>
    <row r="1204" spans="1:50" hidden="1">
      <c r="A1204" s="59" t="s">
        <v>778</v>
      </c>
      <c r="B1204" s="59" t="s">
        <v>94</v>
      </c>
      <c r="C1204" s="3">
        <v>42999</v>
      </c>
      <c r="D1204" s="19"/>
      <c r="E1204" s="49"/>
      <c r="F1204" s="49"/>
      <c r="G1204" s="49"/>
      <c r="H1204" s="49"/>
      <c r="I1204" s="49"/>
      <c r="J1204" s="49"/>
      <c r="K1204" s="49"/>
      <c r="L1204" s="49"/>
      <c r="M1204" s="49"/>
      <c r="N1204" s="49"/>
      <c r="O1204" s="49"/>
      <c r="P1204" s="49"/>
      <c r="Q1204" s="49"/>
      <c r="R1204" s="49"/>
      <c r="S1204" s="49"/>
      <c r="T1204" s="49"/>
      <c r="U1204" s="49"/>
      <c r="V1204" s="49"/>
      <c r="W1204" s="49"/>
      <c r="X1204" s="49"/>
      <c r="Y1204" s="49"/>
      <c r="Z1204" s="49"/>
      <c r="AA1204" s="49"/>
      <c r="AB1204" s="49"/>
      <c r="AC1204" s="49"/>
      <c r="AD1204" s="49"/>
      <c r="AE1204" s="49"/>
      <c r="AF1204" s="49"/>
      <c r="AG1204" s="49"/>
      <c r="AH1204" s="49"/>
      <c r="AI1204" s="49"/>
      <c r="AJ1204" s="49"/>
      <c r="AK1204" s="49"/>
      <c r="AL1204" s="49"/>
      <c r="AM1204" s="49"/>
      <c r="AN1204" s="49"/>
      <c r="AO1204" s="49"/>
      <c r="AP1204" s="49"/>
      <c r="AQ1204" s="49"/>
      <c r="AR1204" s="49"/>
      <c r="AX1204" s="19"/>
    </row>
    <row r="1205" spans="1:50" hidden="1">
      <c r="A1205" s="59" t="s">
        <v>779</v>
      </c>
      <c r="B1205" s="59" t="s">
        <v>94</v>
      </c>
      <c r="C1205" s="3">
        <v>42998</v>
      </c>
      <c r="D1205" s="19"/>
      <c r="E1205" s="49"/>
      <c r="F1205" s="49"/>
      <c r="G1205" s="49"/>
      <c r="H1205" s="49"/>
      <c r="I1205" s="49"/>
      <c r="J1205" s="49"/>
      <c r="K1205" s="49"/>
      <c r="L1205" s="49"/>
      <c r="M1205" s="49"/>
      <c r="N1205" s="49"/>
      <c r="O1205" s="49"/>
      <c r="P1205" s="49"/>
      <c r="Q1205" s="49"/>
      <c r="R1205" s="49"/>
      <c r="S1205" s="49"/>
      <c r="T1205" s="49"/>
      <c r="U1205" s="49"/>
      <c r="V1205" s="49"/>
      <c r="W1205" s="49"/>
      <c r="X1205" s="49"/>
      <c r="Y1205" s="49"/>
      <c r="Z1205" s="49"/>
      <c r="AA1205" s="49"/>
      <c r="AB1205" s="49"/>
      <c r="AC1205" s="49"/>
      <c r="AD1205" s="49"/>
      <c r="AE1205" s="49"/>
      <c r="AF1205" s="49"/>
      <c r="AG1205" s="49"/>
      <c r="AH1205" s="49"/>
      <c r="AI1205" s="49"/>
      <c r="AJ1205" s="49"/>
      <c r="AK1205" s="49"/>
      <c r="AL1205" s="49"/>
      <c r="AM1205" s="49"/>
      <c r="AN1205" s="49"/>
      <c r="AO1205" s="49"/>
      <c r="AP1205" s="49"/>
      <c r="AQ1205" s="49"/>
      <c r="AR1205" s="49"/>
      <c r="AX1205" s="19"/>
    </row>
    <row r="1206" spans="1:50" hidden="1">
      <c r="A1206" s="59" t="s">
        <v>780</v>
      </c>
      <c r="B1206" s="59" t="s">
        <v>94</v>
      </c>
      <c r="C1206" s="3">
        <v>42997</v>
      </c>
      <c r="D1206" s="19"/>
      <c r="E1206" s="49"/>
      <c r="F1206" s="49"/>
      <c r="G1206" s="49"/>
      <c r="H1206" s="49"/>
      <c r="I1206" s="49"/>
      <c r="J1206" s="49"/>
      <c r="K1206" s="49"/>
      <c r="L1206" s="49"/>
      <c r="M1206" s="49"/>
      <c r="N1206" s="49"/>
      <c r="O1206" s="49"/>
      <c r="P1206" s="49"/>
      <c r="Q1206" s="49"/>
      <c r="R1206" s="49"/>
      <c r="S1206" s="49"/>
      <c r="T1206" s="49"/>
      <c r="U1206" s="49"/>
      <c r="V1206" s="49"/>
      <c r="W1206" s="49"/>
      <c r="X1206" s="49"/>
      <c r="Y1206" s="49"/>
      <c r="Z1206" s="49"/>
      <c r="AA1206" s="49"/>
      <c r="AB1206" s="49"/>
      <c r="AC1206" s="49"/>
      <c r="AD1206" s="49"/>
      <c r="AE1206" s="49"/>
      <c r="AF1206" s="49"/>
      <c r="AG1206" s="49"/>
      <c r="AH1206" s="49"/>
      <c r="AI1206" s="49"/>
      <c r="AJ1206" s="49"/>
      <c r="AK1206" s="49"/>
      <c r="AL1206" s="49"/>
      <c r="AM1206" s="49"/>
      <c r="AN1206" s="49"/>
      <c r="AO1206" s="49"/>
      <c r="AP1206" s="49"/>
      <c r="AQ1206" s="49"/>
      <c r="AR1206" s="49"/>
      <c r="AX1206" s="19"/>
    </row>
    <row r="1207" spans="1:50" hidden="1">
      <c r="A1207" s="59" t="s">
        <v>781</v>
      </c>
      <c r="B1207" s="59" t="s">
        <v>94</v>
      </c>
      <c r="C1207" s="3">
        <v>42996</v>
      </c>
      <c r="D1207" s="19"/>
      <c r="E1207" s="49"/>
      <c r="F1207" s="49"/>
      <c r="G1207" s="49"/>
      <c r="H1207" s="49"/>
      <c r="I1207" s="49"/>
      <c r="J1207" s="49"/>
      <c r="K1207" s="49"/>
      <c r="L1207" s="49"/>
      <c r="M1207" s="49"/>
      <c r="N1207" s="49"/>
      <c r="O1207" s="49"/>
      <c r="P1207" s="49"/>
      <c r="Q1207" s="49"/>
      <c r="R1207" s="49"/>
      <c r="S1207" s="49"/>
      <c r="T1207" s="49"/>
      <c r="U1207" s="49"/>
      <c r="V1207" s="49"/>
      <c r="W1207" s="49"/>
      <c r="X1207" s="49"/>
      <c r="Y1207" s="49"/>
      <c r="Z1207" s="49"/>
      <c r="AA1207" s="49"/>
      <c r="AB1207" s="49"/>
      <c r="AC1207" s="49"/>
      <c r="AD1207" s="49"/>
      <c r="AE1207" s="49"/>
      <c r="AF1207" s="49"/>
      <c r="AG1207" s="49"/>
      <c r="AH1207" s="49"/>
      <c r="AI1207" s="49"/>
      <c r="AJ1207" s="49"/>
      <c r="AK1207" s="49"/>
      <c r="AL1207" s="49"/>
      <c r="AM1207" s="49"/>
      <c r="AN1207" s="49"/>
      <c r="AO1207" s="49"/>
      <c r="AP1207" s="49"/>
      <c r="AQ1207" s="49"/>
      <c r="AR1207" s="49"/>
      <c r="AX1207" s="19"/>
    </row>
    <row r="1208" spans="1:50" hidden="1">
      <c r="A1208" s="59" t="s">
        <v>782</v>
      </c>
      <c r="B1208" s="59" t="s">
        <v>94</v>
      </c>
      <c r="C1208" s="3">
        <v>42993</v>
      </c>
      <c r="D1208" s="19"/>
      <c r="E1208" s="49"/>
      <c r="F1208" s="49"/>
      <c r="G1208" s="49"/>
      <c r="H1208" s="49"/>
      <c r="I1208" s="49"/>
      <c r="J1208" s="49"/>
      <c r="K1208" s="49"/>
      <c r="L1208" s="49"/>
      <c r="M1208" s="49"/>
      <c r="N1208" s="49"/>
      <c r="O1208" s="49"/>
      <c r="P1208" s="49"/>
      <c r="Q1208" s="49"/>
      <c r="R1208" s="49"/>
      <c r="S1208" s="49"/>
      <c r="T1208" s="49"/>
      <c r="U1208" s="49"/>
      <c r="V1208" s="49"/>
      <c r="W1208" s="49"/>
      <c r="X1208" s="49"/>
      <c r="Y1208" s="49"/>
      <c r="Z1208" s="49"/>
      <c r="AA1208" s="49"/>
      <c r="AB1208" s="49"/>
      <c r="AC1208" s="49"/>
      <c r="AD1208" s="49"/>
      <c r="AE1208" s="49"/>
      <c r="AF1208" s="49"/>
      <c r="AG1208" s="49"/>
      <c r="AH1208" s="49"/>
      <c r="AI1208" s="49"/>
      <c r="AJ1208" s="49"/>
      <c r="AK1208" s="49"/>
      <c r="AL1208" s="49"/>
      <c r="AM1208" s="49"/>
      <c r="AN1208" s="49"/>
      <c r="AO1208" s="49"/>
      <c r="AP1208" s="49"/>
      <c r="AQ1208" s="49"/>
      <c r="AR1208" s="49"/>
      <c r="AX1208" s="19"/>
    </row>
    <row r="1209" spans="1:50" hidden="1">
      <c r="A1209" s="59" t="s">
        <v>783</v>
      </c>
      <c r="B1209" s="59" t="s">
        <v>94</v>
      </c>
      <c r="C1209" s="3">
        <v>42992</v>
      </c>
      <c r="D1209" s="19"/>
      <c r="E1209" s="49"/>
      <c r="F1209" s="49"/>
      <c r="G1209" s="49"/>
      <c r="H1209" s="49"/>
      <c r="I1209" s="49"/>
      <c r="J1209" s="49"/>
      <c r="K1209" s="49"/>
      <c r="L1209" s="49"/>
      <c r="M1209" s="49"/>
      <c r="N1209" s="49"/>
      <c r="O1209" s="49"/>
      <c r="P1209" s="49"/>
      <c r="Q1209" s="49"/>
      <c r="R1209" s="49"/>
      <c r="S1209" s="49"/>
      <c r="T1209" s="49"/>
      <c r="U1209" s="49"/>
      <c r="V1209" s="49"/>
      <c r="W1209" s="49"/>
      <c r="X1209" s="49"/>
      <c r="Y1209" s="49"/>
      <c r="Z1209" s="49"/>
      <c r="AA1209" s="49"/>
      <c r="AB1209" s="49"/>
      <c r="AC1209" s="49"/>
      <c r="AD1209" s="49"/>
      <c r="AE1209" s="49"/>
      <c r="AF1209" s="49"/>
      <c r="AG1209" s="49"/>
      <c r="AH1209" s="49"/>
      <c r="AI1209" s="49"/>
      <c r="AJ1209" s="49"/>
      <c r="AK1209" s="49"/>
      <c r="AL1209" s="49"/>
      <c r="AM1209" s="49"/>
      <c r="AN1209" s="49"/>
      <c r="AO1209" s="49"/>
      <c r="AP1209" s="49"/>
      <c r="AQ1209" s="49"/>
      <c r="AR1209" s="49"/>
      <c r="AX1209" s="19"/>
    </row>
    <row r="1210" spans="1:50" hidden="1">
      <c r="A1210" s="59" t="s">
        <v>784</v>
      </c>
      <c r="B1210" s="59" t="s">
        <v>94</v>
      </c>
      <c r="C1210" s="3">
        <v>42991</v>
      </c>
      <c r="D1210" s="19"/>
      <c r="E1210" s="49"/>
      <c r="F1210" s="49"/>
      <c r="G1210" s="49"/>
      <c r="H1210" s="49"/>
      <c r="I1210" s="49"/>
      <c r="J1210" s="49"/>
      <c r="K1210" s="49"/>
      <c r="L1210" s="49"/>
      <c r="M1210" s="49"/>
      <c r="N1210" s="49"/>
      <c r="O1210" s="49"/>
      <c r="P1210" s="49"/>
      <c r="Q1210" s="49"/>
      <c r="R1210" s="49"/>
      <c r="S1210" s="49"/>
      <c r="T1210" s="49"/>
      <c r="U1210" s="49"/>
      <c r="V1210" s="49"/>
      <c r="W1210" s="49"/>
      <c r="X1210" s="49"/>
      <c r="Y1210" s="49"/>
      <c r="Z1210" s="49"/>
      <c r="AA1210" s="49"/>
      <c r="AB1210" s="49"/>
      <c r="AC1210" s="49"/>
      <c r="AD1210" s="49"/>
      <c r="AE1210" s="49"/>
      <c r="AF1210" s="49"/>
      <c r="AG1210" s="49"/>
      <c r="AH1210" s="49"/>
      <c r="AI1210" s="49"/>
      <c r="AJ1210" s="49"/>
      <c r="AK1210" s="49"/>
      <c r="AL1210" s="49"/>
      <c r="AM1210" s="49"/>
      <c r="AN1210" s="49"/>
      <c r="AO1210" s="49"/>
      <c r="AP1210" s="49"/>
      <c r="AQ1210" s="49"/>
      <c r="AR1210" s="49"/>
      <c r="AX1210" s="19"/>
    </row>
    <row r="1211" spans="1:50" hidden="1">
      <c r="A1211" s="59" t="s">
        <v>785</v>
      </c>
      <c r="B1211" s="59" t="s">
        <v>94</v>
      </c>
      <c r="C1211" s="3">
        <v>42990</v>
      </c>
      <c r="D1211" s="19"/>
      <c r="E1211" s="49"/>
      <c r="F1211" s="49"/>
      <c r="G1211" s="49"/>
      <c r="H1211" s="49"/>
      <c r="I1211" s="49"/>
      <c r="J1211" s="49"/>
      <c r="K1211" s="49"/>
      <c r="L1211" s="49"/>
      <c r="M1211" s="49"/>
      <c r="N1211" s="49"/>
      <c r="O1211" s="49"/>
      <c r="P1211" s="49"/>
      <c r="Q1211" s="49"/>
      <c r="R1211" s="49"/>
      <c r="S1211" s="49"/>
      <c r="T1211" s="49"/>
      <c r="U1211" s="49"/>
      <c r="V1211" s="49"/>
      <c r="W1211" s="49"/>
      <c r="X1211" s="49"/>
      <c r="Y1211" s="49"/>
      <c r="Z1211" s="49"/>
      <c r="AA1211" s="49"/>
      <c r="AB1211" s="49"/>
      <c r="AC1211" s="49"/>
      <c r="AD1211" s="49"/>
      <c r="AE1211" s="49"/>
      <c r="AF1211" s="49"/>
      <c r="AG1211" s="49"/>
      <c r="AH1211" s="49"/>
      <c r="AI1211" s="49"/>
      <c r="AJ1211" s="49"/>
      <c r="AK1211" s="49"/>
      <c r="AL1211" s="49"/>
      <c r="AM1211" s="49"/>
      <c r="AN1211" s="49"/>
      <c r="AO1211" s="49"/>
      <c r="AP1211" s="49"/>
      <c r="AQ1211" s="49"/>
      <c r="AR1211" s="49"/>
      <c r="AX1211" s="19"/>
    </row>
    <row r="1212" spans="1:50" hidden="1">
      <c r="A1212" s="59" t="s">
        <v>786</v>
      </c>
      <c r="B1212" s="59" t="s">
        <v>94</v>
      </c>
      <c r="C1212" s="3">
        <v>42989</v>
      </c>
      <c r="D1212" s="19"/>
      <c r="E1212" s="49"/>
      <c r="F1212" s="49"/>
      <c r="G1212" s="49"/>
      <c r="H1212" s="49"/>
      <c r="I1212" s="49"/>
      <c r="J1212" s="49"/>
      <c r="K1212" s="49"/>
      <c r="L1212" s="49"/>
      <c r="M1212" s="49"/>
      <c r="N1212" s="49"/>
      <c r="O1212" s="49"/>
      <c r="P1212" s="49"/>
      <c r="Q1212" s="49"/>
      <c r="R1212" s="49"/>
      <c r="S1212" s="49"/>
      <c r="T1212" s="49"/>
      <c r="U1212" s="49"/>
      <c r="V1212" s="49"/>
      <c r="W1212" s="49"/>
      <c r="X1212" s="49"/>
      <c r="Y1212" s="49"/>
      <c r="Z1212" s="49"/>
      <c r="AA1212" s="49"/>
      <c r="AB1212" s="49"/>
      <c r="AC1212" s="49"/>
      <c r="AD1212" s="49"/>
      <c r="AE1212" s="49"/>
      <c r="AF1212" s="49"/>
      <c r="AG1212" s="49"/>
      <c r="AH1212" s="49"/>
      <c r="AI1212" s="49"/>
      <c r="AJ1212" s="49"/>
      <c r="AK1212" s="49"/>
      <c r="AL1212" s="49"/>
      <c r="AM1212" s="49"/>
      <c r="AN1212" s="49"/>
      <c r="AO1212" s="49"/>
      <c r="AP1212" s="49"/>
      <c r="AQ1212" s="49"/>
      <c r="AR1212" s="49"/>
      <c r="AX1212" s="19"/>
    </row>
    <row r="1213" spans="1:50" hidden="1">
      <c r="A1213" s="59" t="s">
        <v>787</v>
      </c>
      <c r="B1213" s="59" t="s">
        <v>94</v>
      </c>
      <c r="C1213" s="3">
        <v>42986</v>
      </c>
      <c r="D1213" s="19"/>
      <c r="E1213" s="49"/>
      <c r="F1213" s="49"/>
      <c r="G1213" s="49"/>
      <c r="H1213" s="49"/>
      <c r="I1213" s="49"/>
      <c r="J1213" s="49"/>
      <c r="K1213" s="49"/>
      <c r="L1213" s="49"/>
      <c r="M1213" s="49"/>
      <c r="N1213" s="49"/>
      <c r="O1213" s="49"/>
      <c r="P1213" s="49"/>
      <c r="Q1213" s="49"/>
      <c r="R1213" s="49"/>
      <c r="S1213" s="49"/>
      <c r="T1213" s="49"/>
      <c r="U1213" s="49"/>
      <c r="V1213" s="49"/>
      <c r="W1213" s="49"/>
      <c r="X1213" s="49"/>
      <c r="Y1213" s="49"/>
      <c r="Z1213" s="49"/>
      <c r="AA1213" s="49"/>
      <c r="AB1213" s="49"/>
      <c r="AC1213" s="49"/>
      <c r="AD1213" s="49"/>
      <c r="AE1213" s="49"/>
      <c r="AF1213" s="49"/>
      <c r="AG1213" s="49"/>
      <c r="AH1213" s="49"/>
      <c r="AI1213" s="49"/>
      <c r="AJ1213" s="49"/>
      <c r="AK1213" s="49"/>
      <c r="AL1213" s="49"/>
      <c r="AM1213" s="49"/>
      <c r="AN1213" s="49"/>
      <c r="AO1213" s="49"/>
      <c r="AP1213" s="49"/>
      <c r="AQ1213" s="49"/>
      <c r="AR1213" s="49"/>
      <c r="AX1213" s="19"/>
    </row>
    <row r="1214" spans="1:50" hidden="1">
      <c r="A1214" s="59" t="s">
        <v>788</v>
      </c>
      <c r="B1214" s="59" t="s">
        <v>94</v>
      </c>
      <c r="C1214" s="3">
        <v>42985</v>
      </c>
      <c r="D1214" s="19"/>
      <c r="E1214" s="49"/>
      <c r="F1214" s="49"/>
      <c r="G1214" s="49"/>
      <c r="H1214" s="49"/>
      <c r="I1214" s="49"/>
      <c r="J1214" s="49"/>
      <c r="K1214" s="49"/>
      <c r="L1214" s="49"/>
      <c r="M1214" s="49"/>
      <c r="N1214" s="49"/>
      <c r="O1214" s="49"/>
      <c r="P1214" s="49"/>
      <c r="Q1214" s="49"/>
      <c r="R1214" s="49"/>
      <c r="S1214" s="49"/>
      <c r="T1214" s="49"/>
      <c r="U1214" s="49"/>
      <c r="V1214" s="49"/>
      <c r="W1214" s="49"/>
      <c r="X1214" s="49"/>
      <c r="Y1214" s="49"/>
      <c r="Z1214" s="49"/>
      <c r="AA1214" s="49"/>
      <c r="AB1214" s="49"/>
      <c r="AC1214" s="49"/>
      <c r="AD1214" s="49"/>
      <c r="AE1214" s="49"/>
      <c r="AF1214" s="49"/>
      <c r="AG1214" s="49"/>
      <c r="AH1214" s="49"/>
      <c r="AI1214" s="49"/>
      <c r="AJ1214" s="49"/>
      <c r="AK1214" s="49"/>
      <c r="AL1214" s="49"/>
      <c r="AM1214" s="49"/>
      <c r="AN1214" s="49"/>
      <c r="AO1214" s="49"/>
      <c r="AP1214" s="49"/>
      <c r="AQ1214" s="49"/>
      <c r="AR1214" s="49"/>
      <c r="AX1214" s="19"/>
    </row>
    <row r="1215" spans="1:50" hidden="1">
      <c r="A1215" s="59" t="s">
        <v>789</v>
      </c>
      <c r="B1215" s="59" t="s">
        <v>94</v>
      </c>
      <c r="C1215" s="3">
        <v>42984</v>
      </c>
      <c r="D1215" s="19"/>
      <c r="E1215" s="49"/>
      <c r="F1215" s="49"/>
      <c r="G1215" s="49"/>
      <c r="H1215" s="49"/>
      <c r="I1215" s="49"/>
      <c r="J1215" s="49"/>
      <c r="K1215" s="49"/>
      <c r="L1215" s="49"/>
      <c r="M1215" s="49"/>
      <c r="N1215" s="49"/>
      <c r="O1215" s="49"/>
      <c r="P1215" s="49"/>
      <c r="Q1215" s="49"/>
      <c r="R1215" s="49"/>
      <c r="S1215" s="49"/>
      <c r="T1215" s="49"/>
      <c r="U1215" s="49"/>
      <c r="V1215" s="49"/>
      <c r="W1215" s="49"/>
      <c r="X1215" s="49"/>
      <c r="Y1215" s="49"/>
      <c r="Z1215" s="49"/>
      <c r="AA1215" s="49"/>
      <c r="AB1215" s="49"/>
      <c r="AC1215" s="49"/>
      <c r="AD1215" s="49"/>
      <c r="AE1215" s="49"/>
      <c r="AF1215" s="49"/>
      <c r="AG1215" s="49"/>
      <c r="AH1215" s="49"/>
      <c r="AI1215" s="49"/>
      <c r="AJ1215" s="49"/>
      <c r="AK1215" s="49"/>
      <c r="AL1215" s="49"/>
      <c r="AM1215" s="49"/>
      <c r="AN1215" s="49"/>
      <c r="AO1215" s="49"/>
      <c r="AP1215" s="49"/>
      <c r="AQ1215" s="49"/>
      <c r="AR1215" s="49"/>
      <c r="AX1215" s="19"/>
    </row>
    <row r="1216" spans="1:50" hidden="1">
      <c r="A1216" s="59" t="s">
        <v>790</v>
      </c>
      <c r="B1216" s="59" t="s">
        <v>94</v>
      </c>
      <c r="C1216" s="3">
        <v>42983</v>
      </c>
      <c r="D1216" s="19"/>
      <c r="E1216" s="49"/>
      <c r="F1216" s="49"/>
      <c r="G1216" s="49"/>
      <c r="H1216" s="49"/>
      <c r="I1216" s="49"/>
      <c r="J1216" s="49"/>
      <c r="K1216" s="49"/>
      <c r="L1216" s="49"/>
      <c r="M1216" s="49"/>
      <c r="N1216" s="49"/>
      <c r="O1216" s="49"/>
      <c r="P1216" s="49"/>
      <c r="Q1216" s="49"/>
      <c r="R1216" s="49"/>
      <c r="S1216" s="49"/>
      <c r="T1216" s="49"/>
      <c r="U1216" s="49"/>
      <c r="V1216" s="49"/>
      <c r="W1216" s="49"/>
      <c r="X1216" s="49"/>
      <c r="Y1216" s="49"/>
      <c r="Z1216" s="49"/>
      <c r="AA1216" s="49"/>
      <c r="AB1216" s="49"/>
      <c r="AC1216" s="49"/>
      <c r="AD1216" s="49"/>
      <c r="AE1216" s="49"/>
      <c r="AF1216" s="49"/>
      <c r="AG1216" s="49"/>
      <c r="AH1216" s="49"/>
      <c r="AI1216" s="49"/>
      <c r="AJ1216" s="49"/>
      <c r="AK1216" s="49"/>
      <c r="AL1216" s="49"/>
      <c r="AM1216" s="49"/>
      <c r="AN1216" s="49"/>
      <c r="AO1216" s="49"/>
      <c r="AP1216" s="49"/>
      <c r="AQ1216" s="49"/>
      <c r="AR1216" s="49"/>
      <c r="AX1216" s="19"/>
    </row>
    <row r="1217" spans="1:50" hidden="1">
      <c r="A1217" s="59" t="s">
        <v>791</v>
      </c>
      <c r="B1217" s="59" t="s">
        <v>94</v>
      </c>
      <c r="C1217" s="3">
        <v>42979</v>
      </c>
      <c r="D1217" s="19"/>
      <c r="E1217" s="49"/>
      <c r="F1217" s="49"/>
      <c r="G1217" s="49"/>
      <c r="H1217" s="49"/>
      <c r="I1217" s="49"/>
      <c r="J1217" s="49"/>
      <c r="K1217" s="49"/>
      <c r="L1217" s="49"/>
      <c r="M1217" s="49"/>
      <c r="N1217" s="49"/>
      <c r="O1217" s="49"/>
      <c r="P1217" s="49"/>
      <c r="Q1217" s="49"/>
      <c r="R1217" s="49"/>
      <c r="S1217" s="49"/>
      <c r="T1217" s="49"/>
      <c r="U1217" s="49"/>
      <c r="V1217" s="49"/>
      <c r="W1217" s="49"/>
      <c r="X1217" s="49"/>
      <c r="Y1217" s="49"/>
      <c r="Z1217" s="49"/>
      <c r="AA1217" s="49"/>
      <c r="AB1217" s="49"/>
      <c r="AC1217" s="49"/>
      <c r="AD1217" s="49"/>
      <c r="AE1217" s="49"/>
      <c r="AF1217" s="49"/>
      <c r="AG1217" s="49"/>
      <c r="AH1217" s="49"/>
      <c r="AI1217" s="49"/>
      <c r="AJ1217" s="49"/>
      <c r="AK1217" s="49"/>
      <c r="AL1217" s="49"/>
      <c r="AM1217" s="49"/>
      <c r="AN1217" s="49"/>
      <c r="AO1217" s="49"/>
      <c r="AP1217" s="49"/>
      <c r="AQ1217" s="49"/>
      <c r="AR1217" s="49"/>
      <c r="AX1217" s="19"/>
    </row>
    <row r="1218" spans="1:50" hidden="1">
      <c r="A1218" s="59" t="s">
        <v>792</v>
      </c>
      <c r="B1218" s="59" t="s">
        <v>95</v>
      </c>
      <c r="C1218" s="3">
        <v>42978</v>
      </c>
      <c r="D1218" s="19"/>
      <c r="E1218" s="49"/>
      <c r="F1218" s="49"/>
      <c r="G1218" s="49"/>
      <c r="H1218" s="49"/>
      <c r="I1218" s="49"/>
      <c r="J1218" s="49"/>
      <c r="K1218" s="49"/>
      <c r="L1218" s="49"/>
      <c r="M1218" s="49"/>
      <c r="N1218" s="49"/>
      <c r="O1218" s="49"/>
      <c r="P1218" s="49"/>
      <c r="Q1218" s="49"/>
      <c r="R1218" s="49"/>
      <c r="S1218" s="49"/>
      <c r="T1218" s="49"/>
      <c r="U1218" s="49"/>
      <c r="V1218" s="49"/>
      <c r="W1218" s="49"/>
      <c r="X1218" s="49"/>
      <c r="Y1218" s="49"/>
      <c r="Z1218" s="49"/>
      <c r="AA1218" s="49"/>
      <c r="AB1218" s="49"/>
      <c r="AC1218" s="49"/>
      <c r="AD1218" s="49"/>
      <c r="AE1218" s="49"/>
      <c r="AF1218" s="49"/>
      <c r="AG1218" s="49"/>
      <c r="AH1218" s="49"/>
      <c r="AI1218" s="49"/>
      <c r="AJ1218" s="49"/>
      <c r="AK1218" s="49"/>
      <c r="AL1218" s="49"/>
      <c r="AM1218" s="49"/>
      <c r="AN1218" s="49"/>
      <c r="AO1218" s="49"/>
      <c r="AP1218" s="49"/>
      <c r="AQ1218" s="49"/>
      <c r="AR1218" s="49"/>
      <c r="AX1218" s="19"/>
    </row>
    <row r="1219" spans="1:50" hidden="1">
      <c r="A1219" s="59" t="s">
        <v>793</v>
      </c>
      <c r="B1219" s="59" t="s">
        <v>95</v>
      </c>
      <c r="C1219" s="3">
        <v>42977</v>
      </c>
      <c r="D1219" s="19"/>
      <c r="E1219" s="49"/>
      <c r="F1219" s="49"/>
      <c r="G1219" s="49"/>
      <c r="H1219" s="49"/>
      <c r="I1219" s="49"/>
      <c r="J1219" s="49"/>
      <c r="K1219" s="49"/>
      <c r="L1219" s="49"/>
      <c r="M1219" s="49"/>
      <c r="N1219" s="49"/>
      <c r="O1219" s="49"/>
      <c r="P1219" s="49"/>
      <c r="Q1219" s="49"/>
      <c r="R1219" s="49"/>
      <c r="S1219" s="49"/>
      <c r="T1219" s="49"/>
      <c r="U1219" s="49"/>
      <c r="V1219" s="49"/>
      <c r="W1219" s="49"/>
      <c r="X1219" s="49"/>
      <c r="Y1219" s="49"/>
      <c r="Z1219" s="49"/>
      <c r="AA1219" s="49"/>
      <c r="AB1219" s="49"/>
      <c r="AC1219" s="49"/>
      <c r="AD1219" s="49"/>
      <c r="AE1219" s="49"/>
      <c r="AF1219" s="49"/>
      <c r="AG1219" s="49"/>
      <c r="AH1219" s="49"/>
      <c r="AI1219" s="49"/>
      <c r="AJ1219" s="49"/>
      <c r="AK1219" s="49"/>
      <c r="AL1219" s="49"/>
      <c r="AM1219" s="49"/>
      <c r="AN1219" s="49"/>
      <c r="AO1219" s="49"/>
      <c r="AP1219" s="49"/>
      <c r="AQ1219" s="49"/>
      <c r="AR1219" s="49"/>
      <c r="AX1219" s="19"/>
    </row>
    <row r="1220" spans="1:50" hidden="1">
      <c r="A1220" s="59" t="s">
        <v>794</v>
      </c>
      <c r="B1220" s="59" t="s">
        <v>95</v>
      </c>
      <c r="C1220" s="3">
        <v>42976</v>
      </c>
      <c r="D1220" s="19"/>
      <c r="E1220" s="49"/>
      <c r="F1220" s="49"/>
      <c r="G1220" s="49"/>
      <c r="H1220" s="49"/>
      <c r="I1220" s="49"/>
      <c r="J1220" s="49"/>
      <c r="K1220" s="49"/>
      <c r="L1220" s="49"/>
      <c r="M1220" s="49"/>
      <c r="N1220" s="49"/>
      <c r="O1220" s="49"/>
      <c r="P1220" s="49"/>
      <c r="Q1220" s="49"/>
      <c r="R1220" s="49"/>
      <c r="S1220" s="49"/>
      <c r="T1220" s="49"/>
      <c r="U1220" s="49"/>
      <c r="V1220" s="49"/>
      <c r="W1220" s="49"/>
      <c r="X1220" s="49"/>
      <c r="Y1220" s="49"/>
      <c r="Z1220" s="49"/>
      <c r="AA1220" s="49"/>
      <c r="AB1220" s="49"/>
      <c r="AC1220" s="49"/>
      <c r="AD1220" s="49"/>
      <c r="AE1220" s="49"/>
      <c r="AF1220" s="49"/>
      <c r="AG1220" s="49"/>
      <c r="AH1220" s="49"/>
      <c r="AI1220" s="49"/>
      <c r="AJ1220" s="49"/>
      <c r="AK1220" s="49"/>
      <c r="AL1220" s="49"/>
      <c r="AM1220" s="49"/>
      <c r="AN1220" s="49"/>
      <c r="AO1220" s="49"/>
      <c r="AP1220" s="49"/>
      <c r="AQ1220" s="49"/>
      <c r="AR1220" s="49"/>
      <c r="AX1220" s="19"/>
    </row>
    <row r="1221" spans="1:50" hidden="1">
      <c r="A1221" s="59" t="s">
        <v>795</v>
      </c>
      <c r="B1221" s="59" t="s">
        <v>95</v>
      </c>
      <c r="C1221" s="3">
        <v>42975</v>
      </c>
      <c r="D1221" s="19"/>
      <c r="E1221" s="49"/>
      <c r="F1221" s="49"/>
      <c r="G1221" s="49"/>
      <c r="H1221" s="49"/>
      <c r="I1221" s="49"/>
      <c r="J1221" s="49"/>
      <c r="K1221" s="49"/>
      <c r="L1221" s="49"/>
      <c r="M1221" s="49"/>
      <c r="N1221" s="49"/>
      <c r="O1221" s="49"/>
      <c r="P1221" s="49"/>
      <c r="Q1221" s="49"/>
      <c r="R1221" s="49"/>
      <c r="S1221" s="49"/>
      <c r="T1221" s="49"/>
      <c r="U1221" s="49"/>
      <c r="V1221" s="49"/>
      <c r="W1221" s="49"/>
      <c r="X1221" s="49"/>
      <c r="Y1221" s="49"/>
      <c r="Z1221" s="49"/>
      <c r="AA1221" s="49"/>
      <c r="AB1221" s="49"/>
      <c r="AC1221" s="49"/>
      <c r="AD1221" s="49"/>
      <c r="AE1221" s="49"/>
      <c r="AF1221" s="49"/>
      <c r="AG1221" s="49"/>
      <c r="AH1221" s="49"/>
      <c r="AI1221" s="49"/>
      <c r="AJ1221" s="49"/>
      <c r="AK1221" s="49"/>
      <c r="AL1221" s="49"/>
      <c r="AM1221" s="49"/>
      <c r="AN1221" s="49"/>
      <c r="AO1221" s="49"/>
      <c r="AP1221" s="49"/>
      <c r="AQ1221" s="49"/>
      <c r="AR1221" s="49"/>
      <c r="AX1221" s="19"/>
    </row>
    <row r="1222" spans="1:50" hidden="1">
      <c r="A1222" s="59" t="s">
        <v>796</v>
      </c>
      <c r="B1222" s="59" t="s">
        <v>95</v>
      </c>
      <c r="C1222" s="3">
        <v>42972</v>
      </c>
      <c r="D1222" s="19"/>
      <c r="E1222" s="49"/>
      <c r="F1222" s="49"/>
      <c r="G1222" s="49"/>
      <c r="H1222" s="49"/>
      <c r="I1222" s="49"/>
      <c r="J1222" s="49"/>
      <c r="K1222" s="49"/>
      <c r="L1222" s="49"/>
      <c r="M1222" s="49"/>
      <c r="N1222" s="49"/>
      <c r="O1222" s="49"/>
      <c r="P1222" s="49"/>
      <c r="Q1222" s="49"/>
      <c r="R1222" s="49"/>
      <c r="S1222" s="49"/>
      <c r="T1222" s="49"/>
      <c r="U1222" s="49"/>
      <c r="V1222" s="49"/>
      <c r="W1222" s="49"/>
      <c r="X1222" s="49"/>
      <c r="Y1222" s="49"/>
      <c r="Z1222" s="49"/>
      <c r="AA1222" s="49"/>
      <c r="AB1222" s="49"/>
      <c r="AC1222" s="49"/>
      <c r="AD1222" s="49"/>
      <c r="AE1222" s="49"/>
      <c r="AF1222" s="49"/>
      <c r="AG1222" s="49"/>
      <c r="AH1222" s="49"/>
      <c r="AI1222" s="49"/>
      <c r="AJ1222" s="49"/>
      <c r="AK1222" s="49"/>
      <c r="AL1222" s="49"/>
      <c r="AM1222" s="49"/>
      <c r="AN1222" s="49"/>
      <c r="AO1222" s="49"/>
      <c r="AP1222" s="49"/>
      <c r="AQ1222" s="49"/>
      <c r="AR1222" s="49"/>
      <c r="AX1222" s="19"/>
    </row>
    <row r="1223" spans="1:50" hidden="1">
      <c r="A1223" s="59" t="s">
        <v>797</v>
      </c>
      <c r="B1223" s="59" t="s">
        <v>95</v>
      </c>
      <c r="C1223" s="3">
        <v>42971</v>
      </c>
      <c r="D1223" s="19"/>
      <c r="E1223" s="49"/>
      <c r="F1223" s="49"/>
      <c r="G1223" s="49"/>
      <c r="H1223" s="49"/>
      <c r="I1223" s="49"/>
      <c r="J1223" s="49"/>
      <c r="K1223" s="49"/>
      <c r="L1223" s="49"/>
      <c r="M1223" s="49"/>
      <c r="N1223" s="49"/>
      <c r="O1223" s="49"/>
      <c r="P1223" s="49"/>
      <c r="Q1223" s="49"/>
      <c r="R1223" s="49"/>
      <c r="S1223" s="49"/>
      <c r="T1223" s="49"/>
      <c r="U1223" s="49"/>
      <c r="V1223" s="49"/>
      <c r="W1223" s="49"/>
      <c r="X1223" s="49"/>
      <c r="Y1223" s="49"/>
      <c r="Z1223" s="49"/>
      <c r="AA1223" s="49"/>
      <c r="AB1223" s="49"/>
      <c r="AC1223" s="49"/>
      <c r="AD1223" s="49"/>
      <c r="AE1223" s="49"/>
      <c r="AF1223" s="49"/>
      <c r="AG1223" s="49"/>
      <c r="AH1223" s="49"/>
      <c r="AI1223" s="49"/>
      <c r="AJ1223" s="49"/>
      <c r="AK1223" s="49"/>
      <c r="AL1223" s="49"/>
      <c r="AM1223" s="49"/>
      <c r="AN1223" s="49"/>
      <c r="AO1223" s="49"/>
      <c r="AP1223" s="49"/>
      <c r="AQ1223" s="49"/>
      <c r="AR1223" s="49"/>
      <c r="AX1223" s="19"/>
    </row>
    <row r="1224" spans="1:50" hidden="1">
      <c r="A1224" s="59" t="s">
        <v>798</v>
      </c>
      <c r="B1224" s="59" t="s">
        <v>95</v>
      </c>
      <c r="C1224" s="3">
        <v>42970</v>
      </c>
      <c r="D1224" s="19"/>
      <c r="E1224" s="49"/>
      <c r="F1224" s="49"/>
      <c r="G1224" s="49"/>
      <c r="H1224" s="49"/>
      <c r="I1224" s="49"/>
      <c r="J1224" s="49"/>
      <c r="K1224" s="49"/>
      <c r="L1224" s="49"/>
      <c r="M1224" s="49"/>
      <c r="N1224" s="49"/>
      <c r="O1224" s="49"/>
      <c r="P1224" s="49"/>
      <c r="Q1224" s="49"/>
      <c r="R1224" s="49"/>
      <c r="S1224" s="49"/>
      <c r="T1224" s="49"/>
      <c r="U1224" s="49"/>
      <c r="V1224" s="49"/>
      <c r="W1224" s="49"/>
      <c r="X1224" s="49"/>
      <c r="Y1224" s="49"/>
      <c r="Z1224" s="49"/>
      <c r="AA1224" s="49"/>
      <c r="AB1224" s="49"/>
      <c r="AC1224" s="49"/>
      <c r="AD1224" s="49"/>
      <c r="AE1224" s="49"/>
      <c r="AF1224" s="49"/>
      <c r="AG1224" s="49"/>
      <c r="AH1224" s="49"/>
      <c r="AI1224" s="49"/>
      <c r="AJ1224" s="49"/>
      <c r="AK1224" s="49"/>
      <c r="AL1224" s="49"/>
      <c r="AM1224" s="49"/>
      <c r="AN1224" s="49"/>
      <c r="AO1224" s="49"/>
      <c r="AP1224" s="49"/>
      <c r="AQ1224" s="49"/>
      <c r="AR1224" s="49"/>
      <c r="AX1224" s="19"/>
    </row>
    <row r="1225" spans="1:50" hidden="1">
      <c r="A1225" s="59" t="s">
        <v>799</v>
      </c>
      <c r="B1225" s="59" t="s">
        <v>95</v>
      </c>
      <c r="C1225" s="3">
        <v>42969</v>
      </c>
      <c r="D1225" s="19"/>
      <c r="E1225" s="49"/>
      <c r="F1225" s="49"/>
      <c r="G1225" s="49"/>
      <c r="H1225" s="49"/>
      <c r="I1225" s="49"/>
      <c r="J1225" s="49"/>
      <c r="K1225" s="49"/>
      <c r="L1225" s="49"/>
      <c r="M1225" s="49"/>
      <c r="N1225" s="49"/>
      <c r="O1225" s="49"/>
      <c r="P1225" s="49"/>
      <c r="Q1225" s="49"/>
      <c r="R1225" s="49"/>
      <c r="S1225" s="49"/>
      <c r="T1225" s="49"/>
      <c r="U1225" s="49"/>
      <c r="V1225" s="49"/>
      <c r="W1225" s="49"/>
      <c r="X1225" s="49"/>
      <c r="Y1225" s="49"/>
      <c r="Z1225" s="49"/>
      <c r="AA1225" s="49"/>
      <c r="AB1225" s="49"/>
      <c r="AC1225" s="49"/>
      <c r="AD1225" s="49"/>
      <c r="AE1225" s="49"/>
      <c r="AF1225" s="49"/>
      <c r="AG1225" s="49"/>
      <c r="AH1225" s="49"/>
      <c r="AI1225" s="49"/>
      <c r="AJ1225" s="49"/>
      <c r="AK1225" s="49"/>
      <c r="AL1225" s="49"/>
      <c r="AM1225" s="49"/>
      <c r="AN1225" s="49"/>
      <c r="AO1225" s="49"/>
      <c r="AP1225" s="49"/>
      <c r="AQ1225" s="49"/>
      <c r="AR1225" s="49"/>
      <c r="AX1225" s="19"/>
    </row>
    <row r="1226" spans="1:50" hidden="1">
      <c r="A1226" s="59" t="s">
        <v>800</v>
      </c>
      <c r="B1226" s="59" t="s">
        <v>95</v>
      </c>
      <c r="C1226" s="3">
        <v>42968</v>
      </c>
      <c r="D1226" s="19"/>
      <c r="E1226" s="49"/>
      <c r="F1226" s="49"/>
      <c r="G1226" s="49"/>
      <c r="H1226" s="49"/>
      <c r="I1226" s="49"/>
      <c r="J1226" s="49"/>
      <c r="K1226" s="49"/>
      <c r="L1226" s="49"/>
      <c r="M1226" s="49"/>
      <c r="N1226" s="49"/>
      <c r="O1226" s="49"/>
      <c r="P1226" s="49"/>
      <c r="Q1226" s="49"/>
      <c r="R1226" s="49"/>
      <c r="S1226" s="49"/>
      <c r="T1226" s="49"/>
      <c r="U1226" s="49"/>
      <c r="V1226" s="49"/>
      <c r="W1226" s="49"/>
      <c r="X1226" s="49"/>
      <c r="Y1226" s="49"/>
      <c r="Z1226" s="49"/>
      <c r="AA1226" s="49"/>
      <c r="AB1226" s="49"/>
      <c r="AC1226" s="49"/>
      <c r="AD1226" s="49"/>
      <c r="AE1226" s="49"/>
      <c r="AF1226" s="49"/>
      <c r="AG1226" s="49"/>
      <c r="AH1226" s="49"/>
      <c r="AI1226" s="49"/>
      <c r="AJ1226" s="49"/>
      <c r="AK1226" s="49"/>
      <c r="AL1226" s="49"/>
      <c r="AM1226" s="49"/>
      <c r="AN1226" s="49"/>
      <c r="AO1226" s="49"/>
      <c r="AP1226" s="49"/>
      <c r="AQ1226" s="49"/>
      <c r="AR1226" s="49"/>
      <c r="AX1226" s="19"/>
    </row>
    <row r="1227" spans="1:50" hidden="1">
      <c r="A1227" s="59" t="s">
        <v>801</v>
      </c>
      <c r="B1227" s="59" t="s">
        <v>95</v>
      </c>
      <c r="C1227" s="3">
        <v>42965</v>
      </c>
      <c r="D1227" s="19"/>
      <c r="E1227" s="49"/>
      <c r="F1227" s="49"/>
      <c r="G1227" s="49"/>
      <c r="H1227" s="49"/>
      <c r="I1227" s="49"/>
      <c r="J1227" s="49"/>
      <c r="K1227" s="49"/>
      <c r="L1227" s="49"/>
      <c r="M1227" s="49"/>
      <c r="N1227" s="49"/>
      <c r="O1227" s="49"/>
      <c r="P1227" s="49"/>
      <c r="Q1227" s="49"/>
      <c r="R1227" s="49"/>
      <c r="S1227" s="49"/>
      <c r="T1227" s="49"/>
      <c r="U1227" s="49"/>
      <c r="V1227" s="49"/>
      <c r="W1227" s="49"/>
      <c r="X1227" s="49"/>
      <c r="Y1227" s="49"/>
      <c r="Z1227" s="49"/>
      <c r="AA1227" s="49"/>
      <c r="AB1227" s="49"/>
      <c r="AC1227" s="49"/>
      <c r="AD1227" s="49"/>
      <c r="AE1227" s="49"/>
      <c r="AF1227" s="49"/>
      <c r="AG1227" s="49"/>
      <c r="AH1227" s="49"/>
      <c r="AI1227" s="49"/>
      <c r="AJ1227" s="49"/>
      <c r="AK1227" s="49"/>
      <c r="AL1227" s="49"/>
      <c r="AM1227" s="49"/>
      <c r="AN1227" s="49"/>
      <c r="AO1227" s="49"/>
      <c r="AP1227" s="49"/>
      <c r="AQ1227" s="49"/>
      <c r="AR1227" s="49"/>
      <c r="AX1227" s="19"/>
    </row>
    <row r="1228" spans="1:50" hidden="1">
      <c r="A1228" s="59" t="s">
        <v>802</v>
      </c>
      <c r="B1228" s="59" t="s">
        <v>95</v>
      </c>
      <c r="C1228" s="3">
        <v>42964</v>
      </c>
      <c r="D1228" s="19"/>
      <c r="E1228" s="49"/>
      <c r="F1228" s="49"/>
      <c r="G1228" s="49"/>
      <c r="H1228" s="49"/>
      <c r="I1228" s="49"/>
      <c r="J1228" s="49"/>
      <c r="K1228" s="49"/>
      <c r="L1228" s="49"/>
      <c r="M1228" s="49"/>
      <c r="N1228" s="49"/>
      <c r="O1228" s="49"/>
      <c r="P1228" s="49"/>
      <c r="Q1228" s="49"/>
      <c r="R1228" s="49"/>
      <c r="S1228" s="49"/>
      <c r="T1228" s="49"/>
      <c r="U1228" s="49"/>
      <c r="V1228" s="49"/>
      <c r="W1228" s="49"/>
      <c r="X1228" s="49"/>
      <c r="Y1228" s="49"/>
      <c r="Z1228" s="49"/>
      <c r="AA1228" s="49"/>
      <c r="AB1228" s="49"/>
      <c r="AC1228" s="49"/>
      <c r="AD1228" s="49"/>
      <c r="AE1228" s="49"/>
      <c r="AF1228" s="49"/>
      <c r="AG1228" s="49"/>
      <c r="AH1228" s="49"/>
      <c r="AI1228" s="49"/>
      <c r="AJ1228" s="49"/>
      <c r="AK1228" s="49"/>
      <c r="AL1228" s="49"/>
      <c r="AM1228" s="49"/>
      <c r="AN1228" s="49"/>
      <c r="AO1228" s="49"/>
      <c r="AP1228" s="49"/>
      <c r="AQ1228" s="49"/>
      <c r="AR1228" s="49"/>
      <c r="AX1228" s="19"/>
    </row>
    <row r="1229" spans="1:50" hidden="1">
      <c r="A1229" s="59" t="s">
        <v>803</v>
      </c>
      <c r="B1229" s="59" t="s">
        <v>95</v>
      </c>
      <c r="C1229" s="3">
        <v>42963</v>
      </c>
      <c r="D1229" s="19"/>
      <c r="E1229" s="49"/>
      <c r="F1229" s="49"/>
      <c r="G1229" s="49"/>
      <c r="H1229" s="49"/>
      <c r="I1229" s="49"/>
      <c r="J1229" s="49"/>
      <c r="K1229" s="49"/>
      <c r="L1229" s="49"/>
      <c r="M1229" s="49"/>
      <c r="N1229" s="49"/>
      <c r="O1229" s="49"/>
      <c r="P1229" s="49"/>
      <c r="Q1229" s="49"/>
      <c r="R1229" s="49"/>
      <c r="S1229" s="49"/>
      <c r="T1229" s="49"/>
      <c r="U1229" s="49"/>
      <c r="V1229" s="49"/>
      <c r="W1229" s="49"/>
      <c r="X1229" s="49"/>
      <c r="Y1229" s="49"/>
      <c r="Z1229" s="49"/>
      <c r="AA1229" s="49"/>
      <c r="AB1229" s="49"/>
      <c r="AC1229" s="49"/>
      <c r="AD1229" s="49"/>
      <c r="AE1229" s="49"/>
      <c r="AF1229" s="49"/>
      <c r="AG1229" s="49"/>
      <c r="AH1229" s="49"/>
      <c r="AI1229" s="49"/>
      <c r="AJ1229" s="49"/>
      <c r="AK1229" s="49"/>
      <c r="AL1229" s="49"/>
      <c r="AM1229" s="49"/>
      <c r="AN1229" s="49"/>
      <c r="AO1229" s="49"/>
      <c r="AP1229" s="49"/>
      <c r="AQ1229" s="49"/>
      <c r="AR1229" s="49"/>
      <c r="AX1229" s="19"/>
    </row>
    <row r="1230" spans="1:50" hidden="1">
      <c r="A1230" s="59" t="s">
        <v>804</v>
      </c>
      <c r="B1230" s="59" t="s">
        <v>95</v>
      </c>
      <c r="C1230" s="3">
        <v>42962</v>
      </c>
      <c r="D1230" s="19"/>
      <c r="E1230" s="49"/>
      <c r="F1230" s="49"/>
      <c r="G1230" s="49"/>
      <c r="H1230" s="49"/>
      <c r="I1230" s="49"/>
      <c r="J1230" s="49"/>
      <c r="K1230" s="49"/>
      <c r="L1230" s="49"/>
      <c r="M1230" s="49"/>
      <c r="N1230" s="49"/>
      <c r="O1230" s="49"/>
      <c r="P1230" s="49"/>
      <c r="Q1230" s="49"/>
      <c r="R1230" s="49"/>
      <c r="S1230" s="49"/>
      <c r="T1230" s="49"/>
      <c r="U1230" s="49"/>
      <c r="V1230" s="49"/>
      <c r="W1230" s="49"/>
      <c r="X1230" s="49"/>
      <c r="Y1230" s="49"/>
      <c r="Z1230" s="49"/>
      <c r="AA1230" s="49"/>
      <c r="AB1230" s="49"/>
      <c r="AC1230" s="49"/>
      <c r="AD1230" s="49"/>
      <c r="AE1230" s="49"/>
      <c r="AF1230" s="49"/>
      <c r="AG1230" s="49"/>
      <c r="AH1230" s="49"/>
      <c r="AI1230" s="49"/>
      <c r="AJ1230" s="49"/>
      <c r="AK1230" s="49"/>
      <c r="AL1230" s="49"/>
      <c r="AM1230" s="49"/>
      <c r="AN1230" s="49"/>
      <c r="AO1230" s="49"/>
      <c r="AP1230" s="49"/>
      <c r="AQ1230" s="49"/>
      <c r="AR1230" s="49"/>
      <c r="AX1230" s="19"/>
    </row>
    <row r="1231" spans="1:50" hidden="1">
      <c r="A1231" s="59" t="s">
        <v>805</v>
      </c>
      <c r="B1231" s="59" t="s">
        <v>95</v>
      </c>
      <c r="C1231" s="3">
        <v>42961</v>
      </c>
      <c r="D1231" s="19"/>
      <c r="E1231" s="49"/>
      <c r="F1231" s="49"/>
      <c r="G1231" s="49"/>
      <c r="H1231" s="49"/>
      <c r="I1231" s="49"/>
      <c r="J1231" s="49"/>
      <c r="K1231" s="49"/>
      <c r="L1231" s="49"/>
      <c r="M1231" s="49"/>
      <c r="N1231" s="49"/>
      <c r="O1231" s="49"/>
      <c r="P1231" s="49"/>
      <c r="Q1231" s="49"/>
      <c r="R1231" s="49"/>
      <c r="S1231" s="49"/>
      <c r="T1231" s="49"/>
      <c r="U1231" s="49"/>
      <c r="V1231" s="49"/>
      <c r="W1231" s="49"/>
      <c r="X1231" s="49"/>
      <c r="Y1231" s="49"/>
      <c r="Z1231" s="49"/>
      <c r="AA1231" s="49"/>
      <c r="AB1231" s="49"/>
      <c r="AC1231" s="49"/>
      <c r="AD1231" s="49"/>
      <c r="AE1231" s="49"/>
      <c r="AF1231" s="49"/>
      <c r="AG1231" s="49"/>
      <c r="AH1231" s="49"/>
      <c r="AI1231" s="49"/>
      <c r="AJ1231" s="49"/>
      <c r="AK1231" s="49"/>
      <c r="AL1231" s="49"/>
      <c r="AM1231" s="49"/>
      <c r="AN1231" s="49"/>
      <c r="AO1231" s="49"/>
      <c r="AP1231" s="49"/>
      <c r="AQ1231" s="49"/>
      <c r="AR1231" s="49"/>
      <c r="AX1231" s="19"/>
    </row>
    <row r="1232" spans="1:50" hidden="1">
      <c r="A1232" s="59" t="s">
        <v>806</v>
      </c>
      <c r="B1232" s="59" t="s">
        <v>95</v>
      </c>
      <c r="C1232" s="3">
        <v>42957</v>
      </c>
      <c r="D1232" s="19"/>
      <c r="E1232" s="49"/>
      <c r="F1232" s="49"/>
      <c r="G1232" s="49"/>
      <c r="H1232" s="49"/>
      <c r="I1232" s="49"/>
      <c r="J1232" s="49"/>
      <c r="K1232" s="49"/>
      <c r="L1232" s="49"/>
      <c r="M1232" s="49"/>
      <c r="N1232" s="49"/>
      <c r="O1232" s="49"/>
      <c r="P1232" s="49"/>
      <c r="Q1232" s="49"/>
      <c r="R1232" s="49"/>
      <c r="S1232" s="49"/>
      <c r="T1232" s="49"/>
      <c r="U1232" s="49"/>
      <c r="V1232" s="49"/>
      <c r="W1232" s="49"/>
      <c r="X1232" s="49"/>
      <c r="Y1232" s="49"/>
      <c r="Z1232" s="49"/>
      <c r="AA1232" s="49"/>
      <c r="AB1232" s="49"/>
      <c r="AC1232" s="49"/>
      <c r="AD1232" s="49"/>
      <c r="AE1232" s="49"/>
      <c r="AF1232" s="49"/>
      <c r="AG1232" s="49"/>
      <c r="AH1232" s="49"/>
      <c r="AI1232" s="49"/>
      <c r="AJ1232" s="49"/>
      <c r="AK1232" s="49"/>
      <c r="AL1232" s="49"/>
      <c r="AM1232" s="49"/>
      <c r="AN1232" s="49"/>
      <c r="AO1232" s="49"/>
      <c r="AP1232" s="49"/>
      <c r="AQ1232" s="49"/>
      <c r="AR1232" s="49"/>
      <c r="AX1232" s="19"/>
    </row>
    <row r="1233" spans="1:50" hidden="1">
      <c r="A1233" s="59" t="s">
        <v>807</v>
      </c>
      <c r="B1233" s="59" t="s">
        <v>95</v>
      </c>
      <c r="C1233" s="3">
        <v>42956</v>
      </c>
      <c r="D1233" s="19"/>
      <c r="E1233" s="49"/>
      <c r="F1233" s="49"/>
      <c r="G1233" s="49"/>
      <c r="H1233" s="49"/>
      <c r="I1233" s="49"/>
      <c r="J1233" s="49"/>
      <c r="K1233" s="49"/>
      <c r="L1233" s="49"/>
      <c r="M1233" s="49"/>
      <c r="N1233" s="49"/>
      <c r="O1233" s="49"/>
      <c r="P1233" s="49"/>
      <c r="Q1233" s="49"/>
      <c r="R1233" s="49"/>
      <c r="S1233" s="49"/>
      <c r="T1233" s="49"/>
      <c r="U1233" s="49"/>
      <c r="V1233" s="49"/>
      <c r="W1233" s="49"/>
      <c r="X1233" s="49"/>
      <c r="Y1233" s="49"/>
      <c r="Z1233" s="49"/>
      <c r="AA1233" s="49"/>
      <c r="AB1233" s="49"/>
      <c r="AC1233" s="49"/>
      <c r="AD1233" s="49"/>
      <c r="AE1233" s="49"/>
      <c r="AF1233" s="49"/>
      <c r="AG1233" s="49"/>
      <c r="AH1233" s="49"/>
      <c r="AI1233" s="49"/>
      <c r="AJ1233" s="49"/>
      <c r="AK1233" s="49"/>
      <c r="AL1233" s="49"/>
      <c r="AM1233" s="49"/>
      <c r="AN1233" s="49"/>
      <c r="AO1233" s="49"/>
      <c r="AP1233" s="49"/>
      <c r="AQ1233" s="49"/>
      <c r="AR1233" s="49"/>
      <c r="AX1233" s="19"/>
    </row>
    <row r="1234" spans="1:50" hidden="1">
      <c r="A1234" s="59" t="s">
        <v>808</v>
      </c>
      <c r="B1234" s="59" t="s">
        <v>95</v>
      </c>
      <c r="C1234" s="3">
        <v>42955</v>
      </c>
      <c r="D1234" s="19"/>
      <c r="E1234" s="49"/>
      <c r="F1234" s="49"/>
      <c r="G1234" s="49"/>
      <c r="H1234" s="49"/>
      <c r="I1234" s="49"/>
      <c r="J1234" s="49"/>
      <c r="K1234" s="49"/>
      <c r="L1234" s="49"/>
      <c r="M1234" s="49"/>
      <c r="N1234" s="49"/>
      <c r="O1234" s="49"/>
      <c r="P1234" s="49"/>
      <c r="Q1234" s="49"/>
      <c r="R1234" s="49"/>
      <c r="S1234" s="49"/>
      <c r="T1234" s="49"/>
      <c r="U1234" s="49"/>
      <c r="V1234" s="49"/>
      <c r="W1234" s="49"/>
      <c r="X1234" s="49"/>
      <c r="Y1234" s="49"/>
      <c r="Z1234" s="49"/>
      <c r="AA1234" s="49"/>
      <c r="AB1234" s="49"/>
      <c r="AC1234" s="49"/>
      <c r="AD1234" s="49"/>
      <c r="AE1234" s="49"/>
      <c r="AF1234" s="49"/>
      <c r="AG1234" s="49"/>
      <c r="AH1234" s="49"/>
      <c r="AI1234" s="49"/>
      <c r="AJ1234" s="49"/>
      <c r="AK1234" s="49"/>
      <c r="AL1234" s="49"/>
      <c r="AM1234" s="49"/>
      <c r="AN1234" s="49"/>
      <c r="AO1234" s="49"/>
      <c r="AP1234" s="49"/>
      <c r="AQ1234" s="49"/>
      <c r="AR1234" s="49"/>
      <c r="AX1234" s="19"/>
    </row>
    <row r="1235" spans="1:50" hidden="1">
      <c r="A1235" s="59" t="s">
        <v>809</v>
      </c>
      <c r="B1235" s="59" t="s">
        <v>95</v>
      </c>
      <c r="C1235" s="3">
        <v>42954</v>
      </c>
      <c r="D1235" s="19"/>
      <c r="E1235" s="49"/>
      <c r="F1235" s="49"/>
      <c r="G1235" s="49"/>
      <c r="H1235" s="49"/>
      <c r="I1235" s="49"/>
      <c r="J1235" s="49"/>
      <c r="K1235" s="49"/>
      <c r="L1235" s="49"/>
      <c r="M1235" s="49"/>
      <c r="N1235" s="49"/>
      <c r="O1235" s="49"/>
      <c r="P1235" s="49"/>
      <c r="Q1235" s="49"/>
      <c r="R1235" s="49"/>
      <c r="S1235" s="49"/>
      <c r="T1235" s="49"/>
      <c r="U1235" s="49"/>
      <c r="V1235" s="49"/>
      <c r="W1235" s="49"/>
      <c r="X1235" s="49"/>
      <c r="Y1235" s="49"/>
      <c r="Z1235" s="49"/>
      <c r="AA1235" s="49"/>
      <c r="AB1235" s="49"/>
      <c r="AC1235" s="49"/>
      <c r="AD1235" s="49"/>
      <c r="AE1235" s="49"/>
      <c r="AF1235" s="49"/>
      <c r="AG1235" s="49"/>
      <c r="AH1235" s="49"/>
      <c r="AI1235" s="49"/>
      <c r="AJ1235" s="49"/>
      <c r="AK1235" s="49"/>
      <c r="AL1235" s="49"/>
      <c r="AM1235" s="49"/>
      <c r="AN1235" s="49"/>
      <c r="AO1235" s="49"/>
      <c r="AP1235" s="49"/>
      <c r="AQ1235" s="49"/>
      <c r="AR1235" s="49"/>
      <c r="AX1235" s="19"/>
    </row>
    <row r="1236" spans="1:50" hidden="1">
      <c r="A1236" s="59" t="s">
        <v>810</v>
      </c>
      <c r="B1236" s="59" t="s">
        <v>95</v>
      </c>
      <c r="C1236" s="3">
        <v>42951</v>
      </c>
      <c r="D1236" s="19"/>
      <c r="E1236" s="49"/>
      <c r="F1236" s="49"/>
      <c r="G1236" s="49"/>
      <c r="H1236" s="49"/>
      <c r="I1236" s="49"/>
      <c r="J1236" s="49"/>
      <c r="K1236" s="49"/>
      <c r="L1236" s="49"/>
      <c r="M1236" s="49"/>
      <c r="N1236" s="49"/>
      <c r="O1236" s="49"/>
      <c r="P1236" s="49"/>
      <c r="Q1236" s="49"/>
      <c r="R1236" s="49"/>
      <c r="S1236" s="49"/>
      <c r="T1236" s="49"/>
      <c r="U1236" s="49"/>
      <c r="V1236" s="49"/>
      <c r="W1236" s="49"/>
      <c r="X1236" s="49"/>
      <c r="Y1236" s="49"/>
      <c r="Z1236" s="49"/>
      <c r="AA1236" s="49"/>
      <c r="AB1236" s="49"/>
      <c r="AC1236" s="49"/>
      <c r="AD1236" s="49"/>
      <c r="AE1236" s="49"/>
      <c r="AF1236" s="49"/>
      <c r="AG1236" s="49"/>
      <c r="AH1236" s="49"/>
      <c r="AI1236" s="49"/>
      <c r="AJ1236" s="49"/>
      <c r="AK1236" s="49"/>
      <c r="AL1236" s="49"/>
      <c r="AM1236" s="49"/>
      <c r="AN1236" s="49"/>
      <c r="AO1236" s="49"/>
      <c r="AP1236" s="49"/>
      <c r="AQ1236" s="49"/>
      <c r="AR1236" s="49"/>
      <c r="AX1236" s="19"/>
    </row>
    <row r="1237" spans="1:50" hidden="1">
      <c r="A1237" s="59" t="s">
        <v>811</v>
      </c>
      <c r="B1237" s="59" t="s">
        <v>95</v>
      </c>
      <c r="C1237" s="3">
        <v>42950</v>
      </c>
      <c r="D1237" s="19"/>
      <c r="E1237" s="49"/>
      <c r="F1237" s="49"/>
      <c r="G1237" s="49"/>
      <c r="H1237" s="49"/>
      <c r="I1237" s="49"/>
      <c r="J1237" s="49"/>
      <c r="K1237" s="49"/>
      <c r="L1237" s="49"/>
      <c r="M1237" s="49"/>
      <c r="N1237" s="49"/>
      <c r="O1237" s="49"/>
      <c r="P1237" s="49"/>
      <c r="Q1237" s="49"/>
      <c r="R1237" s="49"/>
      <c r="S1237" s="49"/>
      <c r="T1237" s="49"/>
      <c r="U1237" s="49"/>
      <c r="V1237" s="49"/>
      <c r="W1237" s="49"/>
      <c r="X1237" s="49"/>
      <c r="Y1237" s="49"/>
      <c r="Z1237" s="49"/>
      <c r="AA1237" s="49"/>
      <c r="AB1237" s="49"/>
      <c r="AC1237" s="49"/>
      <c r="AD1237" s="49"/>
      <c r="AE1237" s="49"/>
      <c r="AF1237" s="49"/>
      <c r="AG1237" s="49"/>
      <c r="AH1237" s="49"/>
      <c r="AI1237" s="49"/>
      <c r="AJ1237" s="49"/>
      <c r="AK1237" s="49"/>
      <c r="AL1237" s="49"/>
      <c r="AM1237" s="49"/>
      <c r="AN1237" s="49"/>
      <c r="AO1237" s="49"/>
      <c r="AP1237" s="49"/>
      <c r="AQ1237" s="49"/>
      <c r="AR1237" s="49"/>
      <c r="AX1237" s="19"/>
    </row>
    <row r="1238" spans="1:50" hidden="1">
      <c r="A1238" s="59" t="s">
        <v>812</v>
      </c>
      <c r="B1238" s="59" t="s">
        <v>95</v>
      </c>
      <c r="C1238" s="3">
        <v>42949</v>
      </c>
      <c r="D1238" s="19"/>
      <c r="E1238" s="49"/>
      <c r="F1238" s="49"/>
      <c r="G1238" s="49"/>
      <c r="H1238" s="49"/>
      <c r="I1238" s="49"/>
      <c r="J1238" s="49"/>
      <c r="K1238" s="49"/>
      <c r="L1238" s="49"/>
      <c r="M1238" s="49"/>
      <c r="N1238" s="49"/>
      <c r="O1238" s="49"/>
      <c r="P1238" s="49"/>
      <c r="Q1238" s="49"/>
      <c r="R1238" s="49"/>
      <c r="S1238" s="49"/>
      <c r="T1238" s="49"/>
      <c r="U1238" s="49"/>
      <c r="V1238" s="49"/>
      <c r="W1238" s="49"/>
      <c r="X1238" s="49"/>
      <c r="Y1238" s="49"/>
      <c r="Z1238" s="49"/>
      <c r="AA1238" s="49"/>
      <c r="AB1238" s="49"/>
      <c r="AC1238" s="49"/>
      <c r="AD1238" s="49"/>
      <c r="AE1238" s="49"/>
      <c r="AF1238" s="49"/>
      <c r="AG1238" s="49"/>
      <c r="AH1238" s="49"/>
      <c r="AI1238" s="49"/>
      <c r="AJ1238" s="49"/>
      <c r="AK1238" s="49"/>
      <c r="AL1238" s="49"/>
      <c r="AM1238" s="49"/>
      <c r="AN1238" s="49"/>
      <c r="AO1238" s="49"/>
      <c r="AP1238" s="49"/>
      <c r="AQ1238" s="49"/>
      <c r="AR1238" s="49"/>
      <c r="AX1238" s="19"/>
    </row>
    <row r="1239" spans="1:50" hidden="1">
      <c r="A1239" s="59" t="s">
        <v>813</v>
      </c>
      <c r="B1239" s="59" t="s">
        <v>95</v>
      </c>
      <c r="C1239" s="3">
        <v>42948</v>
      </c>
      <c r="D1239" s="19"/>
      <c r="E1239" s="49"/>
      <c r="F1239" s="49"/>
      <c r="G1239" s="49"/>
      <c r="H1239" s="49"/>
      <c r="I1239" s="49"/>
      <c r="J1239" s="49"/>
      <c r="K1239" s="49"/>
      <c r="L1239" s="49"/>
      <c r="M1239" s="49"/>
      <c r="N1239" s="49"/>
      <c r="O1239" s="49"/>
      <c r="P1239" s="49"/>
      <c r="Q1239" s="49"/>
      <c r="R1239" s="49"/>
      <c r="S1239" s="49"/>
      <c r="T1239" s="49"/>
      <c r="U1239" s="49"/>
      <c r="V1239" s="49"/>
      <c r="W1239" s="49"/>
      <c r="X1239" s="49"/>
      <c r="Y1239" s="49"/>
      <c r="Z1239" s="49"/>
      <c r="AA1239" s="49"/>
      <c r="AB1239" s="49"/>
      <c r="AC1239" s="49"/>
      <c r="AD1239" s="49"/>
      <c r="AE1239" s="49"/>
      <c r="AF1239" s="49"/>
      <c r="AG1239" s="49"/>
      <c r="AH1239" s="49"/>
      <c r="AI1239" s="49"/>
      <c r="AJ1239" s="49"/>
      <c r="AK1239" s="49"/>
      <c r="AL1239" s="49"/>
      <c r="AM1239" s="49"/>
      <c r="AN1239" s="49"/>
      <c r="AO1239" s="49"/>
      <c r="AP1239" s="49"/>
      <c r="AQ1239" s="49"/>
      <c r="AR1239" s="49"/>
      <c r="AX1239" s="19"/>
    </row>
    <row r="1240" spans="1:50" hidden="1">
      <c r="A1240" s="59" t="s">
        <v>814</v>
      </c>
      <c r="B1240" s="59" t="s">
        <v>96</v>
      </c>
      <c r="C1240" s="3">
        <v>42947</v>
      </c>
      <c r="D1240" s="19"/>
      <c r="E1240" s="49"/>
      <c r="F1240" s="49"/>
      <c r="G1240" s="49"/>
      <c r="H1240" s="49"/>
      <c r="I1240" s="49"/>
      <c r="J1240" s="49"/>
      <c r="K1240" s="49"/>
      <c r="L1240" s="49"/>
      <c r="M1240" s="49"/>
      <c r="N1240" s="49"/>
      <c r="O1240" s="49"/>
      <c r="P1240" s="49"/>
      <c r="Q1240" s="49"/>
      <c r="R1240" s="49"/>
      <c r="S1240" s="49"/>
      <c r="T1240" s="49"/>
      <c r="U1240" s="49"/>
      <c r="V1240" s="49"/>
      <c r="W1240" s="49"/>
      <c r="X1240" s="49"/>
      <c r="Y1240" s="49"/>
      <c r="Z1240" s="49"/>
      <c r="AA1240" s="49"/>
      <c r="AB1240" s="49"/>
      <c r="AC1240" s="49"/>
      <c r="AD1240" s="49"/>
      <c r="AE1240" s="49"/>
      <c r="AF1240" s="49"/>
      <c r="AG1240" s="49"/>
      <c r="AH1240" s="49"/>
      <c r="AI1240" s="49"/>
      <c r="AJ1240" s="49"/>
      <c r="AK1240" s="49"/>
      <c r="AL1240" s="49"/>
      <c r="AM1240" s="49"/>
      <c r="AN1240" s="49"/>
      <c r="AO1240" s="49"/>
      <c r="AP1240" s="49"/>
      <c r="AQ1240" s="49"/>
      <c r="AR1240" s="49"/>
      <c r="AX1240" s="19"/>
    </row>
    <row r="1241" spans="1:50" hidden="1">
      <c r="A1241" s="59" t="s">
        <v>815</v>
      </c>
      <c r="B1241" s="59" t="s">
        <v>96</v>
      </c>
      <c r="C1241" s="3">
        <v>42944</v>
      </c>
      <c r="D1241" s="19"/>
      <c r="E1241" s="49"/>
      <c r="F1241" s="49"/>
      <c r="G1241" s="49"/>
      <c r="H1241" s="49"/>
      <c r="I1241" s="49"/>
      <c r="J1241" s="49"/>
      <c r="K1241" s="49"/>
      <c r="L1241" s="49"/>
      <c r="M1241" s="49"/>
      <c r="N1241" s="49"/>
      <c r="O1241" s="49"/>
      <c r="P1241" s="49"/>
      <c r="Q1241" s="49"/>
      <c r="R1241" s="49"/>
      <c r="S1241" s="49"/>
      <c r="T1241" s="49"/>
      <c r="U1241" s="49"/>
      <c r="V1241" s="49"/>
      <c r="W1241" s="49"/>
      <c r="X1241" s="49"/>
      <c r="Y1241" s="49"/>
      <c r="Z1241" s="49"/>
      <c r="AA1241" s="49"/>
      <c r="AB1241" s="49"/>
      <c r="AC1241" s="49"/>
      <c r="AD1241" s="49"/>
      <c r="AE1241" s="49"/>
      <c r="AF1241" s="49"/>
      <c r="AG1241" s="49"/>
      <c r="AH1241" s="49"/>
      <c r="AI1241" s="49"/>
      <c r="AJ1241" s="49"/>
      <c r="AK1241" s="49"/>
      <c r="AL1241" s="49"/>
      <c r="AM1241" s="49"/>
      <c r="AN1241" s="49"/>
      <c r="AO1241" s="49"/>
      <c r="AP1241" s="49"/>
      <c r="AQ1241" s="49"/>
      <c r="AR1241" s="49"/>
      <c r="AX1241" s="19"/>
    </row>
    <row r="1242" spans="1:50" hidden="1">
      <c r="A1242" s="59" t="s">
        <v>816</v>
      </c>
      <c r="B1242" s="59" t="s">
        <v>96</v>
      </c>
      <c r="C1242" s="3">
        <v>42943</v>
      </c>
      <c r="D1242" s="19"/>
      <c r="E1242" s="49"/>
      <c r="F1242" s="49"/>
      <c r="G1242" s="49"/>
      <c r="H1242" s="49"/>
      <c r="I1242" s="49"/>
      <c r="J1242" s="49"/>
      <c r="K1242" s="49"/>
      <c r="L1242" s="49"/>
      <c r="M1242" s="49"/>
      <c r="N1242" s="49"/>
      <c r="O1242" s="49"/>
      <c r="P1242" s="49"/>
      <c r="Q1242" s="49"/>
      <c r="R1242" s="49"/>
      <c r="S1242" s="49"/>
      <c r="T1242" s="49"/>
      <c r="U1242" s="49"/>
      <c r="V1242" s="49"/>
      <c r="W1242" s="49"/>
      <c r="X1242" s="49"/>
      <c r="Y1242" s="49"/>
      <c r="Z1242" s="49"/>
      <c r="AA1242" s="49"/>
      <c r="AB1242" s="49"/>
      <c r="AC1242" s="49"/>
      <c r="AD1242" s="49"/>
      <c r="AE1242" s="49"/>
      <c r="AF1242" s="49"/>
      <c r="AG1242" s="49"/>
      <c r="AH1242" s="49"/>
      <c r="AI1242" s="49"/>
      <c r="AJ1242" s="49"/>
      <c r="AK1242" s="49"/>
      <c r="AL1242" s="49"/>
      <c r="AM1242" s="49"/>
      <c r="AN1242" s="49"/>
      <c r="AO1242" s="49"/>
      <c r="AP1242" s="49"/>
      <c r="AQ1242" s="49"/>
      <c r="AR1242" s="49"/>
      <c r="AX1242" s="19"/>
    </row>
    <row r="1243" spans="1:50" hidden="1">
      <c r="A1243" s="59" t="s">
        <v>817</v>
      </c>
      <c r="B1243" s="59" t="s">
        <v>96</v>
      </c>
      <c r="C1243" s="3">
        <v>42942</v>
      </c>
      <c r="D1243" s="19"/>
      <c r="E1243" s="49"/>
      <c r="F1243" s="49"/>
      <c r="G1243" s="49"/>
      <c r="H1243" s="49"/>
      <c r="I1243" s="49"/>
      <c r="J1243" s="49"/>
      <c r="K1243" s="49"/>
      <c r="L1243" s="49"/>
      <c r="M1243" s="49"/>
      <c r="N1243" s="49"/>
      <c r="O1243" s="49"/>
      <c r="P1243" s="49"/>
      <c r="Q1243" s="49"/>
      <c r="R1243" s="49"/>
      <c r="S1243" s="49"/>
      <c r="T1243" s="49"/>
      <c r="U1243" s="49"/>
      <c r="V1243" s="49"/>
      <c r="W1243" s="49"/>
      <c r="X1243" s="49"/>
      <c r="Y1243" s="49"/>
      <c r="Z1243" s="49"/>
      <c r="AA1243" s="49"/>
      <c r="AB1243" s="49"/>
      <c r="AC1243" s="49"/>
      <c r="AD1243" s="49"/>
      <c r="AE1243" s="49"/>
      <c r="AF1243" s="49"/>
      <c r="AG1243" s="49"/>
      <c r="AH1243" s="49"/>
      <c r="AI1243" s="49"/>
      <c r="AJ1243" s="49"/>
      <c r="AK1243" s="49"/>
      <c r="AL1243" s="49"/>
      <c r="AM1243" s="49"/>
      <c r="AN1243" s="49"/>
      <c r="AO1243" s="49"/>
      <c r="AP1243" s="49"/>
      <c r="AQ1243" s="49"/>
      <c r="AR1243" s="49"/>
      <c r="AX1243" s="19"/>
    </row>
    <row r="1244" spans="1:50" hidden="1">
      <c r="A1244" s="59" t="s">
        <v>818</v>
      </c>
      <c r="B1244" s="59" t="s">
        <v>96</v>
      </c>
      <c r="C1244" s="3">
        <v>42941</v>
      </c>
      <c r="D1244" s="19"/>
      <c r="E1244" s="49"/>
      <c r="F1244" s="49"/>
      <c r="G1244" s="49"/>
      <c r="H1244" s="49"/>
      <c r="I1244" s="49"/>
      <c r="J1244" s="49"/>
      <c r="K1244" s="49"/>
      <c r="L1244" s="49"/>
      <c r="M1244" s="49"/>
      <c r="N1244" s="49"/>
      <c r="O1244" s="49"/>
      <c r="P1244" s="49"/>
      <c r="Q1244" s="49"/>
      <c r="R1244" s="49"/>
      <c r="S1244" s="49"/>
      <c r="T1244" s="49"/>
      <c r="U1244" s="49"/>
      <c r="V1244" s="49"/>
      <c r="W1244" s="49"/>
      <c r="X1244" s="49"/>
      <c r="Y1244" s="49"/>
      <c r="Z1244" s="49"/>
      <c r="AA1244" s="49"/>
      <c r="AB1244" s="49"/>
      <c r="AC1244" s="49"/>
      <c r="AD1244" s="49"/>
      <c r="AE1244" s="49"/>
      <c r="AF1244" s="49"/>
      <c r="AG1244" s="49"/>
      <c r="AH1244" s="49"/>
      <c r="AI1244" s="49"/>
      <c r="AJ1244" s="49"/>
      <c r="AK1244" s="49"/>
      <c r="AL1244" s="49"/>
      <c r="AM1244" s="49"/>
      <c r="AN1244" s="49"/>
      <c r="AO1244" s="49"/>
      <c r="AP1244" s="49"/>
      <c r="AQ1244" s="49"/>
      <c r="AR1244" s="49"/>
      <c r="AX1244" s="19"/>
    </row>
    <row r="1245" spans="1:50" hidden="1">
      <c r="A1245" s="59" t="s">
        <v>819</v>
      </c>
      <c r="B1245" s="59" t="s">
        <v>96</v>
      </c>
      <c r="C1245" s="3">
        <v>42940</v>
      </c>
      <c r="D1245" s="19"/>
      <c r="E1245" s="49"/>
      <c r="F1245" s="49"/>
      <c r="G1245" s="49"/>
      <c r="H1245" s="49"/>
      <c r="I1245" s="49"/>
      <c r="J1245" s="49"/>
      <c r="K1245" s="49"/>
      <c r="L1245" s="49"/>
      <c r="M1245" s="49"/>
      <c r="N1245" s="49"/>
      <c r="O1245" s="49"/>
      <c r="P1245" s="49"/>
      <c r="Q1245" s="49"/>
      <c r="R1245" s="49"/>
      <c r="S1245" s="49"/>
      <c r="T1245" s="49"/>
      <c r="U1245" s="49"/>
      <c r="V1245" s="49"/>
      <c r="W1245" s="49"/>
      <c r="X1245" s="49"/>
      <c r="Y1245" s="49"/>
      <c r="Z1245" s="49"/>
      <c r="AA1245" s="49"/>
      <c r="AB1245" s="49"/>
      <c r="AC1245" s="49"/>
      <c r="AD1245" s="49"/>
      <c r="AE1245" s="49"/>
      <c r="AF1245" s="49"/>
      <c r="AG1245" s="49"/>
      <c r="AH1245" s="49"/>
      <c r="AI1245" s="49"/>
      <c r="AJ1245" s="49"/>
      <c r="AK1245" s="49"/>
      <c r="AL1245" s="49"/>
      <c r="AM1245" s="49"/>
      <c r="AN1245" s="49"/>
      <c r="AO1245" s="49"/>
      <c r="AP1245" s="49"/>
      <c r="AQ1245" s="49"/>
      <c r="AR1245" s="49"/>
      <c r="AX1245" s="19"/>
    </row>
    <row r="1246" spans="1:50" hidden="1">
      <c r="A1246" s="59" t="s">
        <v>820</v>
      </c>
      <c r="B1246" s="59" t="s">
        <v>96</v>
      </c>
      <c r="C1246" s="3">
        <v>42937</v>
      </c>
      <c r="D1246" s="19"/>
      <c r="E1246" s="49"/>
      <c r="F1246" s="49"/>
      <c r="G1246" s="49"/>
      <c r="H1246" s="49"/>
      <c r="I1246" s="49"/>
      <c r="J1246" s="49"/>
      <c r="K1246" s="49"/>
      <c r="L1246" s="49"/>
      <c r="M1246" s="49"/>
      <c r="N1246" s="49"/>
      <c r="O1246" s="49"/>
      <c r="P1246" s="49"/>
      <c r="Q1246" s="49"/>
      <c r="R1246" s="49"/>
      <c r="S1246" s="49"/>
      <c r="T1246" s="49"/>
      <c r="U1246" s="49"/>
      <c r="V1246" s="49"/>
      <c r="W1246" s="49"/>
      <c r="X1246" s="49"/>
      <c r="Y1246" s="49"/>
      <c r="Z1246" s="49"/>
      <c r="AA1246" s="49"/>
      <c r="AB1246" s="49"/>
      <c r="AC1246" s="49"/>
      <c r="AD1246" s="49"/>
      <c r="AE1246" s="49"/>
      <c r="AF1246" s="49"/>
      <c r="AG1246" s="49"/>
      <c r="AH1246" s="49"/>
      <c r="AI1246" s="49"/>
      <c r="AJ1246" s="49"/>
      <c r="AK1246" s="49"/>
      <c r="AL1246" s="49"/>
      <c r="AM1246" s="49"/>
      <c r="AN1246" s="49"/>
      <c r="AO1246" s="49"/>
      <c r="AP1246" s="49"/>
      <c r="AQ1246" s="49"/>
      <c r="AR1246" s="49"/>
      <c r="AX1246" s="19"/>
    </row>
    <row r="1247" spans="1:50" hidden="1">
      <c r="A1247" s="59" t="s">
        <v>821</v>
      </c>
      <c r="B1247" s="59" t="s">
        <v>96</v>
      </c>
      <c r="C1247" s="3">
        <v>42936</v>
      </c>
      <c r="D1247" s="19"/>
      <c r="E1247" s="49"/>
      <c r="F1247" s="49"/>
      <c r="G1247" s="49"/>
      <c r="H1247" s="49"/>
      <c r="I1247" s="49"/>
      <c r="J1247" s="49"/>
      <c r="K1247" s="49"/>
      <c r="L1247" s="49"/>
      <c r="M1247" s="49"/>
      <c r="N1247" s="49"/>
      <c r="O1247" s="49"/>
      <c r="P1247" s="49"/>
      <c r="Q1247" s="49"/>
      <c r="R1247" s="49"/>
      <c r="S1247" s="49"/>
      <c r="T1247" s="49"/>
      <c r="U1247" s="49"/>
      <c r="V1247" s="49"/>
      <c r="W1247" s="49"/>
      <c r="X1247" s="49"/>
      <c r="Y1247" s="49"/>
      <c r="Z1247" s="49"/>
      <c r="AA1247" s="49"/>
      <c r="AB1247" s="49"/>
      <c r="AC1247" s="49"/>
      <c r="AD1247" s="49"/>
      <c r="AE1247" s="49"/>
      <c r="AF1247" s="49"/>
      <c r="AG1247" s="49"/>
      <c r="AH1247" s="49"/>
      <c r="AI1247" s="49"/>
      <c r="AJ1247" s="49"/>
      <c r="AK1247" s="49"/>
      <c r="AL1247" s="49"/>
      <c r="AM1247" s="49"/>
      <c r="AN1247" s="49"/>
      <c r="AO1247" s="49"/>
      <c r="AP1247" s="49"/>
      <c r="AQ1247" s="49"/>
      <c r="AR1247" s="49"/>
      <c r="AX1247" s="19"/>
    </row>
    <row r="1248" spans="1:50" hidden="1">
      <c r="A1248" s="59" t="s">
        <v>822</v>
      </c>
      <c r="B1248" s="59" t="s">
        <v>96</v>
      </c>
      <c r="C1248" s="3">
        <v>42935</v>
      </c>
      <c r="D1248" s="19"/>
      <c r="E1248" s="49"/>
      <c r="F1248" s="49"/>
      <c r="G1248" s="49"/>
      <c r="H1248" s="49"/>
      <c r="I1248" s="49"/>
      <c r="J1248" s="49"/>
      <c r="K1248" s="49"/>
      <c r="L1248" s="49"/>
      <c r="M1248" s="49"/>
      <c r="N1248" s="49"/>
      <c r="O1248" s="49"/>
      <c r="P1248" s="49"/>
      <c r="Q1248" s="49"/>
      <c r="R1248" s="49"/>
      <c r="S1248" s="49"/>
      <c r="T1248" s="49"/>
      <c r="U1248" s="49"/>
      <c r="V1248" s="49"/>
      <c r="W1248" s="49"/>
      <c r="X1248" s="49"/>
      <c r="Y1248" s="49"/>
      <c r="Z1248" s="49"/>
      <c r="AA1248" s="49"/>
      <c r="AB1248" s="49"/>
      <c r="AC1248" s="49"/>
      <c r="AD1248" s="49"/>
      <c r="AE1248" s="49"/>
      <c r="AF1248" s="49"/>
      <c r="AG1248" s="49"/>
      <c r="AH1248" s="49"/>
      <c r="AI1248" s="49"/>
      <c r="AJ1248" s="49"/>
      <c r="AK1248" s="49"/>
      <c r="AL1248" s="49"/>
      <c r="AM1248" s="49"/>
      <c r="AN1248" s="49"/>
      <c r="AO1248" s="49"/>
      <c r="AP1248" s="49"/>
      <c r="AQ1248" s="49"/>
      <c r="AR1248" s="49"/>
      <c r="AX1248" s="19"/>
    </row>
    <row r="1249" spans="1:50" hidden="1">
      <c r="A1249" s="59" t="s">
        <v>823</v>
      </c>
      <c r="B1249" s="59" t="s">
        <v>96</v>
      </c>
      <c r="C1249" s="3">
        <v>42934</v>
      </c>
      <c r="D1249" s="19"/>
      <c r="E1249" s="49"/>
      <c r="F1249" s="49"/>
      <c r="G1249" s="49"/>
      <c r="H1249" s="49"/>
      <c r="I1249" s="49"/>
      <c r="J1249" s="49"/>
      <c r="K1249" s="49"/>
      <c r="L1249" s="49"/>
      <c r="M1249" s="49"/>
      <c r="N1249" s="49"/>
      <c r="O1249" s="49"/>
      <c r="P1249" s="49"/>
      <c r="Q1249" s="49"/>
      <c r="R1249" s="49"/>
      <c r="S1249" s="49"/>
      <c r="T1249" s="49"/>
      <c r="U1249" s="49"/>
      <c r="V1249" s="49"/>
      <c r="W1249" s="49"/>
      <c r="X1249" s="49"/>
      <c r="Y1249" s="49"/>
      <c r="Z1249" s="49"/>
      <c r="AA1249" s="49"/>
      <c r="AB1249" s="49"/>
      <c r="AC1249" s="49"/>
      <c r="AD1249" s="49"/>
      <c r="AE1249" s="49"/>
      <c r="AF1249" s="49"/>
      <c r="AG1249" s="49"/>
      <c r="AH1249" s="49"/>
      <c r="AI1249" s="49"/>
      <c r="AJ1249" s="49"/>
      <c r="AK1249" s="49"/>
      <c r="AL1249" s="49"/>
      <c r="AM1249" s="49"/>
      <c r="AN1249" s="49"/>
      <c r="AO1249" s="49"/>
      <c r="AP1249" s="49"/>
      <c r="AQ1249" s="49"/>
      <c r="AR1249" s="49"/>
      <c r="AX1249" s="19"/>
    </row>
    <row r="1250" spans="1:50" hidden="1">
      <c r="A1250" s="59" t="s">
        <v>824</v>
      </c>
      <c r="B1250" s="59" t="s">
        <v>96</v>
      </c>
      <c r="C1250" s="3">
        <v>42933</v>
      </c>
      <c r="D1250" s="19"/>
      <c r="E1250" s="49"/>
      <c r="F1250" s="49"/>
      <c r="G1250" s="49"/>
      <c r="H1250" s="49"/>
      <c r="I1250" s="49"/>
      <c r="J1250" s="49"/>
      <c r="K1250" s="49"/>
      <c r="L1250" s="49"/>
      <c r="M1250" s="49"/>
      <c r="N1250" s="49"/>
      <c r="O1250" s="49"/>
      <c r="P1250" s="49"/>
      <c r="Q1250" s="49"/>
      <c r="R1250" s="49"/>
      <c r="S1250" s="49"/>
      <c r="T1250" s="49"/>
      <c r="U1250" s="49"/>
      <c r="V1250" s="49"/>
      <c r="W1250" s="49"/>
      <c r="X1250" s="49"/>
      <c r="Y1250" s="49"/>
      <c r="Z1250" s="49"/>
      <c r="AA1250" s="49"/>
      <c r="AB1250" s="49"/>
      <c r="AC1250" s="49"/>
      <c r="AD1250" s="49"/>
      <c r="AE1250" s="49"/>
      <c r="AF1250" s="49"/>
      <c r="AG1250" s="49"/>
      <c r="AH1250" s="49"/>
      <c r="AI1250" s="49"/>
      <c r="AJ1250" s="49"/>
      <c r="AK1250" s="49"/>
      <c r="AL1250" s="49"/>
      <c r="AM1250" s="49"/>
      <c r="AN1250" s="49"/>
      <c r="AO1250" s="49"/>
      <c r="AP1250" s="49"/>
      <c r="AQ1250" s="49"/>
      <c r="AR1250" s="49"/>
      <c r="AX1250" s="19"/>
    </row>
    <row r="1251" spans="1:50" hidden="1">
      <c r="A1251" s="59" t="s">
        <v>825</v>
      </c>
      <c r="B1251" s="59" t="s">
        <v>96</v>
      </c>
      <c r="C1251" s="3">
        <v>42930</v>
      </c>
      <c r="D1251" s="19"/>
      <c r="E1251" s="49"/>
      <c r="F1251" s="49"/>
      <c r="G1251" s="49"/>
      <c r="H1251" s="49"/>
      <c r="I1251" s="49"/>
      <c r="J1251" s="49"/>
      <c r="K1251" s="49"/>
      <c r="L1251" s="49"/>
      <c r="M1251" s="49"/>
      <c r="N1251" s="49"/>
      <c r="O1251" s="49"/>
      <c r="P1251" s="49"/>
      <c r="Q1251" s="49"/>
      <c r="R1251" s="49"/>
      <c r="S1251" s="49"/>
      <c r="T1251" s="49"/>
      <c r="U1251" s="49"/>
      <c r="V1251" s="49"/>
      <c r="W1251" s="49"/>
      <c r="X1251" s="49"/>
      <c r="Y1251" s="49"/>
      <c r="Z1251" s="49"/>
      <c r="AA1251" s="49"/>
      <c r="AB1251" s="49"/>
      <c r="AC1251" s="49"/>
      <c r="AD1251" s="49"/>
      <c r="AE1251" s="49"/>
      <c r="AF1251" s="49"/>
      <c r="AG1251" s="49"/>
      <c r="AH1251" s="49"/>
      <c r="AI1251" s="49"/>
      <c r="AJ1251" s="49"/>
      <c r="AK1251" s="49"/>
      <c r="AL1251" s="49"/>
      <c r="AM1251" s="49"/>
      <c r="AN1251" s="49"/>
      <c r="AO1251" s="49"/>
      <c r="AP1251" s="49"/>
      <c r="AQ1251" s="49"/>
      <c r="AR1251" s="49"/>
      <c r="AX1251" s="19"/>
    </row>
    <row r="1252" spans="1:50" hidden="1">
      <c r="A1252" s="59" t="s">
        <v>826</v>
      </c>
      <c r="B1252" s="59" t="s">
        <v>96</v>
      </c>
      <c r="C1252" s="3">
        <v>42929</v>
      </c>
      <c r="D1252" s="19"/>
      <c r="E1252" s="49"/>
      <c r="F1252" s="49"/>
      <c r="G1252" s="49"/>
      <c r="H1252" s="49"/>
      <c r="I1252" s="49"/>
      <c r="J1252" s="49"/>
      <c r="K1252" s="49"/>
      <c r="L1252" s="49"/>
      <c r="M1252" s="49"/>
      <c r="N1252" s="49"/>
      <c r="O1252" s="49"/>
      <c r="P1252" s="49"/>
      <c r="Q1252" s="49"/>
      <c r="R1252" s="49"/>
      <c r="S1252" s="49"/>
      <c r="T1252" s="49"/>
      <c r="U1252" s="49"/>
      <c r="V1252" s="49"/>
      <c r="W1252" s="49"/>
      <c r="X1252" s="49"/>
      <c r="Y1252" s="49"/>
      <c r="Z1252" s="49"/>
      <c r="AA1252" s="49"/>
      <c r="AB1252" s="49"/>
      <c r="AC1252" s="49"/>
      <c r="AD1252" s="49"/>
      <c r="AE1252" s="49"/>
      <c r="AF1252" s="49"/>
      <c r="AG1252" s="49"/>
      <c r="AH1252" s="49"/>
      <c r="AI1252" s="49"/>
      <c r="AJ1252" s="49"/>
      <c r="AK1252" s="49"/>
      <c r="AL1252" s="49"/>
      <c r="AM1252" s="49"/>
      <c r="AN1252" s="49"/>
      <c r="AO1252" s="49"/>
      <c r="AP1252" s="49"/>
      <c r="AQ1252" s="49"/>
      <c r="AR1252" s="49"/>
      <c r="AX1252" s="19"/>
    </row>
    <row r="1253" spans="1:50" hidden="1">
      <c r="A1253" s="59" t="s">
        <v>827</v>
      </c>
      <c r="B1253" s="59" t="s">
        <v>96</v>
      </c>
      <c r="C1253" s="3">
        <v>42928</v>
      </c>
      <c r="D1253" s="19"/>
      <c r="E1253" s="49"/>
      <c r="F1253" s="49"/>
      <c r="G1253" s="49"/>
      <c r="H1253" s="49"/>
      <c r="I1253" s="49"/>
      <c r="J1253" s="49"/>
      <c r="K1253" s="49"/>
      <c r="L1253" s="49"/>
      <c r="M1253" s="49"/>
      <c r="N1253" s="49"/>
      <c r="O1253" s="49"/>
      <c r="P1253" s="49"/>
      <c r="Q1253" s="49"/>
      <c r="R1253" s="49"/>
      <c r="S1253" s="49"/>
      <c r="T1253" s="49"/>
      <c r="U1253" s="49"/>
      <c r="V1253" s="49"/>
      <c r="W1253" s="49"/>
      <c r="X1253" s="49"/>
      <c r="Y1253" s="49"/>
      <c r="Z1253" s="49"/>
      <c r="AA1253" s="49"/>
      <c r="AB1253" s="49"/>
      <c r="AC1253" s="49"/>
      <c r="AD1253" s="49"/>
      <c r="AE1253" s="49"/>
      <c r="AF1253" s="49"/>
      <c r="AG1253" s="49"/>
      <c r="AH1253" s="49"/>
      <c r="AI1253" s="49"/>
      <c r="AJ1253" s="49"/>
      <c r="AK1253" s="49"/>
      <c r="AL1253" s="49"/>
      <c r="AM1253" s="49"/>
      <c r="AN1253" s="49"/>
      <c r="AO1253" s="49"/>
      <c r="AP1253" s="49"/>
      <c r="AQ1253" s="49"/>
      <c r="AR1253" s="49"/>
      <c r="AX1253" s="19"/>
    </row>
    <row r="1254" spans="1:50" hidden="1">
      <c r="A1254" s="59" t="s">
        <v>828</v>
      </c>
      <c r="B1254" s="59" t="s">
        <v>96</v>
      </c>
      <c r="C1254" s="3">
        <v>42927</v>
      </c>
      <c r="D1254" s="19"/>
      <c r="E1254" s="49"/>
      <c r="F1254" s="49"/>
      <c r="G1254" s="49"/>
      <c r="H1254" s="49"/>
      <c r="I1254" s="49"/>
      <c r="J1254" s="49"/>
      <c r="K1254" s="49"/>
      <c r="L1254" s="49"/>
      <c r="M1254" s="49"/>
      <c r="N1254" s="49"/>
      <c r="O1254" s="49"/>
      <c r="P1254" s="49"/>
      <c r="Q1254" s="49"/>
      <c r="R1254" s="49"/>
      <c r="S1254" s="49"/>
      <c r="T1254" s="49"/>
      <c r="U1254" s="49"/>
      <c r="V1254" s="49"/>
      <c r="W1254" s="49"/>
      <c r="X1254" s="49"/>
      <c r="Y1254" s="49"/>
      <c r="Z1254" s="49"/>
      <c r="AA1254" s="49"/>
      <c r="AB1254" s="49"/>
      <c r="AC1254" s="49"/>
      <c r="AD1254" s="49"/>
      <c r="AE1254" s="49"/>
      <c r="AF1254" s="49"/>
      <c r="AG1254" s="49"/>
      <c r="AH1254" s="49"/>
      <c r="AI1254" s="49"/>
      <c r="AJ1254" s="49"/>
      <c r="AK1254" s="49"/>
      <c r="AL1254" s="49"/>
      <c r="AM1254" s="49"/>
      <c r="AN1254" s="49"/>
      <c r="AO1254" s="49"/>
      <c r="AP1254" s="49"/>
      <c r="AQ1254" s="49"/>
      <c r="AR1254" s="49"/>
      <c r="AX1254" s="19"/>
    </row>
    <row r="1255" spans="1:50" hidden="1">
      <c r="A1255" s="59" t="s">
        <v>829</v>
      </c>
      <c r="B1255" s="59" t="s">
        <v>96</v>
      </c>
      <c r="C1255" s="3">
        <v>42926</v>
      </c>
      <c r="D1255" s="19"/>
      <c r="E1255" s="49"/>
      <c r="F1255" s="49"/>
      <c r="G1255" s="49"/>
      <c r="H1255" s="49"/>
      <c r="I1255" s="49"/>
      <c r="J1255" s="49"/>
      <c r="K1255" s="49"/>
      <c r="L1255" s="49"/>
      <c r="M1255" s="49"/>
      <c r="N1255" s="49"/>
      <c r="O1255" s="49"/>
      <c r="P1255" s="49"/>
      <c r="Q1255" s="49"/>
      <c r="R1255" s="49"/>
      <c r="S1255" s="49"/>
      <c r="T1255" s="49"/>
      <c r="U1255" s="49"/>
      <c r="V1255" s="49"/>
      <c r="W1255" s="49"/>
      <c r="X1255" s="49"/>
      <c r="Y1255" s="49"/>
      <c r="Z1255" s="49"/>
      <c r="AA1255" s="49"/>
      <c r="AB1255" s="49"/>
      <c r="AC1255" s="49"/>
      <c r="AD1255" s="49"/>
      <c r="AE1255" s="49"/>
      <c r="AF1255" s="49"/>
      <c r="AG1255" s="49"/>
      <c r="AH1255" s="49"/>
      <c r="AI1255" s="49"/>
      <c r="AJ1255" s="49"/>
      <c r="AK1255" s="49"/>
      <c r="AL1255" s="49"/>
      <c r="AM1255" s="49"/>
      <c r="AN1255" s="49"/>
      <c r="AO1255" s="49"/>
      <c r="AP1255" s="49"/>
      <c r="AQ1255" s="49"/>
      <c r="AR1255" s="49"/>
      <c r="AX1255" s="19"/>
    </row>
    <row r="1256" spans="1:50" hidden="1">
      <c r="A1256" s="59" t="s">
        <v>830</v>
      </c>
      <c r="B1256" s="59" t="s">
        <v>96</v>
      </c>
      <c r="C1256" s="3">
        <v>42923</v>
      </c>
      <c r="D1256" s="19"/>
      <c r="E1256" s="49"/>
      <c r="F1256" s="49"/>
      <c r="G1256" s="49"/>
      <c r="H1256" s="49"/>
      <c r="I1256" s="49"/>
      <c r="J1256" s="49"/>
      <c r="K1256" s="49"/>
      <c r="L1256" s="49"/>
      <c r="M1256" s="49"/>
      <c r="N1256" s="49"/>
      <c r="O1256" s="49"/>
      <c r="P1256" s="49"/>
      <c r="Q1256" s="49"/>
      <c r="R1256" s="49"/>
      <c r="S1256" s="49"/>
      <c r="T1256" s="49"/>
      <c r="U1256" s="49"/>
      <c r="V1256" s="49"/>
      <c r="W1256" s="49"/>
      <c r="X1256" s="49"/>
      <c r="Y1256" s="49"/>
      <c r="Z1256" s="49"/>
      <c r="AA1256" s="49"/>
      <c r="AB1256" s="49"/>
      <c r="AC1256" s="49"/>
      <c r="AD1256" s="49"/>
      <c r="AE1256" s="49"/>
      <c r="AF1256" s="49"/>
      <c r="AG1256" s="49"/>
      <c r="AH1256" s="49"/>
      <c r="AI1256" s="49"/>
      <c r="AJ1256" s="49"/>
      <c r="AK1256" s="49"/>
      <c r="AL1256" s="49"/>
      <c r="AM1256" s="49"/>
      <c r="AN1256" s="49"/>
      <c r="AO1256" s="49"/>
      <c r="AP1256" s="49"/>
      <c r="AQ1256" s="49"/>
      <c r="AR1256" s="49"/>
      <c r="AX1256" s="19"/>
    </row>
    <row r="1257" spans="1:50" hidden="1">
      <c r="A1257" s="59" t="s">
        <v>831</v>
      </c>
      <c r="B1257" s="59" t="s">
        <v>96</v>
      </c>
      <c r="C1257" s="3">
        <v>42922</v>
      </c>
      <c r="D1257" s="19"/>
      <c r="E1257" s="49"/>
      <c r="F1257" s="49"/>
      <c r="G1257" s="49"/>
      <c r="H1257" s="49"/>
      <c r="I1257" s="49"/>
      <c r="J1257" s="49"/>
      <c r="K1257" s="49"/>
      <c r="L1257" s="49"/>
      <c r="M1257" s="49"/>
      <c r="N1257" s="49"/>
      <c r="O1257" s="49"/>
      <c r="P1257" s="49"/>
      <c r="Q1257" s="49"/>
      <c r="R1257" s="49"/>
      <c r="S1257" s="49"/>
      <c r="T1257" s="49"/>
      <c r="U1257" s="49"/>
      <c r="V1257" s="49"/>
      <c r="W1257" s="49"/>
      <c r="X1257" s="49"/>
      <c r="Y1257" s="49"/>
      <c r="Z1257" s="49"/>
      <c r="AA1257" s="49"/>
      <c r="AB1257" s="49"/>
      <c r="AC1257" s="49"/>
      <c r="AD1257" s="49"/>
      <c r="AE1257" s="49"/>
      <c r="AF1257" s="49"/>
      <c r="AG1257" s="49"/>
      <c r="AH1257" s="49"/>
      <c r="AI1257" s="49"/>
      <c r="AJ1257" s="49"/>
      <c r="AK1257" s="49"/>
      <c r="AL1257" s="49"/>
      <c r="AM1257" s="49"/>
      <c r="AN1257" s="49"/>
      <c r="AO1257" s="49"/>
      <c r="AP1257" s="49"/>
      <c r="AQ1257" s="49"/>
      <c r="AR1257" s="49"/>
      <c r="AX1257" s="19"/>
    </row>
    <row r="1258" spans="1:50" hidden="1">
      <c r="A1258" s="59" t="s">
        <v>832</v>
      </c>
      <c r="B1258" s="59" t="s">
        <v>96</v>
      </c>
      <c r="C1258" s="3">
        <v>42921</v>
      </c>
      <c r="D1258" s="19"/>
      <c r="E1258" s="49"/>
      <c r="F1258" s="49"/>
      <c r="G1258" s="49"/>
      <c r="H1258" s="49"/>
      <c r="I1258" s="49"/>
      <c r="J1258" s="49"/>
      <c r="K1258" s="49"/>
      <c r="L1258" s="49"/>
      <c r="M1258" s="49"/>
      <c r="N1258" s="49"/>
      <c r="O1258" s="49"/>
      <c r="P1258" s="49"/>
      <c r="Q1258" s="49"/>
      <c r="R1258" s="49"/>
      <c r="S1258" s="49"/>
      <c r="T1258" s="49"/>
      <c r="U1258" s="49"/>
      <c r="V1258" s="49"/>
      <c r="W1258" s="49"/>
      <c r="X1258" s="49"/>
      <c r="Y1258" s="49"/>
      <c r="Z1258" s="49"/>
      <c r="AA1258" s="49"/>
      <c r="AB1258" s="49"/>
      <c r="AC1258" s="49"/>
      <c r="AD1258" s="49"/>
      <c r="AE1258" s="49"/>
      <c r="AF1258" s="49"/>
      <c r="AG1258" s="49"/>
      <c r="AH1258" s="49"/>
      <c r="AI1258" s="49"/>
      <c r="AJ1258" s="49"/>
      <c r="AK1258" s="49"/>
      <c r="AL1258" s="49"/>
      <c r="AM1258" s="49"/>
      <c r="AN1258" s="49"/>
      <c r="AO1258" s="49"/>
      <c r="AP1258" s="49"/>
      <c r="AQ1258" s="49"/>
      <c r="AR1258" s="49"/>
      <c r="AX1258" s="19"/>
    </row>
    <row r="1259" spans="1:50" hidden="1">
      <c r="A1259" s="59" t="s">
        <v>833</v>
      </c>
      <c r="B1259" s="59" t="s">
        <v>97</v>
      </c>
      <c r="C1259" s="3">
        <v>42916</v>
      </c>
      <c r="D1259" s="19"/>
      <c r="E1259" s="49"/>
      <c r="F1259" s="49"/>
      <c r="G1259" s="49"/>
      <c r="H1259" s="49"/>
      <c r="I1259" s="49"/>
      <c r="J1259" s="49"/>
      <c r="K1259" s="49"/>
      <c r="L1259" s="49"/>
      <c r="M1259" s="49"/>
      <c r="N1259" s="49"/>
      <c r="O1259" s="49"/>
      <c r="P1259" s="49"/>
      <c r="Q1259" s="49"/>
      <c r="R1259" s="49"/>
      <c r="S1259" s="49"/>
      <c r="T1259" s="49"/>
      <c r="U1259" s="49"/>
      <c r="V1259" s="49"/>
      <c r="W1259" s="49"/>
      <c r="X1259" s="49"/>
      <c r="Y1259" s="49"/>
      <c r="Z1259" s="49"/>
      <c r="AA1259" s="49"/>
      <c r="AB1259" s="49"/>
      <c r="AC1259" s="49"/>
      <c r="AD1259" s="49"/>
      <c r="AE1259" s="49"/>
      <c r="AF1259" s="49"/>
      <c r="AG1259" s="49"/>
      <c r="AH1259" s="49"/>
      <c r="AI1259" s="49"/>
      <c r="AJ1259" s="49"/>
      <c r="AK1259" s="49"/>
      <c r="AL1259" s="49"/>
      <c r="AM1259" s="49"/>
      <c r="AN1259" s="49"/>
      <c r="AO1259" s="49"/>
      <c r="AP1259" s="49"/>
      <c r="AQ1259" s="49"/>
      <c r="AR1259" s="49"/>
      <c r="AX1259" s="19"/>
    </row>
    <row r="1260" spans="1:50" hidden="1">
      <c r="A1260" s="59" t="s">
        <v>834</v>
      </c>
      <c r="B1260" s="59" t="s">
        <v>97</v>
      </c>
      <c r="C1260" s="3">
        <v>42915</v>
      </c>
      <c r="D1260" s="19"/>
      <c r="E1260" s="49"/>
      <c r="F1260" s="49"/>
      <c r="G1260" s="49"/>
      <c r="H1260" s="49"/>
      <c r="I1260" s="49"/>
      <c r="J1260" s="49"/>
      <c r="K1260" s="49"/>
      <c r="L1260" s="49"/>
      <c r="M1260" s="49"/>
      <c r="N1260" s="49"/>
      <c r="O1260" s="49"/>
      <c r="P1260" s="49"/>
      <c r="Q1260" s="49"/>
      <c r="R1260" s="49"/>
      <c r="S1260" s="49"/>
      <c r="T1260" s="49"/>
      <c r="U1260" s="49"/>
      <c r="V1260" s="49"/>
      <c r="W1260" s="49"/>
      <c r="X1260" s="49"/>
      <c r="Y1260" s="49"/>
      <c r="Z1260" s="49"/>
      <c r="AA1260" s="49"/>
      <c r="AB1260" s="49"/>
      <c r="AC1260" s="49"/>
      <c r="AD1260" s="49"/>
      <c r="AE1260" s="49"/>
      <c r="AF1260" s="49"/>
      <c r="AG1260" s="49"/>
      <c r="AH1260" s="49"/>
      <c r="AI1260" s="49"/>
      <c r="AJ1260" s="49"/>
      <c r="AK1260" s="49"/>
      <c r="AL1260" s="49"/>
      <c r="AM1260" s="49"/>
      <c r="AN1260" s="49"/>
      <c r="AO1260" s="49"/>
      <c r="AP1260" s="49"/>
      <c r="AQ1260" s="49"/>
      <c r="AR1260" s="49"/>
      <c r="AX1260" s="19"/>
    </row>
    <row r="1261" spans="1:50" hidden="1">
      <c r="A1261" s="59" t="s">
        <v>835</v>
      </c>
      <c r="B1261" s="59" t="s">
        <v>97</v>
      </c>
      <c r="C1261" s="3">
        <v>42914</v>
      </c>
      <c r="D1261" s="19"/>
      <c r="E1261" s="49"/>
      <c r="F1261" s="49"/>
      <c r="G1261" s="49"/>
      <c r="H1261" s="49"/>
      <c r="I1261" s="49"/>
      <c r="J1261" s="49"/>
      <c r="K1261" s="49"/>
      <c r="L1261" s="49"/>
      <c r="M1261" s="49"/>
      <c r="N1261" s="49"/>
      <c r="O1261" s="49"/>
      <c r="P1261" s="49"/>
      <c r="Q1261" s="49"/>
      <c r="R1261" s="49"/>
      <c r="S1261" s="49"/>
      <c r="T1261" s="49"/>
      <c r="U1261" s="49"/>
      <c r="V1261" s="49"/>
      <c r="W1261" s="49"/>
      <c r="X1261" s="49"/>
      <c r="Y1261" s="49"/>
      <c r="Z1261" s="49"/>
      <c r="AA1261" s="49"/>
      <c r="AB1261" s="49"/>
      <c r="AC1261" s="49"/>
      <c r="AD1261" s="49"/>
      <c r="AE1261" s="49"/>
      <c r="AF1261" s="49"/>
      <c r="AG1261" s="49"/>
      <c r="AH1261" s="49"/>
      <c r="AI1261" s="49"/>
      <c r="AJ1261" s="49"/>
      <c r="AK1261" s="49"/>
      <c r="AL1261" s="49"/>
      <c r="AM1261" s="49"/>
      <c r="AN1261" s="49"/>
      <c r="AO1261" s="49"/>
      <c r="AP1261" s="49"/>
      <c r="AQ1261" s="49"/>
      <c r="AR1261" s="49"/>
      <c r="AX1261" s="19"/>
    </row>
    <row r="1262" spans="1:50" hidden="1">
      <c r="A1262" s="59" t="s">
        <v>836</v>
      </c>
      <c r="B1262" s="59" t="s">
        <v>97</v>
      </c>
      <c r="C1262" s="3">
        <v>42913</v>
      </c>
      <c r="D1262" s="19"/>
      <c r="E1262" s="49"/>
      <c r="F1262" s="49"/>
      <c r="G1262" s="49"/>
      <c r="H1262" s="49"/>
      <c r="I1262" s="49"/>
      <c r="J1262" s="49"/>
      <c r="K1262" s="49"/>
      <c r="L1262" s="49"/>
      <c r="M1262" s="49"/>
      <c r="N1262" s="49"/>
      <c r="O1262" s="49"/>
      <c r="P1262" s="49"/>
      <c r="Q1262" s="49"/>
      <c r="R1262" s="49"/>
      <c r="S1262" s="49"/>
      <c r="T1262" s="49"/>
      <c r="U1262" s="49"/>
      <c r="V1262" s="49"/>
      <c r="W1262" s="49"/>
      <c r="X1262" s="49"/>
      <c r="Y1262" s="49"/>
      <c r="Z1262" s="49"/>
      <c r="AA1262" s="49"/>
      <c r="AB1262" s="49"/>
      <c r="AC1262" s="49"/>
      <c r="AD1262" s="49"/>
      <c r="AE1262" s="49"/>
      <c r="AF1262" s="49"/>
      <c r="AG1262" s="49"/>
      <c r="AH1262" s="49"/>
      <c r="AI1262" s="49"/>
      <c r="AJ1262" s="49"/>
      <c r="AK1262" s="49"/>
      <c r="AL1262" s="49"/>
      <c r="AM1262" s="49"/>
      <c r="AN1262" s="49"/>
      <c r="AO1262" s="49"/>
      <c r="AP1262" s="49"/>
      <c r="AQ1262" s="49"/>
      <c r="AR1262" s="49"/>
      <c r="AX1262" s="19"/>
    </row>
    <row r="1263" spans="1:50" hidden="1">
      <c r="A1263" s="59" t="s">
        <v>837</v>
      </c>
      <c r="B1263" s="59" t="s">
        <v>97</v>
      </c>
      <c r="C1263" s="3">
        <v>42912</v>
      </c>
      <c r="D1263" s="19"/>
      <c r="E1263" s="49"/>
      <c r="F1263" s="49"/>
      <c r="G1263" s="49"/>
      <c r="H1263" s="49"/>
      <c r="I1263" s="49"/>
      <c r="J1263" s="49"/>
      <c r="K1263" s="49"/>
      <c r="L1263" s="49"/>
      <c r="M1263" s="49"/>
      <c r="N1263" s="49"/>
      <c r="O1263" s="49"/>
      <c r="P1263" s="49"/>
      <c r="Q1263" s="49"/>
      <c r="R1263" s="49"/>
      <c r="S1263" s="49"/>
      <c r="T1263" s="49"/>
      <c r="U1263" s="49"/>
      <c r="V1263" s="49"/>
      <c r="W1263" s="49"/>
      <c r="X1263" s="49"/>
      <c r="Y1263" s="49"/>
      <c r="Z1263" s="49"/>
      <c r="AA1263" s="49"/>
      <c r="AB1263" s="49"/>
      <c r="AC1263" s="49"/>
      <c r="AD1263" s="49"/>
      <c r="AE1263" s="49"/>
      <c r="AF1263" s="49"/>
      <c r="AG1263" s="49"/>
      <c r="AH1263" s="49"/>
      <c r="AI1263" s="49"/>
      <c r="AJ1263" s="49"/>
      <c r="AK1263" s="49"/>
      <c r="AL1263" s="49"/>
      <c r="AM1263" s="49"/>
      <c r="AN1263" s="49"/>
      <c r="AO1263" s="49"/>
      <c r="AP1263" s="49"/>
      <c r="AQ1263" s="49"/>
      <c r="AR1263" s="49"/>
      <c r="AX1263" s="19"/>
    </row>
    <row r="1264" spans="1:50" hidden="1">
      <c r="A1264" s="59" t="s">
        <v>838</v>
      </c>
      <c r="B1264" s="59" t="s">
        <v>97</v>
      </c>
      <c r="C1264" s="3">
        <v>42909</v>
      </c>
      <c r="D1264" s="19"/>
      <c r="E1264" s="49"/>
      <c r="F1264" s="49"/>
      <c r="G1264" s="49"/>
      <c r="H1264" s="49"/>
      <c r="I1264" s="49"/>
      <c r="J1264" s="49"/>
      <c r="K1264" s="49"/>
      <c r="L1264" s="49"/>
      <c r="M1264" s="49"/>
      <c r="N1264" s="49"/>
      <c r="O1264" s="49"/>
      <c r="P1264" s="49"/>
      <c r="Q1264" s="49"/>
      <c r="R1264" s="49"/>
      <c r="S1264" s="49"/>
      <c r="T1264" s="49"/>
      <c r="U1264" s="49"/>
      <c r="V1264" s="49"/>
      <c r="W1264" s="49"/>
      <c r="X1264" s="49"/>
      <c r="Y1264" s="49"/>
      <c r="Z1264" s="49"/>
      <c r="AA1264" s="49"/>
      <c r="AB1264" s="49"/>
      <c r="AC1264" s="49"/>
      <c r="AD1264" s="49"/>
      <c r="AE1264" s="49"/>
      <c r="AF1264" s="49"/>
      <c r="AG1264" s="49"/>
      <c r="AH1264" s="49"/>
      <c r="AI1264" s="49"/>
      <c r="AJ1264" s="49"/>
      <c r="AK1264" s="49"/>
      <c r="AL1264" s="49"/>
      <c r="AM1264" s="49"/>
      <c r="AN1264" s="49"/>
      <c r="AO1264" s="49"/>
      <c r="AP1264" s="49"/>
      <c r="AQ1264" s="49"/>
      <c r="AR1264" s="49"/>
      <c r="AX1264" s="19"/>
    </row>
    <row r="1265" spans="1:50" hidden="1">
      <c r="A1265" s="59" t="s">
        <v>839</v>
      </c>
      <c r="B1265" s="59" t="s">
        <v>97</v>
      </c>
      <c r="C1265" s="3">
        <v>42908</v>
      </c>
      <c r="D1265" s="19"/>
      <c r="E1265" s="49"/>
      <c r="F1265" s="49"/>
      <c r="G1265" s="49"/>
      <c r="H1265" s="49"/>
      <c r="I1265" s="49"/>
      <c r="J1265" s="49"/>
      <c r="K1265" s="49"/>
      <c r="L1265" s="49"/>
      <c r="M1265" s="49"/>
      <c r="N1265" s="49"/>
      <c r="O1265" s="49"/>
      <c r="P1265" s="49"/>
      <c r="Q1265" s="49"/>
      <c r="R1265" s="49"/>
      <c r="S1265" s="49"/>
      <c r="T1265" s="49"/>
      <c r="U1265" s="49"/>
      <c r="V1265" s="49"/>
      <c r="W1265" s="49"/>
      <c r="X1265" s="49"/>
      <c r="Y1265" s="49"/>
      <c r="Z1265" s="49"/>
      <c r="AA1265" s="49"/>
      <c r="AB1265" s="49"/>
      <c r="AC1265" s="49"/>
      <c r="AD1265" s="49"/>
      <c r="AE1265" s="49"/>
      <c r="AF1265" s="49"/>
      <c r="AG1265" s="49"/>
      <c r="AH1265" s="49"/>
      <c r="AI1265" s="49"/>
      <c r="AJ1265" s="49"/>
      <c r="AK1265" s="49"/>
      <c r="AL1265" s="49"/>
      <c r="AM1265" s="49"/>
      <c r="AN1265" s="49"/>
      <c r="AO1265" s="49"/>
      <c r="AP1265" s="49"/>
      <c r="AQ1265" s="49"/>
      <c r="AR1265" s="49"/>
      <c r="AX1265" s="19"/>
    </row>
    <row r="1266" spans="1:50" hidden="1">
      <c r="A1266" s="59" t="s">
        <v>840</v>
      </c>
      <c r="B1266" s="59" t="s">
        <v>97</v>
      </c>
      <c r="C1266" s="3">
        <v>42907</v>
      </c>
      <c r="D1266" s="19"/>
      <c r="E1266" s="49"/>
      <c r="F1266" s="49"/>
      <c r="G1266" s="49"/>
      <c r="H1266" s="49"/>
      <c r="I1266" s="49"/>
      <c r="J1266" s="49"/>
      <c r="K1266" s="49"/>
      <c r="L1266" s="49"/>
      <c r="M1266" s="49"/>
      <c r="N1266" s="49"/>
      <c r="O1266" s="49"/>
      <c r="P1266" s="49"/>
      <c r="Q1266" s="49"/>
      <c r="R1266" s="49"/>
      <c r="S1266" s="49"/>
      <c r="T1266" s="49"/>
      <c r="U1266" s="49"/>
      <c r="V1266" s="49"/>
      <c r="W1266" s="49"/>
      <c r="X1266" s="49"/>
      <c r="Y1266" s="49"/>
      <c r="Z1266" s="49"/>
      <c r="AA1266" s="49"/>
      <c r="AB1266" s="49"/>
      <c r="AC1266" s="49"/>
      <c r="AD1266" s="49"/>
      <c r="AE1266" s="49"/>
      <c r="AF1266" s="49"/>
      <c r="AG1266" s="49"/>
      <c r="AH1266" s="49"/>
      <c r="AI1266" s="49"/>
      <c r="AJ1266" s="49"/>
      <c r="AK1266" s="49"/>
      <c r="AL1266" s="49"/>
      <c r="AM1266" s="49"/>
      <c r="AN1266" s="49"/>
      <c r="AO1266" s="49"/>
      <c r="AP1266" s="49"/>
      <c r="AQ1266" s="49"/>
      <c r="AR1266" s="49"/>
      <c r="AX1266" s="19"/>
    </row>
    <row r="1267" spans="1:50" hidden="1">
      <c r="A1267" s="59" t="s">
        <v>841</v>
      </c>
      <c r="B1267" s="59" t="s">
        <v>97</v>
      </c>
      <c r="C1267" s="3">
        <v>42906</v>
      </c>
      <c r="D1267" s="19"/>
      <c r="E1267" s="49"/>
      <c r="F1267" s="49"/>
      <c r="G1267" s="49"/>
      <c r="H1267" s="49"/>
      <c r="I1267" s="49"/>
      <c r="J1267" s="49"/>
      <c r="K1267" s="49"/>
      <c r="L1267" s="49"/>
      <c r="M1267" s="49"/>
      <c r="N1267" s="49"/>
      <c r="O1267" s="49"/>
      <c r="P1267" s="49"/>
      <c r="Q1267" s="49"/>
      <c r="R1267" s="49"/>
      <c r="S1267" s="49"/>
      <c r="T1267" s="49"/>
      <c r="U1267" s="49"/>
      <c r="V1267" s="49"/>
      <c r="W1267" s="49"/>
      <c r="X1267" s="49"/>
      <c r="Y1267" s="49"/>
      <c r="Z1267" s="49"/>
      <c r="AA1267" s="49"/>
      <c r="AB1267" s="49"/>
      <c r="AC1267" s="49"/>
      <c r="AD1267" s="49"/>
      <c r="AE1267" s="49"/>
      <c r="AF1267" s="49"/>
      <c r="AG1267" s="49"/>
      <c r="AH1267" s="49"/>
      <c r="AI1267" s="49"/>
      <c r="AJ1267" s="49"/>
      <c r="AK1267" s="49"/>
      <c r="AL1267" s="49"/>
      <c r="AM1267" s="49"/>
      <c r="AN1267" s="49"/>
      <c r="AO1267" s="49"/>
      <c r="AP1267" s="49"/>
      <c r="AQ1267" s="49"/>
      <c r="AR1267" s="49"/>
      <c r="AX1267" s="19"/>
    </row>
    <row r="1268" spans="1:50" hidden="1">
      <c r="A1268" s="59" t="s">
        <v>842</v>
      </c>
      <c r="B1268" s="59" t="s">
        <v>97</v>
      </c>
      <c r="C1268" s="3">
        <v>42905</v>
      </c>
      <c r="D1268" s="19"/>
      <c r="E1268" s="49"/>
      <c r="F1268" s="49"/>
      <c r="G1268" s="49"/>
      <c r="H1268" s="49"/>
      <c r="I1268" s="49"/>
      <c r="J1268" s="49"/>
      <c r="K1268" s="49"/>
      <c r="L1268" s="49"/>
      <c r="M1268" s="49"/>
      <c r="N1268" s="49"/>
      <c r="O1268" s="49"/>
      <c r="P1268" s="49"/>
      <c r="Q1268" s="49"/>
      <c r="R1268" s="49"/>
      <c r="S1268" s="49"/>
      <c r="T1268" s="49"/>
      <c r="U1268" s="49"/>
      <c r="V1268" s="49"/>
      <c r="W1268" s="49"/>
      <c r="X1268" s="49"/>
      <c r="Y1268" s="49"/>
      <c r="Z1268" s="49"/>
      <c r="AA1268" s="49"/>
      <c r="AB1268" s="49"/>
      <c r="AC1268" s="49"/>
      <c r="AD1268" s="49"/>
      <c r="AE1268" s="49"/>
      <c r="AF1268" s="49"/>
      <c r="AG1268" s="49"/>
      <c r="AH1268" s="49"/>
      <c r="AI1268" s="49"/>
      <c r="AJ1268" s="49"/>
      <c r="AK1268" s="49"/>
      <c r="AL1268" s="49"/>
      <c r="AM1268" s="49"/>
      <c r="AN1268" s="49"/>
      <c r="AO1268" s="49"/>
      <c r="AP1268" s="49"/>
      <c r="AQ1268" s="49"/>
      <c r="AR1268" s="49"/>
      <c r="AX1268" s="19"/>
    </row>
    <row r="1269" spans="1:50" hidden="1">
      <c r="A1269" s="59" t="s">
        <v>843</v>
      </c>
      <c r="B1269" s="59" t="s">
        <v>97</v>
      </c>
      <c r="C1269" s="3">
        <v>42902</v>
      </c>
      <c r="D1269" s="19"/>
      <c r="E1269" s="49"/>
      <c r="F1269" s="49"/>
      <c r="G1269" s="49"/>
      <c r="H1269" s="49"/>
      <c r="I1269" s="49"/>
      <c r="J1269" s="49"/>
      <c r="K1269" s="49"/>
      <c r="L1269" s="49"/>
      <c r="M1269" s="49"/>
      <c r="N1269" s="49"/>
      <c r="O1269" s="49"/>
      <c r="P1269" s="49"/>
      <c r="Q1269" s="49"/>
      <c r="R1269" s="49"/>
      <c r="S1269" s="49"/>
      <c r="T1269" s="49"/>
      <c r="U1269" s="49"/>
      <c r="V1269" s="49"/>
      <c r="W1269" s="49"/>
      <c r="X1269" s="49"/>
      <c r="Y1269" s="49"/>
      <c r="Z1269" s="49"/>
      <c r="AA1269" s="49"/>
      <c r="AB1269" s="49"/>
      <c r="AC1269" s="49"/>
      <c r="AD1269" s="49"/>
      <c r="AE1269" s="49"/>
      <c r="AF1269" s="49"/>
      <c r="AG1269" s="49"/>
      <c r="AH1269" s="49"/>
      <c r="AI1269" s="49"/>
      <c r="AJ1269" s="49"/>
      <c r="AK1269" s="49"/>
      <c r="AL1269" s="49"/>
      <c r="AM1269" s="49"/>
      <c r="AN1269" s="49"/>
      <c r="AO1269" s="49"/>
      <c r="AP1269" s="49"/>
      <c r="AQ1269" s="49"/>
      <c r="AR1269" s="49"/>
      <c r="AX1269" s="19"/>
    </row>
    <row r="1270" spans="1:50" hidden="1">
      <c r="A1270" s="59" t="s">
        <v>844</v>
      </c>
      <c r="B1270" s="59" t="s">
        <v>97</v>
      </c>
      <c r="C1270" s="3">
        <v>42901</v>
      </c>
      <c r="D1270" s="19"/>
      <c r="E1270" s="49"/>
      <c r="F1270" s="49"/>
      <c r="G1270" s="49"/>
      <c r="H1270" s="49"/>
      <c r="I1270" s="49"/>
      <c r="J1270" s="49"/>
      <c r="K1270" s="49"/>
      <c r="L1270" s="49"/>
      <c r="M1270" s="49"/>
      <c r="N1270" s="49"/>
      <c r="O1270" s="49"/>
      <c r="P1270" s="49"/>
      <c r="Q1270" s="49"/>
      <c r="R1270" s="49"/>
      <c r="S1270" s="49"/>
      <c r="T1270" s="49"/>
      <c r="U1270" s="49"/>
      <c r="V1270" s="49"/>
      <c r="W1270" s="49"/>
      <c r="X1270" s="49"/>
      <c r="Y1270" s="49"/>
      <c r="Z1270" s="49"/>
      <c r="AA1270" s="49"/>
      <c r="AB1270" s="49"/>
      <c r="AC1270" s="49"/>
      <c r="AD1270" s="49"/>
      <c r="AE1270" s="49"/>
      <c r="AF1270" s="49"/>
      <c r="AG1270" s="49"/>
      <c r="AH1270" s="49"/>
      <c r="AI1270" s="49"/>
      <c r="AJ1270" s="49"/>
      <c r="AK1270" s="49"/>
      <c r="AL1270" s="49"/>
      <c r="AM1270" s="49"/>
      <c r="AN1270" s="49"/>
      <c r="AO1270" s="49"/>
      <c r="AP1270" s="49"/>
      <c r="AQ1270" s="49"/>
      <c r="AR1270" s="49"/>
      <c r="AX1270" s="19"/>
    </row>
    <row r="1271" spans="1:50" hidden="1">
      <c r="A1271" s="59" t="s">
        <v>845</v>
      </c>
      <c r="B1271" s="59" t="s">
        <v>97</v>
      </c>
      <c r="C1271" s="3">
        <v>42900</v>
      </c>
      <c r="D1271" s="19"/>
      <c r="E1271" s="49"/>
      <c r="F1271" s="49"/>
      <c r="G1271" s="49"/>
      <c r="H1271" s="49"/>
      <c r="I1271" s="49"/>
      <c r="J1271" s="49"/>
      <c r="K1271" s="49"/>
      <c r="L1271" s="49"/>
      <c r="M1271" s="49"/>
      <c r="N1271" s="49"/>
      <c r="O1271" s="49"/>
      <c r="P1271" s="49"/>
      <c r="Q1271" s="49"/>
      <c r="R1271" s="49"/>
      <c r="S1271" s="49"/>
      <c r="T1271" s="49"/>
      <c r="U1271" s="49"/>
      <c r="V1271" s="49"/>
      <c r="W1271" s="49"/>
      <c r="X1271" s="49"/>
      <c r="Y1271" s="49"/>
      <c r="Z1271" s="49"/>
      <c r="AA1271" s="49"/>
      <c r="AB1271" s="49"/>
      <c r="AC1271" s="49"/>
      <c r="AD1271" s="49"/>
      <c r="AE1271" s="49"/>
      <c r="AF1271" s="49"/>
      <c r="AG1271" s="49"/>
      <c r="AH1271" s="49"/>
      <c r="AI1271" s="49"/>
      <c r="AJ1271" s="49"/>
      <c r="AK1271" s="49"/>
      <c r="AL1271" s="49"/>
      <c r="AM1271" s="49"/>
      <c r="AN1271" s="49"/>
      <c r="AO1271" s="49"/>
      <c r="AP1271" s="49"/>
      <c r="AQ1271" s="49"/>
      <c r="AR1271" s="49"/>
      <c r="AX1271" s="19"/>
    </row>
    <row r="1272" spans="1:50" hidden="1">
      <c r="A1272" s="59" t="s">
        <v>846</v>
      </c>
      <c r="B1272" s="59" t="s">
        <v>97</v>
      </c>
      <c r="C1272" s="3">
        <v>42899</v>
      </c>
      <c r="D1272" s="19"/>
      <c r="E1272" s="49"/>
      <c r="F1272" s="49"/>
      <c r="G1272" s="49"/>
      <c r="H1272" s="49"/>
      <c r="I1272" s="49"/>
      <c r="J1272" s="49"/>
      <c r="K1272" s="49"/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  <c r="Z1272" s="49"/>
      <c r="AA1272" s="49"/>
      <c r="AB1272" s="49"/>
      <c r="AC1272" s="49"/>
      <c r="AD1272" s="49"/>
      <c r="AE1272" s="49"/>
      <c r="AF1272" s="49"/>
      <c r="AG1272" s="49"/>
      <c r="AH1272" s="49"/>
      <c r="AI1272" s="49"/>
      <c r="AJ1272" s="49"/>
      <c r="AK1272" s="49"/>
      <c r="AL1272" s="49"/>
      <c r="AM1272" s="49"/>
      <c r="AN1272" s="49"/>
      <c r="AO1272" s="49"/>
      <c r="AP1272" s="49"/>
      <c r="AQ1272" s="49"/>
      <c r="AR1272" s="49"/>
      <c r="AX1272" s="19"/>
    </row>
    <row r="1273" spans="1:50" hidden="1">
      <c r="A1273" s="59" t="s">
        <v>847</v>
      </c>
      <c r="B1273" s="59" t="s">
        <v>97</v>
      </c>
      <c r="C1273" s="3">
        <v>42898</v>
      </c>
      <c r="D1273" s="19"/>
      <c r="E1273" s="49"/>
      <c r="F1273" s="49"/>
      <c r="G1273" s="49"/>
      <c r="H1273" s="49"/>
      <c r="I1273" s="49"/>
      <c r="J1273" s="49"/>
      <c r="K1273" s="49"/>
      <c r="L1273" s="49"/>
      <c r="M1273" s="49"/>
      <c r="N1273" s="49"/>
      <c r="O1273" s="49"/>
      <c r="P1273" s="49"/>
      <c r="Q1273" s="49"/>
      <c r="R1273" s="49"/>
      <c r="S1273" s="49"/>
      <c r="T1273" s="49"/>
      <c r="U1273" s="49"/>
      <c r="V1273" s="49"/>
      <c r="W1273" s="49"/>
      <c r="X1273" s="49"/>
      <c r="Y1273" s="49"/>
      <c r="Z1273" s="49"/>
      <c r="AA1273" s="49"/>
      <c r="AB1273" s="49"/>
      <c r="AC1273" s="49"/>
      <c r="AD1273" s="49"/>
      <c r="AE1273" s="49"/>
      <c r="AF1273" s="49"/>
      <c r="AG1273" s="49"/>
      <c r="AH1273" s="49"/>
      <c r="AI1273" s="49"/>
      <c r="AJ1273" s="49"/>
      <c r="AK1273" s="49"/>
      <c r="AL1273" s="49"/>
      <c r="AM1273" s="49"/>
      <c r="AN1273" s="49"/>
      <c r="AO1273" s="49"/>
      <c r="AP1273" s="49"/>
      <c r="AQ1273" s="49"/>
      <c r="AR1273" s="49"/>
      <c r="AX1273" s="19"/>
    </row>
    <row r="1274" spans="1:50" hidden="1">
      <c r="A1274" s="59" t="s">
        <v>848</v>
      </c>
      <c r="B1274" s="59" t="s">
        <v>97</v>
      </c>
      <c r="C1274" s="3">
        <v>42895</v>
      </c>
      <c r="D1274" s="19"/>
      <c r="E1274" s="49"/>
      <c r="F1274" s="49"/>
      <c r="G1274" s="49"/>
      <c r="H1274" s="49"/>
      <c r="I1274" s="49"/>
      <c r="J1274" s="49"/>
      <c r="K1274" s="49"/>
      <c r="L1274" s="49"/>
      <c r="M1274" s="49"/>
      <c r="N1274" s="49"/>
      <c r="O1274" s="49"/>
      <c r="P1274" s="49"/>
      <c r="Q1274" s="49"/>
      <c r="R1274" s="49"/>
      <c r="S1274" s="49"/>
      <c r="T1274" s="49"/>
      <c r="U1274" s="49"/>
      <c r="V1274" s="49"/>
      <c r="W1274" s="49"/>
      <c r="X1274" s="49"/>
      <c r="Y1274" s="49"/>
      <c r="Z1274" s="49"/>
      <c r="AA1274" s="49"/>
      <c r="AB1274" s="49"/>
      <c r="AC1274" s="49"/>
      <c r="AD1274" s="49"/>
      <c r="AE1274" s="49"/>
      <c r="AF1274" s="49"/>
      <c r="AG1274" s="49"/>
      <c r="AH1274" s="49"/>
      <c r="AI1274" s="49"/>
      <c r="AJ1274" s="49"/>
      <c r="AK1274" s="49"/>
      <c r="AL1274" s="49"/>
      <c r="AM1274" s="49"/>
      <c r="AN1274" s="49"/>
      <c r="AO1274" s="49"/>
      <c r="AP1274" s="49"/>
      <c r="AQ1274" s="49"/>
      <c r="AR1274" s="49"/>
      <c r="AX1274" s="19"/>
    </row>
    <row r="1275" spans="1:50" hidden="1">
      <c r="A1275" s="59" t="s">
        <v>849</v>
      </c>
      <c r="B1275" s="59" t="s">
        <v>97</v>
      </c>
      <c r="C1275" s="3">
        <v>42894</v>
      </c>
      <c r="D1275" s="19"/>
      <c r="E1275" s="49"/>
      <c r="F1275" s="49"/>
      <c r="G1275" s="49"/>
      <c r="H1275" s="49"/>
      <c r="I1275" s="49"/>
      <c r="J1275" s="49"/>
      <c r="K1275" s="49"/>
      <c r="L1275" s="49"/>
      <c r="M1275" s="49"/>
      <c r="N1275" s="49"/>
      <c r="O1275" s="49"/>
      <c r="P1275" s="49"/>
      <c r="Q1275" s="49"/>
      <c r="R1275" s="49"/>
      <c r="S1275" s="49"/>
      <c r="T1275" s="49"/>
      <c r="U1275" s="49"/>
      <c r="V1275" s="49"/>
      <c r="W1275" s="49"/>
      <c r="X1275" s="49"/>
      <c r="Y1275" s="49"/>
      <c r="Z1275" s="49"/>
      <c r="AA1275" s="49"/>
      <c r="AB1275" s="49"/>
      <c r="AC1275" s="49"/>
      <c r="AD1275" s="49"/>
      <c r="AE1275" s="49"/>
      <c r="AF1275" s="49"/>
      <c r="AG1275" s="49"/>
      <c r="AH1275" s="49"/>
      <c r="AI1275" s="49"/>
      <c r="AJ1275" s="49"/>
      <c r="AK1275" s="49"/>
      <c r="AL1275" s="49"/>
      <c r="AM1275" s="49"/>
      <c r="AN1275" s="49"/>
      <c r="AO1275" s="49"/>
      <c r="AP1275" s="49"/>
      <c r="AQ1275" s="49"/>
      <c r="AR1275" s="49"/>
      <c r="AX1275" s="19"/>
    </row>
    <row r="1276" spans="1:50" hidden="1">
      <c r="A1276" s="59" t="s">
        <v>850</v>
      </c>
      <c r="B1276" s="59" t="s">
        <v>97</v>
      </c>
      <c r="C1276" s="3">
        <v>42893</v>
      </c>
      <c r="D1276" s="19"/>
      <c r="E1276" s="49"/>
      <c r="F1276" s="49"/>
      <c r="G1276" s="49"/>
      <c r="H1276" s="49"/>
      <c r="I1276" s="49"/>
      <c r="J1276" s="49"/>
      <c r="K1276" s="49"/>
      <c r="L1276" s="49"/>
      <c r="M1276" s="49"/>
      <c r="N1276" s="49"/>
      <c r="O1276" s="49"/>
      <c r="P1276" s="49"/>
      <c r="Q1276" s="49"/>
      <c r="R1276" s="49"/>
      <c r="S1276" s="49"/>
      <c r="T1276" s="49"/>
      <c r="U1276" s="49"/>
      <c r="V1276" s="49"/>
      <c r="W1276" s="49"/>
      <c r="X1276" s="49"/>
      <c r="Y1276" s="49"/>
      <c r="Z1276" s="49"/>
      <c r="AA1276" s="49"/>
      <c r="AB1276" s="49"/>
      <c r="AC1276" s="49"/>
      <c r="AD1276" s="49"/>
      <c r="AE1276" s="49"/>
      <c r="AF1276" s="49"/>
      <c r="AG1276" s="49"/>
      <c r="AH1276" s="49"/>
      <c r="AI1276" s="49"/>
      <c r="AJ1276" s="49"/>
      <c r="AK1276" s="49"/>
      <c r="AL1276" s="49"/>
      <c r="AM1276" s="49"/>
      <c r="AN1276" s="49"/>
      <c r="AO1276" s="49"/>
      <c r="AP1276" s="49"/>
      <c r="AQ1276" s="49"/>
      <c r="AR1276" s="49"/>
      <c r="AX1276" s="19"/>
    </row>
    <row r="1277" spans="1:50" hidden="1">
      <c r="A1277" s="59" t="s">
        <v>851</v>
      </c>
      <c r="B1277" s="59" t="s">
        <v>97</v>
      </c>
      <c r="C1277" s="3">
        <v>42892</v>
      </c>
      <c r="D1277" s="19"/>
      <c r="E1277" s="49"/>
      <c r="F1277" s="49"/>
      <c r="G1277" s="49"/>
      <c r="H1277" s="49"/>
      <c r="I1277" s="49"/>
      <c r="J1277" s="49"/>
      <c r="K1277" s="49"/>
      <c r="L1277" s="49"/>
      <c r="M1277" s="49"/>
      <c r="N1277" s="49"/>
      <c r="O1277" s="49"/>
      <c r="P1277" s="49"/>
      <c r="Q1277" s="49"/>
      <c r="R1277" s="49"/>
      <c r="S1277" s="49"/>
      <c r="T1277" s="49"/>
      <c r="U1277" s="49"/>
      <c r="V1277" s="49"/>
      <c r="W1277" s="49"/>
      <c r="X1277" s="49"/>
      <c r="Y1277" s="49"/>
      <c r="Z1277" s="49"/>
      <c r="AA1277" s="49"/>
      <c r="AB1277" s="49"/>
      <c r="AC1277" s="49"/>
      <c r="AD1277" s="49"/>
      <c r="AE1277" s="49"/>
      <c r="AF1277" s="49"/>
      <c r="AG1277" s="49"/>
      <c r="AH1277" s="49"/>
      <c r="AI1277" s="49"/>
      <c r="AJ1277" s="49"/>
      <c r="AK1277" s="49"/>
      <c r="AL1277" s="49"/>
      <c r="AM1277" s="49"/>
      <c r="AN1277" s="49"/>
      <c r="AO1277" s="49"/>
      <c r="AP1277" s="49"/>
      <c r="AQ1277" s="49"/>
      <c r="AR1277" s="49"/>
      <c r="AX1277" s="19"/>
    </row>
    <row r="1278" spans="1:50" hidden="1">
      <c r="A1278" s="59" t="s">
        <v>852</v>
      </c>
      <c r="B1278" s="59" t="s">
        <v>97</v>
      </c>
      <c r="C1278" s="3">
        <v>42891</v>
      </c>
      <c r="D1278" s="19"/>
      <c r="E1278" s="49"/>
      <c r="F1278" s="49"/>
      <c r="G1278" s="49"/>
      <c r="H1278" s="49"/>
      <c r="I1278" s="49"/>
      <c r="J1278" s="49"/>
      <c r="K1278" s="49"/>
      <c r="L1278" s="49"/>
      <c r="M1278" s="49"/>
      <c r="N1278" s="49"/>
      <c r="O1278" s="49"/>
      <c r="P1278" s="49"/>
      <c r="Q1278" s="49"/>
      <c r="R1278" s="49"/>
      <c r="S1278" s="49"/>
      <c r="T1278" s="49"/>
      <c r="U1278" s="49"/>
      <c r="V1278" s="49"/>
      <c r="W1278" s="49"/>
      <c r="X1278" s="49"/>
      <c r="Y1278" s="49"/>
      <c r="Z1278" s="49"/>
      <c r="AA1278" s="49"/>
      <c r="AB1278" s="49"/>
      <c r="AC1278" s="49"/>
      <c r="AD1278" s="49"/>
      <c r="AE1278" s="49"/>
      <c r="AF1278" s="49"/>
      <c r="AG1278" s="49"/>
      <c r="AH1278" s="49"/>
      <c r="AI1278" s="49"/>
      <c r="AJ1278" s="49"/>
      <c r="AK1278" s="49"/>
      <c r="AL1278" s="49"/>
      <c r="AM1278" s="49"/>
      <c r="AN1278" s="49"/>
      <c r="AO1278" s="49"/>
      <c r="AP1278" s="49"/>
      <c r="AQ1278" s="49"/>
      <c r="AR1278" s="49"/>
      <c r="AX1278" s="19"/>
    </row>
    <row r="1279" spans="1:50" hidden="1">
      <c r="A1279" s="59" t="s">
        <v>853</v>
      </c>
      <c r="B1279" s="59" t="s">
        <v>97</v>
      </c>
      <c r="C1279" s="3">
        <v>42888</v>
      </c>
      <c r="D1279" s="19"/>
      <c r="E1279" s="49"/>
      <c r="F1279" s="49"/>
      <c r="G1279" s="49"/>
      <c r="H1279" s="49"/>
      <c r="I1279" s="49"/>
      <c r="J1279" s="49"/>
      <c r="K1279" s="49"/>
      <c r="L1279" s="49"/>
      <c r="M1279" s="49"/>
      <c r="N1279" s="49"/>
      <c r="O1279" s="49"/>
      <c r="P1279" s="49"/>
      <c r="Q1279" s="49"/>
      <c r="R1279" s="49"/>
      <c r="S1279" s="49"/>
      <c r="T1279" s="49"/>
      <c r="U1279" s="49"/>
      <c r="V1279" s="49"/>
      <c r="W1279" s="49"/>
      <c r="X1279" s="49"/>
      <c r="Y1279" s="49"/>
      <c r="Z1279" s="49"/>
      <c r="AA1279" s="49"/>
      <c r="AB1279" s="49"/>
      <c r="AC1279" s="49"/>
      <c r="AD1279" s="49"/>
      <c r="AE1279" s="49"/>
      <c r="AF1279" s="49"/>
      <c r="AG1279" s="49"/>
      <c r="AH1279" s="49"/>
      <c r="AI1279" s="49"/>
      <c r="AJ1279" s="49"/>
      <c r="AK1279" s="49"/>
      <c r="AL1279" s="49"/>
      <c r="AM1279" s="49"/>
      <c r="AN1279" s="49"/>
      <c r="AO1279" s="49"/>
      <c r="AP1279" s="49"/>
      <c r="AQ1279" s="49"/>
      <c r="AR1279" s="49"/>
      <c r="AX1279" s="19"/>
    </row>
    <row r="1280" spans="1:50" hidden="1">
      <c r="A1280" s="59" t="s">
        <v>854</v>
      </c>
      <c r="B1280" s="59" t="s">
        <v>97</v>
      </c>
      <c r="C1280" s="3">
        <v>42887</v>
      </c>
      <c r="D1280" s="19"/>
      <c r="E1280" s="49"/>
      <c r="F1280" s="49"/>
      <c r="G1280" s="49"/>
      <c r="H1280" s="49"/>
      <c r="I1280" s="49"/>
      <c r="J1280" s="49"/>
      <c r="K1280" s="49"/>
      <c r="L1280" s="49"/>
      <c r="M1280" s="49"/>
      <c r="N1280" s="49"/>
      <c r="O1280" s="49"/>
      <c r="P1280" s="49"/>
      <c r="Q1280" s="49"/>
      <c r="R1280" s="49"/>
      <c r="S1280" s="49"/>
      <c r="T1280" s="49"/>
      <c r="U1280" s="49"/>
      <c r="V1280" s="49"/>
      <c r="W1280" s="49"/>
      <c r="X1280" s="49"/>
      <c r="Y1280" s="49"/>
      <c r="Z1280" s="49"/>
      <c r="AA1280" s="49"/>
      <c r="AB1280" s="49"/>
      <c r="AC1280" s="49"/>
      <c r="AD1280" s="49"/>
      <c r="AE1280" s="49"/>
      <c r="AF1280" s="49"/>
      <c r="AG1280" s="49"/>
      <c r="AH1280" s="49"/>
      <c r="AI1280" s="49"/>
      <c r="AJ1280" s="49"/>
      <c r="AK1280" s="49"/>
      <c r="AL1280" s="49"/>
      <c r="AM1280" s="49"/>
      <c r="AN1280" s="49"/>
      <c r="AO1280" s="49"/>
      <c r="AP1280" s="49"/>
      <c r="AQ1280" s="49"/>
      <c r="AR1280" s="49"/>
      <c r="AX1280" s="19"/>
    </row>
    <row r="1281" spans="1:50" hidden="1">
      <c r="A1281" s="59" t="s">
        <v>855</v>
      </c>
      <c r="B1281" s="59" t="s">
        <v>98</v>
      </c>
      <c r="C1281" s="3">
        <v>42886</v>
      </c>
      <c r="D1281" s="19"/>
      <c r="E1281" s="49"/>
      <c r="F1281" s="49"/>
      <c r="G1281" s="49"/>
      <c r="H1281" s="49"/>
      <c r="I1281" s="49"/>
      <c r="J1281" s="49"/>
      <c r="K1281" s="49"/>
      <c r="L1281" s="49"/>
      <c r="M1281" s="49"/>
      <c r="N1281" s="49"/>
      <c r="O1281" s="49"/>
      <c r="P1281" s="49"/>
      <c r="Q1281" s="49"/>
      <c r="R1281" s="49"/>
      <c r="S1281" s="49"/>
      <c r="T1281" s="49"/>
      <c r="U1281" s="49"/>
      <c r="V1281" s="49"/>
      <c r="W1281" s="49"/>
      <c r="X1281" s="49"/>
      <c r="Y1281" s="49"/>
      <c r="Z1281" s="49"/>
      <c r="AA1281" s="49"/>
      <c r="AB1281" s="49"/>
      <c r="AC1281" s="49"/>
      <c r="AD1281" s="49"/>
      <c r="AE1281" s="49"/>
      <c r="AF1281" s="49"/>
      <c r="AG1281" s="49"/>
      <c r="AH1281" s="49"/>
      <c r="AI1281" s="49"/>
      <c r="AJ1281" s="49"/>
      <c r="AK1281" s="49"/>
      <c r="AL1281" s="49"/>
      <c r="AM1281" s="49"/>
      <c r="AN1281" s="49"/>
      <c r="AO1281" s="49"/>
      <c r="AP1281" s="49"/>
      <c r="AQ1281" s="49"/>
      <c r="AR1281" s="49"/>
      <c r="AX1281" s="19"/>
    </row>
    <row r="1282" spans="1:50" hidden="1">
      <c r="A1282" s="59" t="s">
        <v>856</v>
      </c>
      <c r="B1282" s="59" t="s">
        <v>98</v>
      </c>
      <c r="C1282" s="3">
        <v>42885</v>
      </c>
      <c r="D1282" s="19"/>
      <c r="E1282" s="49"/>
      <c r="F1282" s="49"/>
      <c r="G1282" s="49"/>
      <c r="H1282" s="49"/>
      <c r="I1282" s="49"/>
      <c r="J1282" s="49"/>
      <c r="K1282" s="49"/>
      <c r="L1282" s="49"/>
      <c r="M1282" s="49"/>
      <c r="N1282" s="49"/>
      <c r="O1282" s="49"/>
      <c r="P1282" s="49"/>
      <c r="Q1282" s="49"/>
      <c r="R1282" s="49"/>
      <c r="S1282" s="49"/>
      <c r="T1282" s="49"/>
      <c r="U1282" s="49"/>
      <c r="V1282" s="49"/>
      <c r="W1282" s="49"/>
      <c r="X1282" s="49"/>
      <c r="Y1282" s="49"/>
      <c r="Z1282" s="49"/>
      <c r="AA1282" s="49"/>
      <c r="AB1282" s="49"/>
      <c r="AC1282" s="49"/>
      <c r="AD1282" s="49"/>
      <c r="AE1282" s="49"/>
      <c r="AF1282" s="49"/>
      <c r="AG1282" s="49"/>
      <c r="AH1282" s="49"/>
      <c r="AI1282" s="49"/>
      <c r="AJ1282" s="49"/>
      <c r="AK1282" s="49"/>
      <c r="AL1282" s="49"/>
      <c r="AM1282" s="49"/>
      <c r="AN1282" s="49"/>
      <c r="AO1282" s="49"/>
      <c r="AP1282" s="49"/>
      <c r="AQ1282" s="49"/>
      <c r="AR1282" s="49"/>
      <c r="AX1282" s="19"/>
    </row>
    <row r="1283" spans="1:50" hidden="1">
      <c r="A1283" s="59" t="s">
        <v>857</v>
      </c>
      <c r="B1283" s="59" t="s">
        <v>98</v>
      </c>
      <c r="C1283" s="3">
        <v>42881</v>
      </c>
      <c r="D1283" s="19"/>
      <c r="E1283" s="49"/>
      <c r="F1283" s="49"/>
      <c r="G1283" s="49"/>
      <c r="H1283" s="49"/>
      <c r="I1283" s="49"/>
      <c r="J1283" s="49"/>
      <c r="K1283" s="49"/>
      <c r="L1283" s="49"/>
      <c r="M1283" s="49"/>
      <c r="N1283" s="49"/>
      <c r="O1283" s="49"/>
      <c r="P1283" s="49"/>
      <c r="Q1283" s="49"/>
      <c r="R1283" s="49"/>
      <c r="S1283" s="49"/>
      <c r="T1283" s="49"/>
      <c r="U1283" s="49"/>
      <c r="V1283" s="49"/>
      <c r="W1283" s="49"/>
      <c r="X1283" s="49"/>
      <c r="Y1283" s="49"/>
      <c r="Z1283" s="49"/>
      <c r="AA1283" s="49"/>
      <c r="AB1283" s="49"/>
      <c r="AC1283" s="49"/>
      <c r="AD1283" s="49"/>
      <c r="AE1283" s="49"/>
      <c r="AF1283" s="49"/>
      <c r="AG1283" s="49"/>
      <c r="AH1283" s="49"/>
      <c r="AI1283" s="49"/>
      <c r="AJ1283" s="49"/>
      <c r="AK1283" s="49"/>
      <c r="AL1283" s="49"/>
      <c r="AM1283" s="49"/>
      <c r="AN1283" s="49"/>
      <c r="AO1283" s="49"/>
      <c r="AP1283" s="49"/>
      <c r="AQ1283" s="49"/>
      <c r="AR1283" s="49"/>
      <c r="AX1283" s="19"/>
    </row>
    <row r="1284" spans="1:50" hidden="1">
      <c r="A1284" s="59" t="s">
        <v>858</v>
      </c>
      <c r="B1284" s="59" t="s">
        <v>98</v>
      </c>
      <c r="C1284" s="3">
        <v>42880</v>
      </c>
      <c r="D1284" s="19"/>
      <c r="E1284" s="49"/>
      <c r="F1284" s="49"/>
      <c r="G1284" s="49"/>
      <c r="H1284" s="49"/>
      <c r="I1284" s="49"/>
      <c r="J1284" s="49"/>
      <c r="K1284" s="49"/>
      <c r="L1284" s="49"/>
      <c r="M1284" s="49"/>
      <c r="N1284" s="49"/>
      <c r="O1284" s="49"/>
      <c r="P1284" s="49"/>
      <c r="Q1284" s="49"/>
      <c r="R1284" s="49"/>
      <c r="S1284" s="49"/>
      <c r="T1284" s="49"/>
      <c r="U1284" s="49"/>
      <c r="V1284" s="49"/>
      <c r="W1284" s="49"/>
      <c r="X1284" s="49"/>
      <c r="Y1284" s="49"/>
      <c r="Z1284" s="49"/>
      <c r="AA1284" s="49"/>
      <c r="AB1284" s="49"/>
      <c r="AC1284" s="49"/>
      <c r="AD1284" s="49"/>
      <c r="AE1284" s="49"/>
      <c r="AF1284" s="49"/>
      <c r="AG1284" s="49"/>
      <c r="AH1284" s="49"/>
      <c r="AI1284" s="49"/>
      <c r="AJ1284" s="49"/>
      <c r="AK1284" s="49"/>
      <c r="AL1284" s="49"/>
      <c r="AM1284" s="49"/>
      <c r="AN1284" s="49"/>
      <c r="AO1284" s="49"/>
      <c r="AP1284" s="49"/>
      <c r="AQ1284" s="49"/>
      <c r="AR1284" s="49"/>
      <c r="AX1284" s="19"/>
    </row>
    <row r="1285" spans="1:50" hidden="1">
      <c r="A1285" s="59" t="s">
        <v>859</v>
      </c>
      <c r="B1285" s="59" t="s">
        <v>98</v>
      </c>
      <c r="C1285" s="3">
        <v>42879</v>
      </c>
      <c r="D1285" s="19"/>
      <c r="E1285" s="49"/>
      <c r="F1285" s="49"/>
      <c r="G1285" s="49"/>
      <c r="H1285" s="49"/>
      <c r="I1285" s="49"/>
      <c r="J1285" s="49"/>
      <c r="K1285" s="49"/>
      <c r="L1285" s="49"/>
      <c r="M1285" s="49"/>
      <c r="N1285" s="49"/>
      <c r="O1285" s="49"/>
      <c r="P1285" s="49"/>
      <c r="Q1285" s="49"/>
      <c r="R1285" s="49"/>
      <c r="S1285" s="49"/>
      <c r="T1285" s="49"/>
      <c r="U1285" s="49"/>
      <c r="V1285" s="49"/>
      <c r="W1285" s="49"/>
      <c r="X1285" s="49"/>
      <c r="Y1285" s="49"/>
      <c r="Z1285" s="49"/>
      <c r="AA1285" s="49"/>
      <c r="AB1285" s="49"/>
      <c r="AC1285" s="49"/>
      <c r="AD1285" s="49"/>
      <c r="AE1285" s="49"/>
      <c r="AF1285" s="49"/>
      <c r="AG1285" s="49"/>
      <c r="AH1285" s="49"/>
      <c r="AI1285" s="49"/>
      <c r="AJ1285" s="49"/>
      <c r="AK1285" s="49"/>
      <c r="AL1285" s="49"/>
      <c r="AM1285" s="49"/>
      <c r="AN1285" s="49"/>
      <c r="AO1285" s="49"/>
      <c r="AP1285" s="49"/>
      <c r="AQ1285" s="49"/>
      <c r="AR1285" s="49"/>
      <c r="AX1285" s="19"/>
    </row>
    <row r="1286" spans="1:50" hidden="1">
      <c r="A1286" s="59" t="s">
        <v>860</v>
      </c>
      <c r="B1286" s="59" t="s">
        <v>98</v>
      </c>
      <c r="C1286" s="3">
        <v>42878</v>
      </c>
      <c r="D1286" s="19"/>
      <c r="E1286" s="49"/>
      <c r="F1286" s="49"/>
      <c r="G1286" s="49"/>
      <c r="H1286" s="49"/>
      <c r="I1286" s="49"/>
      <c r="J1286" s="49"/>
      <c r="K1286" s="49"/>
      <c r="L1286" s="49"/>
      <c r="M1286" s="49"/>
      <c r="N1286" s="49"/>
      <c r="O1286" s="49"/>
      <c r="P1286" s="49"/>
      <c r="Q1286" s="49"/>
      <c r="R1286" s="49"/>
      <c r="S1286" s="49"/>
      <c r="T1286" s="49"/>
      <c r="U1286" s="49"/>
      <c r="V1286" s="49"/>
      <c r="W1286" s="49"/>
      <c r="X1286" s="49"/>
      <c r="Y1286" s="49"/>
      <c r="Z1286" s="49"/>
      <c r="AA1286" s="49"/>
      <c r="AB1286" s="49"/>
      <c r="AC1286" s="49"/>
      <c r="AD1286" s="49"/>
      <c r="AE1286" s="49"/>
      <c r="AF1286" s="49"/>
      <c r="AG1286" s="49"/>
      <c r="AH1286" s="49"/>
      <c r="AI1286" s="49"/>
      <c r="AJ1286" s="49"/>
      <c r="AK1286" s="49"/>
      <c r="AL1286" s="49"/>
      <c r="AM1286" s="49"/>
      <c r="AN1286" s="49"/>
      <c r="AO1286" s="49"/>
      <c r="AP1286" s="49"/>
      <c r="AQ1286" s="49"/>
      <c r="AR1286" s="49"/>
      <c r="AX1286" s="19"/>
    </row>
    <row r="1287" spans="1:50" hidden="1">
      <c r="A1287" s="59" t="s">
        <v>861</v>
      </c>
      <c r="B1287" s="59" t="s">
        <v>98</v>
      </c>
      <c r="C1287" s="3">
        <v>42877</v>
      </c>
      <c r="D1287" s="19"/>
      <c r="E1287" s="49"/>
      <c r="F1287" s="49"/>
      <c r="G1287" s="49"/>
      <c r="H1287" s="49"/>
      <c r="I1287" s="49"/>
      <c r="J1287" s="49"/>
      <c r="K1287" s="49"/>
      <c r="L1287" s="49"/>
      <c r="M1287" s="49"/>
      <c r="N1287" s="49"/>
      <c r="O1287" s="49"/>
      <c r="P1287" s="49"/>
      <c r="Q1287" s="49"/>
      <c r="R1287" s="49"/>
      <c r="S1287" s="49"/>
      <c r="T1287" s="49"/>
      <c r="U1287" s="49"/>
      <c r="V1287" s="49"/>
      <c r="W1287" s="49"/>
      <c r="X1287" s="49"/>
      <c r="Y1287" s="49"/>
      <c r="Z1287" s="49"/>
      <c r="AA1287" s="49"/>
      <c r="AB1287" s="49"/>
      <c r="AC1287" s="49"/>
      <c r="AD1287" s="49"/>
      <c r="AE1287" s="49"/>
      <c r="AF1287" s="49"/>
      <c r="AG1287" s="49"/>
      <c r="AH1287" s="49"/>
      <c r="AI1287" s="49"/>
      <c r="AJ1287" s="49"/>
      <c r="AK1287" s="49"/>
      <c r="AL1287" s="49"/>
      <c r="AM1287" s="49"/>
      <c r="AN1287" s="49"/>
      <c r="AO1287" s="49"/>
      <c r="AP1287" s="49"/>
      <c r="AQ1287" s="49"/>
      <c r="AR1287" s="49"/>
      <c r="AX1287" s="19"/>
    </row>
    <row r="1288" spans="1:50" hidden="1">
      <c r="A1288" s="59" t="s">
        <v>862</v>
      </c>
      <c r="B1288" s="59" t="s">
        <v>98</v>
      </c>
      <c r="C1288" s="3">
        <v>42874</v>
      </c>
      <c r="D1288" s="19"/>
      <c r="E1288" s="49"/>
      <c r="F1288" s="49"/>
      <c r="G1288" s="49"/>
      <c r="H1288" s="49"/>
      <c r="I1288" s="49"/>
      <c r="J1288" s="49"/>
      <c r="K1288" s="49"/>
      <c r="L1288" s="49"/>
      <c r="M1288" s="49"/>
      <c r="N1288" s="49"/>
      <c r="O1288" s="49"/>
      <c r="P1288" s="49"/>
      <c r="Q1288" s="49"/>
      <c r="R1288" s="49"/>
      <c r="S1288" s="49"/>
      <c r="T1288" s="49"/>
      <c r="U1288" s="49"/>
      <c r="V1288" s="49"/>
      <c r="W1288" s="49"/>
      <c r="X1288" s="49"/>
      <c r="Y1288" s="49"/>
      <c r="Z1288" s="49"/>
      <c r="AA1288" s="49"/>
      <c r="AB1288" s="49"/>
      <c r="AC1288" s="49"/>
      <c r="AD1288" s="49"/>
      <c r="AE1288" s="49"/>
      <c r="AF1288" s="49"/>
      <c r="AG1288" s="49"/>
      <c r="AH1288" s="49"/>
      <c r="AI1288" s="49"/>
      <c r="AJ1288" s="49"/>
      <c r="AK1288" s="49"/>
      <c r="AL1288" s="49"/>
      <c r="AM1288" s="49"/>
      <c r="AN1288" s="49"/>
      <c r="AO1288" s="49"/>
      <c r="AP1288" s="49"/>
      <c r="AQ1288" s="49"/>
      <c r="AR1288" s="49"/>
      <c r="AX1288" s="19"/>
    </row>
    <row r="1289" spans="1:50" hidden="1">
      <c r="A1289" s="59" t="s">
        <v>863</v>
      </c>
      <c r="B1289" s="59" t="s">
        <v>98</v>
      </c>
      <c r="C1289" s="3">
        <v>42873</v>
      </c>
      <c r="D1289" s="19"/>
      <c r="E1289" s="49"/>
      <c r="F1289" s="49"/>
      <c r="G1289" s="49"/>
      <c r="H1289" s="49"/>
      <c r="I1289" s="49"/>
      <c r="J1289" s="49"/>
      <c r="K1289" s="49"/>
      <c r="L1289" s="49"/>
      <c r="M1289" s="49"/>
      <c r="N1289" s="49"/>
      <c r="O1289" s="49"/>
      <c r="P1289" s="49"/>
      <c r="Q1289" s="49"/>
      <c r="R1289" s="49"/>
      <c r="S1289" s="49"/>
      <c r="T1289" s="49"/>
      <c r="U1289" s="49"/>
      <c r="V1289" s="49"/>
      <c r="W1289" s="49"/>
      <c r="X1289" s="49"/>
      <c r="Y1289" s="49"/>
      <c r="Z1289" s="49"/>
      <c r="AA1289" s="49"/>
      <c r="AB1289" s="49"/>
      <c r="AC1289" s="49"/>
      <c r="AD1289" s="49"/>
      <c r="AE1289" s="49"/>
      <c r="AF1289" s="49"/>
      <c r="AG1289" s="49"/>
      <c r="AH1289" s="49"/>
      <c r="AI1289" s="49"/>
      <c r="AJ1289" s="49"/>
      <c r="AK1289" s="49"/>
      <c r="AL1289" s="49"/>
      <c r="AM1289" s="49"/>
      <c r="AN1289" s="49"/>
      <c r="AO1289" s="49"/>
      <c r="AP1289" s="49"/>
      <c r="AQ1289" s="49"/>
      <c r="AR1289" s="49"/>
      <c r="AX1289" s="19"/>
    </row>
    <row r="1290" spans="1:50" hidden="1">
      <c r="A1290" s="59" t="s">
        <v>53</v>
      </c>
      <c r="B1290" s="59" t="s">
        <v>98</v>
      </c>
      <c r="C1290" s="3">
        <v>42872</v>
      </c>
      <c r="D1290" s="19"/>
      <c r="E1290" s="49"/>
      <c r="F1290" s="49"/>
      <c r="G1290" s="49"/>
      <c r="H1290" s="49"/>
      <c r="I1290" s="49"/>
      <c r="J1290" s="49"/>
      <c r="K1290" s="49"/>
      <c r="L1290" s="49"/>
      <c r="M1290" s="49"/>
      <c r="N1290" s="49"/>
      <c r="O1290" s="49"/>
      <c r="P1290" s="49"/>
      <c r="Q1290" s="49"/>
      <c r="R1290" s="49"/>
      <c r="S1290" s="49"/>
      <c r="T1290" s="49"/>
      <c r="U1290" s="49"/>
      <c r="V1290" s="49"/>
      <c r="W1290" s="49"/>
      <c r="X1290" s="49"/>
      <c r="Y1290" s="49"/>
      <c r="Z1290" s="49"/>
      <c r="AA1290" s="49"/>
      <c r="AB1290" s="49"/>
      <c r="AC1290" s="49"/>
      <c r="AD1290" s="49"/>
      <c r="AE1290" s="49"/>
      <c r="AF1290" s="49"/>
      <c r="AG1290" s="49"/>
      <c r="AH1290" s="49"/>
      <c r="AI1290" s="49"/>
      <c r="AJ1290" s="49"/>
      <c r="AK1290" s="49"/>
      <c r="AL1290" s="49"/>
      <c r="AM1290" s="49"/>
      <c r="AN1290" s="49"/>
      <c r="AO1290" s="49"/>
      <c r="AP1290" s="49"/>
      <c r="AQ1290" s="49"/>
      <c r="AR1290" s="49"/>
      <c r="AX1290" s="19"/>
    </row>
    <row r="1291" spans="1:50" hidden="1">
      <c r="A1291" s="59" t="s">
        <v>864</v>
      </c>
      <c r="B1291" s="59" t="s">
        <v>98</v>
      </c>
      <c r="C1291" s="3">
        <v>42871</v>
      </c>
      <c r="D1291" s="19"/>
      <c r="E1291" s="49"/>
      <c r="F1291" s="49"/>
      <c r="G1291" s="49"/>
      <c r="H1291" s="49"/>
      <c r="I1291" s="49"/>
      <c r="J1291" s="49"/>
      <c r="K1291" s="49"/>
      <c r="L1291" s="49"/>
      <c r="M1291" s="49"/>
      <c r="N1291" s="49"/>
      <c r="O1291" s="49"/>
      <c r="P1291" s="49"/>
      <c r="Q1291" s="49"/>
      <c r="R1291" s="49"/>
      <c r="S1291" s="49"/>
      <c r="T1291" s="49"/>
      <c r="U1291" s="49"/>
      <c r="V1291" s="49"/>
      <c r="W1291" s="49"/>
      <c r="X1291" s="49"/>
      <c r="Y1291" s="49"/>
      <c r="Z1291" s="49"/>
      <c r="AA1291" s="49"/>
      <c r="AB1291" s="49"/>
      <c r="AC1291" s="49"/>
      <c r="AD1291" s="49"/>
      <c r="AE1291" s="49"/>
      <c r="AF1291" s="49"/>
      <c r="AG1291" s="49"/>
      <c r="AH1291" s="49"/>
      <c r="AI1291" s="49"/>
      <c r="AJ1291" s="49"/>
      <c r="AK1291" s="49"/>
      <c r="AL1291" s="49"/>
      <c r="AM1291" s="49"/>
      <c r="AN1291" s="49"/>
      <c r="AO1291" s="49"/>
      <c r="AP1291" s="49"/>
      <c r="AQ1291" s="49"/>
      <c r="AR1291" s="49"/>
      <c r="AX1291" s="19"/>
    </row>
    <row r="1292" spans="1:50" hidden="1">
      <c r="A1292" s="59" t="s">
        <v>865</v>
      </c>
      <c r="B1292" s="59" t="s">
        <v>98</v>
      </c>
      <c r="C1292" s="3">
        <v>42870</v>
      </c>
      <c r="D1292" s="19"/>
      <c r="E1292" s="49"/>
      <c r="F1292" s="49"/>
      <c r="G1292" s="49"/>
      <c r="H1292" s="49"/>
      <c r="I1292" s="49"/>
      <c r="J1292" s="49"/>
      <c r="K1292" s="49"/>
      <c r="L1292" s="49"/>
      <c r="M1292" s="49"/>
      <c r="N1292" s="49"/>
      <c r="O1292" s="49"/>
      <c r="P1292" s="49"/>
      <c r="Q1292" s="49"/>
      <c r="R1292" s="49"/>
      <c r="S1292" s="49"/>
      <c r="T1292" s="49"/>
      <c r="U1292" s="49"/>
      <c r="V1292" s="49"/>
      <c r="W1292" s="49"/>
      <c r="X1292" s="49"/>
      <c r="Y1292" s="49"/>
      <c r="Z1292" s="49"/>
      <c r="AA1292" s="49"/>
      <c r="AB1292" s="49"/>
      <c r="AC1292" s="49"/>
      <c r="AD1292" s="49"/>
      <c r="AE1292" s="49"/>
      <c r="AF1292" s="49"/>
      <c r="AG1292" s="49"/>
      <c r="AH1292" s="49"/>
      <c r="AI1292" s="49"/>
      <c r="AJ1292" s="49"/>
      <c r="AK1292" s="49"/>
      <c r="AL1292" s="49"/>
      <c r="AM1292" s="49"/>
      <c r="AN1292" s="49"/>
      <c r="AO1292" s="49"/>
      <c r="AP1292" s="49"/>
      <c r="AQ1292" s="49"/>
      <c r="AR1292" s="49"/>
      <c r="AX1292" s="19"/>
    </row>
    <row r="1293" spans="1:50" hidden="1">
      <c r="A1293" s="59" t="s">
        <v>866</v>
      </c>
      <c r="B1293" s="59" t="s">
        <v>98</v>
      </c>
      <c r="C1293" s="3">
        <v>42867</v>
      </c>
      <c r="D1293" s="19"/>
      <c r="E1293" s="49"/>
      <c r="F1293" s="49"/>
      <c r="G1293" s="49"/>
      <c r="H1293" s="49"/>
      <c r="I1293" s="49"/>
      <c r="J1293" s="49"/>
      <c r="K1293" s="49"/>
      <c r="L1293" s="49"/>
      <c r="M1293" s="49"/>
      <c r="N1293" s="49"/>
      <c r="O1293" s="49"/>
      <c r="P1293" s="49"/>
      <c r="Q1293" s="49"/>
      <c r="R1293" s="49"/>
      <c r="S1293" s="49"/>
      <c r="T1293" s="49"/>
      <c r="U1293" s="49"/>
      <c r="V1293" s="49"/>
      <c r="W1293" s="49"/>
      <c r="X1293" s="49"/>
      <c r="Y1293" s="49"/>
      <c r="Z1293" s="49"/>
      <c r="AA1293" s="49"/>
      <c r="AB1293" s="49"/>
      <c r="AC1293" s="49"/>
      <c r="AD1293" s="49"/>
      <c r="AE1293" s="49"/>
      <c r="AF1293" s="49"/>
      <c r="AG1293" s="49"/>
      <c r="AH1293" s="49"/>
      <c r="AI1293" s="49"/>
      <c r="AJ1293" s="49"/>
      <c r="AK1293" s="49"/>
      <c r="AL1293" s="49"/>
      <c r="AM1293" s="49"/>
      <c r="AN1293" s="49"/>
      <c r="AO1293" s="49"/>
      <c r="AP1293" s="49"/>
      <c r="AQ1293" s="49"/>
      <c r="AR1293" s="49"/>
      <c r="AX1293" s="19"/>
    </row>
    <row r="1294" spans="1:50" hidden="1">
      <c r="A1294" s="59" t="s">
        <v>867</v>
      </c>
      <c r="B1294" s="59" t="s">
        <v>98</v>
      </c>
      <c r="C1294" s="3">
        <v>42866</v>
      </c>
      <c r="D1294" s="19"/>
      <c r="E1294" s="49"/>
      <c r="F1294" s="49"/>
      <c r="G1294" s="49"/>
      <c r="H1294" s="49"/>
      <c r="I1294" s="49"/>
      <c r="J1294" s="49"/>
      <c r="K1294" s="49"/>
      <c r="L1294" s="49"/>
      <c r="M1294" s="49"/>
      <c r="N1294" s="49"/>
      <c r="O1294" s="49"/>
      <c r="P1294" s="49"/>
      <c r="Q1294" s="49"/>
      <c r="R1294" s="49"/>
      <c r="S1294" s="49"/>
      <c r="T1294" s="49"/>
      <c r="U1294" s="49"/>
      <c r="V1294" s="49"/>
      <c r="W1294" s="49"/>
      <c r="X1294" s="49"/>
      <c r="Y1294" s="49"/>
      <c r="Z1294" s="49"/>
      <c r="AA1294" s="49"/>
      <c r="AB1294" s="49"/>
      <c r="AC1294" s="49"/>
      <c r="AD1294" s="49"/>
      <c r="AE1294" s="49"/>
      <c r="AF1294" s="49"/>
      <c r="AG1294" s="49"/>
      <c r="AH1294" s="49"/>
      <c r="AI1294" s="49"/>
      <c r="AJ1294" s="49"/>
      <c r="AK1294" s="49"/>
      <c r="AL1294" s="49"/>
      <c r="AM1294" s="49"/>
      <c r="AN1294" s="49"/>
      <c r="AO1294" s="49"/>
      <c r="AP1294" s="49"/>
      <c r="AQ1294" s="49"/>
      <c r="AR1294" s="49"/>
      <c r="AX1294" s="19"/>
    </row>
    <row r="1295" spans="1:50" hidden="1">
      <c r="A1295" s="59" t="s">
        <v>868</v>
      </c>
      <c r="B1295" s="59" t="s">
        <v>98</v>
      </c>
      <c r="C1295" s="3">
        <v>42865</v>
      </c>
      <c r="D1295" s="19"/>
      <c r="E1295" s="49"/>
      <c r="F1295" s="49"/>
      <c r="G1295" s="49"/>
      <c r="H1295" s="49"/>
      <c r="I1295" s="49"/>
      <c r="J1295" s="49"/>
      <c r="K1295" s="49"/>
      <c r="L1295" s="49"/>
      <c r="M1295" s="49"/>
      <c r="N1295" s="49"/>
      <c r="O1295" s="49"/>
      <c r="P1295" s="49"/>
      <c r="Q1295" s="49"/>
      <c r="R1295" s="49"/>
      <c r="S1295" s="49"/>
      <c r="T1295" s="49"/>
      <c r="U1295" s="49"/>
      <c r="V1295" s="49"/>
      <c r="W1295" s="49"/>
      <c r="X1295" s="49"/>
      <c r="Y1295" s="49"/>
      <c r="Z1295" s="49"/>
      <c r="AA1295" s="49"/>
      <c r="AB1295" s="49"/>
      <c r="AC1295" s="49"/>
      <c r="AD1295" s="49"/>
      <c r="AE1295" s="49"/>
      <c r="AF1295" s="49"/>
      <c r="AG1295" s="49"/>
      <c r="AH1295" s="49"/>
      <c r="AI1295" s="49"/>
      <c r="AJ1295" s="49"/>
      <c r="AK1295" s="49"/>
      <c r="AL1295" s="49"/>
      <c r="AM1295" s="49"/>
      <c r="AN1295" s="49"/>
      <c r="AO1295" s="49"/>
      <c r="AP1295" s="49"/>
      <c r="AQ1295" s="49"/>
      <c r="AR1295" s="49"/>
      <c r="AX1295" s="19"/>
    </row>
    <row r="1296" spans="1:50" hidden="1">
      <c r="A1296" s="59" t="s">
        <v>869</v>
      </c>
      <c r="B1296" s="59" t="s">
        <v>98</v>
      </c>
      <c r="C1296" s="3">
        <v>42864</v>
      </c>
      <c r="D1296" s="19"/>
      <c r="E1296" s="49"/>
      <c r="F1296" s="49"/>
      <c r="G1296" s="49"/>
      <c r="H1296" s="49"/>
      <c r="I1296" s="49"/>
      <c r="J1296" s="49"/>
      <c r="K1296" s="49"/>
      <c r="L1296" s="49"/>
      <c r="M1296" s="49"/>
      <c r="N1296" s="49"/>
      <c r="O1296" s="49"/>
      <c r="P1296" s="49"/>
      <c r="Q1296" s="49"/>
      <c r="R1296" s="49"/>
      <c r="S1296" s="49"/>
      <c r="T1296" s="49"/>
      <c r="U1296" s="49"/>
      <c r="V1296" s="49"/>
      <c r="W1296" s="49"/>
      <c r="X1296" s="49"/>
      <c r="Y1296" s="49"/>
      <c r="Z1296" s="49"/>
      <c r="AA1296" s="49"/>
      <c r="AB1296" s="49"/>
      <c r="AC1296" s="49"/>
      <c r="AD1296" s="49"/>
      <c r="AE1296" s="49"/>
      <c r="AF1296" s="49"/>
      <c r="AG1296" s="49"/>
      <c r="AH1296" s="49"/>
      <c r="AI1296" s="49"/>
      <c r="AJ1296" s="49"/>
      <c r="AK1296" s="49"/>
      <c r="AL1296" s="49"/>
      <c r="AM1296" s="49"/>
      <c r="AN1296" s="49"/>
      <c r="AO1296" s="49"/>
      <c r="AP1296" s="49"/>
      <c r="AQ1296" s="49"/>
      <c r="AR1296" s="49"/>
      <c r="AX1296" s="19"/>
    </row>
    <row r="1297" spans="1:50" hidden="1">
      <c r="A1297" s="59" t="s">
        <v>870</v>
      </c>
      <c r="B1297" s="59" t="s">
        <v>98</v>
      </c>
      <c r="C1297" s="3">
        <v>42863</v>
      </c>
      <c r="D1297" s="19"/>
      <c r="E1297" s="49"/>
      <c r="F1297" s="49"/>
      <c r="G1297" s="49"/>
      <c r="H1297" s="49"/>
      <c r="I1297" s="49"/>
      <c r="J1297" s="49"/>
      <c r="K1297" s="49"/>
      <c r="L1297" s="49"/>
      <c r="M1297" s="49"/>
      <c r="N1297" s="49"/>
      <c r="O1297" s="49"/>
      <c r="P1297" s="49"/>
      <c r="Q1297" s="49"/>
      <c r="R1297" s="49"/>
      <c r="S1297" s="49"/>
      <c r="T1297" s="49"/>
      <c r="U1297" s="49"/>
      <c r="V1297" s="49"/>
      <c r="W1297" s="49"/>
      <c r="X1297" s="49"/>
      <c r="Y1297" s="49"/>
      <c r="Z1297" s="49"/>
      <c r="AA1297" s="49"/>
      <c r="AB1297" s="49"/>
      <c r="AC1297" s="49"/>
      <c r="AD1297" s="49"/>
      <c r="AE1297" s="49"/>
      <c r="AF1297" s="49"/>
      <c r="AG1297" s="49"/>
      <c r="AH1297" s="49"/>
      <c r="AI1297" s="49"/>
      <c r="AJ1297" s="49"/>
      <c r="AK1297" s="49"/>
      <c r="AL1297" s="49"/>
      <c r="AM1297" s="49"/>
      <c r="AN1297" s="49"/>
      <c r="AO1297" s="49"/>
      <c r="AP1297" s="49"/>
      <c r="AQ1297" s="49"/>
      <c r="AR1297" s="49"/>
      <c r="AX1297" s="19"/>
    </row>
    <row r="1298" spans="1:50" hidden="1">
      <c r="A1298" s="59" t="s">
        <v>871</v>
      </c>
      <c r="B1298" s="59" t="s">
        <v>98</v>
      </c>
      <c r="C1298" s="3">
        <v>42860</v>
      </c>
      <c r="D1298" s="19"/>
      <c r="E1298" s="49"/>
      <c r="F1298" s="49"/>
      <c r="G1298" s="49"/>
      <c r="H1298" s="49"/>
      <c r="I1298" s="49"/>
      <c r="J1298" s="49"/>
      <c r="K1298" s="49"/>
      <c r="L1298" s="49"/>
      <c r="M1298" s="49"/>
      <c r="N1298" s="49"/>
      <c r="O1298" s="49"/>
      <c r="P1298" s="49"/>
      <c r="Q1298" s="49"/>
      <c r="R1298" s="49"/>
      <c r="S1298" s="49"/>
      <c r="T1298" s="49"/>
      <c r="U1298" s="49"/>
      <c r="V1298" s="49"/>
      <c r="W1298" s="49"/>
      <c r="X1298" s="49"/>
      <c r="Y1298" s="49"/>
      <c r="Z1298" s="49"/>
      <c r="AA1298" s="49"/>
      <c r="AB1298" s="49"/>
      <c r="AC1298" s="49"/>
      <c r="AD1298" s="49"/>
      <c r="AE1298" s="49"/>
      <c r="AF1298" s="49"/>
      <c r="AG1298" s="49"/>
      <c r="AH1298" s="49"/>
      <c r="AI1298" s="49"/>
      <c r="AJ1298" s="49"/>
      <c r="AK1298" s="49"/>
      <c r="AL1298" s="49"/>
      <c r="AM1298" s="49"/>
      <c r="AN1298" s="49"/>
      <c r="AO1298" s="49"/>
      <c r="AP1298" s="49"/>
      <c r="AQ1298" s="49"/>
      <c r="AR1298" s="49"/>
      <c r="AX1298" s="19"/>
    </row>
    <row r="1299" spans="1:50" hidden="1">
      <c r="A1299" s="59" t="s">
        <v>872</v>
      </c>
      <c r="B1299" s="59" t="s">
        <v>98</v>
      </c>
      <c r="C1299" s="3">
        <v>42859</v>
      </c>
      <c r="D1299" s="19"/>
      <c r="E1299" s="49"/>
      <c r="F1299" s="49"/>
      <c r="G1299" s="49"/>
      <c r="H1299" s="49"/>
      <c r="I1299" s="49"/>
      <c r="J1299" s="49"/>
      <c r="K1299" s="49"/>
      <c r="L1299" s="49"/>
      <c r="M1299" s="49"/>
      <c r="N1299" s="49"/>
      <c r="O1299" s="49"/>
      <c r="P1299" s="49"/>
      <c r="Q1299" s="49"/>
      <c r="R1299" s="49"/>
      <c r="S1299" s="49"/>
      <c r="T1299" s="49"/>
      <c r="U1299" s="49"/>
      <c r="V1299" s="49"/>
      <c r="W1299" s="49"/>
      <c r="X1299" s="49"/>
      <c r="Y1299" s="49"/>
      <c r="Z1299" s="49"/>
      <c r="AA1299" s="49"/>
      <c r="AB1299" s="49"/>
      <c r="AC1299" s="49"/>
      <c r="AD1299" s="49"/>
      <c r="AE1299" s="49"/>
      <c r="AF1299" s="49"/>
      <c r="AG1299" s="49"/>
      <c r="AH1299" s="49"/>
      <c r="AI1299" s="49"/>
      <c r="AJ1299" s="49"/>
      <c r="AK1299" s="49"/>
      <c r="AL1299" s="49"/>
      <c r="AM1299" s="49"/>
      <c r="AN1299" s="49"/>
      <c r="AO1299" s="49"/>
      <c r="AP1299" s="49"/>
      <c r="AQ1299" s="49"/>
      <c r="AR1299" s="49"/>
      <c r="AX1299" s="19"/>
    </row>
    <row r="1300" spans="1:50" hidden="1">
      <c r="A1300" s="59" t="s">
        <v>873</v>
      </c>
      <c r="B1300" s="59" t="s">
        <v>98</v>
      </c>
      <c r="C1300" s="3">
        <v>42858</v>
      </c>
      <c r="D1300" s="19"/>
      <c r="E1300" s="49"/>
      <c r="F1300" s="49"/>
      <c r="G1300" s="49"/>
      <c r="H1300" s="49"/>
      <c r="I1300" s="49"/>
      <c r="J1300" s="49"/>
      <c r="K1300" s="49"/>
      <c r="L1300" s="49"/>
      <c r="M1300" s="49"/>
      <c r="N1300" s="49"/>
      <c r="O1300" s="49"/>
      <c r="P1300" s="49"/>
      <c r="Q1300" s="49"/>
      <c r="R1300" s="49"/>
      <c r="S1300" s="49"/>
      <c r="T1300" s="49"/>
      <c r="U1300" s="49"/>
      <c r="V1300" s="49"/>
      <c r="W1300" s="49"/>
      <c r="X1300" s="49"/>
      <c r="Y1300" s="49"/>
      <c r="Z1300" s="49"/>
      <c r="AA1300" s="49"/>
      <c r="AB1300" s="49"/>
      <c r="AC1300" s="49"/>
      <c r="AD1300" s="49"/>
      <c r="AE1300" s="49"/>
      <c r="AF1300" s="49"/>
      <c r="AG1300" s="49"/>
      <c r="AH1300" s="49"/>
      <c r="AI1300" s="49"/>
      <c r="AJ1300" s="49"/>
      <c r="AK1300" s="49"/>
      <c r="AL1300" s="49"/>
      <c r="AM1300" s="49"/>
      <c r="AN1300" s="49"/>
      <c r="AO1300" s="49"/>
      <c r="AP1300" s="49"/>
      <c r="AQ1300" s="49"/>
      <c r="AR1300" s="49"/>
      <c r="AX1300" s="19"/>
    </row>
    <row r="1301" spans="1:50" hidden="1">
      <c r="A1301" s="59" t="s">
        <v>874</v>
      </c>
      <c r="B1301" s="59" t="s">
        <v>98</v>
      </c>
      <c r="C1301" s="3">
        <v>42857</v>
      </c>
      <c r="D1301" s="19"/>
      <c r="E1301" s="49"/>
      <c r="F1301" s="49"/>
      <c r="G1301" s="49"/>
      <c r="H1301" s="49"/>
      <c r="I1301" s="49"/>
      <c r="J1301" s="49"/>
      <c r="K1301" s="49"/>
      <c r="L1301" s="49"/>
      <c r="M1301" s="49"/>
      <c r="N1301" s="49"/>
      <c r="O1301" s="49"/>
      <c r="P1301" s="49"/>
      <c r="Q1301" s="49"/>
      <c r="R1301" s="49"/>
      <c r="S1301" s="49"/>
      <c r="T1301" s="49"/>
      <c r="U1301" s="49"/>
      <c r="V1301" s="49"/>
      <c r="W1301" s="49"/>
      <c r="X1301" s="49"/>
      <c r="Y1301" s="49"/>
      <c r="Z1301" s="49"/>
      <c r="AA1301" s="49"/>
      <c r="AB1301" s="49"/>
      <c r="AC1301" s="49"/>
      <c r="AD1301" s="49"/>
      <c r="AE1301" s="49"/>
      <c r="AF1301" s="49"/>
      <c r="AG1301" s="49"/>
      <c r="AH1301" s="49"/>
      <c r="AI1301" s="49"/>
      <c r="AJ1301" s="49"/>
      <c r="AK1301" s="49"/>
      <c r="AL1301" s="49"/>
      <c r="AM1301" s="49"/>
      <c r="AN1301" s="49"/>
      <c r="AO1301" s="49"/>
      <c r="AP1301" s="49"/>
      <c r="AQ1301" s="49"/>
      <c r="AR1301" s="49"/>
      <c r="AX1301" s="19"/>
    </row>
    <row r="1302" spans="1:50" hidden="1">
      <c r="A1302" s="59" t="s">
        <v>875</v>
      </c>
      <c r="B1302" s="59" t="s">
        <v>98</v>
      </c>
      <c r="C1302" s="3">
        <v>42856</v>
      </c>
      <c r="D1302" s="19"/>
      <c r="E1302" s="49"/>
      <c r="F1302" s="49"/>
      <c r="G1302" s="49"/>
      <c r="H1302" s="49"/>
      <c r="I1302" s="49"/>
      <c r="J1302" s="49"/>
      <c r="K1302" s="49"/>
      <c r="L1302" s="49"/>
      <c r="M1302" s="49"/>
      <c r="N1302" s="49"/>
      <c r="O1302" s="49"/>
      <c r="P1302" s="49"/>
      <c r="Q1302" s="49"/>
      <c r="R1302" s="49"/>
      <c r="S1302" s="49"/>
      <c r="T1302" s="49"/>
      <c r="U1302" s="49"/>
      <c r="V1302" s="49"/>
      <c r="W1302" s="49"/>
      <c r="X1302" s="49"/>
      <c r="Y1302" s="49"/>
      <c r="Z1302" s="49"/>
      <c r="AA1302" s="49"/>
      <c r="AB1302" s="49"/>
      <c r="AC1302" s="49"/>
      <c r="AD1302" s="49"/>
      <c r="AE1302" s="49"/>
      <c r="AF1302" s="49"/>
      <c r="AG1302" s="49"/>
      <c r="AH1302" s="49"/>
      <c r="AI1302" s="49"/>
      <c r="AJ1302" s="49"/>
      <c r="AK1302" s="49"/>
      <c r="AL1302" s="49"/>
      <c r="AM1302" s="49"/>
      <c r="AN1302" s="49"/>
      <c r="AO1302" s="49"/>
      <c r="AP1302" s="49"/>
      <c r="AQ1302" s="49"/>
      <c r="AR1302" s="49"/>
      <c r="AX1302" s="19"/>
    </row>
    <row r="1303" spans="1:50" hidden="1">
      <c r="A1303" s="59" t="s">
        <v>876</v>
      </c>
      <c r="B1303" s="59" t="s">
        <v>99</v>
      </c>
      <c r="C1303" s="3">
        <v>42853</v>
      </c>
      <c r="D1303" s="19"/>
      <c r="E1303" s="49"/>
      <c r="F1303" s="49"/>
      <c r="G1303" s="49"/>
      <c r="H1303" s="49"/>
      <c r="I1303" s="49"/>
      <c r="J1303" s="49"/>
      <c r="K1303" s="49"/>
      <c r="L1303" s="49"/>
      <c r="M1303" s="49"/>
      <c r="N1303" s="49"/>
      <c r="O1303" s="49"/>
      <c r="P1303" s="49"/>
      <c r="Q1303" s="49"/>
      <c r="R1303" s="49"/>
      <c r="S1303" s="49"/>
      <c r="T1303" s="49"/>
      <c r="U1303" s="49"/>
      <c r="V1303" s="49"/>
      <c r="W1303" s="49"/>
      <c r="X1303" s="49"/>
      <c r="Y1303" s="49"/>
      <c r="Z1303" s="49"/>
      <c r="AA1303" s="49"/>
      <c r="AB1303" s="49"/>
      <c r="AC1303" s="49"/>
      <c r="AD1303" s="49"/>
      <c r="AE1303" s="49"/>
      <c r="AF1303" s="49"/>
      <c r="AG1303" s="49"/>
      <c r="AH1303" s="49"/>
      <c r="AI1303" s="49"/>
      <c r="AJ1303" s="49"/>
      <c r="AK1303" s="49"/>
      <c r="AL1303" s="49"/>
      <c r="AM1303" s="49"/>
      <c r="AN1303" s="49"/>
      <c r="AO1303" s="49"/>
      <c r="AP1303" s="49"/>
      <c r="AQ1303" s="49"/>
      <c r="AR1303" s="49"/>
      <c r="AX1303" s="19"/>
    </row>
    <row r="1304" spans="1:50" hidden="1">
      <c r="A1304" s="59" t="s">
        <v>877</v>
      </c>
      <c r="B1304" s="59" t="s">
        <v>99</v>
      </c>
      <c r="C1304" s="3">
        <v>42852</v>
      </c>
      <c r="D1304" s="19"/>
      <c r="E1304" s="49"/>
      <c r="F1304" s="49"/>
      <c r="G1304" s="49"/>
      <c r="H1304" s="49"/>
      <c r="I1304" s="49"/>
      <c r="J1304" s="49"/>
      <c r="K1304" s="49"/>
      <c r="L1304" s="49"/>
      <c r="M1304" s="49"/>
      <c r="N1304" s="49"/>
      <c r="O1304" s="49"/>
      <c r="P1304" s="49"/>
      <c r="Q1304" s="49"/>
      <c r="R1304" s="49"/>
      <c r="S1304" s="49"/>
      <c r="T1304" s="49"/>
      <c r="U1304" s="49"/>
      <c r="V1304" s="49"/>
      <c r="W1304" s="49"/>
      <c r="X1304" s="49"/>
      <c r="Y1304" s="49"/>
      <c r="Z1304" s="49"/>
      <c r="AA1304" s="49"/>
      <c r="AB1304" s="49"/>
      <c r="AC1304" s="49"/>
      <c r="AD1304" s="49"/>
      <c r="AE1304" s="49"/>
      <c r="AF1304" s="49"/>
      <c r="AG1304" s="49"/>
      <c r="AH1304" s="49"/>
      <c r="AI1304" s="49"/>
      <c r="AJ1304" s="49"/>
      <c r="AK1304" s="49"/>
      <c r="AL1304" s="49"/>
      <c r="AM1304" s="49"/>
      <c r="AN1304" s="49"/>
      <c r="AO1304" s="49"/>
      <c r="AP1304" s="49"/>
      <c r="AQ1304" s="49"/>
      <c r="AR1304" s="49"/>
      <c r="AX1304" s="19"/>
    </row>
    <row r="1305" spans="1:50" hidden="1">
      <c r="A1305" s="59" t="s">
        <v>878</v>
      </c>
      <c r="B1305" s="59" t="s">
        <v>99</v>
      </c>
      <c r="C1305" s="3">
        <v>42851</v>
      </c>
      <c r="D1305" s="19"/>
      <c r="E1305" s="49"/>
      <c r="F1305" s="49"/>
      <c r="G1305" s="49"/>
      <c r="H1305" s="49"/>
      <c r="I1305" s="49"/>
      <c r="J1305" s="49"/>
      <c r="K1305" s="49"/>
      <c r="L1305" s="49"/>
      <c r="M1305" s="49"/>
      <c r="N1305" s="49"/>
      <c r="O1305" s="49"/>
      <c r="P1305" s="49"/>
      <c r="Q1305" s="49"/>
      <c r="R1305" s="49"/>
      <c r="S1305" s="49"/>
      <c r="T1305" s="49"/>
      <c r="U1305" s="49"/>
      <c r="V1305" s="49"/>
      <c r="W1305" s="49"/>
      <c r="X1305" s="49"/>
      <c r="Y1305" s="49"/>
      <c r="Z1305" s="49"/>
      <c r="AA1305" s="49"/>
      <c r="AB1305" s="49"/>
      <c r="AC1305" s="49"/>
      <c r="AD1305" s="49"/>
      <c r="AE1305" s="49"/>
      <c r="AF1305" s="49"/>
      <c r="AG1305" s="49"/>
      <c r="AH1305" s="49"/>
      <c r="AI1305" s="49"/>
      <c r="AJ1305" s="49"/>
      <c r="AK1305" s="49"/>
      <c r="AL1305" s="49"/>
      <c r="AM1305" s="49"/>
      <c r="AN1305" s="49"/>
      <c r="AO1305" s="49"/>
      <c r="AP1305" s="49"/>
      <c r="AQ1305" s="49"/>
      <c r="AR1305" s="49"/>
      <c r="AX1305" s="19"/>
    </row>
    <row r="1306" spans="1:50" hidden="1">
      <c r="A1306" s="59" t="s">
        <v>879</v>
      </c>
      <c r="B1306" s="59" t="s">
        <v>99</v>
      </c>
      <c r="C1306" s="3">
        <v>42850</v>
      </c>
      <c r="D1306" s="19"/>
      <c r="E1306" s="49"/>
      <c r="F1306" s="49"/>
      <c r="G1306" s="49"/>
      <c r="H1306" s="49"/>
      <c r="I1306" s="49"/>
      <c r="J1306" s="49"/>
      <c r="K1306" s="49"/>
      <c r="L1306" s="49"/>
      <c r="M1306" s="49"/>
      <c r="N1306" s="49"/>
      <c r="O1306" s="49"/>
      <c r="P1306" s="49"/>
      <c r="Q1306" s="49"/>
      <c r="R1306" s="49"/>
      <c r="S1306" s="49"/>
      <c r="T1306" s="49"/>
      <c r="U1306" s="49"/>
      <c r="V1306" s="49"/>
      <c r="W1306" s="49"/>
      <c r="X1306" s="49"/>
      <c r="Y1306" s="49"/>
      <c r="Z1306" s="49"/>
      <c r="AA1306" s="49"/>
      <c r="AB1306" s="49"/>
      <c r="AC1306" s="49"/>
      <c r="AD1306" s="49"/>
      <c r="AE1306" s="49"/>
      <c r="AF1306" s="49"/>
      <c r="AG1306" s="49"/>
      <c r="AH1306" s="49"/>
      <c r="AI1306" s="49"/>
      <c r="AJ1306" s="49"/>
      <c r="AK1306" s="49"/>
      <c r="AL1306" s="49"/>
      <c r="AM1306" s="49"/>
      <c r="AN1306" s="49"/>
      <c r="AO1306" s="49"/>
      <c r="AP1306" s="49"/>
      <c r="AQ1306" s="49"/>
      <c r="AR1306" s="49"/>
      <c r="AX1306" s="19"/>
    </row>
    <row r="1307" spans="1:50" hidden="1">
      <c r="A1307" s="59" t="s">
        <v>58</v>
      </c>
      <c r="B1307" s="59" t="s">
        <v>99</v>
      </c>
      <c r="C1307" s="8">
        <v>42849</v>
      </c>
      <c r="D1307" s="19"/>
      <c r="E1307" s="49"/>
      <c r="F1307" s="49"/>
      <c r="G1307" s="49"/>
      <c r="H1307" s="49"/>
      <c r="I1307" s="49"/>
      <c r="J1307" s="49"/>
      <c r="K1307" s="49"/>
      <c r="L1307" s="49"/>
      <c r="M1307" s="49"/>
      <c r="N1307" s="49"/>
      <c r="O1307" s="49"/>
      <c r="P1307" s="49"/>
      <c r="Q1307" s="49"/>
      <c r="R1307" s="49"/>
      <c r="S1307" s="49"/>
      <c r="T1307" s="49"/>
      <c r="U1307" s="49"/>
      <c r="V1307" s="49"/>
      <c r="W1307" s="49"/>
      <c r="X1307" s="49"/>
      <c r="Y1307" s="49"/>
      <c r="Z1307" s="49"/>
      <c r="AA1307" s="49"/>
      <c r="AB1307" s="49"/>
      <c r="AC1307" s="49"/>
      <c r="AD1307" s="49"/>
      <c r="AE1307" s="49"/>
      <c r="AF1307" s="49"/>
      <c r="AG1307" s="49"/>
      <c r="AH1307" s="49"/>
      <c r="AI1307" s="49"/>
      <c r="AJ1307" s="49"/>
      <c r="AK1307" s="49"/>
      <c r="AL1307" s="49"/>
      <c r="AM1307" s="49"/>
      <c r="AN1307" s="49"/>
      <c r="AO1307" s="49"/>
      <c r="AP1307" s="49"/>
      <c r="AQ1307" s="49"/>
      <c r="AR1307" s="49"/>
      <c r="AX1307" s="19"/>
    </row>
    <row r="1308" spans="1:50" hidden="1">
      <c r="A1308" s="59" t="s">
        <v>880</v>
      </c>
      <c r="B1308" s="59" t="s">
        <v>99</v>
      </c>
      <c r="C1308" s="3">
        <v>42846</v>
      </c>
      <c r="D1308" s="19"/>
      <c r="E1308" s="49"/>
      <c r="F1308" s="49"/>
      <c r="G1308" s="49"/>
      <c r="H1308" s="49"/>
      <c r="I1308" s="49"/>
      <c r="J1308" s="49"/>
      <c r="K1308" s="49"/>
      <c r="L1308" s="49"/>
      <c r="M1308" s="49"/>
      <c r="N1308" s="49"/>
      <c r="O1308" s="49"/>
      <c r="P1308" s="49"/>
      <c r="Q1308" s="49"/>
      <c r="R1308" s="49"/>
      <c r="S1308" s="49"/>
      <c r="T1308" s="49"/>
      <c r="U1308" s="49"/>
      <c r="V1308" s="49"/>
      <c r="W1308" s="49"/>
      <c r="X1308" s="49"/>
      <c r="Y1308" s="49"/>
      <c r="Z1308" s="49"/>
      <c r="AA1308" s="49"/>
      <c r="AB1308" s="49"/>
      <c r="AC1308" s="49"/>
      <c r="AD1308" s="49"/>
      <c r="AE1308" s="49"/>
      <c r="AF1308" s="49"/>
      <c r="AG1308" s="49"/>
      <c r="AH1308" s="49"/>
      <c r="AI1308" s="49"/>
      <c r="AJ1308" s="49"/>
      <c r="AK1308" s="49"/>
      <c r="AL1308" s="49"/>
      <c r="AM1308" s="49"/>
      <c r="AN1308" s="49"/>
      <c r="AO1308" s="49"/>
      <c r="AP1308" s="49"/>
      <c r="AQ1308" s="49"/>
      <c r="AR1308" s="49"/>
      <c r="AX1308" s="19"/>
    </row>
    <row r="1309" spans="1:50" hidden="1">
      <c r="A1309" s="59" t="s">
        <v>881</v>
      </c>
      <c r="B1309" s="59" t="s">
        <v>99</v>
      </c>
      <c r="C1309" s="3">
        <v>42845</v>
      </c>
      <c r="D1309" s="19"/>
      <c r="E1309" s="49"/>
      <c r="F1309" s="49"/>
      <c r="G1309" s="49"/>
      <c r="H1309" s="49"/>
      <c r="I1309" s="49"/>
      <c r="J1309" s="49"/>
      <c r="K1309" s="49"/>
      <c r="L1309" s="49"/>
      <c r="M1309" s="49"/>
      <c r="N1309" s="49"/>
      <c r="O1309" s="49"/>
      <c r="P1309" s="49"/>
      <c r="Q1309" s="49"/>
      <c r="R1309" s="49"/>
      <c r="S1309" s="49"/>
      <c r="T1309" s="49"/>
      <c r="U1309" s="49"/>
      <c r="V1309" s="49"/>
      <c r="W1309" s="49"/>
      <c r="X1309" s="49"/>
      <c r="Y1309" s="49"/>
      <c r="Z1309" s="49"/>
      <c r="AA1309" s="49"/>
      <c r="AB1309" s="49"/>
      <c r="AC1309" s="49"/>
      <c r="AD1309" s="49"/>
      <c r="AE1309" s="49"/>
      <c r="AF1309" s="49"/>
      <c r="AG1309" s="49"/>
      <c r="AH1309" s="49"/>
      <c r="AI1309" s="49"/>
      <c r="AJ1309" s="49"/>
      <c r="AK1309" s="49"/>
      <c r="AL1309" s="49"/>
      <c r="AM1309" s="49"/>
      <c r="AN1309" s="49"/>
      <c r="AO1309" s="49"/>
      <c r="AP1309" s="49"/>
      <c r="AQ1309" s="49"/>
      <c r="AR1309" s="49"/>
      <c r="AX1309" s="19"/>
    </row>
    <row r="1310" spans="1:50" hidden="1">
      <c r="A1310" s="59" t="s">
        <v>882</v>
      </c>
      <c r="B1310" s="59" t="s">
        <v>99</v>
      </c>
      <c r="C1310" s="3">
        <v>42844</v>
      </c>
      <c r="D1310" s="19"/>
      <c r="E1310" s="49"/>
      <c r="F1310" s="49"/>
      <c r="G1310" s="49"/>
      <c r="H1310" s="49"/>
      <c r="I1310" s="49"/>
      <c r="J1310" s="49"/>
      <c r="K1310" s="49"/>
      <c r="L1310" s="49"/>
      <c r="M1310" s="49"/>
      <c r="N1310" s="49"/>
      <c r="O1310" s="49"/>
      <c r="P1310" s="49"/>
      <c r="Q1310" s="49"/>
      <c r="R1310" s="49"/>
      <c r="S1310" s="49"/>
      <c r="T1310" s="49"/>
      <c r="U1310" s="49"/>
      <c r="V1310" s="49"/>
      <c r="W1310" s="49"/>
      <c r="X1310" s="49"/>
      <c r="Y1310" s="49"/>
      <c r="Z1310" s="49"/>
      <c r="AA1310" s="49"/>
      <c r="AB1310" s="49"/>
      <c r="AC1310" s="49"/>
      <c r="AD1310" s="49"/>
      <c r="AE1310" s="49"/>
      <c r="AF1310" s="49"/>
      <c r="AG1310" s="49"/>
      <c r="AH1310" s="49"/>
      <c r="AI1310" s="49"/>
      <c r="AJ1310" s="49"/>
      <c r="AK1310" s="49"/>
      <c r="AL1310" s="49"/>
      <c r="AM1310" s="49"/>
      <c r="AN1310" s="49"/>
      <c r="AO1310" s="49"/>
      <c r="AP1310" s="49"/>
      <c r="AQ1310" s="49"/>
      <c r="AR1310" s="49"/>
      <c r="AX1310" s="19"/>
    </row>
    <row r="1311" spans="1:50" hidden="1">
      <c r="A1311" s="59" t="s">
        <v>883</v>
      </c>
      <c r="B1311" s="59" t="s">
        <v>99</v>
      </c>
      <c r="C1311" s="3">
        <v>42843</v>
      </c>
      <c r="D1311" s="19"/>
      <c r="E1311" s="49"/>
      <c r="F1311" s="49"/>
      <c r="G1311" s="49"/>
      <c r="H1311" s="49"/>
      <c r="I1311" s="49"/>
      <c r="J1311" s="49"/>
      <c r="K1311" s="49"/>
      <c r="L1311" s="49"/>
      <c r="M1311" s="49"/>
      <c r="N1311" s="49"/>
      <c r="O1311" s="49"/>
      <c r="P1311" s="49"/>
      <c r="Q1311" s="49"/>
      <c r="R1311" s="49"/>
      <c r="S1311" s="49"/>
      <c r="T1311" s="49"/>
      <c r="U1311" s="49"/>
      <c r="V1311" s="49"/>
      <c r="W1311" s="49"/>
      <c r="X1311" s="49"/>
      <c r="Y1311" s="49"/>
      <c r="Z1311" s="49"/>
      <c r="AA1311" s="49"/>
      <c r="AB1311" s="49"/>
      <c r="AC1311" s="49"/>
      <c r="AD1311" s="49"/>
      <c r="AE1311" s="49"/>
      <c r="AF1311" s="49"/>
      <c r="AG1311" s="49"/>
      <c r="AH1311" s="49"/>
      <c r="AI1311" s="49"/>
      <c r="AJ1311" s="49"/>
      <c r="AK1311" s="49"/>
      <c r="AL1311" s="49"/>
      <c r="AM1311" s="49"/>
      <c r="AN1311" s="49"/>
      <c r="AO1311" s="49"/>
      <c r="AP1311" s="49"/>
      <c r="AQ1311" s="49"/>
      <c r="AR1311" s="49"/>
      <c r="AX1311" s="19"/>
    </row>
    <row r="1312" spans="1:50" hidden="1">
      <c r="A1312" s="59" t="s">
        <v>884</v>
      </c>
      <c r="B1312" s="59" t="s">
        <v>99</v>
      </c>
      <c r="C1312" s="3">
        <v>42842</v>
      </c>
      <c r="D1312" s="19"/>
      <c r="E1312" s="49"/>
      <c r="F1312" s="49"/>
      <c r="G1312" s="49"/>
      <c r="H1312" s="49"/>
      <c r="I1312" s="49"/>
      <c r="J1312" s="49"/>
      <c r="K1312" s="49"/>
      <c r="L1312" s="49"/>
      <c r="M1312" s="49"/>
      <c r="N1312" s="49"/>
      <c r="O1312" s="49"/>
      <c r="P1312" s="49"/>
      <c r="Q1312" s="49"/>
      <c r="R1312" s="49"/>
      <c r="S1312" s="49"/>
      <c r="T1312" s="49"/>
      <c r="U1312" s="49"/>
      <c r="V1312" s="49"/>
      <c r="W1312" s="49"/>
      <c r="X1312" s="49"/>
      <c r="Y1312" s="49"/>
      <c r="Z1312" s="49"/>
      <c r="AA1312" s="49"/>
      <c r="AB1312" s="49"/>
      <c r="AC1312" s="49"/>
      <c r="AD1312" s="49"/>
      <c r="AE1312" s="49"/>
      <c r="AF1312" s="49"/>
      <c r="AG1312" s="49"/>
      <c r="AH1312" s="49"/>
      <c r="AI1312" s="49"/>
      <c r="AJ1312" s="49"/>
      <c r="AK1312" s="49"/>
      <c r="AL1312" s="49"/>
      <c r="AM1312" s="49"/>
      <c r="AN1312" s="49"/>
      <c r="AO1312" s="49"/>
      <c r="AP1312" s="49"/>
      <c r="AQ1312" s="49"/>
      <c r="AR1312" s="49"/>
      <c r="AX1312" s="19"/>
    </row>
    <row r="1313" spans="1:50" hidden="1">
      <c r="A1313" s="59" t="s">
        <v>885</v>
      </c>
      <c r="B1313" s="59" t="s">
        <v>99</v>
      </c>
      <c r="C1313" s="3">
        <v>42838</v>
      </c>
      <c r="D1313" s="19"/>
      <c r="E1313" s="49"/>
      <c r="F1313" s="49"/>
      <c r="G1313" s="49"/>
      <c r="H1313" s="49"/>
      <c r="I1313" s="49"/>
      <c r="J1313" s="49"/>
      <c r="K1313" s="49"/>
      <c r="L1313" s="49"/>
      <c r="M1313" s="49"/>
      <c r="N1313" s="49"/>
      <c r="O1313" s="49"/>
      <c r="P1313" s="49"/>
      <c r="Q1313" s="49"/>
      <c r="R1313" s="49"/>
      <c r="S1313" s="49"/>
      <c r="T1313" s="49"/>
      <c r="U1313" s="49"/>
      <c r="V1313" s="49"/>
      <c r="W1313" s="49"/>
      <c r="X1313" s="49"/>
      <c r="Y1313" s="49"/>
      <c r="Z1313" s="49"/>
      <c r="AA1313" s="49"/>
      <c r="AB1313" s="49"/>
      <c r="AC1313" s="49"/>
      <c r="AD1313" s="49"/>
      <c r="AE1313" s="49"/>
      <c r="AF1313" s="49"/>
      <c r="AG1313" s="49"/>
      <c r="AH1313" s="49"/>
      <c r="AI1313" s="49"/>
      <c r="AJ1313" s="49"/>
      <c r="AK1313" s="49"/>
      <c r="AL1313" s="49"/>
      <c r="AM1313" s="49"/>
      <c r="AN1313" s="49"/>
      <c r="AO1313" s="49"/>
      <c r="AP1313" s="49"/>
      <c r="AQ1313" s="49"/>
      <c r="AR1313" s="49"/>
      <c r="AX1313" s="19"/>
    </row>
    <row r="1314" spans="1:50" hidden="1">
      <c r="A1314" s="59" t="s">
        <v>886</v>
      </c>
      <c r="B1314" s="59" t="s">
        <v>99</v>
      </c>
      <c r="C1314" s="3">
        <v>42837</v>
      </c>
      <c r="D1314" s="19"/>
      <c r="E1314" s="49"/>
      <c r="F1314" s="49"/>
      <c r="G1314" s="49"/>
      <c r="H1314" s="49"/>
      <c r="I1314" s="49"/>
      <c r="J1314" s="49"/>
      <c r="K1314" s="49"/>
      <c r="L1314" s="49"/>
      <c r="M1314" s="49"/>
      <c r="N1314" s="49"/>
      <c r="O1314" s="49"/>
      <c r="P1314" s="49"/>
      <c r="Q1314" s="49"/>
      <c r="R1314" s="49"/>
      <c r="S1314" s="49"/>
      <c r="T1314" s="49"/>
      <c r="U1314" s="49"/>
      <c r="V1314" s="49"/>
      <c r="W1314" s="49"/>
      <c r="X1314" s="49"/>
      <c r="Y1314" s="49"/>
      <c r="Z1314" s="49"/>
      <c r="AA1314" s="49"/>
      <c r="AB1314" s="49"/>
      <c r="AC1314" s="49"/>
      <c r="AD1314" s="49"/>
      <c r="AE1314" s="49"/>
      <c r="AF1314" s="49"/>
      <c r="AG1314" s="49"/>
      <c r="AH1314" s="49"/>
      <c r="AI1314" s="49"/>
      <c r="AJ1314" s="49"/>
      <c r="AK1314" s="49"/>
      <c r="AL1314" s="49"/>
      <c r="AM1314" s="49"/>
      <c r="AN1314" s="49"/>
      <c r="AO1314" s="49"/>
      <c r="AP1314" s="49"/>
      <c r="AQ1314" s="49"/>
      <c r="AR1314" s="49"/>
      <c r="AX1314" s="19"/>
    </row>
    <row r="1315" spans="1:50" hidden="1">
      <c r="A1315" s="59" t="s">
        <v>887</v>
      </c>
      <c r="B1315" s="59" t="s">
        <v>99</v>
      </c>
      <c r="C1315" s="3">
        <v>42836</v>
      </c>
      <c r="D1315" s="19"/>
      <c r="E1315" s="49"/>
      <c r="F1315" s="49"/>
      <c r="G1315" s="49"/>
      <c r="H1315" s="49"/>
      <c r="I1315" s="49"/>
      <c r="J1315" s="49"/>
      <c r="K1315" s="49"/>
      <c r="L1315" s="49"/>
      <c r="M1315" s="49"/>
      <c r="N1315" s="49"/>
      <c r="O1315" s="49"/>
      <c r="P1315" s="49"/>
      <c r="Q1315" s="49"/>
      <c r="R1315" s="49"/>
      <c r="S1315" s="49"/>
      <c r="T1315" s="49"/>
      <c r="U1315" s="49"/>
      <c r="V1315" s="49"/>
      <c r="W1315" s="49"/>
      <c r="X1315" s="49"/>
      <c r="Y1315" s="49"/>
      <c r="Z1315" s="49"/>
      <c r="AA1315" s="49"/>
      <c r="AB1315" s="49"/>
      <c r="AC1315" s="49"/>
      <c r="AD1315" s="49"/>
      <c r="AE1315" s="49"/>
      <c r="AF1315" s="49"/>
      <c r="AG1315" s="49"/>
      <c r="AH1315" s="49"/>
      <c r="AI1315" s="49"/>
      <c r="AJ1315" s="49"/>
      <c r="AK1315" s="49"/>
      <c r="AL1315" s="49"/>
      <c r="AM1315" s="49"/>
      <c r="AN1315" s="49"/>
      <c r="AO1315" s="49"/>
      <c r="AP1315" s="49"/>
      <c r="AQ1315" s="49"/>
      <c r="AR1315" s="49"/>
      <c r="AX1315" s="19"/>
    </row>
    <row r="1316" spans="1:50" hidden="1">
      <c r="A1316" s="59" t="s">
        <v>888</v>
      </c>
      <c r="B1316" s="59" t="s">
        <v>99</v>
      </c>
      <c r="C1316" s="3">
        <v>42835</v>
      </c>
      <c r="D1316" s="19"/>
      <c r="E1316" s="49"/>
      <c r="F1316" s="49"/>
      <c r="G1316" s="49"/>
      <c r="H1316" s="49"/>
      <c r="I1316" s="49"/>
      <c r="J1316" s="49"/>
      <c r="K1316" s="49"/>
      <c r="L1316" s="49"/>
      <c r="M1316" s="49"/>
      <c r="N1316" s="49"/>
      <c r="O1316" s="49"/>
      <c r="P1316" s="49"/>
      <c r="Q1316" s="49"/>
      <c r="R1316" s="49"/>
      <c r="S1316" s="49"/>
      <c r="T1316" s="49"/>
      <c r="U1316" s="49"/>
      <c r="V1316" s="49"/>
      <c r="W1316" s="49"/>
      <c r="X1316" s="49"/>
      <c r="Y1316" s="49"/>
      <c r="Z1316" s="49"/>
      <c r="AA1316" s="49"/>
      <c r="AB1316" s="49"/>
      <c r="AC1316" s="49"/>
      <c r="AD1316" s="49"/>
      <c r="AE1316" s="49"/>
      <c r="AF1316" s="49"/>
      <c r="AG1316" s="49"/>
      <c r="AH1316" s="49"/>
      <c r="AI1316" s="49"/>
      <c r="AJ1316" s="49"/>
      <c r="AK1316" s="49"/>
      <c r="AL1316" s="49"/>
      <c r="AM1316" s="49"/>
      <c r="AN1316" s="49"/>
      <c r="AO1316" s="49"/>
      <c r="AP1316" s="49"/>
      <c r="AQ1316" s="49"/>
      <c r="AR1316" s="49"/>
      <c r="AX1316" s="19"/>
    </row>
    <row r="1317" spans="1:50" hidden="1">
      <c r="A1317" s="59" t="s">
        <v>889</v>
      </c>
      <c r="B1317" s="59" t="s">
        <v>99</v>
      </c>
      <c r="C1317" s="3">
        <v>42832</v>
      </c>
      <c r="D1317" s="19"/>
      <c r="E1317" s="49"/>
      <c r="F1317" s="49"/>
      <c r="G1317" s="49"/>
      <c r="H1317" s="49"/>
      <c r="I1317" s="49"/>
      <c r="J1317" s="49"/>
      <c r="K1317" s="49"/>
      <c r="L1317" s="49"/>
      <c r="M1317" s="49"/>
      <c r="N1317" s="49"/>
      <c r="O1317" s="49"/>
      <c r="P1317" s="49"/>
      <c r="Q1317" s="49"/>
      <c r="R1317" s="49"/>
      <c r="S1317" s="49"/>
      <c r="T1317" s="49"/>
      <c r="U1317" s="49"/>
      <c r="V1317" s="49"/>
      <c r="W1317" s="49"/>
      <c r="X1317" s="49"/>
      <c r="Y1317" s="49"/>
      <c r="Z1317" s="49"/>
      <c r="AA1317" s="49"/>
      <c r="AB1317" s="49"/>
      <c r="AC1317" s="49"/>
      <c r="AD1317" s="49"/>
      <c r="AE1317" s="49"/>
      <c r="AF1317" s="49"/>
      <c r="AG1317" s="49"/>
      <c r="AH1317" s="49"/>
      <c r="AI1317" s="49"/>
      <c r="AJ1317" s="49"/>
      <c r="AK1317" s="49"/>
      <c r="AL1317" s="49"/>
      <c r="AM1317" s="49"/>
      <c r="AN1317" s="49"/>
      <c r="AO1317" s="49"/>
      <c r="AP1317" s="49"/>
      <c r="AQ1317" s="49"/>
      <c r="AR1317" s="49"/>
      <c r="AX1317" s="19"/>
    </row>
    <row r="1318" spans="1:50" hidden="1">
      <c r="A1318" s="59" t="s">
        <v>890</v>
      </c>
      <c r="B1318" s="59" t="s">
        <v>99</v>
      </c>
      <c r="C1318" s="3">
        <v>42831</v>
      </c>
      <c r="D1318" s="19"/>
      <c r="E1318" s="49"/>
      <c r="F1318" s="49"/>
      <c r="G1318" s="49"/>
      <c r="H1318" s="49"/>
      <c r="I1318" s="49"/>
      <c r="J1318" s="49"/>
      <c r="K1318" s="49"/>
      <c r="L1318" s="49"/>
      <c r="M1318" s="49"/>
      <c r="N1318" s="49"/>
      <c r="O1318" s="49"/>
      <c r="P1318" s="49"/>
      <c r="Q1318" s="49"/>
      <c r="R1318" s="49"/>
      <c r="S1318" s="49"/>
      <c r="T1318" s="49"/>
      <c r="U1318" s="49"/>
      <c r="V1318" s="49"/>
      <c r="W1318" s="49"/>
      <c r="X1318" s="49"/>
      <c r="Y1318" s="49"/>
      <c r="Z1318" s="49"/>
      <c r="AA1318" s="49"/>
      <c r="AB1318" s="49"/>
      <c r="AC1318" s="49"/>
      <c r="AD1318" s="49"/>
      <c r="AE1318" s="49"/>
      <c r="AF1318" s="49"/>
      <c r="AG1318" s="49"/>
      <c r="AH1318" s="49"/>
      <c r="AI1318" s="49"/>
      <c r="AJ1318" s="49"/>
      <c r="AK1318" s="49"/>
      <c r="AL1318" s="49"/>
      <c r="AM1318" s="49"/>
      <c r="AN1318" s="49"/>
      <c r="AO1318" s="49"/>
      <c r="AP1318" s="49"/>
      <c r="AQ1318" s="49"/>
      <c r="AR1318" s="49"/>
      <c r="AX1318" s="19"/>
    </row>
    <row r="1319" spans="1:50" hidden="1">
      <c r="A1319" s="59" t="s">
        <v>891</v>
      </c>
      <c r="B1319" s="59" t="s">
        <v>99</v>
      </c>
      <c r="C1319" s="3">
        <v>42830</v>
      </c>
      <c r="D1319" s="19"/>
      <c r="E1319" s="49"/>
      <c r="F1319" s="49"/>
      <c r="G1319" s="49"/>
      <c r="H1319" s="49"/>
      <c r="I1319" s="49"/>
      <c r="J1319" s="49"/>
      <c r="K1319" s="49"/>
      <c r="L1319" s="49"/>
      <c r="M1319" s="49"/>
      <c r="N1319" s="49"/>
      <c r="O1319" s="49"/>
      <c r="P1319" s="49"/>
      <c r="Q1319" s="49"/>
      <c r="R1319" s="49"/>
      <c r="S1319" s="49"/>
      <c r="T1319" s="49"/>
      <c r="U1319" s="49"/>
      <c r="V1319" s="49"/>
      <c r="W1319" s="49"/>
      <c r="X1319" s="49"/>
      <c r="Y1319" s="49"/>
      <c r="Z1319" s="49"/>
      <c r="AA1319" s="49"/>
      <c r="AB1319" s="49"/>
      <c r="AC1319" s="49"/>
      <c r="AD1319" s="49"/>
      <c r="AE1319" s="49"/>
      <c r="AF1319" s="49"/>
      <c r="AG1319" s="49"/>
      <c r="AH1319" s="49"/>
      <c r="AI1319" s="49"/>
      <c r="AJ1319" s="49"/>
      <c r="AK1319" s="49"/>
      <c r="AL1319" s="49"/>
      <c r="AM1319" s="49"/>
      <c r="AN1319" s="49"/>
      <c r="AO1319" s="49"/>
      <c r="AP1319" s="49"/>
      <c r="AQ1319" s="49"/>
      <c r="AR1319" s="49"/>
      <c r="AX1319" s="19"/>
    </row>
    <row r="1320" spans="1:50" hidden="1">
      <c r="A1320" s="59" t="s">
        <v>892</v>
      </c>
      <c r="B1320" s="59" t="s">
        <v>99</v>
      </c>
      <c r="C1320" s="3">
        <v>42829</v>
      </c>
      <c r="D1320" s="19"/>
      <c r="E1320" s="49"/>
      <c r="F1320" s="49"/>
      <c r="G1320" s="49"/>
      <c r="H1320" s="49"/>
      <c r="I1320" s="49"/>
      <c r="J1320" s="49"/>
      <c r="K1320" s="49"/>
      <c r="L1320" s="49"/>
      <c r="M1320" s="49"/>
      <c r="N1320" s="49"/>
      <c r="O1320" s="49"/>
      <c r="P1320" s="49"/>
      <c r="Q1320" s="49"/>
      <c r="R1320" s="49"/>
      <c r="S1320" s="49"/>
      <c r="T1320" s="49"/>
      <c r="U1320" s="49"/>
      <c r="V1320" s="49"/>
      <c r="W1320" s="49"/>
      <c r="X1320" s="49"/>
      <c r="Y1320" s="49"/>
      <c r="Z1320" s="49"/>
      <c r="AA1320" s="49"/>
      <c r="AB1320" s="49"/>
      <c r="AC1320" s="49"/>
      <c r="AD1320" s="49"/>
      <c r="AE1320" s="49"/>
      <c r="AF1320" s="49"/>
      <c r="AG1320" s="49"/>
      <c r="AH1320" s="49"/>
      <c r="AI1320" s="49"/>
      <c r="AJ1320" s="49"/>
      <c r="AK1320" s="49"/>
      <c r="AL1320" s="49"/>
      <c r="AM1320" s="49"/>
      <c r="AN1320" s="49"/>
      <c r="AO1320" s="49"/>
      <c r="AP1320" s="49"/>
      <c r="AQ1320" s="49"/>
      <c r="AR1320" s="49"/>
      <c r="AX1320" s="19"/>
    </row>
    <row r="1321" spans="1:50" hidden="1">
      <c r="A1321" s="59" t="s">
        <v>893</v>
      </c>
      <c r="B1321" s="59" t="s">
        <v>99</v>
      </c>
      <c r="C1321" s="3">
        <v>42828</v>
      </c>
      <c r="D1321" s="19"/>
      <c r="E1321" s="49"/>
      <c r="F1321" s="49"/>
      <c r="G1321" s="49"/>
      <c r="H1321" s="49"/>
      <c r="I1321" s="49"/>
      <c r="J1321" s="49"/>
      <c r="K1321" s="49"/>
      <c r="L1321" s="49"/>
      <c r="M1321" s="49"/>
      <c r="N1321" s="49"/>
      <c r="O1321" s="49"/>
      <c r="P1321" s="49"/>
      <c r="Q1321" s="49"/>
      <c r="R1321" s="49"/>
      <c r="S1321" s="49"/>
      <c r="T1321" s="49"/>
      <c r="U1321" s="49"/>
      <c r="V1321" s="49"/>
      <c r="W1321" s="49"/>
      <c r="X1321" s="49"/>
      <c r="Y1321" s="49"/>
      <c r="Z1321" s="49"/>
      <c r="AA1321" s="49"/>
      <c r="AB1321" s="49"/>
      <c r="AC1321" s="49"/>
      <c r="AD1321" s="49"/>
      <c r="AE1321" s="49"/>
      <c r="AF1321" s="49"/>
      <c r="AG1321" s="49"/>
      <c r="AH1321" s="49"/>
      <c r="AI1321" s="49"/>
      <c r="AJ1321" s="49"/>
      <c r="AK1321" s="49"/>
      <c r="AL1321" s="49"/>
      <c r="AM1321" s="49"/>
      <c r="AN1321" s="49"/>
      <c r="AO1321" s="49"/>
      <c r="AP1321" s="49"/>
      <c r="AQ1321" s="49"/>
      <c r="AR1321" s="49"/>
      <c r="AX1321" s="19"/>
    </row>
    <row r="1322" spans="1:50" hidden="1">
      <c r="A1322" s="59" t="s">
        <v>894</v>
      </c>
      <c r="B1322" s="59" t="s">
        <v>100</v>
      </c>
      <c r="C1322" s="3">
        <v>42825</v>
      </c>
      <c r="D1322" s="19"/>
      <c r="E1322" s="49"/>
      <c r="F1322" s="49"/>
      <c r="G1322" s="49"/>
      <c r="H1322" s="49"/>
      <c r="I1322" s="49"/>
      <c r="J1322" s="49"/>
      <c r="K1322" s="49"/>
      <c r="L1322" s="49"/>
      <c r="M1322" s="49"/>
      <c r="N1322" s="49"/>
      <c r="O1322" s="49"/>
      <c r="P1322" s="49"/>
      <c r="Q1322" s="49"/>
      <c r="R1322" s="49"/>
      <c r="S1322" s="49"/>
      <c r="T1322" s="49"/>
      <c r="U1322" s="49"/>
      <c r="V1322" s="49"/>
      <c r="W1322" s="49"/>
      <c r="X1322" s="49"/>
      <c r="Y1322" s="49"/>
      <c r="Z1322" s="49"/>
      <c r="AA1322" s="49"/>
      <c r="AB1322" s="49"/>
      <c r="AC1322" s="49"/>
      <c r="AD1322" s="49"/>
      <c r="AE1322" s="49"/>
      <c r="AF1322" s="49"/>
      <c r="AG1322" s="49"/>
      <c r="AH1322" s="49"/>
      <c r="AI1322" s="49"/>
      <c r="AJ1322" s="49"/>
      <c r="AK1322" s="49"/>
      <c r="AL1322" s="49"/>
      <c r="AM1322" s="49"/>
      <c r="AN1322" s="49"/>
      <c r="AO1322" s="49"/>
      <c r="AP1322" s="49"/>
      <c r="AQ1322" s="49"/>
      <c r="AR1322" s="49"/>
      <c r="AX1322" s="19"/>
    </row>
    <row r="1323" spans="1:50" hidden="1">
      <c r="A1323" s="59" t="s">
        <v>895</v>
      </c>
      <c r="B1323" s="59" t="s">
        <v>100</v>
      </c>
      <c r="C1323" s="3">
        <v>42824</v>
      </c>
      <c r="D1323" s="19"/>
      <c r="E1323" s="49"/>
      <c r="F1323" s="49"/>
      <c r="G1323" s="49"/>
      <c r="H1323" s="49"/>
      <c r="I1323" s="49"/>
      <c r="J1323" s="49"/>
      <c r="K1323" s="49"/>
      <c r="L1323" s="49"/>
      <c r="M1323" s="49"/>
      <c r="N1323" s="49"/>
      <c r="O1323" s="49"/>
      <c r="P1323" s="49"/>
      <c r="Q1323" s="49"/>
      <c r="R1323" s="49"/>
      <c r="S1323" s="49"/>
      <c r="T1323" s="49"/>
      <c r="U1323" s="49"/>
      <c r="V1323" s="49"/>
      <c r="W1323" s="49"/>
      <c r="X1323" s="49"/>
      <c r="Y1323" s="49"/>
      <c r="Z1323" s="49"/>
      <c r="AA1323" s="49"/>
      <c r="AB1323" s="49"/>
      <c r="AC1323" s="49"/>
      <c r="AD1323" s="49"/>
      <c r="AE1323" s="49"/>
      <c r="AF1323" s="49"/>
      <c r="AG1323" s="49"/>
      <c r="AH1323" s="49"/>
      <c r="AI1323" s="49"/>
      <c r="AJ1323" s="49"/>
      <c r="AK1323" s="49"/>
      <c r="AL1323" s="49"/>
      <c r="AM1323" s="49"/>
      <c r="AN1323" s="49"/>
      <c r="AO1323" s="49"/>
      <c r="AP1323" s="49"/>
      <c r="AQ1323" s="49"/>
      <c r="AR1323" s="49"/>
      <c r="AX1323" s="19"/>
    </row>
    <row r="1324" spans="1:50" hidden="1">
      <c r="A1324" s="59" t="s">
        <v>896</v>
      </c>
      <c r="B1324" s="59" t="s">
        <v>100</v>
      </c>
      <c r="C1324" s="3">
        <v>42823</v>
      </c>
      <c r="D1324" s="19"/>
      <c r="E1324" s="49"/>
      <c r="F1324" s="49"/>
      <c r="G1324" s="49"/>
      <c r="H1324" s="49"/>
      <c r="I1324" s="49"/>
      <c r="J1324" s="49"/>
      <c r="K1324" s="49"/>
      <c r="L1324" s="49"/>
      <c r="M1324" s="49"/>
      <c r="N1324" s="49"/>
      <c r="O1324" s="49"/>
      <c r="P1324" s="49"/>
      <c r="Q1324" s="49"/>
      <c r="R1324" s="49"/>
      <c r="S1324" s="49"/>
      <c r="T1324" s="49"/>
      <c r="U1324" s="49"/>
      <c r="V1324" s="49"/>
      <c r="W1324" s="49"/>
      <c r="X1324" s="49"/>
      <c r="Y1324" s="49"/>
      <c r="Z1324" s="49"/>
      <c r="AA1324" s="49"/>
      <c r="AB1324" s="49"/>
      <c r="AC1324" s="49"/>
      <c r="AD1324" s="49"/>
      <c r="AE1324" s="49"/>
      <c r="AF1324" s="49"/>
      <c r="AG1324" s="49"/>
      <c r="AH1324" s="49"/>
      <c r="AI1324" s="49"/>
      <c r="AJ1324" s="49"/>
      <c r="AK1324" s="49"/>
      <c r="AL1324" s="49"/>
      <c r="AM1324" s="49"/>
      <c r="AN1324" s="49"/>
      <c r="AO1324" s="49"/>
      <c r="AP1324" s="49"/>
      <c r="AQ1324" s="49"/>
      <c r="AR1324" s="49"/>
      <c r="AX1324" s="19"/>
    </row>
    <row r="1325" spans="1:50" hidden="1">
      <c r="A1325" s="59" t="s">
        <v>897</v>
      </c>
      <c r="B1325" s="59" t="s">
        <v>100</v>
      </c>
      <c r="C1325" s="3">
        <v>42822</v>
      </c>
      <c r="D1325" s="19"/>
      <c r="E1325" s="49"/>
      <c r="F1325" s="49"/>
      <c r="G1325" s="49"/>
      <c r="H1325" s="49"/>
      <c r="I1325" s="49"/>
      <c r="J1325" s="49"/>
      <c r="K1325" s="49"/>
      <c r="L1325" s="49"/>
      <c r="M1325" s="49"/>
      <c r="N1325" s="49"/>
      <c r="O1325" s="49"/>
      <c r="P1325" s="49"/>
      <c r="Q1325" s="49"/>
      <c r="R1325" s="49"/>
      <c r="S1325" s="49"/>
      <c r="T1325" s="49"/>
      <c r="U1325" s="49"/>
      <c r="V1325" s="49"/>
      <c r="W1325" s="49"/>
      <c r="X1325" s="49"/>
      <c r="Y1325" s="49"/>
      <c r="Z1325" s="49"/>
      <c r="AA1325" s="49"/>
      <c r="AB1325" s="49"/>
      <c r="AC1325" s="49"/>
      <c r="AD1325" s="49"/>
      <c r="AE1325" s="49"/>
      <c r="AF1325" s="49"/>
      <c r="AG1325" s="49"/>
      <c r="AH1325" s="49"/>
      <c r="AI1325" s="49"/>
      <c r="AJ1325" s="49"/>
      <c r="AK1325" s="49"/>
      <c r="AL1325" s="49"/>
      <c r="AM1325" s="49"/>
      <c r="AN1325" s="49"/>
      <c r="AO1325" s="49"/>
      <c r="AP1325" s="49"/>
      <c r="AQ1325" s="49"/>
      <c r="AR1325" s="49"/>
      <c r="AX1325" s="19"/>
    </row>
    <row r="1326" spans="1:50" hidden="1">
      <c r="A1326" s="59" t="s">
        <v>898</v>
      </c>
      <c r="B1326" s="59" t="s">
        <v>100</v>
      </c>
      <c r="C1326" s="3">
        <v>42821</v>
      </c>
      <c r="D1326" s="19"/>
      <c r="E1326" s="49"/>
      <c r="F1326" s="49"/>
      <c r="G1326" s="49"/>
      <c r="H1326" s="49"/>
      <c r="I1326" s="49"/>
      <c r="J1326" s="49"/>
      <c r="K1326" s="49"/>
      <c r="L1326" s="49"/>
      <c r="M1326" s="49"/>
      <c r="N1326" s="49"/>
      <c r="O1326" s="49"/>
      <c r="P1326" s="49"/>
      <c r="Q1326" s="49"/>
      <c r="R1326" s="49"/>
      <c r="S1326" s="49"/>
      <c r="T1326" s="49"/>
      <c r="U1326" s="49"/>
      <c r="V1326" s="49"/>
      <c r="W1326" s="49"/>
      <c r="X1326" s="49"/>
      <c r="Y1326" s="49"/>
      <c r="Z1326" s="49"/>
      <c r="AA1326" s="49"/>
      <c r="AB1326" s="49"/>
      <c r="AC1326" s="49"/>
      <c r="AD1326" s="49"/>
      <c r="AE1326" s="49"/>
      <c r="AF1326" s="49"/>
      <c r="AG1326" s="49"/>
      <c r="AH1326" s="49"/>
      <c r="AI1326" s="49"/>
      <c r="AJ1326" s="49"/>
      <c r="AK1326" s="49"/>
      <c r="AL1326" s="49"/>
      <c r="AM1326" s="49"/>
      <c r="AN1326" s="49"/>
      <c r="AO1326" s="49"/>
      <c r="AP1326" s="49"/>
      <c r="AQ1326" s="49"/>
      <c r="AR1326" s="49"/>
      <c r="AX1326" s="19"/>
    </row>
    <row r="1327" spans="1:50" hidden="1">
      <c r="A1327" s="59" t="s">
        <v>899</v>
      </c>
      <c r="B1327" s="59" t="s">
        <v>100</v>
      </c>
      <c r="C1327" s="3">
        <v>42818</v>
      </c>
      <c r="D1327" s="19"/>
      <c r="E1327" s="49"/>
      <c r="F1327" s="49"/>
      <c r="G1327" s="49"/>
      <c r="H1327" s="49"/>
      <c r="I1327" s="49"/>
      <c r="J1327" s="49"/>
      <c r="K1327" s="49"/>
      <c r="L1327" s="49"/>
      <c r="M1327" s="49"/>
      <c r="N1327" s="49"/>
      <c r="O1327" s="49"/>
      <c r="P1327" s="49"/>
      <c r="Q1327" s="49"/>
      <c r="R1327" s="49"/>
      <c r="S1327" s="49"/>
      <c r="T1327" s="49"/>
      <c r="U1327" s="49"/>
      <c r="V1327" s="49"/>
      <c r="W1327" s="49"/>
      <c r="X1327" s="49"/>
      <c r="Y1327" s="49"/>
      <c r="Z1327" s="49"/>
      <c r="AA1327" s="49"/>
      <c r="AB1327" s="49"/>
      <c r="AC1327" s="49"/>
      <c r="AD1327" s="49"/>
      <c r="AE1327" s="49"/>
      <c r="AF1327" s="49"/>
      <c r="AG1327" s="49"/>
      <c r="AH1327" s="49"/>
      <c r="AI1327" s="49"/>
      <c r="AJ1327" s="49"/>
      <c r="AK1327" s="49"/>
      <c r="AL1327" s="49"/>
      <c r="AM1327" s="49"/>
      <c r="AN1327" s="49"/>
      <c r="AO1327" s="49"/>
      <c r="AP1327" s="49"/>
      <c r="AQ1327" s="49"/>
      <c r="AR1327" s="49"/>
      <c r="AX1327" s="19"/>
    </row>
    <row r="1328" spans="1:50" hidden="1">
      <c r="A1328" s="59" t="s">
        <v>900</v>
      </c>
      <c r="B1328" s="59" t="s">
        <v>100</v>
      </c>
      <c r="C1328" s="3">
        <v>42817</v>
      </c>
      <c r="D1328" s="19"/>
      <c r="E1328" s="49"/>
      <c r="F1328" s="49"/>
      <c r="G1328" s="49"/>
      <c r="H1328" s="49"/>
      <c r="I1328" s="49"/>
      <c r="J1328" s="49"/>
      <c r="K1328" s="49"/>
      <c r="L1328" s="49"/>
      <c r="M1328" s="49"/>
      <c r="N1328" s="49"/>
      <c r="O1328" s="49"/>
      <c r="P1328" s="49"/>
      <c r="Q1328" s="49"/>
      <c r="R1328" s="49"/>
      <c r="S1328" s="49"/>
      <c r="T1328" s="49"/>
      <c r="U1328" s="49"/>
      <c r="V1328" s="49"/>
      <c r="W1328" s="49"/>
      <c r="X1328" s="49"/>
      <c r="Y1328" s="49"/>
      <c r="Z1328" s="49"/>
      <c r="AA1328" s="49"/>
      <c r="AB1328" s="49"/>
      <c r="AC1328" s="49"/>
      <c r="AD1328" s="49"/>
      <c r="AE1328" s="49"/>
      <c r="AF1328" s="49"/>
      <c r="AG1328" s="49"/>
      <c r="AH1328" s="49"/>
      <c r="AI1328" s="49"/>
      <c r="AJ1328" s="49"/>
      <c r="AK1328" s="49"/>
      <c r="AL1328" s="49"/>
      <c r="AM1328" s="49"/>
      <c r="AN1328" s="49"/>
      <c r="AO1328" s="49"/>
      <c r="AP1328" s="49"/>
      <c r="AQ1328" s="49"/>
      <c r="AR1328" s="49"/>
      <c r="AX1328" s="19"/>
    </row>
    <row r="1329" spans="1:50" hidden="1">
      <c r="A1329" s="59" t="s">
        <v>901</v>
      </c>
      <c r="B1329" s="59" t="s">
        <v>100</v>
      </c>
      <c r="C1329" s="3">
        <v>42816</v>
      </c>
      <c r="D1329" s="19"/>
      <c r="E1329" s="49"/>
      <c r="F1329" s="49"/>
      <c r="G1329" s="49"/>
      <c r="H1329" s="49"/>
      <c r="I1329" s="49"/>
      <c r="J1329" s="49"/>
      <c r="K1329" s="49"/>
      <c r="L1329" s="49"/>
      <c r="M1329" s="49"/>
      <c r="N1329" s="49"/>
      <c r="O1329" s="49"/>
      <c r="P1329" s="49"/>
      <c r="Q1329" s="49"/>
      <c r="R1329" s="49"/>
      <c r="S1329" s="49"/>
      <c r="T1329" s="49"/>
      <c r="U1329" s="49"/>
      <c r="V1329" s="49"/>
      <c r="W1329" s="49"/>
      <c r="X1329" s="49"/>
      <c r="Y1329" s="49"/>
      <c r="Z1329" s="49"/>
      <c r="AA1329" s="49"/>
      <c r="AB1329" s="49"/>
      <c r="AC1329" s="49"/>
      <c r="AD1329" s="49"/>
      <c r="AE1329" s="49"/>
      <c r="AF1329" s="49"/>
      <c r="AG1329" s="49"/>
      <c r="AH1329" s="49"/>
      <c r="AI1329" s="49"/>
      <c r="AJ1329" s="49"/>
      <c r="AK1329" s="49"/>
      <c r="AL1329" s="49"/>
      <c r="AM1329" s="49"/>
      <c r="AN1329" s="49"/>
      <c r="AO1329" s="49"/>
      <c r="AP1329" s="49"/>
      <c r="AQ1329" s="49"/>
      <c r="AR1329" s="49"/>
      <c r="AX1329" s="19"/>
    </row>
    <row r="1330" spans="1:50" hidden="1">
      <c r="A1330" s="59" t="s">
        <v>902</v>
      </c>
      <c r="B1330" s="59" t="s">
        <v>100</v>
      </c>
      <c r="C1330" s="3">
        <v>42815</v>
      </c>
      <c r="D1330" s="19"/>
      <c r="E1330" s="49"/>
      <c r="F1330" s="49"/>
      <c r="G1330" s="49"/>
      <c r="H1330" s="49"/>
      <c r="I1330" s="49"/>
      <c r="J1330" s="49"/>
      <c r="K1330" s="49"/>
      <c r="L1330" s="49"/>
      <c r="M1330" s="49"/>
      <c r="N1330" s="49"/>
      <c r="O1330" s="49"/>
      <c r="P1330" s="49"/>
      <c r="Q1330" s="49"/>
      <c r="R1330" s="49"/>
      <c r="S1330" s="49"/>
      <c r="T1330" s="49"/>
      <c r="U1330" s="49"/>
      <c r="V1330" s="49"/>
      <c r="W1330" s="49"/>
      <c r="X1330" s="49"/>
      <c r="Y1330" s="49"/>
      <c r="Z1330" s="49"/>
      <c r="AA1330" s="49"/>
      <c r="AB1330" s="49"/>
      <c r="AC1330" s="49"/>
      <c r="AD1330" s="49"/>
      <c r="AE1330" s="49"/>
      <c r="AF1330" s="49"/>
      <c r="AG1330" s="49"/>
      <c r="AH1330" s="49"/>
      <c r="AI1330" s="49"/>
      <c r="AJ1330" s="49"/>
      <c r="AK1330" s="49"/>
      <c r="AL1330" s="49"/>
      <c r="AM1330" s="49"/>
      <c r="AN1330" s="49"/>
      <c r="AO1330" s="49"/>
      <c r="AP1330" s="49"/>
      <c r="AQ1330" s="49"/>
      <c r="AR1330" s="49"/>
      <c r="AX1330" s="19"/>
    </row>
    <row r="1331" spans="1:50" hidden="1">
      <c r="A1331" s="59" t="s">
        <v>903</v>
      </c>
      <c r="B1331" s="59" t="s">
        <v>100</v>
      </c>
      <c r="C1331" s="3">
        <v>42814</v>
      </c>
      <c r="D1331" s="19"/>
      <c r="E1331" s="49"/>
      <c r="F1331" s="49"/>
      <c r="G1331" s="49"/>
      <c r="H1331" s="49"/>
      <c r="I1331" s="49"/>
      <c r="J1331" s="49"/>
      <c r="K1331" s="49"/>
      <c r="L1331" s="49"/>
      <c r="M1331" s="49"/>
      <c r="N1331" s="49"/>
      <c r="O1331" s="49"/>
      <c r="P1331" s="49"/>
      <c r="Q1331" s="49"/>
      <c r="R1331" s="49"/>
      <c r="S1331" s="49"/>
      <c r="T1331" s="49"/>
      <c r="U1331" s="49"/>
      <c r="V1331" s="49"/>
      <c r="W1331" s="49"/>
      <c r="X1331" s="49"/>
      <c r="Y1331" s="49"/>
      <c r="Z1331" s="49"/>
      <c r="AA1331" s="49"/>
      <c r="AB1331" s="49"/>
      <c r="AC1331" s="49"/>
      <c r="AD1331" s="49"/>
      <c r="AE1331" s="49"/>
      <c r="AF1331" s="49"/>
      <c r="AG1331" s="49"/>
      <c r="AH1331" s="49"/>
      <c r="AI1331" s="49"/>
      <c r="AJ1331" s="49"/>
      <c r="AK1331" s="49"/>
      <c r="AL1331" s="49"/>
      <c r="AM1331" s="49"/>
      <c r="AN1331" s="49"/>
      <c r="AO1331" s="49"/>
      <c r="AP1331" s="49"/>
      <c r="AQ1331" s="49"/>
      <c r="AR1331" s="49"/>
      <c r="AX1331" s="19"/>
    </row>
    <row r="1332" spans="1:50" hidden="1">
      <c r="A1332" s="59" t="s">
        <v>904</v>
      </c>
      <c r="B1332" s="59" t="s">
        <v>100</v>
      </c>
      <c r="C1332" s="3">
        <v>42811</v>
      </c>
      <c r="D1332" s="19"/>
      <c r="E1332" s="49"/>
      <c r="F1332" s="49"/>
      <c r="G1332" s="49"/>
      <c r="H1332" s="49"/>
      <c r="I1332" s="49"/>
      <c r="J1332" s="49"/>
      <c r="K1332" s="49"/>
      <c r="L1332" s="49"/>
      <c r="M1332" s="49"/>
      <c r="N1332" s="49"/>
      <c r="O1332" s="49"/>
      <c r="P1332" s="49"/>
      <c r="Q1332" s="49"/>
      <c r="R1332" s="49"/>
      <c r="S1332" s="49"/>
      <c r="T1332" s="49"/>
      <c r="U1332" s="49"/>
      <c r="V1332" s="49"/>
      <c r="W1332" s="49"/>
      <c r="X1332" s="49"/>
      <c r="Y1332" s="49"/>
      <c r="Z1332" s="49"/>
      <c r="AA1332" s="49"/>
      <c r="AB1332" s="49"/>
      <c r="AC1332" s="49"/>
      <c r="AD1332" s="49"/>
      <c r="AE1332" s="49"/>
      <c r="AF1332" s="49"/>
      <c r="AG1332" s="49"/>
      <c r="AH1332" s="49"/>
      <c r="AI1332" s="49"/>
      <c r="AJ1332" s="49"/>
      <c r="AK1332" s="49"/>
      <c r="AL1332" s="49"/>
      <c r="AM1332" s="49"/>
      <c r="AN1332" s="49"/>
      <c r="AO1332" s="49"/>
      <c r="AP1332" s="49"/>
      <c r="AQ1332" s="49"/>
      <c r="AR1332" s="49"/>
      <c r="AX1332" s="19"/>
    </row>
    <row r="1333" spans="1:50" hidden="1">
      <c r="A1333" s="59" t="s">
        <v>905</v>
      </c>
      <c r="B1333" s="59" t="s">
        <v>100</v>
      </c>
      <c r="C1333" s="3">
        <v>42810</v>
      </c>
      <c r="D1333" s="19"/>
      <c r="E1333" s="49"/>
      <c r="F1333" s="49"/>
      <c r="G1333" s="49"/>
      <c r="H1333" s="49"/>
      <c r="I1333" s="49"/>
      <c r="J1333" s="49"/>
      <c r="K1333" s="49"/>
      <c r="L1333" s="49"/>
      <c r="M1333" s="49"/>
      <c r="N1333" s="49"/>
      <c r="O1333" s="49"/>
      <c r="P1333" s="49"/>
      <c r="Q1333" s="49"/>
      <c r="R1333" s="49"/>
      <c r="S1333" s="49"/>
      <c r="T1333" s="49"/>
      <c r="U1333" s="49"/>
      <c r="V1333" s="49"/>
      <c r="W1333" s="49"/>
      <c r="X1333" s="49"/>
      <c r="Y1333" s="49"/>
      <c r="Z1333" s="49"/>
      <c r="AA1333" s="49"/>
      <c r="AB1333" s="49"/>
      <c r="AC1333" s="49"/>
      <c r="AD1333" s="49"/>
      <c r="AE1333" s="49"/>
      <c r="AF1333" s="49"/>
      <c r="AG1333" s="49"/>
      <c r="AH1333" s="49"/>
      <c r="AI1333" s="49"/>
      <c r="AJ1333" s="49"/>
      <c r="AK1333" s="49"/>
      <c r="AL1333" s="49"/>
      <c r="AM1333" s="49"/>
      <c r="AN1333" s="49"/>
      <c r="AO1333" s="49"/>
      <c r="AP1333" s="49"/>
      <c r="AQ1333" s="49"/>
      <c r="AR1333" s="49"/>
      <c r="AX1333" s="19"/>
    </row>
    <row r="1334" spans="1:50" hidden="1">
      <c r="A1334" s="59" t="s">
        <v>906</v>
      </c>
      <c r="B1334" s="59" t="s">
        <v>100</v>
      </c>
      <c r="C1334" s="3">
        <v>42809</v>
      </c>
      <c r="D1334" s="19"/>
      <c r="E1334" s="49"/>
      <c r="F1334" s="49"/>
      <c r="G1334" s="49"/>
      <c r="H1334" s="49"/>
      <c r="I1334" s="49"/>
      <c r="J1334" s="49"/>
      <c r="K1334" s="49"/>
      <c r="L1334" s="49"/>
      <c r="M1334" s="49"/>
      <c r="N1334" s="49"/>
      <c r="O1334" s="49"/>
      <c r="P1334" s="49"/>
      <c r="Q1334" s="49"/>
      <c r="R1334" s="49"/>
      <c r="S1334" s="49"/>
      <c r="T1334" s="49"/>
      <c r="U1334" s="49"/>
      <c r="V1334" s="49"/>
      <c r="W1334" s="49"/>
      <c r="X1334" s="49"/>
      <c r="Y1334" s="49"/>
      <c r="Z1334" s="49"/>
      <c r="AA1334" s="49"/>
      <c r="AB1334" s="49"/>
      <c r="AC1334" s="49"/>
      <c r="AD1334" s="49"/>
      <c r="AE1334" s="49"/>
      <c r="AF1334" s="49"/>
      <c r="AG1334" s="49"/>
      <c r="AH1334" s="49"/>
      <c r="AI1334" s="49"/>
      <c r="AJ1334" s="49"/>
      <c r="AK1334" s="49"/>
      <c r="AL1334" s="49"/>
      <c r="AM1334" s="49"/>
      <c r="AN1334" s="49"/>
      <c r="AO1334" s="49"/>
      <c r="AP1334" s="49"/>
      <c r="AQ1334" s="49"/>
      <c r="AR1334" s="49"/>
      <c r="AX1334" s="19"/>
    </row>
    <row r="1335" spans="1:50" hidden="1">
      <c r="A1335" s="59" t="s">
        <v>907</v>
      </c>
      <c r="B1335" s="59" t="s">
        <v>100</v>
      </c>
      <c r="C1335" s="3">
        <v>42808</v>
      </c>
      <c r="D1335" s="19"/>
      <c r="E1335" s="49"/>
      <c r="F1335" s="49"/>
      <c r="G1335" s="49"/>
      <c r="H1335" s="49"/>
      <c r="I1335" s="49"/>
      <c r="J1335" s="49"/>
      <c r="K1335" s="49"/>
      <c r="L1335" s="49"/>
      <c r="M1335" s="49"/>
      <c r="N1335" s="49"/>
      <c r="O1335" s="49"/>
      <c r="P1335" s="49"/>
      <c r="Q1335" s="49"/>
      <c r="R1335" s="49"/>
      <c r="S1335" s="49"/>
      <c r="T1335" s="49"/>
      <c r="U1335" s="49"/>
      <c r="V1335" s="49"/>
      <c r="W1335" s="49"/>
      <c r="X1335" s="49"/>
      <c r="Y1335" s="49"/>
      <c r="Z1335" s="49"/>
      <c r="AA1335" s="49"/>
      <c r="AB1335" s="49"/>
      <c r="AC1335" s="49"/>
      <c r="AD1335" s="49"/>
      <c r="AE1335" s="49"/>
      <c r="AF1335" s="49"/>
      <c r="AG1335" s="49"/>
      <c r="AH1335" s="49"/>
      <c r="AI1335" s="49"/>
      <c r="AJ1335" s="49"/>
      <c r="AK1335" s="49"/>
      <c r="AL1335" s="49"/>
      <c r="AM1335" s="49"/>
      <c r="AN1335" s="49"/>
      <c r="AO1335" s="49"/>
      <c r="AP1335" s="49"/>
      <c r="AQ1335" s="49"/>
      <c r="AR1335" s="49"/>
      <c r="AX1335" s="19"/>
    </row>
    <row r="1336" spans="1:50" hidden="1">
      <c r="A1336" s="59" t="s">
        <v>908</v>
      </c>
      <c r="B1336" s="59" t="s">
        <v>100</v>
      </c>
      <c r="C1336" s="3">
        <v>42807</v>
      </c>
      <c r="D1336" s="19"/>
      <c r="E1336" s="49"/>
      <c r="F1336" s="49"/>
      <c r="G1336" s="49"/>
      <c r="H1336" s="49"/>
      <c r="I1336" s="49"/>
      <c r="J1336" s="49"/>
      <c r="K1336" s="49"/>
      <c r="L1336" s="49"/>
      <c r="M1336" s="49"/>
      <c r="N1336" s="49"/>
      <c r="O1336" s="49"/>
      <c r="P1336" s="49"/>
      <c r="Q1336" s="49"/>
      <c r="R1336" s="49"/>
      <c r="S1336" s="49"/>
      <c r="T1336" s="49"/>
      <c r="U1336" s="49"/>
      <c r="V1336" s="49"/>
      <c r="W1336" s="49"/>
      <c r="X1336" s="49"/>
      <c r="Y1336" s="49"/>
      <c r="Z1336" s="49"/>
      <c r="AA1336" s="49"/>
      <c r="AB1336" s="49"/>
      <c r="AC1336" s="49"/>
      <c r="AD1336" s="49"/>
      <c r="AE1336" s="49"/>
      <c r="AF1336" s="49"/>
      <c r="AG1336" s="49"/>
      <c r="AH1336" s="49"/>
      <c r="AI1336" s="49"/>
      <c r="AJ1336" s="49"/>
      <c r="AK1336" s="49"/>
      <c r="AL1336" s="49"/>
      <c r="AM1336" s="49"/>
      <c r="AN1336" s="49"/>
      <c r="AO1336" s="49"/>
      <c r="AP1336" s="49"/>
      <c r="AQ1336" s="49"/>
      <c r="AR1336" s="49"/>
      <c r="AX1336" s="19"/>
    </row>
    <row r="1337" spans="1:50" hidden="1">
      <c r="A1337" s="59" t="s">
        <v>909</v>
      </c>
      <c r="B1337" s="59" t="s">
        <v>100</v>
      </c>
      <c r="C1337" s="3">
        <v>42804</v>
      </c>
      <c r="D1337" s="19"/>
      <c r="E1337" s="49"/>
      <c r="F1337" s="49"/>
      <c r="G1337" s="49"/>
      <c r="H1337" s="49"/>
      <c r="I1337" s="49"/>
      <c r="J1337" s="49"/>
      <c r="K1337" s="49"/>
      <c r="L1337" s="49"/>
      <c r="M1337" s="49"/>
      <c r="N1337" s="49"/>
      <c r="O1337" s="49"/>
      <c r="P1337" s="49"/>
      <c r="Q1337" s="49"/>
      <c r="R1337" s="49"/>
      <c r="S1337" s="49"/>
      <c r="T1337" s="49"/>
      <c r="U1337" s="49"/>
      <c r="V1337" s="49"/>
      <c r="W1337" s="49"/>
      <c r="X1337" s="49"/>
      <c r="Y1337" s="49"/>
      <c r="Z1337" s="49"/>
      <c r="AA1337" s="49"/>
      <c r="AB1337" s="49"/>
      <c r="AC1337" s="49"/>
      <c r="AD1337" s="49"/>
      <c r="AE1337" s="49"/>
      <c r="AF1337" s="49"/>
      <c r="AG1337" s="49"/>
      <c r="AH1337" s="49"/>
      <c r="AI1337" s="49"/>
      <c r="AJ1337" s="49"/>
      <c r="AK1337" s="49"/>
      <c r="AL1337" s="49"/>
      <c r="AM1337" s="49"/>
      <c r="AN1337" s="49"/>
      <c r="AO1337" s="49"/>
      <c r="AP1337" s="49"/>
      <c r="AQ1337" s="49"/>
      <c r="AR1337" s="49"/>
      <c r="AX1337" s="19"/>
    </row>
    <row r="1338" spans="1:50" hidden="1">
      <c r="A1338" s="59" t="s">
        <v>910</v>
      </c>
      <c r="B1338" s="59" t="s">
        <v>100</v>
      </c>
      <c r="C1338" s="3">
        <v>42803</v>
      </c>
      <c r="D1338" s="19"/>
      <c r="E1338" s="49"/>
      <c r="F1338" s="49"/>
      <c r="G1338" s="49"/>
      <c r="H1338" s="49"/>
      <c r="I1338" s="49"/>
      <c r="J1338" s="49"/>
      <c r="K1338" s="49"/>
      <c r="L1338" s="49"/>
      <c r="M1338" s="49"/>
      <c r="N1338" s="49"/>
      <c r="O1338" s="49"/>
      <c r="P1338" s="49"/>
      <c r="Q1338" s="49"/>
      <c r="R1338" s="49"/>
      <c r="S1338" s="49"/>
      <c r="T1338" s="49"/>
      <c r="U1338" s="49"/>
      <c r="V1338" s="49"/>
      <c r="W1338" s="49"/>
      <c r="X1338" s="49"/>
      <c r="Y1338" s="49"/>
      <c r="Z1338" s="49"/>
      <c r="AA1338" s="49"/>
      <c r="AB1338" s="49"/>
      <c r="AC1338" s="49"/>
      <c r="AD1338" s="49"/>
      <c r="AE1338" s="49"/>
      <c r="AF1338" s="49"/>
      <c r="AG1338" s="49"/>
      <c r="AH1338" s="49"/>
      <c r="AI1338" s="49"/>
      <c r="AJ1338" s="49"/>
      <c r="AK1338" s="49"/>
      <c r="AL1338" s="49"/>
      <c r="AM1338" s="49"/>
      <c r="AN1338" s="49"/>
      <c r="AO1338" s="49"/>
      <c r="AP1338" s="49"/>
      <c r="AQ1338" s="49"/>
      <c r="AR1338" s="49"/>
      <c r="AX1338" s="19"/>
    </row>
    <row r="1339" spans="1:50" hidden="1">
      <c r="A1339" s="59" t="s">
        <v>911</v>
      </c>
      <c r="B1339" s="59" t="s">
        <v>100</v>
      </c>
      <c r="C1339" s="3">
        <v>42802</v>
      </c>
      <c r="D1339" s="19"/>
      <c r="E1339" s="49"/>
      <c r="F1339" s="49"/>
      <c r="G1339" s="49"/>
      <c r="H1339" s="49"/>
      <c r="I1339" s="49"/>
      <c r="J1339" s="49"/>
      <c r="K1339" s="49"/>
      <c r="L1339" s="49"/>
      <c r="M1339" s="49"/>
      <c r="N1339" s="49"/>
      <c r="O1339" s="49"/>
      <c r="P1339" s="49"/>
      <c r="Q1339" s="49"/>
      <c r="R1339" s="49"/>
      <c r="S1339" s="49"/>
      <c r="T1339" s="49"/>
      <c r="U1339" s="49"/>
      <c r="V1339" s="49"/>
      <c r="W1339" s="49"/>
      <c r="X1339" s="49"/>
      <c r="Y1339" s="49"/>
      <c r="Z1339" s="49"/>
      <c r="AA1339" s="49"/>
      <c r="AB1339" s="49"/>
      <c r="AC1339" s="49"/>
      <c r="AD1339" s="49"/>
      <c r="AE1339" s="49"/>
      <c r="AF1339" s="49"/>
      <c r="AG1339" s="49"/>
      <c r="AH1339" s="49"/>
      <c r="AI1339" s="49"/>
      <c r="AJ1339" s="49"/>
      <c r="AK1339" s="49"/>
      <c r="AL1339" s="49"/>
      <c r="AM1339" s="49"/>
      <c r="AN1339" s="49"/>
      <c r="AO1339" s="49"/>
      <c r="AP1339" s="49"/>
      <c r="AQ1339" s="49"/>
      <c r="AR1339" s="49"/>
      <c r="AX1339" s="19"/>
    </row>
    <row r="1340" spans="1:50" hidden="1">
      <c r="A1340" s="59" t="s">
        <v>912</v>
      </c>
      <c r="B1340" s="59" t="s">
        <v>100</v>
      </c>
      <c r="C1340" s="3">
        <v>42801</v>
      </c>
      <c r="D1340" s="19"/>
      <c r="E1340" s="49"/>
      <c r="F1340" s="49"/>
      <c r="G1340" s="49"/>
      <c r="H1340" s="49"/>
      <c r="I1340" s="49"/>
      <c r="J1340" s="49"/>
      <c r="K1340" s="49"/>
      <c r="L1340" s="49"/>
      <c r="M1340" s="49"/>
      <c r="N1340" s="49"/>
      <c r="O1340" s="49"/>
      <c r="P1340" s="49"/>
      <c r="Q1340" s="49"/>
      <c r="R1340" s="49"/>
      <c r="S1340" s="49"/>
      <c r="T1340" s="49"/>
      <c r="U1340" s="49"/>
      <c r="V1340" s="49"/>
      <c r="W1340" s="49"/>
      <c r="X1340" s="49"/>
      <c r="Y1340" s="49"/>
      <c r="Z1340" s="49"/>
      <c r="AA1340" s="49"/>
      <c r="AB1340" s="49"/>
      <c r="AC1340" s="49"/>
      <c r="AD1340" s="49"/>
      <c r="AE1340" s="49"/>
      <c r="AF1340" s="49"/>
      <c r="AG1340" s="49"/>
      <c r="AH1340" s="49"/>
      <c r="AI1340" s="49"/>
      <c r="AJ1340" s="49"/>
      <c r="AK1340" s="49"/>
      <c r="AL1340" s="49"/>
      <c r="AM1340" s="49"/>
      <c r="AN1340" s="49"/>
      <c r="AO1340" s="49"/>
      <c r="AP1340" s="49"/>
      <c r="AQ1340" s="49"/>
      <c r="AR1340" s="49"/>
      <c r="AX1340" s="19"/>
    </row>
    <row r="1341" spans="1:50" hidden="1">
      <c r="A1341" s="59" t="s">
        <v>913</v>
      </c>
      <c r="B1341" s="59" t="s">
        <v>100</v>
      </c>
      <c r="C1341" s="3">
        <v>42800</v>
      </c>
      <c r="D1341" s="19"/>
      <c r="E1341" s="49"/>
      <c r="F1341" s="49"/>
      <c r="G1341" s="49"/>
      <c r="H1341" s="49"/>
      <c r="I1341" s="49"/>
      <c r="J1341" s="49"/>
      <c r="K1341" s="49"/>
      <c r="L1341" s="49"/>
      <c r="M1341" s="49"/>
      <c r="N1341" s="49"/>
      <c r="O1341" s="49"/>
      <c r="P1341" s="49"/>
      <c r="Q1341" s="49"/>
      <c r="R1341" s="49"/>
      <c r="S1341" s="49"/>
      <c r="T1341" s="49"/>
      <c r="U1341" s="49"/>
      <c r="V1341" s="49"/>
      <c r="W1341" s="49"/>
      <c r="X1341" s="49"/>
      <c r="Y1341" s="49"/>
      <c r="Z1341" s="49"/>
      <c r="AA1341" s="49"/>
      <c r="AB1341" s="49"/>
      <c r="AC1341" s="49"/>
      <c r="AD1341" s="49"/>
      <c r="AE1341" s="49"/>
      <c r="AF1341" s="49"/>
      <c r="AG1341" s="49"/>
      <c r="AH1341" s="49"/>
      <c r="AI1341" s="49"/>
      <c r="AJ1341" s="49"/>
      <c r="AK1341" s="49"/>
      <c r="AL1341" s="49"/>
      <c r="AM1341" s="49"/>
      <c r="AN1341" s="49"/>
      <c r="AO1341" s="49"/>
      <c r="AP1341" s="49"/>
      <c r="AQ1341" s="49"/>
      <c r="AR1341" s="49"/>
      <c r="AX1341" s="19"/>
    </row>
    <row r="1342" spans="1:50" hidden="1">
      <c r="A1342" s="59" t="s">
        <v>914</v>
      </c>
      <c r="B1342" s="59" t="s">
        <v>100</v>
      </c>
      <c r="C1342" s="3">
        <v>42797</v>
      </c>
      <c r="D1342" s="19"/>
      <c r="E1342" s="49"/>
      <c r="F1342" s="49"/>
      <c r="G1342" s="49"/>
      <c r="H1342" s="49"/>
      <c r="I1342" s="49"/>
      <c r="J1342" s="49"/>
      <c r="K1342" s="49"/>
      <c r="L1342" s="49"/>
      <c r="M1342" s="49"/>
      <c r="N1342" s="49"/>
      <c r="O1342" s="49"/>
      <c r="P1342" s="49"/>
      <c r="Q1342" s="49"/>
      <c r="R1342" s="49"/>
      <c r="S1342" s="49"/>
      <c r="T1342" s="49"/>
      <c r="U1342" s="49"/>
      <c r="V1342" s="49"/>
      <c r="W1342" s="49"/>
      <c r="X1342" s="49"/>
      <c r="Y1342" s="49"/>
      <c r="Z1342" s="49"/>
      <c r="AA1342" s="49"/>
      <c r="AB1342" s="49"/>
      <c r="AC1342" s="49"/>
      <c r="AD1342" s="49"/>
      <c r="AE1342" s="49"/>
      <c r="AF1342" s="49"/>
      <c r="AG1342" s="49"/>
      <c r="AH1342" s="49"/>
      <c r="AI1342" s="49"/>
      <c r="AJ1342" s="49"/>
      <c r="AK1342" s="49"/>
      <c r="AL1342" s="49"/>
      <c r="AM1342" s="49"/>
      <c r="AN1342" s="49"/>
      <c r="AO1342" s="49"/>
      <c r="AP1342" s="49"/>
      <c r="AQ1342" s="49"/>
      <c r="AR1342" s="49"/>
      <c r="AX1342" s="19"/>
    </row>
    <row r="1343" spans="1:50" hidden="1">
      <c r="A1343" s="59" t="s">
        <v>915</v>
      </c>
      <c r="B1343" s="59" t="s">
        <v>100</v>
      </c>
      <c r="C1343" s="3">
        <v>42796</v>
      </c>
      <c r="D1343" s="19"/>
      <c r="E1343" s="49"/>
      <c r="F1343" s="49"/>
      <c r="G1343" s="49"/>
      <c r="H1343" s="49"/>
      <c r="I1343" s="49"/>
      <c r="J1343" s="49"/>
      <c r="K1343" s="49"/>
      <c r="L1343" s="49"/>
      <c r="M1343" s="49"/>
      <c r="N1343" s="49"/>
      <c r="O1343" s="49"/>
      <c r="P1343" s="49"/>
      <c r="Q1343" s="49"/>
      <c r="R1343" s="49"/>
      <c r="S1343" s="49"/>
      <c r="T1343" s="49"/>
      <c r="U1343" s="49"/>
      <c r="V1343" s="49"/>
      <c r="W1343" s="49"/>
      <c r="X1343" s="49"/>
      <c r="Y1343" s="49"/>
      <c r="Z1343" s="49"/>
      <c r="AA1343" s="49"/>
      <c r="AB1343" s="49"/>
      <c r="AC1343" s="49"/>
      <c r="AD1343" s="49"/>
      <c r="AE1343" s="49"/>
      <c r="AF1343" s="49"/>
      <c r="AG1343" s="49"/>
      <c r="AH1343" s="49"/>
      <c r="AI1343" s="49"/>
      <c r="AJ1343" s="49"/>
      <c r="AK1343" s="49"/>
      <c r="AL1343" s="49"/>
      <c r="AM1343" s="49"/>
      <c r="AN1343" s="49"/>
      <c r="AO1343" s="49"/>
      <c r="AP1343" s="49"/>
      <c r="AQ1343" s="49"/>
      <c r="AR1343" s="49"/>
      <c r="AX1343" s="19"/>
    </row>
    <row r="1344" spans="1:50" hidden="1">
      <c r="A1344" s="59" t="s">
        <v>916</v>
      </c>
      <c r="B1344" s="59" t="s">
        <v>100</v>
      </c>
      <c r="C1344" s="3">
        <v>42795</v>
      </c>
      <c r="D1344" s="19"/>
      <c r="E1344" s="49"/>
      <c r="F1344" s="49"/>
      <c r="G1344" s="49"/>
      <c r="H1344" s="49"/>
      <c r="I1344" s="49"/>
      <c r="J1344" s="49"/>
      <c r="K1344" s="49"/>
      <c r="L1344" s="49"/>
      <c r="M1344" s="49"/>
      <c r="N1344" s="49"/>
      <c r="O1344" s="49"/>
      <c r="P1344" s="49"/>
      <c r="Q1344" s="49"/>
      <c r="R1344" s="49"/>
      <c r="S1344" s="49"/>
      <c r="T1344" s="49"/>
      <c r="U1344" s="49"/>
      <c r="V1344" s="49"/>
      <c r="W1344" s="49"/>
      <c r="X1344" s="49"/>
      <c r="Y1344" s="49"/>
      <c r="Z1344" s="49"/>
      <c r="AA1344" s="49"/>
      <c r="AB1344" s="49"/>
      <c r="AC1344" s="49"/>
      <c r="AD1344" s="49"/>
      <c r="AE1344" s="49"/>
      <c r="AF1344" s="49"/>
      <c r="AG1344" s="49"/>
      <c r="AH1344" s="49"/>
      <c r="AI1344" s="49"/>
      <c r="AJ1344" s="49"/>
      <c r="AK1344" s="49"/>
      <c r="AL1344" s="49"/>
      <c r="AM1344" s="49"/>
      <c r="AN1344" s="49"/>
      <c r="AO1344" s="49"/>
      <c r="AP1344" s="49"/>
      <c r="AQ1344" s="49"/>
      <c r="AR1344" s="49"/>
      <c r="AX1344" s="19"/>
    </row>
    <row r="1345" spans="1:50" hidden="1">
      <c r="A1345" s="59" t="s">
        <v>917</v>
      </c>
      <c r="B1345" s="59" t="s">
        <v>101</v>
      </c>
      <c r="C1345" s="3">
        <v>42794</v>
      </c>
      <c r="D1345" s="19"/>
      <c r="E1345" s="49"/>
      <c r="F1345" s="49"/>
      <c r="G1345" s="49"/>
      <c r="H1345" s="49"/>
      <c r="I1345" s="49"/>
      <c r="J1345" s="49"/>
      <c r="K1345" s="49"/>
      <c r="L1345" s="49"/>
      <c r="M1345" s="49"/>
      <c r="N1345" s="49"/>
      <c r="O1345" s="49"/>
      <c r="P1345" s="49"/>
      <c r="Q1345" s="49"/>
      <c r="R1345" s="49"/>
      <c r="S1345" s="49"/>
      <c r="T1345" s="49"/>
      <c r="U1345" s="49"/>
      <c r="V1345" s="49"/>
      <c r="W1345" s="49"/>
      <c r="X1345" s="49"/>
      <c r="Y1345" s="49"/>
      <c r="Z1345" s="49"/>
      <c r="AA1345" s="49"/>
      <c r="AB1345" s="49"/>
      <c r="AC1345" s="49"/>
      <c r="AD1345" s="49"/>
      <c r="AE1345" s="49"/>
      <c r="AF1345" s="49"/>
      <c r="AG1345" s="49"/>
      <c r="AH1345" s="49"/>
      <c r="AI1345" s="49"/>
      <c r="AJ1345" s="49"/>
      <c r="AK1345" s="49"/>
      <c r="AL1345" s="49"/>
      <c r="AM1345" s="49"/>
      <c r="AN1345" s="49"/>
      <c r="AO1345" s="49"/>
      <c r="AP1345" s="49"/>
      <c r="AQ1345" s="49"/>
      <c r="AR1345" s="49"/>
      <c r="AX1345" s="19"/>
    </row>
    <row r="1346" spans="1:50" hidden="1">
      <c r="A1346" s="59" t="s">
        <v>918</v>
      </c>
      <c r="B1346" s="59" t="s">
        <v>101</v>
      </c>
      <c r="C1346" s="3">
        <v>42793</v>
      </c>
      <c r="D1346" s="19"/>
      <c r="E1346" s="49"/>
      <c r="F1346" s="49"/>
      <c r="G1346" s="49"/>
      <c r="H1346" s="49"/>
      <c r="I1346" s="49"/>
      <c r="J1346" s="49"/>
      <c r="K1346" s="49"/>
      <c r="L1346" s="49"/>
      <c r="M1346" s="49"/>
      <c r="N1346" s="49"/>
      <c r="O1346" s="49"/>
      <c r="P1346" s="49"/>
      <c r="Q1346" s="49"/>
      <c r="R1346" s="49"/>
      <c r="S1346" s="49"/>
      <c r="T1346" s="49"/>
      <c r="U1346" s="49"/>
      <c r="V1346" s="49"/>
      <c r="W1346" s="49"/>
      <c r="X1346" s="49"/>
      <c r="Y1346" s="49"/>
      <c r="Z1346" s="49"/>
      <c r="AA1346" s="49"/>
      <c r="AB1346" s="49"/>
      <c r="AC1346" s="49"/>
      <c r="AD1346" s="49"/>
      <c r="AE1346" s="49"/>
      <c r="AF1346" s="49"/>
      <c r="AG1346" s="49"/>
      <c r="AH1346" s="49"/>
      <c r="AI1346" s="49"/>
      <c r="AJ1346" s="49"/>
      <c r="AK1346" s="49"/>
      <c r="AL1346" s="49"/>
      <c r="AM1346" s="49"/>
      <c r="AN1346" s="49"/>
      <c r="AO1346" s="49"/>
      <c r="AP1346" s="49"/>
      <c r="AQ1346" s="49"/>
      <c r="AR1346" s="49"/>
      <c r="AX1346" s="19"/>
    </row>
    <row r="1347" spans="1:50" hidden="1">
      <c r="A1347" s="59" t="s">
        <v>919</v>
      </c>
      <c r="B1347" s="59" t="s">
        <v>101</v>
      </c>
      <c r="C1347" s="3">
        <v>42790</v>
      </c>
      <c r="D1347" s="19"/>
      <c r="E1347" s="49"/>
      <c r="F1347" s="49"/>
      <c r="G1347" s="49"/>
      <c r="H1347" s="49"/>
      <c r="I1347" s="49"/>
      <c r="J1347" s="49"/>
      <c r="K1347" s="49"/>
      <c r="L1347" s="49"/>
      <c r="M1347" s="49"/>
      <c r="N1347" s="49"/>
      <c r="O1347" s="49"/>
      <c r="P1347" s="49"/>
      <c r="Q1347" s="49"/>
      <c r="R1347" s="49"/>
      <c r="S1347" s="49"/>
      <c r="T1347" s="49"/>
      <c r="U1347" s="49"/>
      <c r="V1347" s="49"/>
      <c r="W1347" s="49"/>
      <c r="X1347" s="49"/>
      <c r="Y1347" s="49"/>
      <c r="Z1347" s="49"/>
      <c r="AA1347" s="49"/>
      <c r="AB1347" s="49"/>
      <c r="AC1347" s="49"/>
      <c r="AD1347" s="49"/>
      <c r="AE1347" s="49"/>
      <c r="AF1347" s="49"/>
      <c r="AG1347" s="49"/>
      <c r="AH1347" s="49"/>
      <c r="AI1347" s="49"/>
      <c r="AJ1347" s="49"/>
      <c r="AK1347" s="49"/>
      <c r="AL1347" s="49"/>
      <c r="AM1347" s="49"/>
      <c r="AN1347" s="49"/>
      <c r="AO1347" s="49"/>
      <c r="AP1347" s="49"/>
      <c r="AQ1347" s="49"/>
      <c r="AR1347" s="49"/>
      <c r="AX1347" s="19"/>
    </row>
    <row r="1348" spans="1:50" hidden="1">
      <c r="A1348" s="59" t="s">
        <v>920</v>
      </c>
      <c r="B1348" s="59" t="s">
        <v>101</v>
      </c>
      <c r="C1348" s="3">
        <v>42789</v>
      </c>
      <c r="D1348" s="19"/>
      <c r="E1348" s="49"/>
      <c r="F1348" s="49"/>
      <c r="G1348" s="49"/>
      <c r="H1348" s="49"/>
      <c r="I1348" s="49"/>
      <c r="J1348" s="49"/>
      <c r="K1348" s="49"/>
      <c r="L1348" s="49"/>
      <c r="M1348" s="49"/>
      <c r="N1348" s="49"/>
      <c r="O1348" s="49"/>
      <c r="P1348" s="49"/>
      <c r="Q1348" s="49"/>
      <c r="R1348" s="49"/>
      <c r="S1348" s="49"/>
      <c r="T1348" s="49"/>
      <c r="U1348" s="49"/>
      <c r="V1348" s="49"/>
      <c r="W1348" s="49"/>
      <c r="X1348" s="49"/>
      <c r="Y1348" s="49"/>
      <c r="Z1348" s="49"/>
      <c r="AA1348" s="49"/>
      <c r="AB1348" s="49"/>
      <c r="AC1348" s="49"/>
      <c r="AD1348" s="49"/>
      <c r="AE1348" s="49"/>
      <c r="AF1348" s="49"/>
      <c r="AG1348" s="49"/>
      <c r="AH1348" s="49"/>
      <c r="AI1348" s="49"/>
      <c r="AJ1348" s="49"/>
      <c r="AK1348" s="49"/>
      <c r="AL1348" s="49"/>
      <c r="AM1348" s="49"/>
      <c r="AN1348" s="49"/>
      <c r="AO1348" s="49"/>
      <c r="AP1348" s="49"/>
      <c r="AQ1348" s="49"/>
      <c r="AR1348" s="49"/>
      <c r="AX1348" s="19"/>
    </row>
    <row r="1349" spans="1:50" hidden="1">
      <c r="A1349" s="59" t="s">
        <v>921</v>
      </c>
      <c r="B1349" s="59" t="s">
        <v>101</v>
      </c>
      <c r="C1349" s="3">
        <v>42788</v>
      </c>
      <c r="D1349" s="19"/>
      <c r="E1349" s="49"/>
      <c r="F1349" s="49"/>
      <c r="G1349" s="49"/>
      <c r="H1349" s="49"/>
      <c r="I1349" s="49"/>
      <c r="J1349" s="49"/>
      <c r="K1349" s="49"/>
      <c r="L1349" s="49"/>
      <c r="M1349" s="49"/>
      <c r="N1349" s="49"/>
      <c r="O1349" s="49"/>
      <c r="P1349" s="49"/>
      <c r="Q1349" s="49"/>
      <c r="R1349" s="49"/>
      <c r="S1349" s="49"/>
      <c r="T1349" s="49"/>
      <c r="U1349" s="49"/>
      <c r="V1349" s="49"/>
      <c r="W1349" s="49"/>
      <c r="X1349" s="49"/>
      <c r="Y1349" s="49"/>
      <c r="Z1349" s="49"/>
      <c r="AA1349" s="49"/>
      <c r="AB1349" s="49"/>
      <c r="AC1349" s="49"/>
      <c r="AD1349" s="49"/>
      <c r="AE1349" s="49"/>
      <c r="AF1349" s="49"/>
      <c r="AG1349" s="49"/>
      <c r="AH1349" s="49"/>
      <c r="AI1349" s="49"/>
      <c r="AJ1349" s="49"/>
      <c r="AK1349" s="49"/>
      <c r="AL1349" s="49"/>
      <c r="AM1349" s="49"/>
      <c r="AN1349" s="49"/>
      <c r="AO1349" s="49"/>
      <c r="AP1349" s="49"/>
      <c r="AQ1349" s="49"/>
      <c r="AR1349" s="49"/>
      <c r="AX1349" s="19"/>
    </row>
    <row r="1350" spans="1:50" hidden="1">
      <c r="A1350" s="59" t="s">
        <v>922</v>
      </c>
      <c r="B1350" s="59" t="s">
        <v>101</v>
      </c>
      <c r="C1350" s="3">
        <v>42787</v>
      </c>
      <c r="D1350" s="19"/>
      <c r="E1350" s="49"/>
      <c r="F1350" s="49"/>
      <c r="G1350" s="49"/>
      <c r="H1350" s="49"/>
      <c r="I1350" s="49"/>
      <c r="J1350" s="49"/>
      <c r="K1350" s="49"/>
      <c r="L1350" s="49"/>
      <c r="M1350" s="49"/>
      <c r="N1350" s="49"/>
      <c r="O1350" s="49"/>
      <c r="P1350" s="49"/>
      <c r="Q1350" s="49"/>
      <c r="R1350" s="49"/>
      <c r="S1350" s="49"/>
      <c r="T1350" s="49"/>
      <c r="U1350" s="49"/>
      <c r="V1350" s="49"/>
      <c r="W1350" s="49"/>
      <c r="X1350" s="49"/>
      <c r="Y1350" s="49"/>
      <c r="Z1350" s="49"/>
      <c r="AA1350" s="49"/>
      <c r="AB1350" s="49"/>
      <c r="AC1350" s="49"/>
      <c r="AD1350" s="49"/>
      <c r="AE1350" s="49"/>
      <c r="AF1350" s="49"/>
      <c r="AG1350" s="49"/>
      <c r="AH1350" s="49"/>
      <c r="AI1350" s="49"/>
      <c r="AJ1350" s="49"/>
      <c r="AK1350" s="49"/>
      <c r="AL1350" s="49"/>
      <c r="AM1350" s="49"/>
      <c r="AN1350" s="49"/>
      <c r="AO1350" s="49"/>
      <c r="AP1350" s="49"/>
      <c r="AQ1350" s="49"/>
      <c r="AR1350" s="49"/>
      <c r="AX1350" s="19"/>
    </row>
    <row r="1351" spans="1:50" hidden="1">
      <c r="A1351" s="59" t="s">
        <v>923</v>
      </c>
      <c r="B1351" s="59" t="s">
        <v>101</v>
      </c>
      <c r="C1351" s="3">
        <v>42783</v>
      </c>
      <c r="D1351" s="19"/>
      <c r="E1351" s="49"/>
      <c r="F1351" s="49"/>
      <c r="G1351" s="49"/>
      <c r="H1351" s="49"/>
      <c r="I1351" s="49"/>
      <c r="J1351" s="49"/>
      <c r="K1351" s="49"/>
      <c r="L1351" s="49"/>
      <c r="M1351" s="49"/>
      <c r="N1351" s="49"/>
      <c r="O1351" s="49"/>
      <c r="P1351" s="49"/>
      <c r="Q1351" s="49"/>
      <c r="R1351" s="49"/>
      <c r="S1351" s="49"/>
      <c r="T1351" s="49"/>
      <c r="U1351" s="49"/>
      <c r="V1351" s="49"/>
      <c r="W1351" s="49"/>
      <c r="X1351" s="49"/>
      <c r="Y1351" s="49"/>
      <c r="Z1351" s="49"/>
      <c r="AA1351" s="49"/>
      <c r="AB1351" s="49"/>
      <c r="AC1351" s="49"/>
      <c r="AD1351" s="49"/>
      <c r="AE1351" s="49"/>
      <c r="AF1351" s="49"/>
      <c r="AG1351" s="49"/>
      <c r="AH1351" s="49"/>
      <c r="AI1351" s="49"/>
      <c r="AJ1351" s="49"/>
      <c r="AK1351" s="49"/>
      <c r="AL1351" s="49"/>
      <c r="AM1351" s="49"/>
      <c r="AN1351" s="49"/>
      <c r="AO1351" s="49"/>
      <c r="AP1351" s="49"/>
      <c r="AQ1351" s="49"/>
      <c r="AR1351" s="49"/>
      <c r="AX1351" s="19"/>
    </row>
    <row r="1352" spans="1:50" hidden="1">
      <c r="A1352" s="59" t="s">
        <v>924</v>
      </c>
      <c r="B1352" s="59" t="s">
        <v>101</v>
      </c>
      <c r="C1352" s="3">
        <v>42782</v>
      </c>
      <c r="D1352" s="19"/>
      <c r="E1352" s="49"/>
      <c r="F1352" s="49"/>
      <c r="G1352" s="49"/>
      <c r="H1352" s="49"/>
      <c r="I1352" s="49"/>
      <c r="J1352" s="49"/>
      <c r="K1352" s="49"/>
      <c r="L1352" s="49"/>
      <c r="M1352" s="49"/>
      <c r="N1352" s="49"/>
      <c r="O1352" s="49"/>
      <c r="P1352" s="49"/>
      <c r="Q1352" s="49"/>
      <c r="R1352" s="49"/>
      <c r="S1352" s="49"/>
      <c r="T1352" s="49"/>
      <c r="U1352" s="49"/>
      <c r="V1352" s="49"/>
      <c r="W1352" s="49"/>
      <c r="X1352" s="49"/>
      <c r="Y1352" s="49"/>
      <c r="Z1352" s="49"/>
      <c r="AA1352" s="49"/>
      <c r="AB1352" s="49"/>
      <c r="AC1352" s="49"/>
      <c r="AD1352" s="49"/>
      <c r="AE1352" s="49"/>
      <c r="AF1352" s="49"/>
      <c r="AG1352" s="49"/>
      <c r="AH1352" s="49"/>
      <c r="AI1352" s="49"/>
      <c r="AJ1352" s="49"/>
      <c r="AK1352" s="49"/>
      <c r="AL1352" s="49"/>
      <c r="AM1352" s="49"/>
      <c r="AN1352" s="49"/>
      <c r="AO1352" s="49"/>
      <c r="AP1352" s="49"/>
      <c r="AQ1352" s="49"/>
      <c r="AR1352" s="49"/>
      <c r="AX1352" s="19"/>
    </row>
    <row r="1353" spans="1:50" hidden="1">
      <c r="A1353" s="59" t="s">
        <v>925</v>
      </c>
      <c r="B1353" s="59" t="s">
        <v>101</v>
      </c>
      <c r="C1353" s="3">
        <v>42781</v>
      </c>
      <c r="D1353" s="19"/>
      <c r="E1353" s="49"/>
      <c r="F1353" s="49"/>
      <c r="G1353" s="49"/>
      <c r="H1353" s="49"/>
      <c r="I1353" s="49"/>
      <c r="J1353" s="49"/>
      <c r="K1353" s="49"/>
      <c r="L1353" s="49"/>
      <c r="M1353" s="49"/>
      <c r="N1353" s="49"/>
      <c r="O1353" s="49"/>
      <c r="P1353" s="49"/>
      <c r="Q1353" s="49"/>
      <c r="R1353" s="49"/>
      <c r="S1353" s="49"/>
      <c r="T1353" s="49"/>
      <c r="U1353" s="49"/>
      <c r="V1353" s="49"/>
      <c r="W1353" s="49"/>
      <c r="X1353" s="49"/>
      <c r="Y1353" s="49"/>
      <c r="Z1353" s="49"/>
      <c r="AA1353" s="49"/>
      <c r="AB1353" s="49"/>
      <c r="AC1353" s="49"/>
      <c r="AD1353" s="49"/>
      <c r="AE1353" s="49"/>
      <c r="AF1353" s="49"/>
      <c r="AG1353" s="49"/>
      <c r="AH1353" s="49"/>
      <c r="AI1353" s="49"/>
      <c r="AJ1353" s="49"/>
      <c r="AK1353" s="49"/>
      <c r="AL1353" s="49"/>
      <c r="AM1353" s="49"/>
      <c r="AN1353" s="49"/>
      <c r="AO1353" s="49"/>
      <c r="AP1353" s="49"/>
      <c r="AQ1353" s="49"/>
      <c r="AR1353" s="49"/>
      <c r="AX1353" s="19"/>
    </row>
    <row r="1354" spans="1:50" hidden="1">
      <c r="A1354" s="59" t="s">
        <v>926</v>
      </c>
      <c r="B1354" s="59" t="s">
        <v>101</v>
      </c>
      <c r="C1354" s="3">
        <v>42780</v>
      </c>
      <c r="D1354" s="19"/>
      <c r="E1354" s="49"/>
      <c r="F1354" s="49"/>
      <c r="G1354" s="49"/>
      <c r="H1354" s="49"/>
      <c r="I1354" s="49"/>
      <c r="J1354" s="49"/>
      <c r="K1354" s="49"/>
      <c r="L1354" s="49"/>
      <c r="M1354" s="49"/>
      <c r="N1354" s="49"/>
      <c r="O1354" s="49"/>
      <c r="P1354" s="49"/>
      <c r="Q1354" s="49"/>
      <c r="R1354" s="49"/>
      <c r="S1354" s="49"/>
      <c r="T1354" s="49"/>
      <c r="U1354" s="49"/>
      <c r="V1354" s="49"/>
      <c r="W1354" s="49"/>
      <c r="X1354" s="49"/>
      <c r="Y1354" s="49"/>
      <c r="Z1354" s="49"/>
      <c r="AA1354" s="49"/>
      <c r="AB1354" s="49"/>
      <c r="AC1354" s="49"/>
      <c r="AD1354" s="49"/>
      <c r="AE1354" s="49"/>
      <c r="AF1354" s="49"/>
      <c r="AG1354" s="49"/>
      <c r="AH1354" s="49"/>
      <c r="AI1354" s="49"/>
      <c r="AJ1354" s="49"/>
      <c r="AK1354" s="49"/>
      <c r="AL1354" s="49"/>
      <c r="AM1354" s="49"/>
      <c r="AN1354" s="49"/>
      <c r="AO1354" s="49"/>
      <c r="AP1354" s="49"/>
      <c r="AQ1354" s="49"/>
      <c r="AR1354" s="49"/>
      <c r="AX1354" s="19"/>
    </row>
    <row r="1355" spans="1:50" hidden="1">
      <c r="A1355" s="59" t="s">
        <v>927</v>
      </c>
      <c r="B1355" s="59" t="s">
        <v>101</v>
      </c>
      <c r="C1355" s="3">
        <v>42779</v>
      </c>
      <c r="D1355" s="19"/>
      <c r="E1355" s="49"/>
      <c r="F1355" s="49"/>
      <c r="G1355" s="49"/>
      <c r="H1355" s="49"/>
      <c r="I1355" s="49"/>
      <c r="J1355" s="49"/>
      <c r="K1355" s="49"/>
      <c r="L1355" s="49"/>
      <c r="M1355" s="49"/>
      <c r="N1355" s="49"/>
      <c r="O1355" s="49"/>
      <c r="P1355" s="49"/>
      <c r="Q1355" s="49"/>
      <c r="R1355" s="49"/>
      <c r="S1355" s="49"/>
      <c r="T1355" s="49"/>
      <c r="U1355" s="49"/>
      <c r="V1355" s="49"/>
      <c r="W1355" s="49"/>
      <c r="X1355" s="49"/>
      <c r="Y1355" s="49"/>
      <c r="Z1355" s="49"/>
      <c r="AA1355" s="49"/>
      <c r="AB1355" s="49"/>
      <c r="AC1355" s="49"/>
      <c r="AD1355" s="49"/>
      <c r="AE1355" s="49"/>
      <c r="AF1355" s="49"/>
      <c r="AG1355" s="49"/>
      <c r="AH1355" s="49"/>
      <c r="AI1355" s="49"/>
      <c r="AJ1355" s="49"/>
      <c r="AK1355" s="49"/>
      <c r="AL1355" s="49"/>
      <c r="AM1355" s="49"/>
      <c r="AN1355" s="49"/>
      <c r="AO1355" s="49"/>
      <c r="AP1355" s="49"/>
      <c r="AQ1355" s="49"/>
      <c r="AR1355" s="49"/>
      <c r="AX1355" s="19"/>
    </row>
    <row r="1356" spans="1:50" hidden="1">
      <c r="A1356" s="59" t="s">
        <v>928</v>
      </c>
      <c r="B1356" s="59" t="s">
        <v>101</v>
      </c>
      <c r="C1356" s="3">
        <v>42776</v>
      </c>
      <c r="D1356" s="19"/>
      <c r="E1356" s="49"/>
      <c r="F1356" s="49"/>
      <c r="G1356" s="49"/>
      <c r="H1356" s="49"/>
      <c r="I1356" s="49"/>
      <c r="J1356" s="49"/>
      <c r="K1356" s="49"/>
      <c r="L1356" s="49"/>
      <c r="M1356" s="49"/>
      <c r="N1356" s="49"/>
      <c r="O1356" s="49"/>
      <c r="P1356" s="49"/>
      <c r="Q1356" s="49"/>
      <c r="R1356" s="49"/>
      <c r="S1356" s="49"/>
      <c r="T1356" s="49"/>
      <c r="U1356" s="49"/>
      <c r="V1356" s="49"/>
      <c r="W1356" s="49"/>
      <c r="X1356" s="49"/>
      <c r="Y1356" s="49"/>
      <c r="Z1356" s="49"/>
      <c r="AA1356" s="49"/>
      <c r="AB1356" s="49"/>
      <c r="AC1356" s="49"/>
      <c r="AD1356" s="49"/>
      <c r="AE1356" s="49"/>
      <c r="AF1356" s="49"/>
      <c r="AG1356" s="49"/>
      <c r="AH1356" s="49"/>
      <c r="AI1356" s="49"/>
      <c r="AJ1356" s="49"/>
      <c r="AK1356" s="49"/>
      <c r="AL1356" s="49"/>
      <c r="AM1356" s="49"/>
      <c r="AN1356" s="49"/>
      <c r="AO1356" s="49"/>
      <c r="AP1356" s="49"/>
      <c r="AQ1356" s="49"/>
      <c r="AR1356" s="49"/>
      <c r="AX1356" s="19"/>
    </row>
    <row r="1357" spans="1:50" hidden="1">
      <c r="A1357" s="59" t="s">
        <v>929</v>
      </c>
      <c r="B1357" s="59" t="s">
        <v>101</v>
      </c>
      <c r="C1357" s="3">
        <v>42775</v>
      </c>
      <c r="D1357" s="19"/>
      <c r="E1357" s="49"/>
      <c r="F1357" s="49"/>
      <c r="G1357" s="49"/>
      <c r="H1357" s="49"/>
      <c r="I1357" s="49"/>
      <c r="J1357" s="49"/>
      <c r="K1357" s="49"/>
      <c r="L1357" s="49"/>
      <c r="M1357" s="49"/>
      <c r="N1357" s="49"/>
      <c r="O1357" s="49"/>
      <c r="P1357" s="49"/>
      <c r="Q1357" s="49"/>
      <c r="R1357" s="49"/>
      <c r="S1357" s="49"/>
      <c r="T1357" s="49"/>
      <c r="U1357" s="49"/>
      <c r="V1357" s="49"/>
      <c r="W1357" s="49"/>
      <c r="X1357" s="49"/>
      <c r="Y1357" s="49"/>
      <c r="Z1357" s="49"/>
      <c r="AA1357" s="49"/>
      <c r="AB1357" s="49"/>
      <c r="AC1357" s="49"/>
      <c r="AD1357" s="49"/>
      <c r="AE1357" s="49"/>
      <c r="AF1357" s="49"/>
      <c r="AG1357" s="49"/>
      <c r="AH1357" s="49"/>
      <c r="AI1357" s="49"/>
      <c r="AJ1357" s="49"/>
      <c r="AK1357" s="49"/>
      <c r="AL1357" s="49"/>
      <c r="AM1357" s="49"/>
      <c r="AN1357" s="49"/>
      <c r="AO1357" s="49"/>
      <c r="AP1357" s="49"/>
      <c r="AQ1357" s="49"/>
      <c r="AR1357" s="49"/>
      <c r="AX1357" s="19"/>
    </row>
    <row r="1358" spans="1:50" hidden="1">
      <c r="A1358" s="59" t="s">
        <v>930</v>
      </c>
      <c r="B1358" s="59" t="s">
        <v>101</v>
      </c>
      <c r="C1358" s="3">
        <v>42774</v>
      </c>
      <c r="D1358" s="19"/>
      <c r="E1358" s="49"/>
      <c r="F1358" s="49"/>
      <c r="G1358" s="49"/>
      <c r="H1358" s="49"/>
      <c r="I1358" s="49"/>
      <c r="J1358" s="49"/>
      <c r="K1358" s="49"/>
      <c r="L1358" s="49"/>
      <c r="M1358" s="49"/>
      <c r="N1358" s="49"/>
      <c r="O1358" s="49"/>
      <c r="P1358" s="49"/>
      <c r="Q1358" s="49"/>
      <c r="R1358" s="49"/>
      <c r="S1358" s="49"/>
      <c r="T1358" s="49"/>
      <c r="U1358" s="49"/>
      <c r="V1358" s="49"/>
      <c r="W1358" s="49"/>
      <c r="X1358" s="49"/>
      <c r="Y1358" s="49"/>
      <c r="Z1358" s="49"/>
      <c r="AA1358" s="49"/>
      <c r="AB1358" s="49"/>
      <c r="AC1358" s="49"/>
      <c r="AD1358" s="49"/>
      <c r="AE1358" s="49"/>
      <c r="AF1358" s="49"/>
      <c r="AG1358" s="49"/>
      <c r="AH1358" s="49"/>
      <c r="AI1358" s="49"/>
      <c r="AJ1358" s="49"/>
      <c r="AK1358" s="49"/>
      <c r="AL1358" s="49"/>
      <c r="AM1358" s="49"/>
      <c r="AN1358" s="49"/>
      <c r="AO1358" s="49"/>
      <c r="AP1358" s="49"/>
      <c r="AQ1358" s="49"/>
      <c r="AR1358" s="49"/>
      <c r="AX1358" s="19"/>
    </row>
    <row r="1359" spans="1:50" hidden="1">
      <c r="A1359" s="59" t="s">
        <v>931</v>
      </c>
      <c r="B1359" s="59" t="s">
        <v>101</v>
      </c>
      <c r="C1359" s="3">
        <v>42773</v>
      </c>
      <c r="D1359" s="19"/>
      <c r="E1359" s="49"/>
      <c r="F1359" s="49"/>
      <c r="G1359" s="49"/>
      <c r="H1359" s="49"/>
      <c r="I1359" s="49"/>
      <c r="J1359" s="49"/>
      <c r="K1359" s="49"/>
      <c r="L1359" s="49"/>
      <c r="M1359" s="49"/>
      <c r="N1359" s="49"/>
      <c r="O1359" s="49"/>
      <c r="P1359" s="49"/>
      <c r="Q1359" s="49"/>
      <c r="R1359" s="49"/>
      <c r="S1359" s="49"/>
      <c r="T1359" s="49"/>
      <c r="U1359" s="49"/>
      <c r="V1359" s="49"/>
      <c r="W1359" s="49"/>
      <c r="X1359" s="49"/>
      <c r="Y1359" s="49"/>
      <c r="Z1359" s="49"/>
      <c r="AA1359" s="49"/>
      <c r="AB1359" s="49"/>
      <c r="AC1359" s="49"/>
      <c r="AD1359" s="49"/>
      <c r="AE1359" s="49"/>
      <c r="AF1359" s="49"/>
      <c r="AG1359" s="49"/>
      <c r="AH1359" s="49"/>
      <c r="AI1359" s="49"/>
      <c r="AJ1359" s="49"/>
      <c r="AK1359" s="49"/>
      <c r="AL1359" s="49"/>
      <c r="AM1359" s="49"/>
      <c r="AN1359" s="49"/>
      <c r="AO1359" s="49"/>
      <c r="AP1359" s="49"/>
      <c r="AQ1359" s="49"/>
      <c r="AR1359" s="49"/>
      <c r="AX1359" s="19"/>
    </row>
    <row r="1360" spans="1:50" hidden="1">
      <c r="A1360" s="59" t="s">
        <v>932</v>
      </c>
      <c r="B1360" s="59" t="s">
        <v>101</v>
      </c>
      <c r="C1360" s="3">
        <v>42772</v>
      </c>
      <c r="D1360" s="19"/>
      <c r="E1360" s="49"/>
      <c r="F1360" s="49"/>
      <c r="G1360" s="49"/>
      <c r="H1360" s="49"/>
      <c r="I1360" s="49"/>
      <c r="J1360" s="49"/>
      <c r="K1360" s="49"/>
      <c r="L1360" s="49"/>
      <c r="M1360" s="49"/>
      <c r="N1360" s="49"/>
      <c r="O1360" s="49"/>
      <c r="P1360" s="49"/>
      <c r="Q1360" s="49"/>
      <c r="R1360" s="49"/>
      <c r="S1360" s="49"/>
      <c r="T1360" s="49"/>
      <c r="U1360" s="49"/>
      <c r="V1360" s="49"/>
      <c r="W1360" s="49"/>
      <c r="X1360" s="49"/>
      <c r="Y1360" s="49"/>
      <c r="Z1360" s="49"/>
      <c r="AA1360" s="49"/>
      <c r="AB1360" s="49"/>
      <c r="AC1360" s="49"/>
      <c r="AD1360" s="49"/>
      <c r="AE1360" s="49"/>
      <c r="AF1360" s="49"/>
      <c r="AG1360" s="49"/>
      <c r="AH1360" s="49"/>
      <c r="AI1360" s="49"/>
      <c r="AJ1360" s="49"/>
      <c r="AK1360" s="49"/>
      <c r="AL1360" s="49"/>
      <c r="AM1360" s="49"/>
      <c r="AN1360" s="49"/>
      <c r="AO1360" s="49"/>
      <c r="AP1360" s="49"/>
      <c r="AQ1360" s="49"/>
      <c r="AR1360" s="49"/>
      <c r="AX1360" s="19"/>
    </row>
    <row r="1361" spans="1:50" hidden="1">
      <c r="A1361" s="59" t="s">
        <v>933</v>
      </c>
      <c r="B1361" s="59" t="s">
        <v>101</v>
      </c>
      <c r="C1361" s="3">
        <v>42769</v>
      </c>
      <c r="D1361" s="19"/>
      <c r="E1361" s="49"/>
      <c r="F1361" s="49"/>
      <c r="G1361" s="49"/>
      <c r="H1361" s="49"/>
      <c r="I1361" s="49"/>
      <c r="J1361" s="49"/>
      <c r="K1361" s="49"/>
      <c r="L1361" s="49"/>
      <c r="M1361" s="49"/>
      <c r="N1361" s="49"/>
      <c r="O1361" s="49"/>
      <c r="P1361" s="49"/>
      <c r="Q1361" s="49"/>
      <c r="R1361" s="49"/>
      <c r="S1361" s="49"/>
      <c r="T1361" s="49"/>
      <c r="U1361" s="49"/>
      <c r="V1361" s="49"/>
      <c r="W1361" s="49"/>
      <c r="X1361" s="49"/>
      <c r="Y1361" s="49"/>
      <c r="Z1361" s="49"/>
      <c r="AA1361" s="49"/>
      <c r="AB1361" s="49"/>
      <c r="AC1361" s="49"/>
      <c r="AD1361" s="49"/>
      <c r="AE1361" s="49"/>
      <c r="AF1361" s="49"/>
      <c r="AG1361" s="49"/>
      <c r="AH1361" s="49"/>
      <c r="AI1361" s="49"/>
      <c r="AJ1361" s="49"/>
      <c r="AK1361" s="49"/>
      <c r="AL1361" s="49"/>
      <c r="AM1361" s="49"/>
      <c r="AN1361" s="49"/>
      <c r="AO1361" s="49"/>
      <c r="AP1361" s="49"/>
      <c r="AQ1361" s="49"/>
      <c r="AR1361" s="49"/>
      <c r="AX1361" s="19"/>
    </row>
    <row r="1362" spans="1:50" hidden="1">
      <c r="A1362" s="59" t="s">
        <v>934</v>
      </c>
      <c r="B1362" s="59" t="s">
        <v>101</v>
      </c>
      <c r="C1362" s="3">
        <v>42768</v>
      </c>
      <c r="D1362" s="19"/>
      <c r="E1362" s="49"/>
      <c r="F1362" s="49"/>
      <c r="G1362" s="49"/>
      <c r="H1362" s="49"/>
      <c r="I1362" s="49"/>
      <c r="J1362" s="49"/>
      <c r="K1362" s="49"/>
      <c r="L1362" s="49"/>
      <c r="M1362" s="49"/>
      <c r="N1362" s="49"/>
      <c r="O1362" s="49"/>
      <c r="P1362" s="49"/>
      <c r="Q1362" s="49"/>
      <c r="R1362" s="49"/>
      <c r="S1362" s="49"/>
      <c r="T1362" s="49"/>
      <c r="U1362" s="49"/>
      <c r="V1362" s="49"/>
      <c r="W1362" s="49"/>
      <c r="X1362" s="49"/>
      <c r="Y1362" s="49"/>
      <c r="Z1362" s="49"/>
      <c r="AA1362" s="49"/>
      <c r="AB1362" s="49"/>
      <c r="AC1362" s="49"/>
      <c r="AD1362" s="49"/>
      <c r="AE1362" s="49"/>
      <c r="AF1362" s="49"/>
      <c r="AG1362" s="49"/>
      <c r="AH1362" s="49"/>
      <c r="AI1362" s="49"/>
      <c r="AJ1362" s="49"/>
      <c r="AK1362" s="49"/>
      <c r="AL1362" s="49"/>
      <c r="AM1362" s="49"/>
      <c r="AN1362" s="49"/>
      <c r="AO1362" s="49"/>
      <c r="AP1362" s="49"/>
      <c r="AQ1362" s="49"/>
      <c r="AR1362" s="49"/>
      <c r="AX1362" s="19"/>
    </row>
    <row r="1363" spans="1:50" hidden="1">
      <c r="A1363" s="59" t="s">
        <v>935</v>
      </c>
      <c r="B1363" s="59" t="s">
        <v>101</v>
      </c>
      <c r="C1363" s="3">
        <v>42767</v>
      </c>
      <c r="D1363" s="19"/>
      <c r="E1363" s="49"/>
      <c r="F1363" s="49"/>
      <c r="G1363" s="49"/>
      <c r="H1363" s="49"/>
      <c r="I1363" s="49"/>
      <c r="J1363" s="49"/>
      <c r="K1363" s="49"/>
      <c r="L1363" s="49"/>
      <c r="M1363" s="49"/>
      <c r="N1363" s="49"/>
      <c r="O1363" s="49"/>
      <c r="P1363" s="49"/>
      <c r="Q1363" s="49"/>
      <c r="R1363" s="49"/>
      <c r="S1363" s="49"/>
      <c r="T1363" s="49"/>
      <c r="U1363" s="49"/>
      <c r="V1363" s="49"/>
      <c r="W1363" s="49"/>
      <c r="X1363" s="49"/>
      <c r="Y1363" s="49"/>
      <c r="Z1363" s="49"/>
      <c r="AA1363" s="49"/>
      <c r="AB1363" s="49"/>
      <c r="AC1363" s="49"/>
      <c r="AD1363" s="49"/>
      <c r="AE1363" s="49"/>
      <c r="AF1363" s="49"/>
      <c r="AG1363" s="49"/>
      <c r="AH1363" s="49"/>
      <c r="AI1363" s="49"/>
      <c r="AJ1363" s="49"/>
      <c r="AK1363" s="49"/>
      <c r="AL1363" s="49"/>
      <c r="AM1363" s="49"/>
      <c r="AN1363" s="49"/>
      <c r="AO1363" s="49"/>
      <c r="AP1363" s="49"/>
      <c r="AQ1363" s="49"/>
      <c r="AR1363" s="49"/>
      <c r="AX1363" s="19"/>
    </row>
    <row r="1364" spans="1:50" hidden="1">
      <c r="A1364" s="59" t="s">
        <v>936</v>
      </c>
      <c r="B1364" s="59" t="s">
        <v>102</v>
      </c>
      <c r="C1364" s="3">
        <v>42766</v>
      </c>
      <c r="D1364" s="19"/>
      <c r="E1364" s="49"/>
      <c r="F1364" s="49"/>
      <c r="G1364" s="49"/>
      <c r="H1364" s="49"/>
      <c r="I1364" s="49"/>
      <c r="J1364" s="49"/>
      <c r="K1364" s="49"/>
      <c r="L1364" s="49"/>
      <c r="M1364" s="49"/>
      <c r="N1364" s="49"/>
      <c r="O1364" s="49"/>
      <c r="P1364" s="49"/>
      <c r="Q1364" s="49"/>
      <c r="R1364" s="49"/>
      <c r="S1364" s="49"/>
      <c r="T1364" s="49"/>
      <c r="U1364" s="49"/>
      <c r="V1364" s="49"/>
      <c r="W1364" s="49"/>
      <c r="X1364" s="49"/>
      <c r="Y1364" s="49"/>
      <c r="Z1364" s="49"/>
      <c r="AA1364" s="49"/>
      <c r="AB1364" s="49"/>
      <c r="AC1364" s="49"/>
      <c r="AD1364" s="49"/>
      <c r="AE1364" s="49"/>
      <c r="AF1364" s="49"/>
      <c r="AG1364" s="49"/>
      <c r="AH1364" s="49"/>
      <c r="AI1364" s="49"/>
      <c r="AJ1364" s="49"/>
      <c r="AK1364" s="49"/>
      <c r="AL1364" s="49"/>
      <c r="AM1364" s="49"/>
      <c r="AN1364" s="49"/>
      <c r="AO1364" s="49"/>
      <c r="AP1364" s="49"/>
      <c r="AQ1364" s="49"/>
      <c r="AR1364" s="49"/>
      <c r="AX1364" s="19"/>
    </row>
    <row r="1365" spans="1:50" hidden="1">
      <c r="A1365" s="59" t="s">
        <v>937</v>
      </c>
      <c r="B1365" s="59" t="s">
        <v>102</v>
      </c>
      <c r="C1365" s="3">
        <v>42765</v>
      </c>
      <c r="D1365" s="19"/>
      <c r="E1365" s="49"/>
      <c r="F1365" s="49"/>
      <c r="G1365" s="49"/>
      <c r="H1365" s="49"/>
      <c r="I1365" s="49"/>
      <c r="J1365" s="49"/>
      <c r="K1365" s="49"/>
      <c r="L1365" s="49"/>
      <c r="M1365" s="49"/>
      <c r="N1365" s="49"/>
      <c r="O1365" s="49"/>
      <c r="P1365" s="49"/>
      <c r="Q1365" s="49"/>
      <c r="R1365" s="49"/>
      <c r="S1365" s="49"/>
      <c r="T1365" s="49"/>
      <c r="U1365" s="49"/>
      <c r="V1365" s="49"/>
      <c r="W1365" s="49"/>
      <c r="X1365" s="49"/>
      <c r="Y1365" s="49"/>
      <c r="Z1365" s="49"/>
      <c r="AA1365" s="49"/>
      <c r="AB1365" s="49"/>
      <c r="AC1365" s="49"/>
      <c r="AD1365" s="49"/>
      <c r="AE1365" s="49"/>
      <c r="AF1365" s="49"/>
      <c r="AG1365" s="49"/>
      <c r="AH1365" s="49"/>
      <c r="AI1365" s="49"/>
      <c r="AJ1365" s="49"/>
      <c r="AK1365" s="49"/>
      <c r="AL1365" s="49"/>
      <c r="AM1365" s="49"/>
      <c r="AN1365" s="49"/>
      <c r="AO1365" s="49"/>
      <c r="AP1365" s="49"/>
      <c r="AQ1365" s="49"/>
      <c r="AR1365" s="49"/>
      <c r="AX1365" s="19"/>
    </row>
    <row r="1366" spans="1:50" hidden="1">
      <c r="A1366" s="59" t="s">
        <v>938</v>
      </c>
      <c r="B1366" s="59" t="s">
        <v>102</v>
      </c>
      <c r="C1366" s="3">
        <v>42762</v>
      </c>
      <c r="D1366" s="19"/>
      <c r="E1366" s="49"/>
      <c r="F1366" s="49"/>
      <c r="G1366" s="49"/>
      <c r="H1366" s="49"/>
      <c r="I1366" s="49"/>
      <c r="J1366" s="49"/>
      <c r="K1366" s="49"/>
      <c r="L1366" s="49"/>
      <c r="M1366" s="49"/>
      <c r="N1366" s="49"/>
      <c r="O1366" s="49"/>
      <c r="P1366" s="49"/>
      <c r="Q1366" s="49"/>
      <c r="R1366" s="49"/>
      <c r="S1366" s="49"/>
      <c r="T1366" s="49"/>
      <c r="U1366" s="49"/>
      <c r="V1366" s="49"/>
      <c r="W1366" s="49"/>
      <c r="X1366" s="49"/>
      <c r="Y1366" s="49"/>
      <c r="Z1366" s="49"/>
      <c r="AA1366" s="49"/>
      <c r="AB1366" s="49"/>
      <c r="AC1366" s="49"/>
      <c r="AD1366" s="49"/>
      <c r="AE1366" s="49"/>
      <c r="AF1366" s="49"/>
      <c r="AG1366" s="49"/>
      <c r="AH1366" s="49"/>
      <c r="AI1366" s="49"/>
      <c r="AJ1366" s="49"/>
      <c r="AK1366" s="49"/>
      <c r="AL1366" s="49"/>
      <c r="AM1366" s="49"/>
      <c r="AN1366" s="49"/>
      <c r="AO1366" s="49"/>
      <c r="AP1366" s="49"/>
      <c r="AQ1366" s="49"/>
      <c r="AR1366" s="49"/>
      <c r="AX1366" s="19"/>
    </row>
    <row r="1367" spans="1:50" hidden="1">
      <c r="A1367" s="59" t="s">
        <v>939</v>
      </c>
      <c r="B1367" s="59" t="s">
        <v>102</v>
      </c>
      <c r="C1367" s="3">
        <v>42761</v>
      </c>
      <c r="D1367" s="19"/>
      <c r="E1367" s="49"/>
      <c r="F1367" s="49"/>
      <c r="G1367" s="49"/>
      <c r="H1367" s="49"/>
      <c r="I1367" s="49"/>
      <c r="J1367" s="49"/>
      <c r="K1367" s="49"/>
      <c r="L1367" s="49"/>
      <c r="M1367" s="49"/>
      <c r="N1367" s="49"/>
      <c r="O1367" s="49"/>
      <c r="P1367" s="49"/>
      <c r="Q1367" s="49"/>
      <c r="R1367" s="49"/>
      <c r="S1367" s="49"/>
      <c r="T1367" s="49"/>
      <c r="U1367" s="49"/>
      <c r="V1367" s="49"/>
      <c r="W1367" s="49"/>
      <c r="X1367" s="49"/>
      <c r="Y1367" s="49"/>
      <c r="Z1367" s="49"/>
      <c r="AA1367" s="49"/>
      <c r="AB1367" s="49"/>
      <c r="AC1367" s="49"/>
      <c r="AD1367" s="49"/>
      <c r="AE1367" s="49"/>
      <c r="AF1367" s="49"/>
      <c r="AG1367" s="49"/>
      <c r="AH1367" s="49"/>
      <c r="AI1367" s="49"/>
      <c r="AJ1367" s="49"/>
      <c r="AK1367" s="49"/>
      <c r="AL1367" s="49"/>
      <c r="AM1367" s="49"/>
      <c r="AN1367" s="49"/>
      <c r="AO1367" s="49"/>
      <c r="AP1367" s="49"/>
      <c r="AQ1367" s="49"/>
      <c r="AR1367" s="49"/>
      <c r="AX1367" s="19"/>
    </row>
    <row r="1368" spans="1:50" hidden="1">
      <c r="A1368" s="59" t="s">
        <v>940</v>
      </c>
      <c r="B1368" s="59" t="s">
        <v>102</v>
      </c>
      <c r="C1368" s="3">
        <v>42760</v>
      </c>
      <c r="D1368" s="19"/>
      <c r="E1368" s="49"/>
      <c r="F1368" s="49"/>
      <c r="G1368" s="49"/>
      <c r="H1368" s="49"/>
      <c r="I1368" s="49"/>
      <c r="J1368" s="49"/>
      <c r="K1368" s="49"/>
      <c r="L1368" s="49"/>
      <c r="M1368" s="49"/>
      <c r="N1368" s="49"/>
      <c r="O1368" s="49"/>
      <c r="P1368" s="49"/>
      <c r="Q1368" s="49"/>
      <c r="R1368" s="49"/>
      <c r="S1368" s="49"/>
      <c r="T1368" s="49"/>
      <c r="U1368" s="49"/>
      <c r="V1368" s="49"/>
      <c r="W1368" s="49"/>
      <c r="X1368" s="49"/>
      <c r="Y1368" s="49"/>
      <c r="Z1368" s="49"/>
      <c r="AA1368" s="49"/>
      <c r="AB1368" s="49"/>
      <c r="AC1368" s="49"/>
      <c r="AD1368" s="49"/>
      <c r="AE1368" s="49"/>
      <c r="AF1368" s="49"/>
      <c r="AG1368" s="49"/>
      <c r="AH1368" s="49"/>
      <c r="AI1368" s="49"/>
      <c r="AJ1368" s="49"/>
      <c r="AK1368" s="49"/>
      <c r="AL1368" s="49"/>
      <c r="AM1368" s="49"/>
      <c r="AN1368" s="49"/>
      <c r="AO1368" s="49"/>
      <c r="AP1368" s="49"/>
      <c r="AQ1368" s="49"/>
      <c r="AR1368" s="49"/>
      <c r="AX1368" s="19"/>
    </row>
    <row r="1369" spans="1:50" hidden="1">
      <c r="A1369" s="59" t="s">
        <v>941</v>
      </c>
      <c r="B1369" s="59" t="s">
        <v>102</v>
      </c>
      <c r="C1369" s="3">
        <v>42759</v>
      </c>
      <c r="D1369" s="19"/>
      <c r="E1369" s="49"/>
      <c r="F1369" s="49"/>
      <c r="G1369" s="49"/>
      <c r="H1369" s="49"/>
      <c r="I1369" s="49"/>
      <c r="J1369" s="49"/>
      <c r="K1369" s="49"/>
      <c r="L1369" s="49"/>
      <c r="M1369" s="49"/>
      <c r="N1369" s="49"/>
      <c r="O1369" s="49"/>
      <c r="P1369" s="49"/>
      <c r="Q1369" s="49"/>
      <c r="R1369" s="49"/>
      <c r="S1369" s="49"/>
      <c r="T1369" s="49"/>
      <c r="U1369" s="49"/>
      <c r="V1369" s="49"/>
      <c r="W1369" s="49"/>
      <c r="X1369" s="49"/>
      <c r="Y1369" s="49"/>
      <c r="Z1369" s="49"/>
      <c r="AA1369" s="49"/>
      <c r="AB1369" s="49"/>
      <c r="AC1369" s="49"/>
      <c r="AD1369" s="49"/>
      <c r="AE1369" s="49"/>
      <c r="AF1369" s="49"/>
      <c r="AG1369" s="49"/>
      <c r="AH1369" s="49"/>
      <c r="AI1369" s="49"/>
      <c r="AJ1369" s="49"/>
      <c r="AK1369" s="49"/>
      <c r="AL1369" s="49"/>
      <c r="AM1369" s="49"/>
      <c r="AN1369" s="49"/>
      <c r="AO1369" s="49"/>
      <c r="AP1369" s="49"/>
      <c r="AQ1369" s="49"/>
      <c r="AR1369" s="49"/>
      <c r="AX1369" s="19"/>
    </row>
    <row r="1370" spans="1:50" hidden="1">
      <c r="A1370" s="59" t="s">
        <v>942</v>
      </c>
      <c r="B1370" s="59" t="s">
        <v>102</v>
      </c>
      <c r="C1370" s="3">
        <v>42758</v>
      </c>
      <c r="D1370" s="19"/>
      <c r="E1370" s="49"/>
      <c r="F1370" s="49"/>
      <c r="G1370" s="49"/>
      <c r="H1370" s="49"/>
      <c r="I1370" s="49"/>
      <c r="J1370" s="49"/>
      <c r="K1370" s="49"/>
      <c r="L1370" s="49"/>
      <c r="M1370" s="49"/>
      <c r="N1370" s="49"/>
      <c r="O1370" s="49"/>
      <c r="P1370" s="49"/>
      <c r="Q1370" s="49"/>
      <c r="R1370" s="49"/>
      <c r="S1370" s="49"/>
      <c r="T1370" s="49"/>
      <c r="U1370" s="49"/>
      <c r="V1370" s="49"/>
      <c r="W1370" s="49"/>
      <c r="X1370" s="49"/>
      <c r="Y1370" s="49"/>
      <c r="Z1370" s="49"/>
      <c r="AA1370" s="49"/>
      <c r="AB1370" s="49"/>
      <c r="AC1370" s="49"/>
      <c r="AD1370" s="49"/>
      <c r="AE1370" s="49"/>
      <c r="AF1370" s="49"/>
      <c r="AG1370" s="49"/>
      <c r="AH1370" s="49"/>
      <c r="AI1370" s="49"/>
      <c r="AJ1370" s="49"/>
      <c r="AK1370" s="49"/>
      <c r="AL1370" s="49"/>
      <c r="AM1370" s="49"/>
      <c r="AN1370" s="49"/>
      <c r="AO1370" s="49"/>
      <c r="AP1370" s="49"/>
      <c r="AQ1370" s="49"/>
      <c r="AR1370" s="49"/>
      <c r="AX1370" s="19"/>
    </row>
    <row r="1371" spans="1:50" hidden="1">
      <c r="A1371" s="59" t="s">
        <v>943</v>
      </c>
      <c r="B1371" s="59" t="s">
        <v>102</v>
      </c>
      <c r="C1371" s="3">
        <v>42755</v>
      </c>
      <c r="D1371" s="19"/>
      <c r="E1371" s="49"/>
      <c r="F1371" s="49"/>
      <c r="G1371" s="49"/>
      <c r="H1371" s="49"/>
      <c r="I1371" s="49"/>
      <c r="J1371" s="49"/>
      <c r="K1371" s="49"/>
      <c r="L1371" s="49"/>
      <c r="M1371" s="49"/>
      <c r="N1371" s="49"/>
      <c r="O1371" s="49"/>
      <c r="P1371" s="49"/>
      <c r="Q1371" s="49"/>
      <c r="R1371" s="49"/>
      <c r="S1371" s="49"/>
      <c r="T1371" s="49"/>
      <c r="U1371" s="49"/>
      <c r="V1371" s="49"/>
      <c r="W1371" s="49"/>
      <c r="X1371" s="49"/>
      <c r="Y1371" s="49"/>
      <c r="Z1371" s="49"/>
      <c r="AA1371" s="49"/>
      <c r="AB1371" s="49"/>
      <c r="AC1371" s="49"/>
      <c r="AD1371" s="49"/>
      <c r="AE1371" s="49"/>
      <c r="AF1371" s="49"/>
      <c r="AG1371" s="49"/>
      <c r="AH1371" s="49"/>
      <c r="AI1371" s="49"/>
      <c r="AJ1371" s="49"/>
      <c r="AK1371" s="49"/>
      <c r="AL1371" s="49"/>
      <c r="AM1371" s="49"/>
      <c r="AN1371" s="49"/>
      <c r="AO1371" s="49"/>
      <c r="AP1371" s="49"/>
      <c r="AQ1371" s="49"/>
      <c r="AR1371" s="49"/>
      <c r="AX1371" s="19"/>
    </row>
    <row r="1372" spans="1:50" hidden="1">
      <c r="A1372" s="59" t="s">
        <v>944</v>
      </c>
      <c r="B1372" s="59" t="s">
        <v>102</v>
      </c>
      <c r="C1372" s="3">
        <v>42754</v>
      </c>
      <c r="D1372" s="19"/>
      <c r="E1372" s="49"/>
      <c r="F1372" s="49"/>
      <c r="G1372" s="49"/>
      <c r="H1372" s="49"/>
      <c r="I1372" s="49"/>
      <c r="J1372" s="49"/>
      <c r="K1372" s="49"/>
      <c r="L1372" s="49"/>
      <c r="M1372" s="49"/>
      <c r="N1372" s="49"/>
      <c r="O1372" s="49"/>
      <c r="P1372" s="49"/>
      <c r="Q1372" s="49"/>
      <c r="R1372" s="49"/>
      <c r="S1372" s="49"/>
      <c r="T1372" s="49"/>
      <c r="U1372" s="49"/>
      <c r="V1372" s="49"/>
      <c r="W1372" s="49"/>
      <c r="X1372" s="49"/>
      <c r="Y1372" s="49"/>
      <c r="Z1372" s="49"/>
      <c r="AA1372" s="49"/>
      <c r="AB1372" s="49"/>
      <c r="AC1372" s="49"/>
      <c r="AD1372" s="49"/>
      <c r="AE1372" s="49"/>
      <c r="AF1372" s="49"/>
      <c r="AG1372" s="49"/>
      <c r="AH1372" s="49"/>
      <c r="AI1372" s="49"/>
      <c r="AJ1372" s="49"/>
      <c r="AK1372" s="49"/>
      <c r="AL1372" s="49"/>
      <c r="AM1372" s="49"/>
      <c r="AN1372" s="49"/>
      <c r="AO1372" s="49"/>
      <c r="AP1372" s="49"/>
      <c r="AQ1372" s="49"/>
      <c r="AR1372" s="49"/>
      <c r="AX1372" s="19"/>
    </row>
    <row r="1373" spans="1:50" hidden="1">
      <c r="A1373" s="59" t="s">
        <v>945</v>
      </c>
      <c r="B1373" s="59" t="s">
        <v>102</v>
      </c>
      <c r="C1373" s="3">
        <v>42753</v>
      </c>
      <c r="D1373" s="19"/>
      <c r="E1373" s="49"/>
      <c r="F1373" s="49"/>
      <c r="G1373" s="49"/>
      <c r="H1373" s="49"/>
      <c r="I1373" s="49"/>
      <c r="J1373" s="49"/>
      <c r="K1373" s="49"/>
      <c r="L1373" s="49"/>
      <c r="M1373" s="49"/>
      <c r="N1373" s="49"/>
      <c r="O1373" s="49"/>
      <c r="P1373" s="49"/>
      <c r="Q1373" s="49"/>
      <c r="R1373" s="49"/>
      <c r="S1373" s="49"/>
      <c r="T1373" s="49"/>
      <c r="U1373" s="49"/>
      <c r="V1373" s="49"/>
      <c r="W1373" s="49"/>
      <c r="X1373" s="49"/>
      <c r="Y1373" s="49"/>
      <c r="Z1373" s="49"/>
      <c r="AA1373" s="49"/>
      <c r="AB1373" s="49"/>
      <c r="AC1373" s="49"/>
      <c r="AD1373" s="49"/>
      <c r="AE1373" s="49"/>
      <c r="AF1373" s="49"/>
      <c r="AG1373" s="49"/>
      <c r="AH1373" s="49"/>
      <c r="AI1373" s="49"/>
      <c r="AJ1373" s="49"/>
      <c r="AK1373" s="49"/>
      <c r="AL1373" s="49"/>
      <c r="AM1373" s="49"/>
      <c r="AN1373" s="49"/>
      <c r="AO1373" s="49"/>
      <c r="AP1373" s="49"/>
      <c r="AQ1373" s="49"/>
      <c r="AR1373" s="49"/>
      <c r="AX1373" s="19"/>
    </row>
    <row r="1374" spans="1:50" hidden="1">
      <c r="A1374" s="59" t="s">
        <v>946</v>
      </c>
      <c r="B1374" s="59" t="s">
        <v>102</v>
      </c>
      <c r="C1374" s="3">
        <v>42752</v>
      </c>
      <c r="D1374" s="19"/>
      <c r="E1374" s="49"/>
      <c r="F1374" s="49"/>
      <c r="G1374" s="49"/>
      <c r="H1374" s="49"/>
      <c r="I1374" s="49"/>
      <c r="J1374" s="49"/>
      <c r="K1374" s="49"/>
      <c r="L1374" s="49"/>
      <c r="M1374" s="49"/>
      <c r="N1374" s="49"/>
      <c r="O1374" s="49"/>
      <c r="P1374" s="49"/>
      <c r="Q1374" s="49"/>
      <c r="R1374" s="49"/>
      <c r="S1374" s="49"/>
      <c r="T1374" s="49"/>
      <c r="U1374" s="49"/>
      <c r="V1374" s="49"/>
      <c r="W1374" s="49"/>
      <c r="X1374" s="49"/>
      <c r="Y1374" s="49"/>
      <c r="Z1374" s="49"/>
      <c r="AA1374" s="49"/>
      <c r="AB1374" s="49"/>
      <c r="AC1374" s="49"/>
      <c r="AD1374" s="49"/>
      <c r="AE1374" s="49"/>
      <c r="AF1374" s="49"/>
      <c r="AG1374" s="49"/>
      <c r="AH1374" s="49"/>
      <c r="AI1374" s="49"/>
      <c r="AJ1374" s="49"/>
      <c r="AK1374" s="49"/>
      <c r="AL1374" s="49"/>
      <c r="AM1374" s="49"/>
      <c r="AN1374" s="49"/>
      <c r="AO1374" s="49"/>
      <c r="AP1374" s="49"/>
      <c r="AQ1374" s="49"/>
      <c r="AR1374" s="49"/>
      <c r="AX1374" s="19"/>
    </row>
    <row r="1375" spans="1:50" hidden="1">
      <c r="A1375" s="59" t="s">
        <v>947</v>
      </c>
      <c r="B1375" s="59" t="s">
        <v>102</v>
      </c>
      <c r="C1375" s="3">
        <v>42748</v>
      </c>
      <c r="D1375" s="19"/>
      <c r="E1375" s="49"/>
      <c r="F1375" s="49"/>
      <c r="G1375" s="49"/>
      <c r="H1375" s="49"/>
      <c r="I1375" s="49"/>
      <c r="J1375" s="49"/>
      <c r="K1375" s="49"/>
      <c r="L1375" s="49"/>
      <c r="M1375" s="49"/>
      <c r="N1375" s="49"/>
      <c r="O1375" s="49"/>
      <c r="P1375" s="49"/>
      <c r="Q1375" s="49"/>
      <c r="R1375" s="49"/>
      <c r="S1375" s="49"/>
      <c r="T1375" s="49"/>
      <c r="U1375" s="49"/>
      <c r="V1375" s="49"/>
      <c r="W1375" s="49"/>
      <c r="X1375" s="49"/>
      <c r="Y1375" s="49"/>
      <c r="Z1375" s="49"/>
      <c r="AA1375" s="49"/>
      <c r="AB1375" s="49"/>
      <c r="AC1375" s="49"/>
      <c r="AD1375" s="49"/>
      <c r="AE1375" s="49"/>
      <c r="AF1375" s="49"/>
      <c r="AG1375" s="49"/>
      <c r="AH1375" s="49"/>
      <c r="AI1375" s="49"/>
      <c r="AJ1375" s="49"/>
      <c r="AK1375" s="49"/>
      <c r="AL1375" s="49"/>
      <c r="AM1375" s="49"/>
      <c r="AN1375" s="49"/>
      <c r="AO1375" s="49"/>
      <c r="AP1375" s="49"/>
      <c r="AQ1375" s="49"/>
      <c r="AR1375" s="49"/>
      <c r="AX1375" s="19"/>
    </row>
    <row r="1376" spans="1:50" hidden="1">
      <c r="A1376" s="59" t="s">
        <v>948</v>
      </c>
      <c r="B1376" s="59" t="s">
        <v>102</v>
      </c>
      <c r="C1376" s="3">
        <v>42747</v>
      </c>
      <c r="D1376" s="19"/>
      <c r="E1376" s="49"/>
      <c r="F1376" s="49"/>
      <c r="G1376" s="49"/>
      <c r="H1376" s="49"/>
      <c r="I1376" s="49"/>
      <c r="J1376" s="49"/>
      <c r="K1376" s="49"/>
      <c r="L1376" s="49"/>
      <c r="M1376" s="49"/>
      <c r="N1376" s="49"/>
      <c r="O1376" s="49"/>
      <c r="P1376" s="49"/>
      <c r="Q1376" s="49"/>
      <c r="R1376" s="49"/>
      <c r="S1376" s="49"/>
      <c r="T1376" s="49"/>
      <c r="U1376" s="49"/>
      <c r="V1376" s="49"/>
      <c r="W1376" s="49"/>
      <c r="X1376" s="49"/>
      <c r="Y1376" s="49"/>
      <c r="Z1376" s="49"/>
      <c r="AA1376" s="49"/>
      <c r="AB1376" s="49"/>
      <c r="AC1376" s="49"/>
      <c r="AD1376" s="49"/>
      <c r="AE1376" s="49"/>
      <c r="AF1376" s="49"/>
      <c r="AG1376" s="49"/>
      <c r="AH1376" s="49"/>
      <c r="AI1376" s="49"/>
      <c r="AJ1376" s="49"/>
      <c r="AK1376" s="49"/>
      <c r="AL1376" s="49"/>
      <c r="AM1376" s="49"/>
      <c r="AN1376" s="49"/>
      <c r="AO1376" s="49"/>
      <c r="AP1376" s="49"/>
      <c r="AQ1376" s="49"/>
      <c r="AR1376" s="49"/>
      <c r="AX1376" s="19"/>
    </row>
    <row r="1377" spans="1:50" hidden="1">
      <c r="A1377" s="59" t="s">
        <v>949</v>
      </c>
      <c r="B1377" s="59" t="s">
        <v>102</v>
      </c>
      <c r="C1377" s="3">
        <v>42746</v>
      </c>
      <c r="D1377" s="19"/>
      <c r="E1377" s="49"/>
      <c r="F1377" s="49"/>
      <c r="G1377" s="49"/>
      <c r="H1377" s="49"/>
      <c r="I1377" s="49"/>
      <c r="J1377" s="49"/>
      <c r="K1377" s="49"/>
      <c r="L1377" s="49"/>
      <c r="M1377" s="49"/>
      <c r="N1377" s="49"/>
      <c r="O1377" s="49"/>
      <c r="P1377" s="49"/>
      <c r="Q1377" s="49"/>
      <c r="R1377" s="49"/>
      <c r="S1377" s="49"/>
      <c r="T1377" s="49"/>
      <c r="U1377" s="49"/>
      <c r="V1377" s="49"/>
      <c r="W1377" s="49"/>
      <c r="X1377" s="49"/>
      <c r="Y1377" s="49"/>
      <c r="Z1377" s="49"/>
      <c r="AA1377" s="49"/>
      <c r="AB1377" s="49"/>
      <c r="AC1377" s="49"/>
      <c r="AD1377" s="49"/>
      <c r="AE1377" s="49"/>
      <c r="AF1377" s="49"/>
      <c r="AG1377" s="49"/>
      <c r="AH1377" s="49"/>
      <c r="AI1377" s="49"/>
      <c r="AJ1377" s="49"/>
      <c r="AK1377" s="49"/>
      <c r="AL1377" s="49"/>
      <c r="AM1377" s="49"/>
      <c r="AN1377" s="49"/>
      <c r="AO1377" s="49"/>
      <c r="AP1377" s="49"/>
      <c r="AQ1377" s="49"/>
      <c r="AR1377" s="49"/>
      <c r="AX1377" s="19"/>
    </row>
    <row r="1378" spans="1:50" hidden="1">
      <c r="A1378" s="59" t="s">
        <v>950</v>
      </c>
      <c r="B1378" s="59" t="s">
        <v>102</v>
      </c>
      <c r="C1378" s="3">
        <v>42745</v>
      </c>
      <c r="D1378" s="19"/>
      <c r="E1378" s="49"/>
      <c r="F1378" s="49"/>
      <c r="G1378" s="49"/>
      <c r="H1378" s="49"/>
      <c r="I1378" s="49"/>
      <c r="J1378" s="49"/>
      <c r="K1378" s="49"/>
      <c r="L1378" s="49"/>
      <c r="M1378" s="49"/>
      <c r="N1378" s="49"/>
      <c r="O1378" s="49"/>
      <c r="P1378" s="49"/>
      <c r="Q1378" s="49"/>
      <c r="R1378" s="49"/>
      <c r="S1378" s="49"/>
      <c r="T1378" s="49"/>
      <c r="U1378" s="49"/>
      <c r="V1378" s="49"/>
      <c r="W1378" s="49"/>
      <c r="X1378" s="49"/>
      <c r="Y1378" s="49"/>
      <c r="Z1378" s="49"/>
      <c r="AA1378" s="49"/>
      <c r="AB1378" s="49"/>
      <c r="AC1378" s="49"/>
      <c r="AD1378" s="49"/>
      <c r="AE1378" s="49"/>
      <c r="AF1378" s="49"/>
      <c r="AG1378" s="49"/>
      <c r="AH1378" s="49"/>
      <c r="AI1378" s="49"/>
      <c r="AJ1378" s="49"/>
      <c r="AK1378" s="49"/>
      <c r="AL1378" s="49"/>
      <c r="AM1378" s="49"/>
      <c r="AN1378" s="49"/>
      <c r="AO1378" s="49"/>
      <c r="AP1378" s="49"/>
      <c r="AQ1378" s="49"/>
      <c r="AR1378" s="49"/>
      <c r="AX1378" s="19"/>
    </row>
    <row r="1379" spans="1:50" hidden="1">
      <c r="A1379" s="59" t="s">
        <v>951</v>
      </c>
      <c r="B1379" s="59" t="s">
        <v>102</v>
      </c>
      <c r="C1379" s="3">
        <v>42744</v>
      </c>
      <c r="D1379" s="19"/>
      <c r="E1379" s="49"/>
      <c r="F1379" s="49"/>
      <c r="G1379" s="49"/>
      <c r="H1379" s="49"/>
      <c r="I1379" s="49"/>
      <c r="J1379" s="49"/>
      <c r="K1379" s="49"/>
      <c r="L1379" s="49"/>
      <c r="M1379" s="49"/>
      <c r="N1379" s="49"/>
      <c r="O1379" s="49"/>
      <c r="P1379" s="49"/>
      <c r="Q1379" s="49"/>
      <c r="R1379" s="49"/>
      <c r="S1379" s="49"/>
      <c r="T1379" s="49"/>
      <c r="U1379" s="49"/>
      <c r="V1379" s="49"/>
      <c r="W1379" s="49"/>
      <c r="X1379" s="49"/>
      <c r="Y1379" s="49"/>
      <c r="Z1379" s="49"/>
      <c r="AA1379" s="49"/>
      <c r="AB1379" s="49"/>
      <c r="AC1379" s="49"/>
      <c r="AD1379" s="49"/>
      <c r="AE1379" s="49"/>
      <c r="AF1379" s="49"/>
      <c r="AG1379" s="49"/>
      <c r="AH1379" s="49"/>
      <c r="AI1379" s="49"/>
      <c r="AJ1379" s="49"/>
      <c r="AK1379" s="49"/>
      <c r="AL1379" s="49"/>
      <c r="AM1379" s="49"/>
      <c r="AN1379" s="49"/>
      <c r="AO1379" s="49"/>
      <c r="AP1379" s="49"/>
      <c r="AQ1379" s="49"/>
      <c r="AR1379" s="49"/>
      <c r="AX1379" s="19"/>
    </row>
    <row r="1380" spans="1:50" hidden="1">
      <c r="A1380" s="59" t="s">
        <v>952</v>
      </c>
      <c r="B1380" s="59" t="s">
        <v>102</v>
      </c>
      <c r="C1380" s="3">
        <v>42741</v>
      </c>
      <c r="D1380" s="19"/>
      <c r="E1380" s="49"/>
      <c r="F1380" s="49"/>
      <c r="G1380" s="49"/>
      <c r="H1380" s="49"/>
      <c r="I1380" s="49"/>
      <c r="J1380" s="49"/>
      <c r="K1380" s="49"/>
      <c r="L1380" s="49"/>
      <c r="M1380" s="49"/>
      <c r="N1380" s="49"/>
      <c r="O1380" s="49"/>
      <c r="P1380" s="49"/>
      <c r="Q1380" s="49"/>
      <c r="R1380" s="49"/>
      <c r="S1380" s="49"/>
      <c r="T1380" s="49"/>
      <c r="U1380" s="49"/>
      <c r="V1380" s="49"/>
      <c r="W1380" s="49"/>
      <c r="X1380" s="49"/>
      <c r="Y1380" s="49"/>
      <c r="Z1380" s="49"/>
      <c r="AA1380" s="49"/>
      <c r="AB1380" s="49"/>
      <c r="AC1380" s="49"/>
      <c r="AD1380" s="49"/>
      <c r="AE1380" s="49"/>
      <c r="AF1380" s="49"/>
      <c r="AG1380" s="49"/>
      <c r="AH1380" s="49"/>
      <c r="AI1380" s="49"/>
      <c r="AJ1380" s="49"/>
      <c r="AK1380" s="49"/>
      <c r="AL1380" s="49"/>
      <c r="AM1380" s="49"/>
      <c r="AN1380" s="49"/>
      <c r="AO1380" s="49"/>
      <c r="AP1380" s="49"/>
      <c r="AQ1380" s="49"/>
      <c r="AR1380" s="49"/>
      <c r="AX1380" s="19"/>
    </row>
    <row r="1381" spans="1:50" hidden="1">
      <c r="A1381" s="59" t="s">
        <v>953</v>
      </c>
      <c r="B1381" s="59" t="s">
        <v>102</v>
      </c>
      <c r="C1381" s="3">
        <v>42740</v>
      </c>
      <c r="D1381" s="19"/>
      <c r="E1381" s="49"/>
      <c r="F1381" s="49"/>
      <c r="G1381" s="49"/>
      <c r="H1381" s="49"/>
      <c r="I1381" s="49"/>
      <c r="J1381" s="49"/>
      <c r="K1381" s="49"/>
      <c r="L1381" s="49"/>
      <c r="M1381" s="49"/>
      <c r="N1381" s="49"/>
      <c r="O1381" s="49"/>
      <c r="P1381" s="49"/>
      <c r="Q1381" s="49"/>
      <c r="R1381" s="49"/>
      <c r="S1381" s="49"/>
      <c r="T1381" s="49"/>
      <c r="U1381" s="49"/>
      <c r="V1381" s="49"/>
      <c r="W1381" s="49"/>
      <c r="X1381" s="49"/>
      <c r="Y1381" s="49"/>
      <c r="Z1381" s="49"/>
      <c r="AA1381" s="49"/>
      <c r="AB1381" s="49"/>
      <c r="AC1381" s="49"/>
      <c r="AD1381" s="49"/>
      <c r="AE1381" s="49"/>
      <c r="AF1381" s="49"/>
      <c r="AG1381" s="49"/>
      <c r="AH1381" s="49"/>
      <c r="AI1381" s="49"/>
      <c r="AJ1381" s="49"/>
      <c r="AK1381" s="49"/>
      <c r="AL1381" s="49"/>
      <c r="AM1381" s="49"/>
      <c r="AN1381" s="49"/>
      <c r="AO1381" s="49"/>
      <c r="AP1381" s="49"/>
      <c r="AQ1381" s="49"/>
      <c r="AR1381" s="49"/>
      <c r="AX1381" s="19"/>
    </row>
    <row r="1382" spans="1:50" hidden="1">
      <c r="A1382" s="59" t="s">
        <v>954</v>
      </c>
      <c r="B1382" s="59" t="s">
        <v>102</v>
      </c>
      <c r="C1382" s="3">
        <v>42739</v>
      </c>
      <c r="D1382" s="19"/>
      <c r="E1382" s="49"/>
      <c r="F1382" s="49"/>
      <c r="G1382" s="49"/>
      <c r="H1382" s="49"/>
      <c r="I1382" s="49"/>
      <c r="J1382" s="49"/>
      <c r="K1382" s="49"/>
      <c r="L1382" s="49"/>
      <c r="M1382" s="49"/>
      <c r="N1382" s="49"/>
      <c r="O1382" s="49"/>
      <c r="P1382" s="49"/>
      <c r="Q1382" s="49"/>
      <c r="R1382" s="49"/>
      <c r="S1382" s="49"/>
      <c r="T1382" s="49"/>
      <c r="U1382" s="49"/>
      <c r="V1382" s="49"/>
      <c r="W1382" s="49"/>
      <c r="X1382" s="49"/>
      <c r="Y1382" s="49"/>
      <c r="Z1382" s="49"/>
      <c r="AA1382" s="49"/>
      <c r="AB1382" s="49"/>
      <c r="AC1382" s="49"/>
      <c r="AD1382" s="49"/>
      <c r="AE1382" s="49"/>
      <c r="AF1382" s="49"/>
      <c r="AG1382" s="49"/>
      <c r="AH1382" s="49"/>
      <c r="AI1382" s="49"/>
      <c r="AJ1382" s="49"/>
      <c r="AK1382" s="49"/>
      <c r="AL1382" s="49"/>
      <c r="AM1382" s="49"/>
      <c r="AN1382" s="49"/>
      <c r="AO1382" s="49"/>
      <c r="AP1382" s="49"/>
      <c r="AQ1382" s="49"/>
      <c r="AR1382" s="49"/>
      <c r="AX1382" s="19"/>
    </row>
    <row r="1383" spans="1:50" hidden="1">
      <c r="A1383" s="59" t="s">
        <v>955</v>
      </c>
      <c r="B1383" s="59" t="s">
        <v>102</v>
      </c>
      <c r="C1383" s="3">
        <v>42738</v>
      </c>
      <c r="D1383" s="19"/>
      <c r="E1383" s="49"/>
      <c r="F1383" s="49"/>
      <c r="G1383" s="49"/>
      <c r="H1383" s="49"/>
      <c r="I1383" s="49"/>
      <c r="J1383" s="49"/>
      <c r="K1383" s="49"/>
      <c r="L1383" s="49"/>
      <c r="M1383" s="49"/>
      <c r="N1383" s="49"/>
      <c r="O1383" s="49"/>
      <c r="P1383" s="49"/>
      <c r="Q1383" s="49"/>
      <c r="R1383" s="49"/>
      <c r="S1383" s="49"/>
      <c r="T1383" s="49"/>
      <c r="U1383" s="49"/>
      <c r="V1383" s="49"/>
      <c r="W1383" s="49"/>
      <c r="X1383" s="49"/>
      <c r="Y1383" s="49"/>
      <c r="Z1383" s="49"/>
      <c r="AA1383" s="49"/>
      <c r="AB1383" s="49"/>
      <c r="AC1383" s="49"/>
      <c r="AD1383" s="49"/>
      <c r="AE1383" s="49"/>
      <c r="AF1383" s="49"/>
      <c r="AG1383" s="49"/>
      <c r="AH1383" s="49"/>
      <c r="AI1383" s="49"/>
      <c r="AJ1383" s="49"/>
      <c r="AK1383" s="49"/>
      <c r="AL1383" s="49"/>
      <c r="AM1383" s="49"/>
      <c r="AN1383" s="49"/>
      <c r="AO1383" s="49"/>
      <c r="AP1383" s="49"/>
      <c r="AQ1383" s="49"/>
      <c r="AR1383" s="49"/>
      <c r="AX1383" s="19"/>
    </row>
    <row r="1384" spans="1:50" hidden="1">
      <c r="A1384" s="59" t="s">
        <v>956</v>
      </c>
      <c r="B1384" s="59" t="s">
        <v>103</v>
      </c>
      <c r="C1384" s="3">
        <v>42734</v>
      </c>
      <c r="D1384" s="19"/>
      <c r="E1384" s="49"/>
      <c r="F1384" s="49"/>
      <c r="G1384" s="49"/>
      <c r="H1384" s="49"/>
      <c r="I1384" s="49"/>
      <c r="J1384" s="49"/>
      <c r="K1384" s="49"/>
      <c r="L1384" s="49"/>
      <c r="M1384" s="49"/>
      <c r="N1384" s="49"/>
      <c r="O1384" s="49"/>
      <c r="P1384" s="49"/>
      <c r="Q1384" s="49"/>
      <c r="R1384" s="49"/>
      <c r="S1384" s="49"/>
      <c r="T1384" s="49"/>
      <c r="U1384" s="49"/>
      <c r="V1384" s="49"/>
      <c r="W1384" s="49"/>
      <c r="X1384" s="49"/>
      <c r="Y1384" s="49"/>
      <c r="Z1384" s="49"/>
      <c r="AA1384" s="49"/>
      <c r="AB1384" s="49"/>
      <c r="AC1384" s="49"/>
      <c r="AD1384" s="49"/>
      <c r="AE1384" s="49"/>
      <c r="AF1384" s="49"/>
      <c r="AG1384" s="49"/>
      <c r="AH1384" s="49"/>
      <c r="AI1384" s="49"/>
      <c r="AJ1384" s="49"/>
      <c r="AK1384" s="49"/>
      <c r="AL1384" s="49"/>
      <c r="AM1384" s="49"/>
      <c r="AN1384" s="49"/>
      <c r="AO1384" s="49"/>
      <c r="AP1384" s="49"/>
      <c r="AQ1384" s="49"/>
      <c r="AR1384" s="49"/>
      <c r="AX1384" s="19"/>
    </row>
    <row r="1385" spans="1:50" hidden="1">
      <c r="A1385" s="59" t="s">
        <v>957</v>
      </c>
      <c r="B1385" s="59" t="s">
        <v>103</v>
      </c>
      <c r="C1385" s="3">
        <v>42733</v>
      </c>
      <c r="D1385" s="19"/>
      <c r="E1385" s="49"/>
      <c r="F1385" s="49"/>
      <c r="G1385" s="49"/>
      <c r="H1385" s="49"/>
      <c r="I1385" s="49"/>
      <c r="J1385" s="49"/>
      <c r="K1385" s="49"/>
      <c r="L1385" s="49"/>
      <c r="M1385" s="49"/>
      <c r="N1385" s="49"/>
      <c r="O1385" s="49"/>
      <c r="P1385" s="49"/>
      <c r="Q1385" s="49"/>
      <c r="R1385" s="49"/>
      <c r="S1385" s="49"/>
      <c r="T1385" s="49"/>
      <c r="U1385" s="49"/>
      <c r="V1385" s="49"/>
      <c r="W1385" s="49"/>
      <c r="X1385" s="49"/>
      <c r="Y1385" s="49"/>
      <c r="Z1385" s="49"/>
      <c r="AA1385" s="49"/>
      <c r="AB1385" s="49"/>
      <c r="AC1385" s="49"/>
      <c r="AD1385" s="49"/>
      <c r="AE1385" s="49"/>
      <c r="AF1385" s="49"/>
      <c r="AG1385" s="49"/>
      <c r="AH1385" s="49"/>
      <c r="AI1385" s="49"/>
      <c r="AJ1385" s="49"/>
      <c r="AK1385" s="49"/>
      <c r="AL1385" s="49"/>
      <c r="AM1385" s="49"/>
      <c r="AN1385" s="49"/>
      <c r="AO1385" s="49"/>
      <c r="AP1385" s="49"/>
      <c r="AQ1385" s="49"/>
      <c r="AR1385" s="49"/>
      <c r="AX1385" s="19"/>
    </row>
    <row r="1386" spans="1:50" hidden="1">
      <c r="A1386" s="59" t="s">
        <v>958</v>
      </c>
      <c r="B1386" s="59" t="s">
        <v>103</v>
      </c>
      <c r="C1386" s="3">
        <v>42732</v>
      </c>
      <c r="D1386" s="19"/>
      <c r="E1386" s="49"/>
      <c r="F1386" s="49"/>
      <c r="G1386" s="49"/>
      <c r="H1386" s="49"/>
      <c r="I1386" s="49"/>
      <c r="J1386" s="49"/>
      <c r="K1386" s="49"/>
      <c r="L1386" s="49"/>
      <c r="M1386" s="49"/>
      <c r="N1386" s="49"/>
      <c r="O1386" s="49"/>
      <c r="P1386" s="49"/>
      <c r="Q1386" s="49"/>
      <c r="R1386" s="49"/>
      <c r="S1386" s="49"/>
      <c r="T1386" s="49"/>
      <c r="U1386" s="49"/>
      <c r="V1386" s="49"/>
      <c r="W1386" s="49"/>
      <c r="X1386" s="49"/>
      <c r="Y1386" s="49"/>
      <c r="Z1386" s="49"/>
      <c r="AA1386" s="49"/>
      <c r="AB1386" s="49"/>
      <c r="AC1386" s="49"/>
      <c r="AD1386" s="49"/>
      <c r="AE1386" s="49"/>
      <c r="AF1386" s="49"/>
      <c r="AG1386" s="49"/>
      <c r="AH1386" s="49"/>
      <c r="AI1386" s="49"/>
      <c r="AJ1386" s="49"/>
      <c r="AK1386" s="49"/>
      <c r="AL1386" s="49"/>
      <c r="AM1386" s="49"/>
      <c r="AN1386" s="49"/>
      <c r="AO1386" s="49"/>
      <c r="AP1386" s="49"/>
      <c r="AQ1386" s="49"/>
      <c r="AR1386" s="49"/>
      <c r="AX1386" s="19"/>
    </row>
    <row r="1387" spans="1:50" hidden="1">
      <c r="A1387" s="59" t="s">
        <v>959</v>
      </c>
      <c r="B1387" s="59" t="s">
        <v>103</v>
      </c>
      <c r="C1387" s="3">
        <v>42731</v>
      </c>
      <c r="D1387" s="19"/>
      <c r="E1387" s="49"/>
      <c r="F1387" s="49"/>
      <c r="G1387" s="49"/>
      <c r="H1387" s="49"/>
      <c r="I1387" s="49"/>
      <c r="J1387" s="49"/>
      <c r="K1387" s="49"/>
      <c r="L1387" s="49"/>
      <c r="M1387" s="49"/>
      <c r="N1387" s="49"/>
      <c r="O1387" s="49"/>
      <c r="P1387" s="49"/>
      <c r="Q1387" s="49"/>
      <c r="R1387" s="49"/>
      <c r="S1387" s="49"/>
      <c r="T1387" s="49"/>
      <c r="U1387" s="49"/>
      <c r="V1387" s="49"/>
      <c r="W1387" s="49"/>
      <c r="X1387" s="49"/>
      <c r="Y1387" s="49"/>
      <c r="Z1387" s="49"/>
      <c r="AA1387" s="49"/>
      <c r="AB1387" s="49"/>
      <c r="AC1387" s="49"/>
      <c r="AD1387" s="49"/>
      <c r="AE1387" s="49"/>
      <c r="AF1387" s="49"/>
      <c r="AG1387" s="49"/>
      <c r="AH1387" s="49"/>
      <c r="AI1387" s="49"/>
      <c r="AJ1387" s="49"/>
      <c r="AK1387" s="49"/>
      <c r="AL1387" s="49"/>
      <c r="AM1387" s="49"/>
      <c r="AN1387" s="49"/>
      <c r="AO1387" s="49"/>
      <c r="AP1387" s="49"/>
      <c r="AQ1387" s="49"/>
      <c r="AR1387" s="49"/>
      <c r="AX1387" s="19"/>
    </row>
    <row r="1388" spans="1:50" hidden="1">
      <c r="A1388" s="59" t="s">
        <v>960</v>
      </c>
      <c r="B1388" s="59" t="s">
        <v>103</v>
      </c>
      <c r="C1388" s="3">
        <v>42730</v>
      </c>
      <c r="D1388" s="19"/>
      <c r="E1388" s="49"/>
      <c r="F1388" s="49"/>
      <c r="G1388" s="49"/>
      <c r="H1388" s="49"/>
      <c r="I1388" s="49"/>
      <c r="J1388" s="49"/>
      <c r="K1388" s="49"/>
      <c r="L1388" s="49"/>
      <c r="M1388" s="49"/>
      <c r="N1388" s="49"/>
      <c r="O1388" s="49"/>
      <c r="P1388" s="49"/>
      <c r="Q1388" s="49"/>
      <c r="R1388" s="49"/>
      <c r="S1388" s="49"/>
      <c r="T1388" s="49"/>
      <c r="U1388" s="49"/>
      <c r="V1388" s="49"/>
      <c r="W1388" s="49"/>
      <c r="X1388" s="49"/>
      <c r="Y1388" s="49"/>
      <c r="Z1388" s="49"/>
      <c r="AA1388" s="49"/>
      <c r="AB1388" s="49"/>
      <c r="AC1388" s="49"/>
      <c r="AD1388" s="49"/>
      <c r="AE1388" s="49"/>
      <c r="AF1388" s="49"/>
      <c r="AG1388" s="49"/>
      <c r="AH1388" s="49"/>
      <c r="AI1388" s="49"/>
      <c r="AJ1388" s="49"/>
      <c r="AK1388" s="49"/>
      <c r="AL1388" s="49"/>
      <c r="AM1388" s="49"/>
      <c r="AN1388" s="49"/>
      <c r="AO1388" s="49"/>
      <c r="AP1388" s="49"/>
      <c r="AQ1388" s="49"/>
      <c r="AR1388" s="49"/>
      <c r="AX1388" s="19"/>
    </row>
    <row r="1389" spans="1:50" hidden="1">
      <c r="A1389" s="59" t="s">
        <v>961</v>
      </c>
      <c r="B1389" s="59" t="s">
        <v>103</v>
      </c>
      <c r="C1389" s="3">
        <v>42727</v>
      </c>
      <c r="D1389" s="19"/>
      <c r="E1389" s="49"/>
      <c r="F1389" s="49"/>
      <c r="G1389" s="49"/>
      <c r="H1389" s="49"/>
      <c r="I1389" s="49"/>
      <c r="J1389" s="49"/>
      <c r="K1389" s="49"/>
      <c r="L1389" s="49"/>
      <c r="M1389" s="49"/>
      <c r="N1389" s="49"/>
      <c r="O1389" s="49"/>
      <c r="P1389" s="49"/>
      <c r="Q1389" s="49"/>
      <c r="R1389" s="49"/>
      <c r="S1389" s="49"/>
      <c r="T1389" s="49"/>
      <c r="U1389" s="49"/>
      <c r="V1389" s="49"/>
      <c r="W1389" s="49"/>
      <c r="X1389" s="49"/>
      <c r="Y1389" s="49"/>
      <c r="Z1389" s="49"/>
      <c r="AA1389" s="49"/>
      <c r="AB1389" s="49"/>
      <c r="AC1389" s="49"/>
      <c r="AD1389" s="49"/>
      <c r="AE1389" s="49"/>
      <c r="AF1389" s="49"/>
      <c r="AG1389" s="49"/>
      <c r="AH1389" s="49"/>
      <c r="AI1389" s="49"/>
      <c r="AJ1389" s="49"/>
      <c r="AK1389" s="49"/>
      <c r="AL1389" s="49"/>
      <c r="AM1389" s="49"/>
      <c r="AN1389" s="49"/>
      <c r="AO1389" s="49"/>
      <c r="AP1389" s="49"/>
      <c r="AQ1389" s="49"/>
      <c r="AR1389" s="49"/>
      <c r="AX1389" s="19"/>
    </row>
    <row r="1390" spans="1:50" hidden="1">
      <c r="A1390" s="59" t="s">
        <v>962</v>
      </c>
      <c r="B1390" s="59" t="s">
        <v>103</v>
      </c>
      <c r="C1390" s="3">
        <v>42726</v>
      </c>
      <c r="D1390" s="19"/>
      <c r="E1390" s="49"/>
      <c r="F1390" s="49"/>
      <c r="G1390" s="49"/>
      <c r="H1390" s="49"/>
      <c r="I1390" s="49"/>
      <c r="J1390" s="49"/>
      <c r="K1390" s="49"/>
      <c r="L1390" s="49"/>
      <c r="M1390" s="49"/>
      <c r="N1390" s="49"/>
      <c r="O1390" s="49"/>
      <c r="P1390" s="49"/>
      <c r="Q1390" s="49"/>
      <c r="R1390" s="49"/>
      <c r="S1390" s="49"/>
      <c r="T1390" s="49"/>
      <c r="U1390" s="49"/>
      <c r="V1390" s="49"/>
      <c r="W1390" s="49"/>
      <c r="X1390" s="49"/>
      <c r="Y1390" s="49"/>
      <c r="Z1390" s="49"/>
      <c r="AA1390" s="49"/>
      <c r="AB1390" s="49"/>
      <c r="AC1390" s="49"/>
      <c r="AD1390" s="49"/>
      <c r="AE1390" s="49"/>
      <c r="AF1390" s="49"/>
      <c r="AG1390" s="49"/>
      <c r="AH1390" s="49"/>
      <c r="AI1390" s="49"/>
      <c r="AJ1390" s="49"/>
      <c r="AK1390" s="49"/>
      <c r="AL1390" s="49"/>
      <c r="AM1390" s="49"/>
      <c r="AN1390" s="49"/>
      <c r="AO1390" s="49"/>
      <c r="AP1390" s="49"/>
      <c r="AQ1390" s="49"/>
      <c r="AR1390" s="49"/>
      <c r="AX1390" s="19"/>
    </row>
    <row r="1391" spans="1:50" hidden="1">
      <c r="A1391" s="59" t="s">
        <v>963</v>
      </c>
      <c r="B1391" s="59" t="s">
        <v>103</v>
      </c>
      <c r="C1391" s="3">
        <v>42725</v>
      </c>
      <c r="D1391" s="19"/>
      <c r="E1391" s="49"/>
      <c r="F1391" s="49"/>
      <c r="G1391" s="49"/>
      <c r="H1391" s="49"/>
      <c r="I1391" s="49"/>
      <c r="J1391" s="49"/>
      <c r="K1391" s="49"/>
      <c r="L1391" s="49"/>
      <c r="M1391" s="49"/>
      <c r="N1391" s="49"/>
      <c r="O1391" s="49"/>
      <c r="P1391" s="49"/>
      <c r="Q1391" s="49"/>
      <c r="R1391" s="49"/>
      <c r="S1391" s="49"/>
      <c r="T1391" s="49"/>
      <c r="U1391" s="49"/>
      <c r="V1391" s="49"/>
      <c r="W1391" s="49"/>
      <c r="X1391" s="49"/>
      <c r="Y1391" s="49"/>
      <c r="Z1391" s="49"/>
      <c r="AA1391" s="49"/>
      <c r="AB1391" s="49"/>
      <c r="AC1391" s="49"/>
      <c r="AD1391" s="49"/>
      <c r="AE1391" s="49"/>
      <c r="AF1391" s="49"/>
      <c r="AG1391" s="49"/>
      <c r="AH1391" s="49"/>
      <c r="AI1391" s="49"/>
      <c r="AJ1391" s="49"/>
      <c r="AK1391" s="49"/>
      <c r="AL1391" s="49"/>
      <c r="AM1391" s="49"/>
      <c r="AN1391" s="49"/>
      <c r="AO1391" s="49"/>
      <c r="AP1391" s="49"/>
      <c r="AQ1391" s="49"/>
      <c r="AR1391" s="49"/>
      <c r="AX1391" s="19"/>
    </row>
    <row r="1392" spans="1:50" hidden="1">
      <c r="A1392" s="59" t="s">
        <v>964</v>
      </c>
      <c r="B1392" s="59" t="s">
        <v>103</v>
      </c>
      <c r="C1392" s="3">
        <v>42724</v>
      </c>
      <c r="D1392" s="19"/>
      <c r="E1392" s="49"/>
      <c r="F1392" s="49"/>
      <c r="G1392" s="49"/>
      <c r="H1392" s="49"/>
      <c r="I1392" s="49"/>
      <c r="J1392" s="49"/>
      <c r="K1392" s="49"/>
      <c r="L1392" s="49"/>
      <c r="M1392" s="49"/>
      <c r="N1392" s="49"/>
      <c r="O1392" s="49"/>
      <c r="P1392" s="49"/>
      <c r="Q1392" s="49"/>
      <c r="R1392" s="49"/>
      <c r="S1392" s="49"/>
      <c r="T1392" s="49"/>
      <c r="U1392" s="49"/>
      <c r="V1392" s="49"/>
      <c r="W1392" s="49"/>
      <c r="X1392" s="49"/>
      <c r="Y1392" s="49"/>
      <c r="Z1392" s="49"/>
      <c r="AA1392" s="49"/>
      <c r="AB1392" s="49"/>
      <c r="AC1392" s="49"/>
      <c r="AD1392" s="49"/>
      <c r="AE1392" s="49"/>
      <c r="AF1392" s="49"/>
      <c r="AG1392" s="49"/>
      <c r="AH1392" s="49"/>
      <c r="AI1392" s="49"/>
      <c r="AJ1392" s="49"/>
      <c r="AK1392" s="49"/>
      <c r="AL1392" s="49"/>
      <c r="AM1392" s="49"/>
      <c r="AN1392" s="49"/>
      <c r="AO1392" s="49"/>
      <c r="AP1392" s="49"/>
      <c r="AQ1392" s="49"/>
      <c r="AR1392" s="49"/>
      <c r="AX1392" s="19"/>
    </row>
    <row r="1393" spans="1:50" hidden="1">
      <c r="A1393" s="59" t="s">
        <v>965</v>
      </c>
      <c r="B1393" s="59" t="s">
        <v>103</v>
      </c>
      <c r="C1393" s="3">
        <v>42723</v>
      </c>
      <c r="D1393" s="19"/>
      <c r="E1393" s="49"/>
      <c r="F1393" s="49"/>
      <c r="G1393" s="49"/>
      <c r="H1393" s="49"/>
      <c r="I1393" s="49"/>
      <c r="J1393" s="49"/>
      <c r="K1393" s="49"/>
      <c r="L1393" s="49"/>
      <c r="M1393" s="49"/>
      <c r="N1393" s="49"/>
      <c r="O1393" s="49"/>
      <c r="P1393" s="49"/>
      <c r="Q1393" s="49"/>
      <c r="R1393" s="49"/>
      <c r="S1393" s="49"/>
      <c r="T1393" s="49"/>
      <c r="U1393" s="49"/>
      <c r="V1393" s="49"/>
      <c r="W1393" s="49"/>
      <c r="X1393" s="49"/>
      <c r="Y1393" s="49"/>
      <c r="Z1393" s="49"/>
      <c r="AA1393" s="49"/>
      <c r="AB1393" s="49"/>
      <c r="AC1393" s="49"/>
      <c r="AD1393" s="49"/>
      <c r="AE1393" s="49"/>
      <c r="AF1393" s="49"/>
      <c r="AG1393" s="49"/>
      <c r="AH1393" s="49"/>
      <c r="AI1393" s="49"/>
      <c r="AJ1393" s="49"/>
      <c r="AK1393" s="49"/>
      <c r="AL1393" s="49"/>
      <c r="AM1393" s="49"/>
      <c r="AN1393" s="49"/>
      <c r="AO1393" s="49"/>
      <c r="AP1393" s="49"/>
      <c r="AQ1393" s="49"/>
      <c r="AR1393" s="49"/>
      <c r="AX1393" s="19"/>
    </row>
    <row r="1394" spans="1:50" hidden="1">
      <c r="A1394" s="59" t="s">
        <v>966</v>
      </c>
      <c r="B1394" s="59" t="s">
        <v>103</v>
      </c>
      <c r="C1394" s="3">
        <v>42720</v>
      </c>
      <c r="D1394" s="19"/>
      <c r="E1394" s="49"/>
      <c r="F1394" s="49"/>
      <c r="G1394" s="49"/>
      <c r="H1394" s="49"/>
      <c r="I1394" s="49"/>
      <c r="J1394" s="49"/>
      <c r="K1394" s="49"/>
      <c r="L1394" s="49"/>
      <c r="M1394" s="49"/>
      <c r="N1394" s="49"/>
      <c r="O1394" s="49"/>
      <c r="P1394" s="49"/>
      <c r="Q1394" s="49"/>
      <c r="R1394" s="49"/>
      <c r="S1394" s="49"/>
      <c r="T1394" s="49"/>
      <c r="U1394" s="49"/>
      <c r="V1394" s="49"/>
      <c r="W1394" s="49"/>
      <c r="X1394" s="49"/>
      <c r="Y1394" s="49"/>
      <c r="Z1394" s="49"/>
      <c r="AA1394" s="49"/>
      <c r="AB1394" s="49"/>
      <c r="AC1394" s="49"/>
      <c r="AD1394" s="49"/>
      <c r="AE1394" s="49"/>
      <c r="AF1394" s="49"/>
      <c r="AG1394" s="49"/>
      <c r="AH1394" s="49"/>
      <c r="AI1394" s="49"/>
      <c r="AJ1394" s="49"/>
      <c r="AK1394" s="49"/>
      <c r="AL1394" s="49"/>
      <c r="AM1394" s="49"/>
      <c r="AN1394" s="49"/>
      <c r="AO1394" s="49"/>
      <c r="AP1394" s="49"/>
      <c r="AQ1394" s="49"/>
      <c r="AR1394" s="49"/>
      <c r="AX1394" s="19"/>
    </row>
    <row r="1395" spans="1:50" hidden="1">
      <c r="A1395" s="59" t="s">
        <v>967</v>
      </c>
      <c r="B1395" s="59" t="s">
        <v>103</v>
      </c>
      <c r="C1395" s="3">
        <v>42719</v>
      </c>
      <c r="D1395" s="19"/>
      <c r="E1395" s="49"/>
      <c r="F1395" s="49"/>
      <c r="G1395" s="49"/>
      <c r="H1395" s="49"/>
      <c r="I1395" s="49"/>
      <c r="J1395" s="49"/>
      <c r="K1395" s="49"/>
      <c r="L1395" s="49"/>
      <c r="M1395" s="49"/>
      <c r="N1395" s="49"/>
      <c r="O1395" s="49"/>
      <c r="P1395" s="49"/>
      <c r="Q1395" s="49"/>
      <c r="R1395" s="49"/>
      <c r="S1395" s="49"/>
      <c r="T1395" s="49"/>
      <c r="U1395" s="49"/>
      <c r="V1395" s="49"/>
      <c r="W1395" s="49"/>
      <c r="X1395" s="49"/>
      <c r="Y1395" s="49"/>
      <c r="Z1395" s="49"/>
      <c r="AA1395" s="49"/>
      <c r="AB1395" s="49"/>
      <c r="AC1395" s="49"/>
      <c r="AD1395" s="49"/>
      <c r="AE1395" s="49"/>
      <c r="AF1395" s="49"/>
      <c r="AG1395" s="49"/>
      <c r="AH1395" s="49"/>
      <c r="AI1395" s="49"/>
      <c r="AJ1395" s="49"/>
      <c r="AK1395" s="49"/>
      <c r="AL1395" s="49"/>
      <c r="AM1395" s="49"/>
      <c r="AN1395" s="49"/>
      <c r="AO1395" s="49"/>
      <c r="AP1395" s="49"/>
      <c r="AQ1395" s="49"/>
      <c r="AR1395" s="49"/>
      <c r="AX1395" s="19"/>
    </row>
    <row r="1396" spans="1:50" hidden="1">
      <c r="A1396" s="59" t="s">
        <v>968</v>
      </c>
      <c r="B1396" s="59" t="s">
        <v>103</v>
      </c>
      <c r="C1396" s="3">
        <v>42718</v>
      </c>
      <c r="D1396" s="19"/>
      <c r="E1396" s="49"/>
      <c r="F1396" s="49"/>
      <c r="G1396" s="49"/>
      <c r="H1396" s="49"/>
      <c r="I1396" s="49"/>
      <c r="J1396" s="49"/>
      <c r="K1396" s="49"/>
      <c r="L1396" s="49"/>
      <c r="M1396" s="49"/>
      <c r="N1396" s="49"/>
      <c r="O1396" s="49"/>
      <c r="P1396" s="49"/>
      <c r="Q1396" s="49"/>
      <c r="R1396" s="49"/>
      <c r="S1396" s="49"/>
      <c r="T1396" s="49"/>
      <c r="U1396" s="49"/>
      <c r="V1396" s="49"/>
      <c r="W1396" s="49"/>
      <c r="X1396" s="49"/>
      <c r="Y1396" s="49"/>
      <c r="Z1396" s="49"/>
      <c r="AA1396" s="49"/>
      <c r="AB1396" s="49"/>
      <c r="AC1396" s="49"/>
      <c r="AD1396" s="49"/>
      <c r="AE1396" s="49"/>
      <c r="AF1396" s="49"/>
      <c r="AG1396" s="49"/>
      <c r="AH1396" s="49"/>
      <c r="AI1396" s="49"/>
      <c r="AJ1396" s="49"/>
      <c r="AK1396" s="49"/>
      <c r="AL1396" s="49"/>
      <c r="AM1396" s="49"/>
      <c r="AN1396" s="49"/>
      <c r="AO1396" s="49"/>
      <c r="AP1396" s="49"/>
      <c r="AQ1396" s="49"/>
      <c r="AR1396" s="49"/>
      <c r="AX1396" s="19"/>
    </row>
    <row r="1397" spans="1:50" hidden="1">
      <c r="A1397" s="59" t="s">
        <v>969</v>
      </c>
      <c r="B1397" s="59" t="s">
        <v>103</v>
      </c>
      <c r="C1397" s="3">
        <v>42717</v>
      </c>
      <c r="D1397" s="19"/>
      <c r="E1397" s="49"/>
      <c r="F1397" s="49"/>
      <c r="G1397" s="49"/>
      <c r="H1397" s="49"/>
      <c r="I1397" s="49"/>
      <c r="J1397" s="49"/>
      <c r="K1397" s="49"/>
      <c r="L1397" s="49"/>
      <c r="M1397" s="49"/>
      <c r="N1397" s="49"/>
      <c r="O1397" s="49"/>
      <c r="P1397" s="49"/>
      <c r="Q1397" s="49"/>
      <c r="R1397" s="49"/>
      <c r="S1397" s="49"/>
      <c r="T1397" s="49"/>
      <c r="U1397" s="49"/>
      <c r="V1397" s="49"/>
      <c r="W1397" s="49"/>
      <c r="X1397" s="49"/>
      <c r="Y1397" s="49"/>
      <c r="Z1397" s="49"/>
      <c r="AA1397" s="49"/>
      <c r="AB1397" s="49"/>
      <c r="AC1397" s="49"/>
      <c r="AD1397" s="49"/>
      <c r="AE1397" s="49"/>
      <c r="AF1397" s="49"/>
      <c r="AG1397" s="49"/>
      <c r="AH1397" s="49"/>
      <c r="AI1397" s="49"/>
      <c r="AJ1397" s="49"/>
      <c r="AK1397" s="49"/>
      <c r="AL1397" s="49"/>
      <c r="AM1397" s="49"/>
      <c r="AN1397" s="49"/>
      <c r="AO1397" s="49"/>
      <c r="AP1397" s="49"/>
      <c r="AQ1397" s="49"/>
      <c r="AR1397" s="49"/>
      <c r="AX1397" s="19"/>
    </row>
    <row r="1398" spans="1:50" hidden="1">
      <c r="A1398" s="59" t="s">
        <v>970</v>
      </c>
      <c r="B1398" s="59" t="s">
        <v>103</v>
      </c>
      <c r="C1398" s="3">
        <v>42716</v>
      </c>
      <c r="D1398" s="19"/>
      <c r="E1398" s="49"/>
      <c r="F1398" s="49"/>
      <c r="G1398" s="49"/>
      <c r="H1398" s="49"/>
      <c r="I1398" s="49"/>
      <c r="J1398" s="49"/>
      <c r="K1398" s="49"/>
      <c r="L1398" s="49"/>
      <c r="M1398" s="49"/>
      <c r="N1398" s="49"/>
      <c r="O1398" s="49"/>
      <c r="P1398" s="49"/>
      <c r="Q1398" s="49"/>
      <c r="R1398" s="49"/>
      <c r="S1398" s="49"/>
      <c r="T1398" s="49"/>
      <c r="U1398" s="49"/>
      <c r="V1398" s="49"/>
      <c r="W1398" s="49"/>
      <c r="X1398" s="49"/>
      <c r="Y1398" s="49"/>
      <c r="Z1398" s="49"/>
      <c r="AA1398" s="49"/>
      <c r="AB1398" s="49"/>
      <c r="AC1398" s="49"/>
      <c r="AD1398" s="49"/>
      <c r="AE1398" s="49"/>
      <c r="AF1398" s="49"/>
      <c r="AG1398" s="49"/>
      <c r="AH1398" s="49"/>
      <c r="AI1398" s="49"/>
      <c r="AJ1398" s="49"/>
      <c r="AK1398" s="49"/>
      <c r="AL1398" s="49"/>
      <c r="AM1398" s="49"/>
      <c r="AN1398" s="49"/>
      <c r="AO1398" s="49"/>
      <c r="AP1398" s="49"/>
      <c r="AQ1398" s="49"/>
      <c r="AR1398" s="49"/>
      <c r="AX1398" s="19"/>
    </row>
    <row r="1399" spans="1:50" hidden="1">
      <c r="A1399" s="59" t="s">
        <v>971</v>
      </c>
      <c r="B1399" s="59" t="s">
        <v>103</v>
      </c>
      <c r="C1399" s="3">
        <v>42713</v>
      </c>
      <c r="D1399" s="19"/>
      <c r="E1399" s="49"/>
      <c r="F1399" s="49"/>
      <c r="G1399" s="49"/>
      <c r="H1399" s="49"/>
      <c r="I1399" s="49"/>
      <c r="J1399" s="49"/>
      <c r="K1399" s="49"/>
      <c r="L1399" s="49"/>
      <c r="M1399" s="49"/>
      <c r="N1399" s="49"/>
      <c r="O1399" s="49"/>
      <c r="P1399" s="49"/>
      <c r="Q1399" s="49"/>
      <c r="R1399" s="49"/>
      <c r="S1399" s="49"/>
      <c r="T1399" s="49"/>
      <c r="U1399" s="49"/>
      <c r="V1399" s="49"/>
      <c r="W1399" s="49"/>
      <c r="X1399" s="49"/>
      <c r="Y1399" s="49"/>
      <c r="Z1399" s="49"/>
      <c r="AA1399" s="49"/>
      <c r="AB1399" s="49"/>
      <c r="AC1399" s="49"/>
      <c r="AD1399" s="49"/>
      <c r="AE1399" s="49"/>
      <c r="AF1399" s="49"/>
      <c r="AG1399" s="49"/>
      <c r="AH1399" s="49"/>
      <c r="AI1399" s="49"/>
      <c r="AJ1399" s="49"/>
      <c r="AK1399" s="49"/>
      <c r="AL1399" s="49"/>
      <c r="AM1399" s="49"/>
      <c r="AN1399" s="49"/>
      <c r="AO1399" s="49"/>
      <c r="AP1399" s="49"/>
      <c r="AQ1399" s="49"/>
      <c r="AR1399" s="49"/>
      <c r="AX1399" s="19"/>
    </row>
    <row r="1400" spans="1:50" hidden="1">
      <c r="A1400" s="59" t="s">
        <v>972</v>
      </c>
      <c r="B1400" s="59" t="s">
        <v>103</v>
      </c>
      <c r="C1400" s="3">
        <v>42712</v>
      </c>
      <c r="D1400" s="19"/>
      <c r="E1400" s="49"/>
      <c r="F1400" s="49"/>
      <c r="G1400" s="49"/>
      <c r="H1400" s="49"/>
      <c r="I1400" s="49"/>
      <c r="J1400" s="49"/>
      <c r="K1400" s="49"/>
      <c r="L1400" s="49"/>
      <c r="M1400" s="49"/>
      <c r="N1400" s="49"/>
      <c r="O1400" s="49"/>
      <c r="P1400" s="49"/>
      <c r="Q1400" s="49"/>
      <c r="R1400" s="49"/>
      <c r="S1400" s="49"/>
      <c r="T1400" s="49"/>
      <c r="U1400" s="49"/>
      <c r="V1400" s="49"/>
      <c r="W1400" s="49"/>
      <c r="X1400" s="49"/>
      <c r="Y1400" s="49"/>
      <c r="Z1400" s="49"/>
      <c r="AA1400" s="49"/>
      <c r="AB1400" s="49"/>
      <c r="AC1400" s="49"/>
      <c r="AD1400" s="49"/>
      <c r="AE1400" s="49"/>
      <c r="AF1400" s="49"/>
      <c r="AG1400" s="49"/>
      <c r="AH1400" s="49"/>
      <c r="AI1400" s="49"/>
      <c r="AJ1400" s="49"/>
      <c r="AK1400" s="49"/>
      <c r="AL1400" s="49"/>
      <c r="AM1400" s="49"/>
      <c r="AN1400" s="49"/>
      <c r="AO1400" s="49"/>
      <c r="AP1400" s="49"/>
      <c r="AQ1400" s="49"/>
      <c r="AR1400" s="49"/>
      <c r="AX1400" s="19"/>
    </row>
    <row r="1401" spans="1:50" hidden="1">
      <c r="A1401" s="59" t="s">
        <v>973</v>
      </c>
      <c r="B1401" s="59" t="s">
        <v>103</v>
      </c>
      <c r="C1401" s="3">
        <v>42711</v>
      </c>
      <c r="D1401" s="19"/>
      <c r="E1401" s="49"/>
      <c r="F1401" s="49"/>
      <c r="G1401" s="49"/>
      <c r="H1401" s="49"/>
      <c r="I1401" s="49"/>
      <c r="J1401" s="49"/>
      <c r="K1401" s="49"/>
      <c r="L1401" s="49"/>
      <c r="M1401" s="49"/>
      <c r="N1401" s="49"/>
      <c r="O1401" s="49"/>
      <c r="P1401" s="49"/>
      <c r="Q1401" s="49"/>
      <c r="R1401" s="49"/>
      <c r="S1401" s="49"/>
      <c r="T1401" s="49"/>
      <c r="U1401" s="49"/>
      <c r="V1401" s="49"/>
      <c r="W1401" s="49"/>
      <c r="X1401" s="49"/>
      <c r="Y1401" s="49"/>
      <c r="Z1401" s="49"/>
      <c r="AA1401" s="49"/>
      <c r="AB1401" s="49"/>
      <c r="AC1401" s="49"/>
      <c r="AD1401" s="49"/>
      <c r="AE1401" s="49"/>
      <c r="AF1401" s="49"/>
      <c r="AG1401" s="49"/>
      <c r="AH1401" s="49"/>
      <c r="AI1401" s="49"/>
      <c r="AJ1401" s="49"/>
      <c r="AK1401" s="49"/>
      <c r="AL1401" s="49"/>
      <c r="AM1401" s="49"/>
      <c r="AN1401" s="49"/>
      <c r="AO1401" s="49"/>
      <c r="AP1401" s="49"/>
      <c r="AQ1401" s="49"/>
      <c r="AR1401" s="49"/>
      <c r="AX1401" s="19"/>
    </row>
    <row r="1402" spans="1:50" hidden="1">
      <c r="A1402" s="59" t="s">
        <v>974</v>
      </c>
      <c r="B1402" s="59" t="s">
        <v>103</v>
      </c>
      <c r="C1402" s="3">
        <v>42710</v>
      </c>
      <c r="D1402" s="19"/>
      <c r="E1402" s="49"/>
      <c r="F1402" s="49"/>
      <c r="G1402" s="49"/>
      <c r="H1402" s="49"/>
      <c r="I1402" s="49"/>
      <c r="J1402" s="49"/>
      <c r="K1402" s="49"/>
      <c r="L1402" s="49"/>
      <c r="M1402" s="49"/>
      <c r="N1402" s="49"/>
      <c r="O1402" s="49"/>
      <c r="P1402" s="49"/>
      <c r="Q1402" s="49"/>
      <c r="R1402" s="49"/>
      <c r="S1402" s="49"/>
      <c r="T1402" s="49"/>
      <c r="U1402" s="49"/>
      <c r="V1402" s="49"/>
      <c r="W1402" s="49"/>
      <c r="X1402" s="49"/>
      <c r="Y1402" s="49"/>
      <c r="Z1402" s="49"/>
      <c r="AA1402" s="49"/>
      <c r="AB1402" s="49"/>
      <c r="AC1402" s="49"/>
      <c r="AD1402" s="49"/>
      <c r="AE1402" s="49"/>
      <c r="AF1402" s="49"/>
      <c r="AG1402" s="49"/>
      <c r="AH1402" s="49"/>
      <c r="AI1402" s="49"/>
      <c r="AJ1402" s="49"/>
      <c r="AK1402" s="49"/>
      <c r="AL1402" s="49"/>
      <c r="AM1402" s="49"/>
      <c r="AN1402" s="49"/>
      <c r="AO1402" s="49"/>
      <c r="AP1402" s="49"/>
      <c r="AQ1402" s="49"/>
      <c r="AR1402" s="49"/>
      <c r="AX1402" s="19"/>
    </row>
    <row r="1403" spans="1:50" hidden="1">
      <c r="A1403" s="59" t="s">
        <v>975</v>
      </c>
      <c r="B1403" s="59" t="s">
        <v>103</v>
      </c>
      <c r="C1403" s="3">
        <v>42709</v>
      </c>
      <c r="D1403" s="19"/>
      <c r="E1403" s="49"/>
      <c r="F1403" s="49"/>
      <c r="G1403" s="49"/>
      <c r="H1403" s="49"/>
      <c r="I1403" s="49"/>
      <c r="J1403" s="49"/>
      <c r="K1403" s="49"/>
      <c r="L1403" s="49"/>
      <c r="M1403" s="49"/>
      <c r="N1403" s="49"/>
      <c r="O1403" s="49"/>
      <c r="P1403" s="49"/>
      <c r="Q1403" s="49"/>
      <c r="R1403" s="49"/>
      <c r="S1403" s="49"/>
      <c r="T1403" s="49"/>
      <c r="U1403" s="49"/>
      <c r="V1403" s="49"/>
      <c r="W1403" s="49"/>
      <c r="X1403" s="49"/>
      <c r="Y1403" s="49"/>
      <c r="Z1403" s="49"/>
      <c r="AA1403" s="49"/>
      <c r="AB1403" s="49"/>
      <c r="AC1403" s="49"/>
      <c r="AD1403" s="49"/>
      <c r="AE1403" s="49"/>
      <c r="AF1403" s="49"/>
      <c r="AG1403" s="49"/>
      <c r="AH1403" s="49"/>
      <c r="AI1403" s="49"/>
      <c r="AJ1403" s="49"/>
      <c r="AK1403" s="49"/>
      <c r="AL1403" s="49"/>
      <c r="AM1403" s="49"/>
      <c r="AN1403" s="49"/>
      <c r="AO1403" s="49"/>
      <c r="AP1403" s="49"/>
      <c r="AQ1403" s="49"/>
      <c r="AR1403" s="49"/>
      <c r="AX1403" s="19"/>
    </row>
    <row r="1404" spans="1:50" hidden="1">
      <c r="A1404" s="59" t="s">
        <v>976</v>
      </c>
      <c r="B1404" s="59" t="s">
        <v>103</v>
      </c>
      <c r="C1404" s="3">
        <v>42706</v>
      </c>
      <c r="D1404" s="19"/>
      <c r="E1404" s="49"/>
      <c r="F1404" s="49"/>
      <c r="G1404" s="49"/>
      <c r="H1404" s="49"/>
      <c r="I1404" s="49"/>
      <c r="J1404" s="49"/>
      <c r="K1404" s="49"/>
      <c r="L1404" s="49"/>
      <c r="M1404" s="49"/>
      <c r="N1404" s="49"/>
      <c r="O1404" s="49"/>
      <c r="P1404" s="49"/>
      <c r="Q1404" s="49"/>
      <c r="R1404" s="49"/>
      <c r="S1404" s="49"/>
      <c r="T1404" s="49"/>
      <c r="U1404" s="49"/>
      <c r="V1404" s="49"/>
      <c r="W1404" s="49"/>
      <c r="X1404" s="49"/>
      <c r="Y1404" s="49"/>
      <c r="Z1404" s="49"/>
      <c r="AA1404" s="49"/>
      <c r="AB1404" s="49"/>
      <c r="AC1404" s="49"/>
      <c r="AD1404" s="49"/>
      <c r="AE1404" s="49"/>
      <c r="AF1404" s="49"/>
      <c r="AG1404" s="49"/>
      <c r="AH1404" s="49"/>
      <c r="AI1404" s="49"/>
      <c r="AJ1404" s="49"/>
      <c r="AK1404" s="49"/>
      <c r="AL1404" s="49"/>
      <c r="AM1404" s="49"/>
      <c r="AN1404" s="49"/>
      <c r="AO1404" s="49"/>
      <c r="AP1404" s="49"/>
      <c r="AQ1404" s="49"/>
      <c r="AR1404" s="49"/>
      <c r="AX1404" s="19"/>
    </row>
    <row r="1405" spans="1:50" hidden="1">
      <c r="A1405" s="59" t="s">
        <v>977</v>
      </c>
      <c r="B1405" s="59" t="s">
        <v>103</v>
      </c>
      <c r="C1405" s="3">
        <v>42705</v>
      </c>
      <c r="D1405" s="19"/>
      <c r="E1405" s="49"/>
      <c r="F1405" s="49"/>
      <c r="G1405" s="49"/>
      <c r="H1405" s="49"/>
      <c r="I1405" s="49"/>
      <c r="J1405" s="49"/>
      <c r="K1405" s="49"/>
      <c r="L1405" s="49"/>
      <c r="M1405" s="49"/>
      <c r="N1405" s="49"/>
      <c r="O1405" s="49"/>
      <c r="P1405" s="49"/>
      <c r="Q1405" s="49"/>
      <c r="R1405" s="49"/>
      <c r="S1405" s="49"/>
      <c r="T1405" s="49"/>
      <c r="U1405" s="49"/>
      <c r="V1405" s="49"/>
      <c r="W1405" s="49"/>
      <c r="X1405" s="49"/>
      <c r="Y1405" s="49"/>
      <c r="Z1405" s="49"/>
      <c r="AA1405" s="49"/>
      <c r="AB1405" s="49"/>
      <c r="AC1405" s="49"/>
      <c r="AD1405" s="49"/>
      <c r="AE1405" s="49"/>
      <c r="AF1405" s="49"/>
      <c r="AG1405" s="49"/>
      <c r="AH1405" s="49"/>
      <c r="AI1405" s="49"/>
      <c r="AJ1405" s="49"/>
      <c r="AK1405" s="49"/>
      <c r="AL1405" s="49"/>
      <c r="AM1405" s="49"/>
      <c r="AN1405" s="49"/>
      <c r="AO1405" s="49"/>
      <c r="AP1405" s="49"/>
      <c r="AQ1405" s="49"/>
      <c r="AR1405" s="49"/>
      <c r="AX1405" s="19"/>
    </row>
    <row r="1406" spans="1:50" hidden="1">
      <c r="A1406" s="59" t="s">
        <v>978</v>
      </c>
      <c r="B1406" s="59" t="s">
        <v>104</v>
      </c>
      <c r="C1406" s="3">
        <v>42704</v>
      </c>
      <c r="D1406" s="19"/>
      <c r="E1406" s="49"/>
      <c r="F1406" s="49"/>
      <c r="G1406" s="49"/>
      <c r="H1406" s="49"/>
      <c r="I1406" s="49"/>
      <c r="J1406" s="49"/>
      <c r="K1406" s="49"/>
      <c r="L1406" s="49"/>
      <c r="M1406" s="49"/>
      <c r="N1406" s="49"/>
      <c r="O1406" s="49"/>
      <c r="P1406" s="49"/>
      <c r="Q1406" s="49"/>
      <c r="R1406" s="49"/>
      <c r="S1406" s="49"/>
      <c r="T1406" s="49"/>
      <c r="U1406" s="49"/>
      <c r="V1406" s="49"/>
      <c r="W1406" s="49"/>
      <c r="X1406" s="49"/>
      <c r="Y1406" s="49"/>
      <c r="Z1406" s="49"/>
      <c r="AA1406" s="49"/>
      <c r="AB1406" s="49"/>
      <c r="AC1406" s="49"/>
      <c r="AD1406" s="49"/>
      <c r="AE1406" s="49"/>
      <c r="AF1406" s="49"/>
      <c r="AG1406" s="49"/>
      <c r="AH1406" s="49"/>
      <c r="AI1406" s="49"/>
      <c r="AJ1406" s="49"/>
      <c r="AK1406" s="49"/>
      <c r="AL1406" s="49"/>
      <c r="AM1406" s="49"/>
      <c r="AN1406" s="49"/>
      <c r="AO1406" s="49"/>
      <c r="AP1406" s="49"/>
      <c r="AQ1406" s="49"/>
      <c r="AR1406" s="49"/>
      <c r="AX1406" s="19"/>
    </row>
    <row r="1407" spans="1:50" hidden="1">
      <c r="A1407" s="59" t="s">
        <v>979</v>
      </c>
      <c r="B1407" s="59" t="s">
        <v>104</v>
      </c>
      <c r="C1407" s="3">
        <v>42703</v>
      </c>
      <c r="D1407" s="19"/>
      <c r="E1407" s="49"/>
      <c r="F1407" s="49"/>
      <c r="G1407" s="49"/>
      <c r="H1407" s="49"/>
      <c r="I1407" s="49"/>
      <c r="J1407" s="49"/>
      <c r="K1407" s="49"/>
      <c r="L1407" s="49"/>
      <c r="M1407" s="49"/>
      <c r="N1407" s="49"/>
      <c r="O1407" s="49"/>
      <c r="P1407" s="49"/>
      <c r="Q1407" s="49"/>
      <c r="R1407" s="49"/>
      <c r="S1407" s="49"/>
      <c r="T1407" s="49"/>
      <c r="U1407" s="49"/>
      <c r="V1407" s="49"/>
      <c r="W1407" s="49"/>
      <c r="X1407" s="49"/>
      <c r="Y1407" s="49"/>
      <c r="Z1407" s="49"/>
      <c r="AA1407" s="49"/>
      <c r="AB1407" s="49"/>
      <c r="AC1407" s="49"/>
      <c r="AD1407" s="49"/>
      <c r="AE1407" s="49"/>
      <c r="AF1407" s="49"/>
      <c r="AG1407" s="49"/>
      <c r="AH1407" s="49"/>
      <c r="AI1407" s="49"/>
      <c r="AJ1407" s="49"/>
      <c r="AK1407" s="49"/>
      <c r="AL1407" s="49"/>
      <c r="AM1407" s="49"/>
      <c r="AN1407" s="49"/>
      <c r="AO1407" s="49"/>
      <c r="AP1407" s="49"/>
      <c r="AQ1407" s="49"/>
      <c r="AR1407" s="49"/>
      <c r="AX1407" s="19"/>
    </row>
    <row r="1408" spans="1:50" hidden="1">
      <c r="A1408" s="59" t="s">
        <v>980</v>
      </c>
      <c r="B1408" s="59" t="s">
        <v>104</v>
      </c>
      <c r="C1408" s="3">
        <v>42702</v>
      </c>
      <c r="D1408" s="19"/>
      <c r="E1408" s="49"/>
      <c r="F1408" s="49"/>
      <c r="G1408" s="49"/>
      <c r="H1408" s="49"/>
      <c r="I1408" s="49"/>
      <c r="J1408" s="49"/>
      <c r="K1408" s="49"/>
      <c r="L1408" s="49"/>
      <c r="M1408" s="49"/>
      <c r="N1408" s="49"/>
      <c r="O1408" s="49"/>
      <c r="P1408" s="49"/>
      <c r="Q1408" s="49"/>
      <c r="R1408" s="49"/>
      <c r="S1408" s="49"/>
      <c r="T1408" s="49"/>
      <c r="U1408" s="49"/>
      <c r="V1408" s="49"/>
      <c r="W1408" s="49"/>
      <c r="X1408" s="49"/>
      <c r="Y1408" s="49"/>
      <c r="Z1408" s="49"/>
      <c r="AA1408" s="49"/>
      <c r="AB1408" s="49"/>
      <c r="AC1408" s="49"/>
      <c r="AD1408" s="49"/>
      <c r="AE1408" s="49"/>
      <c r="AF1408" s="49"/>
      <c r="AG1408" s="49"/>
      <c r="AH1408" s="49"/>
      <c r="AI1408" s="49"/>
      <c r="AJ1408" s="49"/>
      <c r="AK1408" s="49"/>
      <c r="AL1408" s="49"/>
      <c r="AM1408" s="49"/>
      <c r="AN1408" s="49"/>
      <c r="AO1408" s="49"/>
      <c r="AP1408" s="49"/>
      <c r="AQ1408" s="49"/>
      <c r="AR1408" s="49"/>
      <c r="AX1408" s="19"/>
    </row>
    <row r="1409" spans="1:50" hidden="1">
      <c r="A1409" s="59" t="s">
        <v>981</v>
      </c>
      <c r="B1409" s="59" t="s">
        <v>104</v>
      </c>
      <c r="C1409" s="3">
        <v>42699</v>
      </c>
      <c r="D1409" s="19"/>
      <c r="E1409" s="49"/>
      <c r="F1409" s="49"/>
      <c r="G1409" s="49"/>
      <c r="H1409" s="49"/>
      <c r="I1409" s="49"/>
      <c r="J1409" s="49"/>
      <c r="K1409" s="49"/>
      <c r="L1409" s="49"/>
      <c r="M1409" s="49"/>
      <c r="N1409" s="49"/>
      <c r="O1409" s="49"/>
      <c r="P1409" s="49"/>
      <c r="Q1409" s="49"/>
      <c r="R1409" s="49"/>
      <c r="S1409" s="49"/>
      <c r="T1409" s="49"/>
      <c r="U1409" s="49"/>
      <c r="V1409" s="49"/>
      <c r="W1409" s="49"/>
      <c r="X1409" s="49"/>
      <c r="Y1409" s="49"/>
      <c r="Z1409" s="49"/>
      <c r="AA1409" s="49"/>
      <c r="AB1409" s="49"/>
      <c r="AC1409" s="49"/>
      <c r="AD1409" s="49"/>
      <c r="AE1409" s="49"/>
      <c r="AF1409" s="49"/>
      <c r="AG1409" s="49"/>
      <c r="AH1409" s="49"/>
      <c r="AI1409" s="49"/>
      <c r="AJ1409" s="49"/>
      <c r="AK1409" s="49"/>
      <c r="AL1409" s="49"/>
      <c r="AM1409" s="49"/>
      <c r="AN1409" s="49"/>
      <c r="AO1409" s="49"/>
      <c r="AP1409" s="49"/>
      <c r="AQ1409" s="49"/>
      <c r="AR1409" s="49"/>
      <c r="AX1409" s="19"/>
    </row>
    <row r="1410" spans="1:50" hidden="1">
      <c r="A1410" s="59" t="s">
        <v>982</v>
      </c>
      <c r="B1410" s="59" t="s">
        <v>104</v>
      </c>
      <c r="C1410" s="3">
        <v>42698</v>
      </c>
      <c r="D1410" s="19"/>
      <c r="E1410" s="49"/>
      <c r="F1410" s="49"/>
      <c r="G1410" s="49"/>
      <c r="H1410" s="49"/>
      <c r="I1410" s="49"/>
      <c r="J1410" s="49"/>
      <c r="K1410" s="49"/>
      <c r="L1410" s="49"/>
      <c r="M1410" s="49"/>
      <c r="N1410" s="49"/>
      <c r="O1410" s="49"/>
      <c r="P1410" s="49"/>
      <c r="Q1410" s="49"/>
      <c r="R1410" s="49"/>
      <c r="S1410" s="49"/>
      <c r="T1410" s="49"/>
      <c r="U1410" s="49"/>
      <c r="V1410" s="49"/>
      <c r="W1410" s="49"/>
      <c r="X1410" s="49"/>
      <c r="Y1410" s="49"/>
      <c r="Z1410" s="49"/>
      <c r="AA1410" s="49"/>
      <c r="AB1410" s="49"/>
      <c r="AC1410" s="49"/>
      <c r="AD1410" s="49"/>
      <c r="AE1410" s="49"/>
      <c r="AF1410" s="49"/>
      <c r="AG1410" s="49"/>
      <c r="AH1410" s="49"/>
      <c r="AI1410" s="49"/>
      <c r="AJ1410" s="49"/>
      <c r="AK1410" s="49"/>
      <c r="AL1410" s="49"/>
      <c r="AM1410" s="49"/>
      <c r="AN1410" s="49"/>
      <c r="AO1410" s="49"/>
      <c r="AP1410" s="49"/>
      <c r="AQ1410" s="49"/>
      <c r="AR1410" s="49"/>
      <c r="AX1410" s="19"/>
    </row>
    <row r="1411" spans="1:50" hidden="1">
      <c r="A1411" s="59" t="s">
        <v>983</v>
      </c>
      <c r="B1411" s="59" t="s">
        <v>104</v>
      </c>
      <c r="C1411" s="3">
        <v>42697</v>
      </c>
      <c r="D1411" s="19"/>
      <c r="E1411" s="49"/>
      <c r="F1411" s="49"/>
      <c r="G1411" s="49"/>
      <c r="H1411" s="49"/>
      <c r="I1411" s="49"/>
      <c r="J1411" s="49"/>
      <c r="K1411" s="49"/>
      <c r="L1411" s="49"/>
      <c r="M1411" s="49"/>
      <c r="N1411" s="49"/>
      <c r="O1411" s="49"/>
      <c r="P1411" s="49"/>
      <c r="Q1411" s="49"/>
      <c r="R1411" s="49"/>
      <c r="S1411" s="49"/>
      <c r="T1411" s="49"/>
      <c r="U1411" s="49"/>
      <c r="V1411" s="49"/>
      <c r="W1411" s="49"/>
      <c r="X1411" s="49"/>
      <c r="Y1411" s="49"/>
      <c r="Z1411" s="49"/>
      <c r="AA1411" s="49"/>
      <c r="AB1411" s="49"/>
      <c r="AC1411" s="49"/>
      <c r="AD1411" s="49"/>
      <c r="AE1411" s="49"/>
      <c r="AF1411" s="49"/>
      <c r="AG1411" s="49"/>
      <c r="AH1411" s="49"/>
      <c r="AI1411" s="49"/>
      <c r="AJ1411" s="49"/>
      <c r="AK1411" s="49"/>
      <c r="AL1411" s="49"/>
      <c r="AM1411" s="49"/>
      <c r="AN1411" s="49"/>
      <c r="AO1411" s="49"/>
      <c r="AP1411" s="49"/>
      <c r="AQ1411" s="49"/>
      <c r="AR1411" s="49"/>
      <c r="AX1411" s="19"/>
    </row>
    <row r="1412" spans="1:50" hidden="1">
      <c r="A1412" s="59" t="s">
        <v>984</v>
      </c>
      <c r="B1412" s="59" t="s">
        <v>104</v>
      </c>
      <c r="C1412" s="3">
        <v>42696</v>
      </c>
      <c r="D1412" s="19"/>
      <c r="E1412" s="49"/>
      <c r="F1412" s="49"/>
      <c r="G1412" s="49"/>
      <c r="H1412" s="49"/>
      <c r="I1412" s="49"/>
      <c r="J1412" s="49"/>
      <c r="K1412" s="49"/>
      <c r="L1412" s="49"/>
      <c r="M1412" s="49"/>
      <c r="N1412" s="49"/>
      <c r="O1412" s="49"/>
      <c r="P1412" s="49"/>
      <c r="Q1412" s="49"/>
      <c r="R1412" s="49"/>
      <c r="S1412" s="49"/>
      <c r="T1412" s="49"/>
      <c r="U1412" s="49"/>
      <c r="V1412" s="49"/>
      <c r="W1412" s="49"/>
      <c r="X1412" s="49"/>
      <c r="Y1412" s="49"/>
      <c r="Z1412" s="49"/>
      <c r="AA1412" s="49"/>
      <c r="AB1412" s="49"/>
      <c r="AC1412" s="49"/>
      <c r="AD1412" s="49"/>
      <c r="AE1412" s="49"/>
      <c r="AF1412" s="49"/>
      <c r="AG1412" s="49"/>
      <c r="AH1412" s="49"/>
      <c r="AI1412" s="49"/>
      <c r="AJ1412" s="49"/>
      <c r="AK1412" s="49"/>
      <c r="AL1412" s="49"/>
      <c r="AM1412" s="49"/>
      <c r="AN1412" s="49"/>
      <c r="AO1412" s="49"/>
      <c r="AP1412" s="49"/>
      <c r="AQ1412" s="49"/>
      <c r="AR1412" s="49"/>
      <c r="AX1412" s="19"/>
    </row>
    <row r="1413" spans="1:50" hidden="1">
      <c r="A1413" s="59" t="s">
        <v>985</v>
      </c>
      <c r="B1413" s="59" t="s">
        <v>104</v>
      </c>
      <c r="C1413" s="3">
        <v>42695</v>
      </c>
      <c r="D1413" s="19"/>
      <c r="E1413" s="49"/>
      <c r="F1413" s="49"/>
      <c r="G1413" s="49"/>
      <c r="H1413" s="49"/>
      <c r="I1413" s="49"/>
      <c r="J1413" s="49"/>
      <c r="K1413" s="49"/>
      <c r="L1413" s="49"/>
      <c r="M1413" s="49"/>
      <c r="N1413" s="49"/>
      <c r="O1413" s="49"/>
      <c r="P1413" s="49"/>
      <c r="Q1413" s="49"/>
      <c r="R1413" s="49"/>
      <c r="S1413" s="49"/>
      <c r="T1413" s="49"/>
      <c r="U1413" s="49"/>
      <c r="V1413" s="49"/>
      <c r="W1413" s="49"/>
      <c r="X1413" s="49"/>
      <c r="Y1413" s="49"/>
      <c r="Z1413" s="49"/>
      <c r="AA1413" s="49"/>
      <c r="AB1413" s="49"/>
      <c r="AC1413" s="49"/>
      <c r="AD1413" s="49"/>
      <c r="AE1413" s="49"/>
      <c r="AF1413" s="49"/>
      <c r="AG1413" s="49"/>
      <c r="AH1413" s="49"/>
      <c r="AI1413" s="49"/>
      <c r="AJ1413" s="49"/>
      <c r="AK1413" s="49"/>
      <c r="AL1413" s="49"/>
      <c r="AM1413" s="49"/>
      <c r="AN1413" s="49"/>
      <c r="AO1413" s="49"/>
      <c r="AP1413" s="49"/>
      <c r="AQ1413" s="49"/>
      <c r="AR1413" s="49"/>
      <c r="AX1413" s="19"/>
    </row>
    <row r="1414" spans="1:50" hidden="1">
      <c r="A1414" s="59" t="s">
        <v>986</v>
      </c>
      <c r="B1414" s="59" t="s">
        <v>104</v>
      </c>
      <c r="C1414" s="3">
        <v>42692</v>
      </c>
      <c r="D1414" s="19"/>
      <c r="E1414" s="49"/>
      <c r="F1414" s="49"/>
      <c r="G1414" s="49"/>
      <c r="H1414" s="49"/>
      <c r="I1414" s="49"/>
      <c r="J1414" s="49"/>
      <c r="K1414" s="49"/>
      <c r="L1414" s="49"/>
      <c r="M1414" s="49"/>
      <c r="N1414" s="49"/>
      <c r="O1414" s="49"/>
      <c r="P1414" s="49"/>
      <c r="Q1414" s="49"/>
      <c r="R1414" s="49"/>
      <c r="S1414" s="49"/>
      <c r="T1414" s="49"/>
      <c r="U1414" s="49"/>
      <c r="V1414" s="49"/>
      <c r="W1414" s="49"/>
      <c r="X1414" s="49"/>
      <c r="Y1414" s="49"/>
      <c r="Z1414" s="49"/>
      <c r="AA1414" s="49"/>
      <c r="AB1414" s="49"/>
      <c r="AC1414" s="49"/>
      <c r="AD1414" s="49"/>
      <c r="AE1414" s="49"/>
      <c r="AF1414" s="49"/>
      <c r="AG1414" s="49"/>
      <c r="AH1414" s="49"/>
      <c r="AI1414" s="49"/>
      <c r="AJ1414" s="49"/>
      <c r="AK1414" s="49"/>
      <c r="AL1414" s="49"/>
      <c r="AM1414" s="49"/>
      <c r="AN1414" s="49"/>
      <c r="AO1414" s="49"/>
      <c r="AP1414" s="49"/>
      <c r="AQ1414" s="49"/>
      <c r="AR1414" s="49"/>
      <c r="AX1414" s="19"/>
    </row>
    <row r="1415" spans="1:50" hidden="1">
      <c r="A1415" s="59" t="s">
        <v>987</v>
      </c>
      <c r="B1415" s="59" t="s">
        <v>104</v>
      </c>
      <c r="C1415" s="3">
        <v>42691</v>
      </c>
      <c r="D1415" s="19"/>
      <c r="E1415" s="49"/>
      <c r="F1415" s="49"/>
      <c r="G1415" s="49"/>
      <c r="H1415" s="49"/>
      <c r="I1415" s="49"/>
      <c r="J1415" s="49"/>
      <c r="K1415" s="49"/>
      <c r="L1415" s="49"/>
      <c r="M1415" s="49"/>
      <c r="N1415" s="49"/>
      <c r="O1415" s="49"/>
      <c r="P1415" s="49"/>
      <c r="Q1415" s="49"/>
      <c r="R1415" s="49"/>
      <c r="S1415" s="49"/>
      <c r="T1415" s="49"/>
      <c r="U1415" s="49"/>
      <c r="V1415" s="49"/>
      <c r="W1415" s="49"/>
      <c r="X1415" s="49"/>
      <c r="Y1415" s="49"/>
      <c r="Z1415" s="49"/>
      <c r="AA1415" s="49"/>
      <c r="AB1415" s="49"/>
      <c r="AC1415" s="49"/>
      <c r="AD1415" s="49"/>
      <c r="AE1415" s="49"/>
      <c r="AF1415" s="49"/>
      <c r="AG1415" s="49"/>
      <c r="AH1415" s="49"/>
      <c r="AI1415" s="49"/>
      <c r="AJ1415" s="49"/>
      <c r="AK1415" s="49"/>
      <c r="AL1415" s="49"/>
      <c r="AM1415" s="49"/>
      <c r="AN1415" s="49"/>
      <c r="AO1415" s="49"/>
      <c r="AP1415" s="49"/>
      <c r="AQ1415" s="49"/>
      <c r="AR1415" s="49"/>
      <c r="AX1415" s="19"/>
    </row>
    <row r="1416" spans="1:50" hidden="1">
      <c r="A1416" s="59" t="s">
        <v>988</v>
      </c>
      <c r="B1416" s="59" t="s">
        <v>104</v>
      </c>
      <c r="C1416" s="3">
        <v>42690</v>
      </c>
      <c r="D1416" s="19"/>
      <c r="E1416" s="49"/>
      <c r="F1416" s="49"/>
      <c r="G1416" s="49"/>
      <c r="H1416" s="49"/>
      <c r="I1416" s="49"/>
      <c r="J1416" s="49"/>
      <c r="K1416" s="49"/>
      <c r="L1416" s="49"/>
      <c r="M1416" s="49"/>
      <c r="N1416" s="49"/>
      <c r="O1416" s="49"/>
      <c r="P1416" s="49"/>
      <c r="Q1416" s="49"/>
      <c r="R1416" s="49"/>
      <c r="S1416" s="49"/>
      <c r="T1416" s="49"/>
      <c r="U1416" s="49"/>
      <c r="V1416" s="49"/>
      <c r="W1416" s="49"/>
      <c r="X1416" s="49"/>
      <c r="Y1416" s="49"/>
      <c r="Z1416" s="49"/>
      <c r="AA1416" s="49"/>
      <c r="AB1416" s="49"/>
      <c r="AC1416" s="49"/>
      <c r="AD1416" s="49"/>
      <c r="AE1416" s="49"/>
      <c r="AF1416" s="49"/>
      <c r="AG1416" s="49"/>
      <c r="AH1416" s="49"/>
      <c r="AI1416" s="49"/>
      <c r="AJ1416" s="49"/>
      <c r="AK1416" s="49"/>
      <c r="AL1416" s="49"/>
      <c r="AM1416" s="49"/>
      <c r="AN1416" s="49"/>
      <c r="AO1416" s="49"/>
      <c r="AP1416" s="49"/>
      <c r="AQ1416" s="49"/>
      <c r="AR1416" s="49"/>
      <c r="AX1416" s="19"/>
    </row>
    <row r="1417" spans="1:50" hidden="1">
      <c r="A1417" s="59" t="s">
        <v>989</v>
      </c>
      <c r="B1417" s="59" t="s">
        <v>104</v>
      </c>
      <c r="C1417" s="3">
        <v>42689</v>
      </c>
      <c r="D1417" s="19"/>
      <c r="E1417" s="49"/>
      <c r="F1417" s="49"/>
      <c r="G1417" s="49"/>
      <c r="H1417" s="49"/>
      <c r="I1417" s="49"/>
      <c r="J1417" s="49"/>
      <c r="K1417" s="49"/>
      <c r="L1417" s="49"/>
      <c r="M1417" s="49"/>
      <c r="N1417" s="49"/>
      <c r="O1417" s="49"/>
      <c r="P1417" s="49"/>
      <c r="Q1417" s="49"/>
      <c r="R1417" s="49"/>
      <c r="S1417" s="49"/>
      <c r="T1417" s="49"/>
      <c r="U1417" s="49"/>
      <c r="V1417" s="49"/>
      <c r="W1417" s="49"/>
      <c r="X1417" s="49"/>
      <c r="Y1417" s="49"/>
      <c r="Z1417" s="49"/>
      <c r="AA1417" s="49"/>
      <c r="AB1417" s="49"/>
      <c r="AC1417" s="49"/>
      <c r="AD1417" s="49"/>
      <c r="AE1417" s="49"/>
      <c r="AF1417" s="49"/>
      <c r="AG1417" s="49"/>
      <c r="AH1417" s="49"/>
      <c r="AI1417" s="49"/>
      <c r="AJ1417" s="49"/>
      <c r="AK1417" s="49"/>
      <c r="AL1417" s="49"/>
      <c r="AM1417" s="49"/>
      <c r="AN1417" s="49"/>
      <c r="AO1417" s="49"/>
      <c r="AP1417" s="49"/>
      <c r="AQ1417" s="49"/>
      <c r="AR1417" s="49"/>
      <c r="AX1417" s="19"/>
    </row>
    <row r="1418" spans="1:50" hidden="1">
      <c r="A1418" s="59" t="s">
        <v>990</v>
      </c>
      <c r="B1418" s="59" t="s">
        <v>104</v>
      </c>
      <c r="C1418" s="3">
        <v>42688</v>
      </c>
      <c r="D1418" s="19"/>
      <c r="E1418" s="49"/>
      <c r="F1418" s="49"/>
      <c r="G1418" s="49"/>
      <c r="H1418" s="49"/>
      <c r="I1418" s="49"/>
      <c r="J1418" s="49"/>
      <c r="K1418" s="49"/>
      <c r="L1418" s="49"/>
      <c r="M1418" s="49"/>
      <c r="N1418" s="49"/>
      <c r="O1418" s="49"/>
      <c r="P1418" s="49"/>
      <c r="Q1418" s="49"/>
      <c r="R1418" s="49"/>
      <c r="S1418" s="49"/>
      <c r="T1418" s="49"/>
      <c r="U1418" s="49"/>
      <c r="V1418" s="49"/>
      <c r="W1418" s="49"/>
      <c r="X1418" s="49"/>
      <c r="Y1418" s="49"/>
      <c r="Z1418" s="49"/>
      <c r="AA1418" s="49"/>
      <c r="AB1418" s="49"/>
      <c r="AC1418" s="49"/>
      <c r="AD1418" s="49"/>
      <c r="AE1418" s="49"/>
      <c r="AF1418" s="49"/>
      <c r="AG1418" s="49"/>
      <c r="AH1418" s="49"/>
      <c r="AI1418" s="49"/>
      <c r="AJ1418" s="49"/>
      <c r="AK1418" s="49"/>
      <c r="AL1418" s="49"/>
      <c r="AM1418" s="49"/>
      <c r="AN1418" s="49"/>
      <c r="AO1418" s="49"/>
      <c r="AP1418" s="49"/>
      <c r="AQ1418" s="49"/>
      <c r="AR1418" s="49"/>
      <c r="AX1418" s="19"/>
    </row>
    <row r="1419" spans="1:50" hidden="1">
      <c r="A1419" s="59" t="s">
        <v>991</v>
      </c>
      <c r="B1419" s="59" t="s">
        <v>104</v>
      </c>
      <c r="C1419" s="3">
        <v>42685</v>
      </c>
      <c r="D1419" s="19"/>
      <c r="E1419" s="49"/>
      <c r="F1419" s="49"/>
      <c r="G1419" s="49"/>
      <c r="H1419" s="49"/>
      <c r="I1419" s="49"/>
      <c r="J1419" s="49"/>
      <c r="K1419" s="49"/>
      <c r="L1419" s="49"/>
      <c r="M1419" s="49"/>
      <c r="N1419" s="49"/>
      <c r="O1419" s="49"/>
      <c r="P1419" s="49"/>
      <c r="Q1419" s="49"/>
      <c r="R1419" s="49"/>
      <c r="S1419" s="49"/>
      <c r="T1419" s="49"/>
      <c r="U1419" s="49"/>
      <c r="V1419" s="49"/>
      <c r="W1419" s="49"/>
      <c r="X1419" s="49"/>
      <c r="Y1419" s="49"/>
      <c r="Z1419" s="49"/>
      <c r="AA1419" s="49"/>
      <c r="AB1419" s="49"/>
      <c r="AC1419" s="49"/>
      <c r="AD1419" s="49"/>
      <c r="AE1419" s="49"/>
      <c r="AF1419" s="49"/>
      <c r="AG1419" s="49"/>
      <c r="AH1419" s="49"/>
      <c r="AI1419" s="49"/>
      <c r="AJ1419" s="49"/>
      <c r="AK1419" s="49"/>
      <c r="AL1419" s="49"/>
      <c r="AM1419" s="49"/>
      <c r="AN1419" s="49"/>
      <c r="AO1419" s="49"/>
      <c r="AP1419" s="49"/>
      <c r="AQ1419" s="49"/>
      <c r="AR1419" s="49"/>
      <c r="AX1419" s="19"/>
    </row>
    <row r="1420" spans="1:50" hidden="1">
      <c r="A1420" s="59" t="s">
        <v>992</v>
      </c>
      <c r="B1420" s="59" t="s">
        <v>104</v>
      </c>
      <c r="C1420" s="3">
        <v>42684</v>
      </c>
      <c r="D1420" s="19"/>
      <c r="E1420" s="49"/>
      <c r="F1420" s="49"/>
      <c r="G1420" s="49"/>
      <c r="H1420" s="49"/>
      <c r="I1420" s="49"/>
      <c r="J1420" s="49"/>
      <c r="K1420" s="49"/>
      <c r="L1420" s="49"/>
      <c r="M1420" s="49"/>
      <c r="N1420" s="49"/>
      <c r="O1420" s="49"/>
      <c r="P1420" s="49"/>
      <c r="Q1420" s="49"/>
      <c r="R1420" s="49"/>
      <c r="S1420" s="49"/>
      <c r="T1420" s="49"/>
      <c r="U1420" s="49"/>
      <c r="V1420" s="49"/>
      <c r="W1420" s="49"/>
      <c r="X1420" s="49"/>
      <c r="Y1420" s="49"/>
      <c r="Z1420" s="49"/>
      <c r="AA1420" s="49"/>
      <c r="AB1420" s="49"/>
      <c r="AC1420" s="49"/>
      <c r="AD1420" s="49"/>
      <c r="AE1420" s="49"/>
      <c r="AF1420" s="49"/>
      <c r="AG1420" s="49"/>
      <c r="AH1420" s="49"/>
      <c r="AI1420" s="49"/>
      <c r="AJ1420" s="49"/>
      <c r="AK1420" s="49"/>
      <c r="AL1420" s="49"/>
      <c r="AM1420" s="49"/>
      <c r="AN1420" s="49"/>
      <c r="AO1420" s="49"/>
      <c r="AP1420" s="49"/>
      <c r="AQ1420" s="49"/>
      <c r="AR1420" s="49"/>
      <c r="AX1420" s="19"/>
    </row>
    <row r="1421" spans="1:50" hidden="1">
      <c r="A1421" s="59" t="s">
        <v>993</v>
      </c>
      <c r="B1421" s="59" t="s">
        <v>104</v>
      </c>
      <c r="C1421" s="3">
        <v>42683</v>
      </c>
      <c r="D1421" s="19"/>
      <c r="E1421" s="49"/>
      <c r="F1421" s="49"/>
      <c r="G1421" s="49"/>
      <c r="H1421" s="49"/>
      <c r="I1421" s="49"/>
      <c r="J1421" s="49"/>
      <c r="K1421" s="49"/>
      <c r="L1421" s="49"/>
      <c r="M1421" s="49"/>
      <c r="N1421" s="49"/>
      <c r="O1421" s="49"/>
      <c r="P1421" s="49"/>
      <c r="Q1421" s="49"/>
      <c r="R1421" s="49"/>
      <c r="S1421" s="49"/>
      <c r="T1421" s="49"/>
      <c r="U1421" s="49"/>
      <c r="V1421" s="49"/>
      <c r="W1421" s="49"/>
      <c r="X1421" s="49"/>
      <c r="Y1421" s="49"/>
      <c r="Z1421" s="49"/>
      <c r="AA1421" s="49"/>
      <c r="AB1421" s="49"/>
      <c r="AC1421" s="49"/>
      <c r="AD1421" s="49"/>
      <c r="AE1421" s="49"/>
      <c r="AF1421" s="49"/>
      <c r="AG1421" s="49"/>
      <c r="AH1421" s="49"/>
      <c r="AI1421" s="49"/>
      <c r="AJ1421" s="49"/>
      <c r="AK1421" s="49"/>
      <c r="AL1421" s="49"/>
      <c r="AM1421" s="49"/>
      <c r="AN1421" s="49"/>
      <c r="AO1421" s="49"/>
      <c r="AP1421" s="49"/>
      <c r="AQ1421" s="49"/>
      <c r="AR1421" s="49"/>
      <c r="AX1421" s="19"/>
    </row>
    <row r="1422" spans="1:50" hidden="1">
      <c r="A1422" s="59" t="s">
        <v>994</v>
      </c>
      <c r="B1422" s="59" t="s">
        <v>104</v>
      </c>
      <c r="C1422" s="3">
        <v>42682</v>
      </c>
      <c r="D1422" s="19"/>
      <c r="E1422" s="49"/>
      <c r="F1422" s="49"/>
      <c r="G1422" s="49"/>
      <c r="H1422" s="49"/>
      <c r="I1422" s="49"/>
      <c r="J1422" s="49"/>
      <c r="K1422" s="49"/>
      <c r="L1422" s="49"/>
      <c r="M1422" s="49"/>
      <c r="N1422" s="49"/>
      <c r="O1422" s="49"/>
      <c r="P1422" s="49"/>
      <c r="Q1422" s="49"/>
      <c r="R1422" s="49"/>
      <c r="S1422" s="49"/>
      <c r="T1422" s="49"/>
      <c r="U1422" s="49"/>
      <c r="V1422" s="49"/>
      <c r="W1422" s="49"/>
      <c r="X1422" s="49"/>
      <c r="Y1422" s="49"/>
      <c r="Z1422" s="49"/>
      <c r="AA1422" s="49"/>
      <c r="AB1422" s="49"/>
      <c r="AC1422" s="49"/>
      <c r="AD1422" s="49"/>
      <c r="AE1422" s="49"/>
      <c r="AF1422" s="49"/>
      <c r="AG1422" s="49"/>
      <c r="AH1422" s="49"/>
      <c r="AI1422" s="49"/>
      <c r="AJ1422" s="49"/>
      <c r="AK1422" s="49"/>
      <c r="AL1422" s="49"/>
      <c r="AM1422" s="49"/>
      <c r="AN1422" s="49"/>
      <c r="AO1422" s="49"/>
      <c r="AP1422" s="49"/>
      <c r="AQ1422" s="49"/>
      <c r="AR1422" s="49"/>
      <c r="AX1422" s="19"/>
    </row>
    <row r="1423" spans="1:50" hidden="1">
      <c r="A1423" s="59" t="s">
        <v>995</v>
      </c>
      <c r="B1423" s="59" t="s">
        <v>104</v>
      </c>
      <c r="C1423" s="3">
        <v>42681</v>
      </c>
      <c r="D1423" s="19"/>
      <c r="E1423" s="49"/>
      <c r="F1423" s="49"/>
      <c r="G1423" s="49"/>
      <c r="H1423" s="49"/>
      <c r="I1423" s="49"/>
      <c r="J1423" s="49"/>
      <c r="K1423" s="49"/>
      <c r="L1423" s="49"/>
      <c r="M1423" s="49"/>
      <c r="N1423" s="49"/>
      <c r="O1423" s="49"/>
      <c r="P1423" s="49"/>
      <c r="Q1423" s="49"/>
      <c r="R1423" s="49"/>
      <c r="S1423" s="49"/>
      <c r="T1423" s="49"/>
      <c r="U1423" s="49"/>
      <c r="V1423" s="49"/>
      <c r="W1423" s="49"/>
      <c r="X1423" s="49"/>
      <c r="Y1423" s="49"/>
      <c r="Z1423" s="49"/>
      <c r="AA1423" s="49"/>
      <c r="AB1423" s="49"/>
      <c r="AC1423" s="49"/>
      <c r="AD1423" s="49"/>
      <c r="AE1423" s="49"/>
      <c r="AF1423" s="49"/>
      <c r="AG1423" s="49"/>
      <c r="AH1423" s="49"/>
      <c r="AI1423" s="49"/>
      <c r="AJ1423" s="49"/>
      <c r="AK1423" s="49"/>
      <c r="AL1423" s="49"/>
      <c r="AM1423" s="49"/>
      <c r="AN1423" s="49"/>
      <c r="AO1423" s="49"/>
      <c r="AP1423" s="49"/>
      <c r="AQ1423" s="49"/>
      <c r="AR1423" s="49"/>
      <c r="AX1423" s="19"/>
    </row>
    <row r="1424" spans="1:50" hidden="1">
      <c r="A1424" s="59" t="s">
        <v>996</v>
      </c>
      <c r="B1424" s="59" t="s">
        <v>104</v>
      </c>
      <c r="C1424" s="3">
        <v>42678</v>
      </c>
      <c r="D1424" s="19"/>
      <c r="E1424" s="49"/>
      <c r="F1424" s="49"/>
      <c r="G1424" s="49"/>
      <c r="H1424" s="49"/>
      <c r="I1424" s="49"/>
      <c r="J1424" s="49"/>
      <c r="K1424" s="49"/>
      <c r="L1424" s="49"/>
      <c r="M1424" s="49"/>
      <c r="N1424" s="49"/>
      <c r="O1424" s="49"/>
      <c r="P1424" s="49"/>
      <c r="Q1424" s="49"/>
      <c r="R1424" s="49"/>
      <c r="S1424" s="49"/>
      <c r="T1424" s="49"/>
      <c r="U1424" s="49"/>
      <c r="V1424" s="49"/>
      <c r="W1424" s="49"/>
      <c r="X1424" s="49"/>
      <c r="Y1424" s="49"/>
      <c r="Z1424" s="49"/>
      <c r="AA1424" s="49"/>
      <c r="AB1424" s="49"/>
      <c r="AC1424" s="49"/>
      <c r="AD1424" s="49"/>
      <c r="AE1424" s="49"/>
      <c r="AF1424" s="49"/>
      <c r="AG1424" s="49"/>
      <c r="AH1424" s="49"/>
      <c r="AI1424" s="49"/>
      <c r="AJ1424" s="49"/>
      <c r="AK1424" s="49"/>
      <c r="AL1424" s="49"/>
      <c r="AM1424" s="49"/>
      <c r="AN1424" s="49"/>
      <c r="AO1424" s="49"/>
      <c r="AP1424" s="49"/>
      <c r="AQ1424" s="49"/>
      <c r="AR1424" s="49"/>
      <c r="AX1424" s="19"/>
    </row>
    <row r="1425" spans="1:50" hidden="1">
      <c r="A1425" s="59" t="s">
        <v>997</v>
      </c>
      <c r="B1425" s="59" t="s">
        <v>104</v>
      </c>
      <c r="C1425" s="3">
        <v>42677</v>
      </c>
      <c r="D1425" s="19"/>
      <c r="E1425" s="49"/>
      <c r="F1425" s="49"/>
      <c r="G1425" s="49"/>
      <c r="H1425" s="49"/>
      <c r="I1425" s="49"/>
      <c r="J1425" s="49"/>
      <c r="K1425" s="49"/>
      <c r="L1425" s="49"/>
      <c r="M1425" s="49"/>
      <c r="N1425" s="49"/>
      <c r="O1425" s="49"/>
      <c r="P1425" s="49"/>
      <c r="Q1425" s="49"/>
      <c r="R1425" s="49"/>
      <c r="S1425" s="49"/>
      <c r="T1425" s="49"/>
      <c r="U1425" s="49"/>
      <c r="V1425" s="49"/>
      <c r="W1425" s="49"/>
      <c r="X1425" s="49"/>
      <c r="Y1425" s="49"/>
      <c r="Z1425" s="49"/>
      <c r="AA1425" s="49"/>
      <c r="AB1425" s="49"/>
      <c r="AC1425" s="49"/>
      <c r="AD1425" s="49"/>
      <c r="AE1425" s="49"/>
      <c r="AF1425" s="49"/>
      <c r="AG1425" s="49"/>
      <c r="AH1425" s="49"/>
      <c r="AI1425" s="49"/>
      <c r="AJ1425" s="49"/>
      <c r="AK1425" s="49"/>
      <c r="AL1425" s="49"/>
      <c r="AM1425" s="49"/>
      <c r="AN1425" s="49"/>
      <c r="AO1425" s="49"/>
      <c r="AP1425" s="49"/>
      <c r="AQ1425" s="49"/>
      <c r="AR1425" s="49"/>
      <c r="AX1425" s="19"/>
    </row>
    <row r="1426" spans="1:50" hidden="1">
      <c r="A1426" s="59" t="s">
        <v>998</v>
      </c>
      <c r="B1426" s="59" t="s">
        <v>104</v>
      </c>
      <c r="C1426" s="3">
        <v>42676</v>
      </c>
      <c r="D1426" s="19"/>
      <c r="E1426" s="49"/>
      <c r="F1426" s="49"/>
      <c r="G1426" s="49"/>
      <c r="H1426" s="49"/>
      <c r="I1426" s="49"/>
      <c r="J1426" s="49"/>
      <c r="K1426" s="49"/>
      <c r="L1426" s="49"/>
      <c r="M1426" s="49"/>
      <c r="N1426" s="49"/>
      <c r="O1426" s="49"/>
      <c r="P1426" s="49"/>
      <c r="Q1426" s="49"/>
      <c r="R1426" s="49"/>
      <c r="S1426" s="49"/>
      <c r="T1426" s="49"/>
      <c r="U1426" s="49"/>
      <c r="V1426" s="49"/>
      <c r="W1426" s="49"/>
      <c r="X1426" s="49"/>
      <c r="Y1426" s="49"/>
      <c r="Z1426" s="49"/>
      <c r="AA1426" s="49"/>
      <c r="AB1426" s="49"/>
      <c r="AC1426" s="49"/>
      <c r="AD1426" s="49"/>
      <c r="AE1426" s="49"/>
      <c r="AF1426" s="49"/>
      <c r="AG1426" s="49"/>
      <c r="AH1426" s="49"/>
      <c r="AI1426" s="49"/>
      <c r="AJ1426" s="49"/>
      <c r="AK1426" s="49"/>
      <c r="AL1426" s="49"/>
      <c r="AM1426" s="49"/>
      <c r="AN1426" s="49"/>
      <c r="AO1426" s="49"/>
      <c r="AP1426" s="49"/>
      <c r="AQ1426" s="49"/>
      <c r="AR1426" s="49"/>
      <c r="AX1426" s="19"/>
    </row>
    <row r="1427" spans="1:50" hidden="1">
      <c r="A1427" s="59" t="s">
        <v>999</v>
      </c>
      <c r="B1427" s="59" t="s">
        <v>104</v>
      </c>
      <c r="C1427" s="3">
        <v>42675</v>
      </c>
      <c r="D1427" s="19"/>
      <c r="E1427" s="49"/>
      <c r="F1427" s="49"/>
      <c r="G1427" s="49"/>
      <c r="H1427" s="49"/>
      <c r="I1427" s="49"/>
      <c r="J1427" s="49"/>
      <c r="K1427" s="49"/>
      <c r="L1427" s="49"/>
      <c r="M1427" s="49"/>
      <c r="N1427" s="49"/>
      <c r="O1427" s="49"/>
      <c r="P1427" s="49"/>
      <c r="Q1427" s="49"/>
      <c r="R1427" s="49"/>
      <c r="S1427" s="49"/>
      <c r="T1427" s="49"/>
      <c r="U1427" s="49"/>
      <c r="V1427" s="49"/>
      <c r="W1427" s="49"/>
      <c r="X1427" s="49"/>
      <c r="Y1427" s="49"/>
      <c r="Z1427" s="49"/>
      <c r="AA1427" s="49"/>
      <c r="AB1427" s="49"/>
      <c r="AC1427" s="49"/>
      <c r="AD1427" s="49"/>
      <c r="AE1427" s="49"/>
      <c r="AF1427" s="49"/>
      <c r="AG1427" s="49"/>
      <c r="AH1427" s="49"/>
      <c r="AI1427" s="49"/>
      <c r="AJ1427" s="49"/>
      <c r="AK1427" s="49"/>
      <c r="AL1427" s="49"/>
      <c r="AM1427" s="49"/>
      <c r="AN1427" s="49"/>
      <c r="AO1427" s="49"/>
      <c r="AP1427" s="49"/>
      <c r="AQ1427" s="49"/>
      <c r="AR1427" s="49"/>
      <c r="AX1427" s="19"/>
    </row>
    <row r="1428" spans="1:50" hidden="1">
      <c r="A1428" s="59" t="s">
        <v>1000</v>
      </c>
      <c r="B1428" s="59" t="s">
        <v>105</v>
      </c>
      <c r="C1428" s="3">
        <v>42674</v>
      </c>
      <c r="D1428" s="19"/>
      <c r="E1428" s="49"/>
      <c r="F1428" s="49"/>
      <c r="G1428" s="49"/>
      <c r="H1428" s="49"/>
      <c r="I1428" s="49"/>
      <c r="J1428" s="49"/>
      <c r="K1428" s="49"/>
      <c r="L1428" s="49"/>
      <c r="M1428" s="49"/>
      <c r="N1428" s="49"/>
      <c r="O1428" s="49"/>
      <c r="P1428" s="49"/>
      <c r="Q1428" s="49"/>
      <c r="R1428" s="49"/>
      <c r="S1428" s="49"/>
      <c r="T1428" s="49"/>
      <c r="U1428" s="49"/>
      <c r="V1428" s="49"/>
      <c r="W1428" s="49"/>
      <c r="X1428" s="49"/>
      <c r="Y1428" s="49"/>
      <c r="Z1428" s="49"/>
      <c r="AA1428" s="49"/>
      <c r="AB1428" s="49"/>
      <c r="AC1428" s="49"/>
      <c r="AD1428" s="49"/>
      <c r="AE1428" s="49"/>
      <c r="AF1428" s="49"/>
      <c r="AG1428" s="49"/>
      <c r="AH1428" s="49"/>
      <c r="AI1428" s="49"/>
      <c r="AJ1428" s="49"/>
      <c r="AK1428" s="49"/>
      <c r="AL1428" s="49"/>
      <c r="AM1428" s="49"/>
      <c r="AN1428" s="49"/>
      <c r="AO1428" s="49"/>
      <c r="AP1428" s="49"/>
      <c r="AQ1428" s="49"/>
      <c r="AR1428" s="49"/>
      <c r="AX1428" s="19"/>
    </row>
    <row r="1429" spans="1:50" hidden="1">
      <c r="A1429" s="59" t="s">
        <v>1001</v>
      </c>
      <c r="B1429" s="59" t="s">
        <v>105</v>
      </c>
      <c r="C1429" s="3">
        <v>42671</v>
      </c>
      <c r="D1429" s="19"/>
      <c r="E1429" s="49"/>
      <c r="F1429" s="49"/>
      <c r="G1429" s="49"/>
      <c r="H1429" s="49"/>
      <c r="I1429" s="49"/>
      <c r="J1429" s="49"/>
      <c r="K1429" s="49"/>
      <c r="L1429" s="49"/>
      <c r="M1429" s="49"/>
      <c r="N1429" s="49"/>
      <c r="O1429" s="49"/>
      <c r="P1429" s="49"/>
      <c r="Q1429" s="49"/>
      <c r="R1429" s="49"/>
      <c r="S1429" s="49"/>
      <c r="T1429" s="49"/>
      <c r="U1429" s="49"/>
      <c r="V1429" s="49"/>
      <c r="W1429" s="49"/>
      <c r="X1429" s="49"/>
      <c r="Y1429" s="49"/>
      <c r="Z1429" s="49"/>
      <c r="AA1429" s="49"/>
      <c r="AB1429" s="49"/>
      <c r="AC1429" s="49"/>
      <c r="AD1429" s="49"/>
      <c r="AE1429" s="49"/>
      <c r="AF1429" s="49"/>
      <c r="AG1429" s="49"/>
      <c r="AH1429" s="49"/>
      <c r="AI1429" s="49"/>
      <c r="AJ1429" s="49"/>
      <c r="AK1429" s="49"/>
      <c r="AL1429" s="49"/>
      <c r="AM1429" s="49"/>
      <c r="AN1429" s="49"/>
      <c r="AO1429" s="49"/>
      <c r="AP1429" s="49"/>
      <c r="AQ1429" s="49"/>
      <c r="AR1429" s="49"/>
      <c r="AX1429" s="19"/>
    </row>
    <row r="1430" spans="1:50" hidden="1">
      <c r="A1430" s="59" t="s">
        <v>1002</v>
      </c>
      <c r="B1430" s="59" t="s">
        <v>105</v>
      </c>
      <c r="C1430" s="3">
        <v>42670</v>
      </c>
      <c r="D1430" s="19"/>
      <c r="E1430" s="49"/>
      <c r="F1430" s="49"/>
      <c r="G1430" s="49"/>
      <c r="H1430" s="49"/>
      <c r="I1430" s="49"/>
      <c r="J1430" s="49"/>
      <c r="K1430" s="49"/>
      <c r="L1430" s="49"/>
      <c r="M1430" s="49"/>
      <c r="N1430" s="49"/>
      <c r="O1430" s="49"/>
      <c r="P1430" s="49"/>
      <c r="Q1430" s="49"/>
      <c r="R1430" s="49"/>
      <c r="S1430" s="49"/>
      <c r="T1430" s="49"/>
      <c r="U1430" s="49"/>
      <c r="V1430" s="49"/>
      <c r="W1430" s="49"/>
      <c r="X1430" s="49"/>
      <c r="Y1430" s="49"/>
      <c r="Z1430" s="49"/>
      <c r="AA1430" s="49"/>
      <c r="AB1430" s="49"/>
      <c r="AC1430" s="49"/>
      <c r="AD1430" s="49"/>
      <c r="AE1430" s="49"/>
      <c r="AF1430" s="49"/>
      <c r="AG1430" s="49"/>
      <c r="AH1430" s="49"/>
      <c r="AI1430" s="49"/>
      <c r="AJ1430" s="49"/>
      <c r="AK1430" s="49"/>
      <c r="AL1430" s="49"/>
      <c r="AM1430" s="49"/>
      <c r="AN1430" s="49"/>
      <c r="AO1430" s="49"/>
      <c r="AP1430" s="49"/>
      <c r="AQ1430" s="49"/>
      <c r="AR1430" s="49"/>
      <c r="AX1430" s="19"/>
    </row>
    <row r="1431" spans="1:50" hidden="1">
      <c r="A1431" s="59" t="s">
        <v>1003</v>
      </c>
      <c r="B1431" s="59" t="s">
        <v>105</v>
      </c>
      <c r="C1431" s="3">
        <v>42669</v>
      </c>
      <c r="D1431" s="19"/>
      <c r="E1431" s="49"/>
      <c r="F1431" s="49"/>
      <c r="G1431" s="49"/>
      <c r="H1431" s="49"/>
      <c r="I1431" s="49"/>
      <c r="J1431" s="49"/>
      <c r="K1431" s="49"/>
      <c r="L1431" s="49"/>
      <c r="M1431" s="49"/>
      <c r="N1431" s="49"/>
      <c r="O1431" s="49"/>
      <c r="P1431" s="49"/>
      <c r="Q1431" s="49"/>
      <c r="R1431" s="49"/>
      <c r="S1431" s="49"/>
      <c r="T1431" s="49"/>
      <c r="U1431" s="49"/>
      <c r="V1431" s="49"/>
      <c r="W1431" s="49"/>
      <c r="X1431" s="49"/>
      <c r="Y1431" s="49"/>
      <c r="Z1431" s="49"/>
      <c r="AA1431" s="49"/>
      <c r="AB1431" s="49"/>
      <c r="AC1431" s="49"/>
      <c r="AD1431" s="49"/>
      <c r="AE1431" s="49"/>
      <c r="AF1431" s="49"/>
      <c r="AG1431" s="49"/>
      <c r="AH1431" s="49"/>
      <c r="AI1431" s="49"/>
      <c r="AJ1431" s="49"/>
      <c r="AK1431" s="49"/>
      <c r="AL1431" s="49"/>
      <c r="AM1431" s="49"/>
      <c r="AN1431" s="49"/>
      <c r="AO1431" s="49"/>
      <c r="AP1431" s="49"/>
      <c r="AQ1431" s="49"/>
      <c r="AR1431" s="49"/>
      <c r="AX1431" s="19"/>
    </row>
    <row r="1432" spans="1:50" hidden="1">
      <c r="A1432" s="59" t="s">
        <v>1004</v>
      </c>
      <c r="B1432" s="59" t="s">
        <v>105</v>
      </c>
      <c r="C1432" s="3">
        <v>42668</v>
      </c>
      <c r="D1432" s="19"/>
      <c r="E1432" s="49"/>
      <c r="F1432" s="49"/>
      <c r="G1432" s="49"/>
      <c r="H1432" s="49"/>
      <c r="I1432" s="49"/>
      <c r="J1432" s="49"/>
      <c r="K1432" s="49"/>
      <c r="L1432" s="49"/>
      <c r="M1432" s="49"/>
      <c r="N1432" s="49"/>
      <c r="O1432" s="49"/>
      <c r="P1432" s="49"/>
      <c r="Q1432" s="49"/>
      <c r="R1432" s="49"/>
      <c r="S1432" s="49"/>
      <c r="T1432" s="49"/>
      <c r="U1432" s="49"/>
      <c r="V1432" s="49"/>
      <c r="W1432" s="49"/>
      <c r="X1432" s="49"/>
      <c r="Y1432" s="49"/>
      <c r="Z1432" s="49"/>
      <c r="AA1432" s="49"/>
      <c r="AB1432" s="49"/>
      <c r="AC1432" s="49"/>
      <c r="AD1432" s="49"/>
      <c r="AE1432" s="49"/>
      <c r="AF1432" s="49"/>
      <c r="AG1432" s="49"/>
      <c r="AH1432" s="49"/>
      <c r="AI1432" s="49"/>
      <c r="AJ1432" s="49"/>
      <c r="AK1432" s="49"/>
      <c r="AL1432" s="49"/>
      <c r="AM1432" s="49"/>
      <c r="AN1432" s="49"/>
      <c r="AO1432" s="49"/>
      <c r="AP1432" s="49"/>
      <c r="AQ1432" s="49"/>
      <c r="AR1432" s="49"/>
      <c r="AX1432" s="19"/>
    </row>
    <row r="1433" spans="1:50" hidden="1">
      <c r="A1433" s="59" t="s">
        <v>1005</v>
      </c>
      <c r="B1433" s="59" t="s">
        <v>105</v>
      </c>
      <c r="C1433" s="3">
        <v>42667</v>
      </c>
      <c r="D1433" s="19"/>
      <c r="E1433" s="49"/>
      <c r="F1433" s="49"/>
      <c r="G1433" s="49"/>
      <c r="H1433" s="49"/>
      <c r="I1433" s="49"/>
      <c r="J1433" s="49"/>
      <c r="K1433" s="49"/>
      <c r="L1433" s="49"/>
      <c r="M1433" s="49"/>
      <c r="N1433" s="49"/>
      <c r="O1433" s="49"/>
      <c r="P1433" s="49"/>
      <c r="Q1433" s="49"/>
      <c r="R1433" s="49"/>
      <c r="S1433" s="49"/>
      <c r="T1433" s="49"/>
      <c r="U1433" s="49"/>
      <c r="V1433" s="49"/>
      <c r="W1433" s="49"/>
      <c r="X1433" s="49"/>
      <c r="Y1433" s="49"/>
      <c r="Z1433" s="49"/>
      <c r="AA1433" s="49"/>
      <c r="AB1433" s="49"/>
      <c r="AC1433" s="49"/>
      <c r="AD1433" s="49"/>
      <c r="AE1433" s="49"/>
      <c r="AF1433" s="49"/>
      <c r="AG1433" s="49"/>
      <c r="AH1433" s="49"/>
      <c r="AI1433" s="49"/>
      <c r="AJ1433" s="49"/>
      <c r="AK1433" s="49"/>
      <c r="AL1433" s="49"/>
      <c r="AM1433" s="49"/>
      <c r="AN1433" s="49"/>
      <c r="AO1433" s="49"/>
      <c r="AP1433" s="49"/>
      <c r="AQ1433" s="49"/>
      <c r="AR1433" s="49"/>
      <c r="AX1433" s="19"/>
    </row>
    <row r="1434" spans="1:50" hidden="1">
      <c r="A1434" s="59" t="s">
        <v>1006</v>
      </c>
      <c r="B1434" s="59" t="s">
        <v>105</v>
      </c>
      <c r="C1434" s="3">
        <v>42664</v>
      </c>
      <c r="D1434" s="19"/>
      <c r="E1434" s="49"/>
      <c r="F1434" s="49"/>
      <c r="G1434" s="49"/>
      <c r="H1434" s="49"/>
      <c r="I1434" s="49"/>
      <c r="J1434" s="49"/>
      <c r="K1434" s="49"/>
      <c r="L1434" s="49"/>
      <c r="M1434" s="49"/>
      <c r="N1434" s="49"/>
      <c r="O1434" s="49"/>
      <c r="P1434" s="49"/>
      <c r="Q1434" s="49"/>
      <c r="R1434" s="49"/>
      <c r="S1434" s="49"/>
      <c r="T1434" s="49"/>
      <c r="U1434" s="49"/>
      <c r="V1434" s="49"/>
      <c r="W1434" s="49"/>
      <c r="X1434" s="49"/>
      <c r="Y1434" s="49"/>
      <c r="Z1434" s="49"/>
      <c r="AA1434" s="49"/>
      <c r="AB1434" s="49"/>
      <c r="AC1434" s="49"/>
      <c r="AD1434" s="49"/>
      <c r="AE1434" s="49"/>
      <c r="AF1434" s="49"/>
      <c r="AG1434" s="49"/>
      <c r="AH1434" s="49"/>
      <c r="AI1434" s="49"/>
      <c r="AJ1434" s="49"/>
      <c r="AK1434" s="49"/>
      <c r="AL1434" s="49"/>
      <c r="AM1434" s="49"/>
      <c r="AN1434" s="49"/>
      <c r="AO1434" s="49"/>
      <c r="AP1434" s="49"/>
      <c r="AQ1434" s="49"/>
      <c r="AR1434" s="49"/>
      <c r="AX1434" s="19"/>
    </row>
    <row r="1435" spans="1:50" hidden="1">
      <c r="A1435" s="59" t="s">
        <v>1007</v>
      </c>
      <c r="B1435" s="59" t="s">
        <v>105</v>
      </c>
      <c r="C1435" s="3">
        <v>42663</v>
      </c>
      <c r="D1435" s="19"/>
      <c r="E1435" s="49"/>
      <c r="F1435" s="49"/>
      <c r="G1435" s="49"/>
      <c r="H1435" s="49"/>
      <c r="I1435" s="49"/>
      <c r="J1435" s="49"/>
      <c r="K1435" s="49"/>
      <c r="L1435" s="49"/>
      <c r="M1435" s="49"/>
      <c r="N1435" s="49"/>
      <c r="O1435" s="49"/>
      <c r="P1435" s="49"/>
      <c r="Q1435" s="49"/>
      <c r="R1435" s="49"/>
      <c r="S1435" s="49"/>
      <c r="T1435" s="49"/>
      <c r="U1435" s="49"/>
      <c r="V1435" s="49"/>
      <c r="W1435" s="49"/>
      <c r="X1435" s="49"/>
      <c r="Y1435" s="49"/>
      <c r="Z1435" s="49"/>
      <c r="AA1435" s="49"/>
      <c r="AB1435" s="49"/>
      <c r="AC1435" s="49"/>
      <c r="AD1435" s="49"/>
      <c r="AE1435" s="49"/>
      <c r="AF1435" s="49"/>
      <c r="AG1435" s="49"/>
      <c r="AH1435" s="49"/>
      <c r="AI1435" s="49"/>
      <c r="AJ1435" s="49"/>
      <c r="AK1435" s="49"/>
      <c r="AL1435" s="49"/>
      <c r="AM1435" s="49"/>
      <c r="AN1435" s="49"/>
      <c r="AO1435" s="49"/>
      <c r="AP1435" s="49"/>
      <c r="AQ1435" s="49"/>
      <c r="AR1435" s="49"/>
      <c r="AX1435" s="19"/>
    </row>
    <row r="1436" spans="1:50" hidden="1">
      <c r="A1436" s="59" t="s">
        <v>1008</v>
      </c>
      <c r="B1436" s="59" t="s">
        <v>105</v>
      </c>
      <c r="C1436" s="3">
        <v>42662</v>
      </c>
      <c r="D1436" s="19"/>
      <c r="E1436" s="49"/>
      <c r="F1436" s="49"/>
      <c r="G1436" s="49"/>
      <c r="H1436" s="49"/>
      <c r="I1436" s="49"/>
      <c r="J1436" s="49"/>
      <c r="K1436" s="49"/>
      <c r="L1436" s="49"/>
      <c r="M1436" s="49"/>
      <c r="N1436" s="49"/>
      <c r="O1436" s="49"/>
      <c r="P1436" s="49"/>
      <c r="Q1436" s="49"/>
      <c r="R1436" s="49"/>
      <c r="S1436" s="49"/>
      <c r="T1436" s="49"/>
      <c r="U1436" s="49"/>
      <c r="V1436" s="49"/>
      <c r="W1436" s="49"/>
      <c r="X1436" s="49"/>
      <c r="Y1436" s="49"/>
      <c r="Z1436" s="49"/>
      <c r="AA1436" s="49"/>
      <c r="AB1436" s="49"/>
      <c r="AC1436" s="49"/>
      <c r="AD1436" s="49"/>
      <c r="AE1436" s="49"/>
      <c r="AF1436" s="49"/>
      <c r="AG1436" s="49"/>
      <c r="AH1436" s="49"/>
      <c r="AI1436" s="49"/>
      <c r="AJ1436" s="49"/>
      <c r="AK1436" s="49"/>
      <c r="AL1436" s="49"/>
      <c r="AM1436" s="49"/>
      <c r="AN1436" s="49"/>
      <c r="AO1436" s="49"/>
      <c r="AP1436" s="49"/>
      <c r="AQ1436" s="49"/>
      <c r="AR1436" s="49"/>
      <c r="AX1436" s="19"/>
    </row>
    <row r="1437" spans="1:50" hidden="1">
      <c r="A1437" s="59" t="s">
        <v>1009</v>
      </c>
      <c r="B1437" s="59" t="s">
        <v>105</v>
      </c>
      <c r="C1437" s="3">
        <v>42661</v>
      </c>
      <c r="D1437" s="19"/>
      <c r="E1437" s="49"/>
      <c r="F1437" s="49"/>
      <c r="G1437" s="49"/>
      <c r="H1437" s="49"/>
      <c r="I1437" s="49"/>
      <c r="J1437" s="49"/>
      <c r="K1437" s="49"/>
      <c r="L1437" s="49"/>
      <c r="M1437" s="49"/>
      <c r="N1437" s="49"/>
      <c r="O1437" s="49"/>
      <c r="P1437" s="49"/>
      <c r="Q1437" s="49"/>
      <c r="R1437" s="49"/>
      <c r="S1437" s="49"/>
      <c r="T1437" s="49"/>
      <c r="U1437" s="49"/>
      <c r="V1437" s="49"/>
      <c r="W1437" s="49"/>
      <c r="X1437" s="49"/>
      <c r="Y1437" s="49"/>
      <c r="Z1437" s="49"/>
      <c r="AA1437" s="49"/>
      <c r="AB1437" s="49"/>
      <c r="AC1437" s="49"/>
      <c r="AD1437" s="49"/>
      <c r="AE1437" s="49"/>
      <c r="AF1437" s="49"/>
      <c r="AG1437" s="49"/>
      <c r="AH1437" s="49"/>
      <c r="AI1437" s="49"/>
      <c r="AJ1437" s="49"/>
      <c r="AK1437" s="49"/>
      <c r="AL1437" s="49"/>
      <c r="AM1437" s="49"/>
      <c r="AN1437" s="49"/>
      <c r="AO1437" s="49"/>
      <c r="AP1437" s="49"/>
      <c r="AQ1437" s="49"/>
      <c r="AR1437" s="49"/>
      <c r="AX1437" s="19"/>
    </row>
    <row r="1438" spans="1:50" hidden="1">
      <c r="A1438" s="59" t="s">
        <v>1010</v>
      </c>
      <c r="B1438" s="59" t="s">
        <v>105</v>
      </c>
      <c r="C1438" s="3">
        <v>42660</v>
      </c>
      <c r="D1438" s="19"/>
      <c r="E1438" s="49"/>
      <c r="F1438" s="49"/>
      <c r="G1438" s="49"/>
      <c r="H1438" s="49"/>
      <c r="I1438" s="49"/>
      <c r="J1438" s="49"/>
      <c r="K1438" s="49"/>
      <c r="L1438" s="49"/>
      <c r="M1438" s="49"/>
      <c r="N1438" s="49"/>
      <c r="O1438" s="49"/>
      <c r="P1438" s="49"/>
      <c r="Q1438" s="49"/>
      <c r="R1438" s="49"/>
      <c r="S1438" s="49"/>
      <c r="T1438" s="49"/>
      <c r="U1438" s="49"/>
      <c r="V1438" s="49"/>
      <c r="W1438" s="49"/>
      <c r="X1438" s="49"/>
      <c r="Y1438" s="49"/>
      <c r="Z1438" s="49"/>
      <c r="AA1438" s="49"/>
      <c r="AB1438" s="49"/>
      <c r="AC1438" s="49"/>
      <c r="AD1438" s="49"/>
      <c r="AE1438" s="49"/>
      <c r="AF1438" s="49"/>
      <c r="AG1438" s="49"/>
      <c r="AH1438" s="49"/>
      <c r="AI1438" s="49"/>
      <c r="AJ1438" s="49"/>
      <c r="AK1438" s="49"/>
      <c r="AL1438" s="49"/>
      <c r="AM1438" s="49"/>
      <c r="AN1438" s="49"/>
      <c r="AO1438" s="49"/>
      <c r="AP1438" s="49"/>
      <c r="AQ1438" s="49"/>
      <c r="AR1438" s="49"/>
      <c r="AX1438" s="19"/>
    </row>
    <row r="1439" spans="1:50" hidden="1">
      <c r="A1439" s="59" t="s">
        <v>1011</v>
      </c>
      <c r="B1439" s="59" t="s">
        <v>105</v>
      </c>
      <c r="C1439" s="3">
        <v>42657</v>
      </c>
      <c r="D1439" s="19"/>
      <c r="E1439" s="49"/>
      <c r="F1439" s="49"/>
      <c r="G1439" s="49"/>
      <c r="H1439" s="49"/>
      <c r="I1439" s="49"/>
      <c r="J1439" s="49"/>
      <c r="K1439" s="49"/>
      <c r="L1439" s="49"/>
      <c r="M1439" s="49"/>
      <c r="N1439" s="49"/>
      <c r="O1439" s="49"/>
      <c r="P1439" s="49"/>
      <c r="Q1439" s="49"/>
      <c r="R1439" s="49"/>
      <c r="S1439" s="49"/>
      <c r="T1439" s="49"/>
      <c r="U1439" s="49"/>
      <c r="V1439" s="49"/>
      <c r="W1439" s="49"/>
      <c r="X1439" s="49"/>
      <c r="Y1439" s="49"/>
      <c r="Z1439" s="49"/>
      <c r="AA1439" s="49"/>
      <c r="AB1439" s="49"/>
      <c r="AC1439" s="49"/>
      <c r="AD1439" s="49"/>
      <c r="AE1439" s="49"/>
      <c r="AF1439" s="49"/>
      <c r="AG1439" s="49"/>
      <c r="AH1439" s="49"/>
      <c r="AI1439" s="49"/>
      <c r="AJ1439" s="49"/>
      <c r="AK1439" s="49"/>
      <c r="AL1439" s="49"/>
      <c r="AM1439" s="49"/>
      <c r="AN1439" s="49"/>
      <c r="AO1439" s="49"/>
      <c r="AP1439" s="49"/>
      <c r="AQ1439" s="49"/>
      <c r="AR1439" s="49"/>
      <c r="AX1439" s="19"/>
    </row>
    <row r="1440" spans="1:50" hidden="1">
      <c r="A1440" s="59" t="s">
        <v>1012</v>
      </c>
      <c r="B1440" s="59" t="s">
        <v>105</v>
      </c>
      <c r="C1440" s="3">
        <v>42656</v>
      </c>
      <c r="D1440" s="19"/>
      <c r="E1440" s="49"/>
      <c r="F1440" s="49"/>
      <c r="G1440" s="49"/>
      <c r="H1440" s="49"/>
      <c r="I1440" s="49"/>
      <c r="J1440" s="49"/>
      <c r="K1440" s="49"/>
      <c r="L1440" s="49"/>
      <c r="M1440" s="49"/>
      <c r="N1440" s="49"/>
      <c r="O1440" s="49"/>
      <c r="P1440" s="49"/>
      <c r="Q1440" s="49"/>
      <c r="R1440" s="49"/>
      <c r="S1440" s="49"/>
      <c r="T1440" s="49"/>
      <c r="U1440" s="49"/>
      <c r="V1440" s="49"/>
      <c r="W1440" s="49"/>
      <c r="X1440" s="49"/>
      <c r="Y1440" s="49"/>
      <c r="Z1440" s="49"/>
      <c r="AA1440" s="49"/>
      <c r="AB1440" s="49"/>
      <c r="AC1440" s="49"/>
      <c r="AD1440" s="49"/>
      <c r="AE1440" s="49"/>
      <c r="AF1440" s="49"/>
      <c r="AG1440" s="49"/>
      <c r="AH1440" s="49"/>
      <c r="AI1440" s="49"/>
      <c r="AJ1440" s="49"/>
      <c r="AK1440" s="49"/>
      <c r="AL1440" s="49"/>
      <c r="AM1440" s="49"/>
      <c r="AN1440" s="49"/>
      <c r="AO1440" s="49"/>
      <c r="AP1440" s="49"/>
      <c r="AQ1440" s="49"/>
      <c r="AR1440" s="49"/>
      <c r="AX1440" s="19"/>
    </row>
    <row r="1441" spans="1:50" hidden="1">
      <c r="A1441" s="59" t="s">
        <v>1013</v>
      </c>
      <c r="B1441" s="59" t="s">
        <v>105</v>
      </c>
      <c r="C1441" s="3">
        <v>42655</v>
      </c>
      <c r="D1441" s="19"/>
      <c r="E1441" s="49"/>
      <c r="F1441" s="49"/>
      <c r="G1441" s="49"/>
      <c r="H1441" s="49"/>
      <c r="I1441" s="49"/>
      <c r="J1441" s="49"/>
      <c r="K1441" s="49"/>
      <c r="L1441" s="49"/>
      <c r="M1441" s="49"/>
      <c r="N1441" s="49"/>
      <c r="O1441" s="49"/>
      <c r="P1441" s="49"/>
      <c r="Q1441" s="49"/>
      <c r="R1441" s="49"/>
      <c r="S1441" s="49"/>
      <c r="T1441" s="49"/>
      <c r="U1441" s="49"/>
      <c r="V1441" s="49"/>
      <c r="W1441" s="49"/>
      <c r="X1441" s="49"/>
      <c r="Y1441" s="49"/>
      <c r="Z1441" s="49"/>
      <c r="AA1441" s="49"/>
      <c r="AB1441" s="49"/>
      <c r="AC1441" s="49"/>
      <c r="AD1441" s="49"/>
      <c r="AE1441" s="49"/>
      <c r="AF1441" s="49"/>
      <c r="AG1441" s="49"/>
      <c r="AH1441" s="49"/>
      <c r="AI1441" s="49"/>
      <c r="AJ1441" s="49"/>
      <c r="AK1441" s="49"/>
      <c r="AL1441" s="49"/>
      <c r="AM1441" s="49"/>
      <c r="AN1441" s="49"/>
      <c r="AO1441" s="49"/>
      <c r="AP1441" s="49"/>
      <c r="AQ1441" s="49"/>
      <c r="AR1441" s="49"/>
      <c r="AX1441" s="19"/>
    </row>
    <row r="1442" spans="1:50" hidden="1">
      <c r="A1442" s="59" t="s">
        <v>1014</v>
      </c>
      <c r="B1442" s="59" t="s">
        <v>105</v>
      </c>
      <c r="C1442" s="3">
        <v>42654</v>
      </c>
      <c r="D1442" s="19"/>
      <c r="E1442" s="49"/>
      <c r="F1442" s="49"/>
      <c r="G1442" s="49"/>
      <c r="H1442" s="49"/>
      <c r="I1442" s="49"/>
      <c r="J1442" s="49"/>
      <c r="K1442" s="49"/>
      <c r="L1442" s="49"/>
      <c r="M1442" s="49"/>
      <c r="N1442" s="49"/>
      <c r="O1442" s="49"/>
      <c r="P1442" s="49"/>
      <c r="Q1442" s="49"/>
      <c r="R1442" s="49"/>
      <c r="S1442" s="49"/>
      <c r="T1442" s="49"/>
      <c r="U1442" s="49"/>
      <c r="V1442" s="49"/>
      <c r="W1442" s="49"/>
      <c r="X1442" s="49"/>
      <c r="Y1442" s="49"/>
      <c r="Z1442" s="49"/>
      <c r="AA1442" s="49"/>
      <c r="AB1442" s="49"/>
      <c r="AC1442" s="49"/>
      <c r="AD1442" s="49"/>
      <c r="AE1442" s="49"/>
      <c r="AF1442" s="49"/>
      <c r="AG1442" s="49"/>
      <c r="AH1442" s="49"/>
      <c r="AI1442" s="49"/>
      <c r="AJ1442" s="49"/>
      <c r="AK1442" s="49"/>
      <c r="AL1442" s="49"/>
      <c r="AM1442" s="49"/>
      <c r="AN1442" s="49"/>
      <c r="AO1442" s="49"/>
      <c r="AP1442" s="49"/>
      <c r="AQ1442" s="49"/>
      <c r="AR1442" s="49"/>
      <c r="AX1442" s="19"/>
    </row>
    <row r="1443" spans="1:50" hidden="1">
      <c r="A1443" s="59" t="s">
        <v>1015</v>
      </c>
      <c r="B1443" s="59" t="s">
        <v>105</v>
      </c>
      <c r="C1443" s="3">
        <v>42653</v>
      </c>
      <c r="D1443" s="19"/>
      <c r="E1443" s="49"/>
      <c r="F1443" s="49"/>
      <c r="G1443" s="49"/>
      <c r="H1443" s="49"/>
      <c r="I1443" s="49"/>
      <c r="J1443" s="49"/>
      <c r="K1443" s="49"/>
      <c r="L1443" s="49"/>
      <c r="M1443" s="49"/>
      <c r="N1443" s="49"/>
      <c r="O1443" s="49"/>
      <c r="P1443" s="49"/>
      <c r="Q1443" s="49"/>
      <c r="R1443" s="49"/>
      <c r="S1443" s="49"/>
      <c r="T1443" s="49"/>
      <c r="U1443" s="49"/>
      <c r="V1443" s="49"/>
      <c r="W1443" s="49"/>
      <c r="X1443" s="49"/>
      <c r="Y1443" s="49"/>
      <c r="Z1443" s="49"/>
      <c r="AA1443" s="49"/>
      <c r="AB1443" s="49"/>
      <c r="AC1443" s="49"/>
      <c r="AD1443" s="49"/>
      <c r="AE1443" s="49"/>
      <c r="AF1443" s="49"/>
      <c r="AG1443" s="49"/>
      <c r="AH1443" s="49"/>
      <c r="AI1443" s="49"/>
      <c r="AJ1443" s="49"/>
      <c r="AK1443" s="49"/>
      <c r="AL1443" s="49"/>
      <c r="AM1443" s="49"/>
      <c r="AN1443" s="49"/>
      <c r="AO1443" s="49"/>
      <c r="AP1443" s="49"/>
      <c r="AQ1443" s="49"/>
      <c r="AR1443" s="49"/>
      <c r="AX1443" s="19"/>
    </row>
    <row r="1444" spans="1:50" hidden="1">
      <c r="A1444" s="59" t="s">
        <v>1016</v>
      </c>
      <c r="B1444" s="59" t="s">
        <v>105</v>
      </c>
      <c r="C1444" s="3">
        <v>42650</v>
      </c>
      <c r="D1444" s="19"/>
      <c r="E1444" s="49"/>
      <c r="F1444" s="49"/>
      <c r="G1444" s="49"/>
      <c r="H1444" s="49"/>
      <c r="I1444" s="49"/>
      <c r="J1444" s="49"/>
      <c r="K1444" s="49"/>
      <c r="L1444" s="49"/>
      <c r="M1444" s="49"/>
      <c r="N1444" s="49"/>
      <c r="O1444" s="49"/>
      <c r="P1444" s="49"/>
      <c r="Q1444" s="49"/>
      <c r="R1444" s="49"/>
      <c r="S1444" s="49"/>
      <c r="T1444" s="49"/>
      <c r="U1444" s="49"/>
      <c r="V1444" s="49"/>
      <c r="W1444" s="49"/>
      <c r="X1444" s="49"/>
      <c r="Y1444" s="49"/>
      <c r="Z1444" s="49"/>
      <c r="AA1444" s="49"/>
      <c r="AB1444" s="49"/>
      <c r="AC1444" s="49"/>
      <c r="AD1444" s="49"/>
      <c r="AE1444" s="49"/>
      <c r="AF1444" s="49"/>
      <c r="AG1444" s="49"/>
      <c r="AH1444" s="49"/>
      <c r="AI1444" s="49"/>
      <c r="AJ1444" s="49"/>
      <c r="AK1444" s="49"/>
      <c r="AL1444" s="49"/>
      <c r="AM1444" s="49"/>
      <c r="AN1444" s="49"/>
      <c r="AO1444" s="49"/>
      <c r="AP1444" s="49"/>
      <c r="AQ1444" s="49"/>
      <c r="AR1444" s="49"/>
      <c r="AX1444" s="19"/>
    </row>
    <row r="1445" spans="1:50" hidden="1">
      <c r="A1445" s="59" t="s">
        <v>1017</v>
      </c>
      <c r="B1445" s="59" t="s">
        <v>105</v>
      </c>
      <c r="C1445" s="3">
        <v>42649</v>
      </c>
      <c r="D1445" s="19"/>
      <c r="E1445" s="49"/>
      <c r="F1445" s="49"/>
      <c r="G1445" s="49"/>
      <c r="H1445" s="49"/>
      <c r="I1445" s="49"/>
      <c r="J1445" s="49"/>
      <c r="K1445" s="49"/>
      <c r="L1445" s="49"/>
      <c r="M1445" s="49"/>
      <c r="N1445" s="49"/>
      <c r="O1445" s="49"/>
      <c r="P1445" s="49"/>
      <c r="Q1445" s="49"/>
      <c r="R1445" s="49"/>
      <c r="S1445" s="49"/>
      <c r="T1445" s="49"/>
      <c r="U1445" s="49"/>
      <c r="V1445" s="49"/>
      <c r="W1445" s="49"/>
      <c r="X1445" s="49"/>
      <c r="Y1445" s="49"/>
      <c r="Z1445" s="49"/>
      <c r="AA1445" s="49"/>
      <c r="AB1445" s="49"/>
      <c r="AC1445" s="49"/>
      <c r="AD1445" s="49"/>
      <c r="AE1445" s="49"/>
      <c r="AF1445" s="49"/>
      <c r="AG1445" s="49"/>
      <c r="AH1445" s="49"/>
      <c r="AI1445" s="49"/>
      <c r="AJ1445" s="49"/>
      <c r="AK1445" s="49"/>
      <c r="AL1445" s="49"/>
      <c r="AM1445" s="49"/>
      <c r="AN1445" s="49"/>
      <c r="AO1445" s="49"/>
      <c r="AP1445" s="49"/>
      <c r="AQ1445" s="49"/>
      <c r="AR1445" s="49"/>
      <c r="AX1445" s="19"/>
    </row>
    <row r="1446" spans="1:50" hidden="1">
      <c r="A1446" s="59" t="s">
        <v>1018</v>
      </c>
      <c r="B1446" s="59" t="s">
        <v>105</v>
      </c>
      <c r="C1446" s="3">
        <v>42648</v>
      </c>
      <c r="D1446" s="19"/>
      <c r="E1446" s="49"/>
      <c r="F1446" s="49"/>
      <c r="G1446" s="49"/>
      <c r="H1446" s="49"/>
      <c r="I1446" s="49"/>
      <c r="J1446" s="49"/>
      <c r="K1446" s="49"/>
      <c r="L1446" s="49"/>
      <c r="M1446" s="49"/>
      <c r="N1446" s="49"/>
      <c r="O1446" s="49"/>
      <c r="P1446" s="49"/>
      <c r="Q1446" s="49"/>
      <c r="R1446" s="49"/>
      <c r="S1446" s="49"/>
      <c r="T1446" s="49"/>
      <c r="U1446" s="49"/>
      <c r="V1446" s="49"/>
      <c r="W1446" s="49"/>
      <c r="X1446" s="49"/>
      <c r="Y1446" s="49"/>
      <c r="Z1446" s="49"/>
      <c r="AA1446" s="49"/>
      <c r="AB1446" s="49"/>
      <c r="AC1446" s="49"/>
      <c r="AD1446" s="49"/>
      <c r="AE1446" s="49"/>
      <c r="AF1446" s="49"/>
      <c r="AG1446" s="49"/>
      <c r="AH1446" s="49"/>
      <c r="AI1446" s="49"/>
      <c r="AJ1446" s="49"/>
      <c r="AK1446" s="49"/>
      <c r="AL1446" s="49"/>
      <c r="AM1446" s="49"/>
      <c r="AN1446" s="49"/>
      <c r="AO1446" s="49"/>
      <c r="AP1446" s="49"/>
      <c r="AQ1446" s="49"/>
      <c r="AR1446" s="49"/>
      <c r="AX1446" s="19"/>
    </row>
    <row r="1447" spans="1:50" hidden="1">
      <c r="A1447" s="59" t="s">
        <v>1019</v>
      </c>
      <c r="B1447" s="59" t="s">
        <v>105</v>
      </c>
      <c r="C1447" s="3">
        <v>42647</v>
      </c>
      <c r="D1447" s="19"/>
      <c r="E1447" s="49"/>
      <c r="F1447" s="49"/>
      <c r="G1447" s="49"/>
      <c r="H1447" s="49"/>
      <c r="I1447" s="49"/>
      <c r="J1447" s="49"/>
      <c r="K1447" s="49"/>
      <c r="L1447" s="49"/>
      <c r="M1447" s="49"/>
      <c r="N1447" s="49"/>
      <c r="O1447" s="49"/>
      <c r="P1447" s="49"/>
      <c r="Q1447" s="49"/>
      <c r="R1447" s="49"/>
      <c r="S1447" s="49"/>
      <c r="T1447" s="49"/>
      <c r="U1447" s="49"/>
      <c r="V1447" s="49"/>
      <c r="W1447" s="49"/>
      <c r="X1447" s="49"/>
      <c r="Y1447" s="49"/>
      <c r="Z1447" s="49"/>
      <c r="AA1447" s="49"/>
      <c r="AB1447" s="49"/>
      <c r="AC1447" s="49"/>
      <c r="AD1447" s="49"/>
      <c r="AE1447" s="49"/>
      <c r="AF1447" s="49"/>
      <c r="AG1447" s="49"/>
      <c r="AH1447" s="49"/>
      <c r="AI1447" s="49"/>
      <c r="AJ1447" s="49"/>
      <c r="AK1447" s="49"/>
      <c r="AL1447" s="49"/>
      <c r="AM1447" s="49"/>
      <c r="AN1447" s="49"/>
      <c r="AO1447" s="49"/>
      <c r="AP1447" s="49"/>
      <c r="AQ1447" s="49"/>
      <c r="AR1447" s="49"/>
      <c r="AX1447" s="19"/>
    </row>
    <row r="1448" spans="1:50" hidden="1">
      <c r="A1448" s="59" t="s">
        <v>1020</v>
      </c>
      <c r="B1448" s="59" t="s">
        <v>105</v>
      </c>
      <c r="C1448" s="3">
        <v>42646</v>
      </c>
      <c r="D1448" s="19"/>
      <c r="E1448" s="49"/>
      <c r="F1448" s="49"/>
      <c r="G1448" s="49"/>
      <c r="H1448" s="49"/>
      <c r="I1448" s="49"/>
      <c r="J1448" s="49"/>
      <c r="K1448" s="49"/>
      <c r="L1448" s="49"/>
      <c r="M1448" s="49"/>
      <c r="N1448" s="49"/>
      <c r="O1448" s="49"/>
      <c r="P1448" s="49"/>
      <c r="Q1448" s="49"/>
      <c r="R1448" s="49"/>
      <c r="S1448" s="49"/>
      <c r="T1448" s="49"/>
      <c r="U1448" s="49"/>
      <c r="V1448" s="49"/>
      <c r="W1448" s="49"/>
      <c r="X1448" s="49"/>
      <c r="Y1448" s="49"/>
      <c r="Z1448" s="49"/>
      <c r="AA1448" s="49"/>
      <c r="AB1448" s="49"/>
      <c r="AC1448" s="49"/>
      <c r="AD1448" s="49"/>
      <c r="AE1448" s="49"/>
      <c r="AF1448" s="49"/>
      <c r="AG1448" s="49"/>
      <c r="AH1448" s="49"/>
      <c r="AI1448" s="49"/>
      <c r="AJ1448" s="49"/>
      <c r="AK1448" s="49"/>
      <c r="AL1448" s="49"/>
      <c r="AM1448" s="49"/>
      <c r="AN1448" s="49"/>
      <c r="AO1448" s="49"/>
      <c r="AP1448" s="49"/>
      <c r="AQ1448" s="49"/>
      <c r="AR1448" s="49"/>
      <c r="AX1448" s="19"/>
    </row>
    <row r="1449" spans="1:50" hidden="1">
      <c r="A1449" s="59" t="s">
        <v>1021</v>
      </c>
      <c r="B1449" s="59" t="s">
        <v>106</v>
      </c>
      <c r="C1449" s="3">
        <v>42643</v>
      </c>
      <c r="D1449" s="19"/>
      <c r="E1449" s="49"/>
      <c r="F1449" s="49"/>
      <c r="G1449" s="49"/>
      <c r="H1449" s="49"/>
      <c r="I1449" s="49"/>
      <c r="J1449" s="49"/>
      <c r="K1449" s="49"/>
      <c r="L1449" s="49"/>
      <c r="M1449" s="49"/>
      <c r="N1449" s="49"/>
      <c r="O1449" s="49"/>
      <c r="P1449" s="49"/>
      <c r="Q1449" s="49"/>
      <c r="R1449" s="49"/>
      <c r="S1449" s="49"/>
      <c r="T1449" s="49"/>
      <c r="U1449" s="49"/>
      <c r="V1449" s="49"/>
      <c r="W1449" s="49"/>
      <c r="X1449" s="49"/>
      <c r="Y1449" s="49"/>
      <c r="Z1449" s="49"/>
      <c r="AA1449" s="49"/>
      <c r="AB1449" s="49"/>
      <c r="AC1449" s="49"/>
      <c r="AD1449" s="49"/>
      <c r="AE1449" s="49"/>
      <c r="AF1449" s="49"/>
      <c r="AG1449" s="49"/>
      <c r="AH1449" s="49"/>
      <c r="AI1449" s="49"/>
      <c r="AJ1449" s="49"/>
      <c r="AK1449" s="49"/>
      <c r="AL1449" s="49"/>
      <c r="AM1449" s="49"/>
      <c r="AN1449" s="49"/>
      <c r="AO1449" s="49"/>
      <c r="AP1449" s="49"/>
      <c r="AQ1449" s="49"/>
      <c r="AR1449" s="49"/>
      <c r="AX1449" s="19"/>
    </row>
    <row r="1450" spans="1:50" hidden="1">
      <c r="A1450" s="59" t="s">
        <v>1022</v>
      </c>
      <c r="B1450" s="59" t="s">
        <v>106</v>
      </c>
      <c r="C1450" s="3">
        <v>42642</v>
      </c>
      <c r="D1450" s="19"/>
      <c r="E1450" s="49"/>
      <c r="F1450" s="49"/>
      <c r="G1450" s="49"/>
      <c r="H1450" s="49"/>
      <c r="I1450" s="49"/>
      <c r="J1450" s="49"/>
      <c r="K1450" s="49"/>
      <c r="L1450" s="49"/>
      <c r="M1450" s="49"/>
      <c r="N1450" s="49"/>
      <c r="O1450" s="49"/>
      <c r="P1450" s="49"/>
      <c r="Q1450" s="49"/>
      <c r="R1450" s="49"/>
      <c r="S1450" s="49"/>
      <c r="T1450" s="49"/>
      <c r="U1450" s="49"/>
      <c r="V1450" s="49"/>
      <c r="W1450" s="49"/>
      <c r="X1450" s="49"/>
      <c r="Y1450" s="49"/>
      <c r="Z1450" s="49"/>
      <c r="AA1450" s="49"/>
      <c r="AB1450" s="49"/>
      <c r="AC1450" s="49"/>
      <c r="AD1450" s="49"/>
      <c r="AE1450" s="49"/>
      <c r="AF1450" s="49"/>
      <c r="AG1450" s="49"/>
      <c r="AH1450" s="49"/>
      <c r="AI1450" s="49"/>
      <c r="AJ1450" s="49"/>
      <c r="AK1450" s="49"/>
      <c r="AL1450" s="49"/>
      <c r="AM1450" s="49"/>
      <c r="AN1450" s="49"/>
      <c r="AO1450" s="49"/>
      <c r="AP1450" s="49"/>
      <c r="AQ1450" s="49"/>
      <c r="AR1450" s="49"/>
      <c r="AX1450" s="19"/>
    </row>
    <row r="1451" spans="1:50" hidden="1">
      <c r="A1451" s="59" t="s">
        <v>1023</v>
      </c>
      <c r="B1451" s="59" t="s">
        <v>106</v>
      </c>
      <c r="C1451" s="3">
        <v>42641</v>
      </c>
      <c r="D1451" s="19"/>
      <c r="E1451" s="49"/>
      <c r="F1451" s="49"/>
      <c r="G1451" s="49"/>
      <c r="H1451" s="49"/>
      <c r="I1451" s="49"/>
      <c r="J1451" s="49"/>
      <c r="K1451" s="49"/>
      <c r="L1451" s="49"/>
      <c r="M1451" s="49"/>
      <c r="N1451" s="49"/>
      <c r="O1451" s="49"/>
      <c r="P1451" s="49"/>
      <c r="Q1451" s="49"/>
      <c r="R1451" s="49"/>
      <c r="S1451" s="49"/>
      <c r="T1451" s="49"/>
      <c r="U1451" s="49"/>
      <c r="V1451" s="49"/>
      <c r="W1451" s="49"/>
      <c r="X1451" s="49"/>
      <c r="Y1451" s="49"/>
      <c r="Z1451" s="49"/>
      <c r="AA1451" s="49"/>
      <c r="AB1451" s="49"/>
      <c r="AC1451" s="49"/>
      <c r="AD1451" s="49"/>
      <c r="AE1451" s="49"/>
      <c r="AF1451" s="49"/>
      <c r="AG1451" s="49"/>
      <c r="AH1451" s="49"/>
      <c r="AI1451" s="49"/>
      <c r="AJ1451" s="49"/>
      <c r="AK1451" s="49"/>
      <c r="AL1451" s="49"/>
      <c r="AM1451" s="49"/>
      <c r="AN1451" s="49"/>
      <c r="AO1451" s="49"/>
      <c r="AP1451" s="49"/>
      <c r="AQ1451" s="49"/>
      <c r="AR1451" s="49"/>
      <c r="AX1451" s="19"/>
    </row>
    <row r="1452" spans="1:50" hidden="1">
      <c r="A1452" s="59" t="s">
        <v>1024</v>
      </c>
      <c r="B1452" s="59" t="s">
        <v>106</v>
      </c>
      <c r="C1452" s="3">
        <v>42640</v>
      </c>
      <c r="D1452" s="19"/>
      <c r="E1452" s="49"/>
      <c r="F1452" s="49"/>
      <c r="G1452" s="49"/>
      <c r="H1452" s="49"/>
      <c r="I1452" s="49"/>
      <c r="J1452" s="49"/>
      <c r="K1452" s="49"/>
      <c r="L1452" s="49"/>
      <c r="M1452" s="49"/>
      <c r="N1452" s="49"/>
      <c r="O1452" s="49"/>
      <c r="P1452" s="49"/>
      <c r="Q1452" s="49"/>
      <c r="R1452" s="49"/>
      <c r="S1452" s="49"/>
      <c r="T1452" s="49"/>
      <c r="U1452" s="49"/>
      <c r="V1452" s="49"/>
      <c r="W1452" s="49"/>
      <c r="X1452" s="49"/>
      <c r="Y1452" s="49"/>
      <c r="Z1452" s="49"/>
      <c r="AA1452" s="49"/>
      <c r="AB1452" s="49"/>
      <c r="AC1452" s="49"/>
      <c r="AD1452" s="49"/>
      <c r="AE1452" s="49"/>
      <c r="AF1452" s="49"/>
      <c r="AG1452" s="49"/>
      <c r="AH1452" s="49"/>
      <c r="AI1452" s="49"/>
      <c r="AJ1452" s="49"/>
      <c r="AK1452" s="49"/>
      <c r="AL1452" s="49"/>
      <c r="AM1452" s="49"/>
      <c r="AN1452" s="49"/>
      <c r="AO1452" s="49"/>
      <c r="AP1452" s="49"/>
      <c r="AQ1452" s="49"/>
      <c r="AR1452" s="49"/>
      <c r="AX1452" s="19"/>
    </row>
    <row r="1453" spans="1:50" hidden="1">
      <c r="A1453" s="59" t="s">
        <v>1025</v>
      </c>
      <c r="B1453" s="59" t="s">
        <v>106</v>
      </c>
      <c r="C1453" s="3">
        <v>42639</v>
      </c>
      <c r="D1453" s="19"/>
      <c r="E1453" s="49"/>
      <c r="F1453" s="49"/>
      <c r="G1453" s="49"/>
      <c r="H1453" s="49"/>
      <c r="I1453" s="49"/>
      <c r="J1453" s="49"/>
      <c r="K1453" s="49"/>
      <c r="L1453" s="49"/>
      <c r="M1453" s="49"/>
      <c r="N1453" s="49"/>
      <c r="O1453" s="49"/>
      <c r="P1453" s="49"/>
      <c r="Q1453" s="49"/>
      <c r="R1453" s="49"/>
      <c r="S1453" s="49"/>
      <c r="T1453" s="49"/>
      <c r="U1453" s="49"/>
      <c r="V1453" s="49"/>
      <c r="W1453" s="49"/>
      <c r="X1453" s="49"/>
      <c r="Y1453" s="49"/>
      <c r="Z1453" s="49"/>
      <c r="AA1453" s="49"/>
      <c r="AB1453" s="49"/>
      <c r="AC1453" s="49"/>
      <c r="AD1453" s="49"/>
      <c r="AE1453" s="49"/>
      <c r="AF1453" s="49"/>
      <c r="AG1453" s="49"/>
      <c r="AH1453" s="49"/>
      <c r="AI1453" s="49"/>
      <c r="AJ1453" s="49"/>
      <c r="AK1453" s="49"/>
      <c r="AL1453" s="49"/>
      <c r="AM1453" s="49"/>
      <c r="AN1453" s="49"/>
      <c r="AO1453" s="49"/>
      <c r="AP1453" s="49"/>
      <c r="AQ1453" s="49"/>
      <c r="AR1453" s="49"/>
      <c r="AX1453" s="19"/>
    </row>
    <row r="1454" spans="1:50" hidden="1">
      <c r="A1454" s="59" t="s">
        <v>1026</v>
      </c>
      <c r="B1454" s="59" t="s">
        <v>106</v>
      </c>
      <c r="C1454" s="3">
        <v>42636</v>
      </c>
      <c r="D1454" s="19"/>
      <c r="E1454" s="49"/>
      <c r="F1454" s="49"/>
      <c r="G1454" s="49"/>
      <c r="H1454" s="49"/>
      <c r="I1454" s="49"/>
      <c r="J1454" s="49"/>
      <c r="K1454" s="49"/>
      <c r="L1454" s="49"/>
      <c r="M1454" s="49"/>
      <c r="N1454" s="49"/>
      <c r="O1454" s="49"/>
      <c r="P1454" s="49"/>
      <c r="Q1454" s="49"/>
      <c r="R1454" s="49"/>
      <c r="S1454" s="49"/>
      <c r="T1454" s="49"/>
      <c r="U1454" s="49"/>
      <c r="V1454" s="49"/>
      <c r="W1454" s="49"/>
      <c r="X1454" s="49"/>
      <c r="Y1454" s="49"/>
      <c r="Z1454" s="49"/>
      <c r="AA1454" s="49"/>
      <c r="AB1454" s="49"/>
      <c r="AC1454" s="49"/>
      <c r="AD1454" s="49"/>
      <c r="AE1454" s="49"/>
      <c r="AF1454" s="49"/>
      <c r="AG1454" s="49"/>
      <c r="AH1454" s="49"/>
      <c r="AI1454" s="49"/>
      <c r="AJ1454" s="49"/>
      <c r="AK1454" s="49"/>
      <c r="AL1454" s="49"/>
      <c r="AM1454" s="49"/>
      <c r="AN1454" s="49"/>
      <c r="AO1454" s="49"/>
      <c r="AP1454" s="49"/>
      <c r="AQ1454" s="49"/>
      <c r="AR1454" s="49"/>
      <c r="AX1454" s="19"/>
    </row>
    <row r="1455" spans="1:50" hidden="1">
      <c r="A1455" s="59" t="s">
        <v>1027</v>
      </c>
      <c r="B1455" s="59" t="s">
        <v>106</v>
      </c>
      <c r="C1455" s="3">
        <v>42635</v>
      </c>
      <c r="D1455" s="19"/>
      <c r="E1455" s="49"/>
      <c r="F1455" s="49"/>
      <c r="G1455" s="49"/>
      <c r="H1455" s="49"/>
      <c r="I1455" s="49"/>
      <c r="J1455" s="49"/>
      <c r="K1455" s="49"/>
      <c r="L1455" s="49"/>
      <c r="M1455" s="49"/>
      <c r="N1455" s="49"/>
      <c r="O1455" s="49"/>
      <c r="P1455" s="49"/>
      <c r="Q1455" s="49"/>
      <c r="R1455" s="49"/>
      <c r="S1455" s="49"/>
      <c r="T1455" s="49"/>
      <c r="U1455" s="49"/>
      <c r="V1455" s="49"/>
      <c r="W1455" s="49"/>
      <c r="X1455" s="49"/>
      <c r="Y1455" s="49"/>
      <c r="Z1455" s="49"/>
      <c r="AA1455" s="49"/>
      <c r="AB1455" s="49"/>
      <c r="AC1455" s="49"/>
      <c r="AD1455" s="49"/>
      <c r="AE1455" s="49"/>
      <c r="AF1455" s="49"/>
      <c r="AG1455" s="49"/>
      <c r="AH1455" s="49"/>
      <c r="AI1455" s="49"/>
      <c r="AJ1455" s="49"/>
      <c r="AK1455" s="49"/>
      <c r="AL1455" s="49"/>
      <c r="AM1455" s="49"/>
      <c r="AN1455" s="49"/>
      <c r="AO1455" s="49"/>
      <c r="AP1455" s="49"/>
      <c r="AQ1455" s="49"/>
      <c r="AR1455" s="49"/>
      <c r="AX1455" s="19"/>
    </row>
    <row r="1456" spans="1:50" hidden="1">
      <c r="A1456" s="59" t="s">
        <v>1028</v>
      </c>
      <c r="B1456" s="59" t="s">
        <v>106</v>
      </c>
      <c r="C1456" s="3">
        <v>42634</v>
      </c>
      <c r="D1456" s="19"/>
      <c r="E1456" s="49"/>
      <c r="F1456" s="49"/>
      <c r="G1456" s="49"/>
      <c r="H1456" s="49"/>
      <c r="I1456" s="49"/>
      <c r="J1456" s="49"/>
      <c r="K1456" s="49"/>
      <c r="L1456" s="49"/>
      <c r="M1456" s="49"/>
      <c r="N1456" s="49"/>
      <c r="O1456" s="49"/>
      <c r="P1456" s="49"/>
      <c r="Q1456" s="49"/>
      <c r="R1456" s="49"/>
      <c r="S1456" s="49"/>
      <c r="T1456" s="49"/>
      <c r="U1456" s="49"/>
      <c r="V1456" s="49"/>
      <c r="W1456" s="49"/>
      <c r="X1456" s="49"/>
      <c r="Y1456" s="49"/>
      <c r="Z1456" s="49"/>
      <c r="AA1456" s="49"/>
      <c r="AB1456" s="49"/>
      <c r="AC1456" s="49"/>
      <c r="AD1456" s="49"/>
      <c r="AE1456" s="49"/>
      <c r="AF1456" s="49"/>
      <c r="AG1456" s="49"/>
      <c r="AH1456" s="49"/>
      <c r="AI1456" s="49"/>
      <c r="AJ1456" s="49"/>
      <c r="AK1456" s="49"/>
      <c r="AL1456" s="49"/>
      <c r="AM1456" s="49"/>
      <c r="AN1456" s="49"/>
      <c r="AO1456" s="49"/>
      <c r="AP1456" s="49"/>
      <c r="AQ1456" s="49"/>
      <c r="AR1456" s="49"/>
      <c r="AX1456" s="19"/>
    </row>
    <row r="1457" spans="1:50" hidden="1">
      <c r="A1457" s="59" t="s">
        <v>1029</v>
      </c>
      <c r="B1457" s="59" t="s">
        <v>106</v>
      </c>
      <c r="C1457" s="3">
        <v>42633</v>
      </c>
      <c r="D1457" s="19"/>
      <c r="E1457" s="49"/>
      <c r="F1457" s="49"/>
      <c r="G1457" s="49"/>
      <c r="H1457" s="49"/>
      <c r="I1457" s="49"/>
      <c r="J1457" s="49"/>
      <c r="K1457" s="49"/>
      <c r="L1457" s="49"/>
      <c r="M1457" s="49"/>
      <c r="N1457" s="49"/>
      <c r="O1457" s="49"/>
      <c r="P1457" s="49"/>
      <c r="Q1457" s="49"/>
      <c r="R1457" s="49"/>
      <c r="S1457" s="49"/>
      <c r="T1457" s="49"/>
      <c r="U1457" s="49"/>
      <c r="V1457" s="49"/>
      <c r="W1457" s="49"/>
      <c r="X1457" s="49"/>
      <c r="Y1457" s="49"/>
      <c r="Z1457" s="49"/>
      <c r="AA1457" s="49"/>
      <c r="AB1457" s="49"/>
      <c r="AC1457" s="49"/>
      <c r="AD1457" s="49"/>
      <c r="AE1457" s="49"/>
      <c r="AF1457" s="49"/>
      <c r="AG1457" s="49"/>
      <c r="AH1457" s="49"/>
      <c r="AI1457" s="49"/>
      <c r="AJ1457" s="49"/>
      <c r="AK1457" s="49"/>
      <c r="AL1457" s="49"/>
      <c r="AM1457" s="49"/>
      <c r="AN1457" s="49"/>
      <c r="AO1457" s="49"/>
      <c r="AP1457" s="49"/>
      <c r="AQ1457" s="49"/>
      <c r="AR1457" s="49"/>
      <c r="AX1457" s="19"/>
    </row>
    <row r="1458" spans="1:50" hidden="1">
      <c r="A1458" s="59" t="s">
        <v>1030</v>
      </c>
      <c r="B1458" s="59" t="s">
        <v>106</v>
      </c>
      <c r="C1458" s="3">
        <v>42632</v>
      </c>
      <c r="D1458" s="19"/>
      <c r="E1458" s="49"/>
      <c r="F1458" s="49"/>
      <c r="G1458" s="49"/>
      <c r="H1458" s="49"/>
      <c r="I1458" s="49"/>
      <c r="J1458" s="49"/>
      <c r="K1458" s="49"/>
      <c r="L1458" s="49"/>
      <c r="M1458" s="49"/>
      <c r="N1458" s="49"/>
      <c r="O1458" s="49"/>
      <c r="P1458" s="49"/>
      <c r="Q1458" s="49"/>
      <c r="R1458" s="49"/>
      <c r="S1458" s="49"/>
      <c r="T1458" s="49"/>
      <c r="U1458" s="49"/>
      <c r="V1458" s="49"/>
      <c r="W1458" s="49"/>
      <c r="X1458" s="49"/>
      <c r="Y1458" s="49"/>
      <c r="Z1458" s="49"/>
      <c r="AA1458" s="49"/>
      <c r="AB1458" s="49"/>
      <c r="AC1458" s="49"/>
      <c r="AD1458" s="49"/>
      <c r="AE1458" s="49"/>
      <c r="AF1458" s="49"/>
      <c r="AG1458" s="49"/>
      <c r="AH1458" s="49"/>
      <c r="AI1458" s="49"/>
      <c r="AJ1458" s="49"/>
      <c r="AK1458" s="49"/>
      <c r="AL1458" s="49"/>
      <c r="AM1458" s="49"/>
      <c r="AN1458" s="49"/>
      <c r="AO1458" s="49"/>
      <c r="AP1458" s="49"/>
      <c r="AQ1458" s="49"/>
      <c r="AR1458" s="49"/>
      <c r="AX1458" s="19"/>
    </row>
    <row r="1459" spans="1:50" hidden="1">
      <c r="A1459" s="59" t="s">
        <v>1031</v>
      </c>
      <c r="B1459" s="59" t="s">
        <v>106</v>
      </c>
      <c r="C1459" s="3">
        <v>42629</v>
      </c>
      <c r="D1459" s="19"/>
      <c r="E1459" s="49"/>
      <c r="F1459" s="49"/>
      <c r="G1459" s="49"/>
      <c r="H1459" s="49"/>
      <c r="I1459" s="49"/>
      <c r="J1459" s="49"/>
      <c r="K1459" s="49"/>
      <c r="L1459" s="49"/>
      <c r="M1459" s="49"/>
      <c r="N1459" s="49"/>
      <c r="O1459" s="49"/>
      <c r="P1459" s="49"/>
      <c r="Q1459" s="49"/>
      <c r="R1459" s="49"/>
      <c r="S1459" s="49"/>
      <c r="T1459" s="49"/>
      <c r="U1459" s="49"/>
      <c r="V1459" s="49"/>
      <c r="W1459" s="49"/>
      <c r="X1459" s="49"/>
      <c r="Y1459" s="49"/>
      <c r="Z1459" s="49"/>
      <c r="AA1459" s="49"/>
      <c r="AB1459" s="49"/>
      <c r="AC1459" s="49"/>
      <c r="AD1459" s="49"/>
      <c r="AE1459" s="49"/>
      <c r="AF1459" s="49"/>
      <c r="AG1459" s="49"/>
      <c r="AH1459" s="49"/>
      <c r="AI1459" s="49"/>
      <c r="AJ1459" s="49"/>
      <c r="AK1459" s="49"/>
      <c r="AL1459" s="49"/>
      <c r="AM1459" s="49"/>
      <c r="AN1459" s="49"/>
      <c r="AO1459" s="49"/>
      <c r="AP1459" s="49"/>
      <c r="AQ1459" s="49"/>
      <c r="AR1459" s="49"/>
      <c r="AX1459" s="19"/>
    </row>
    <row r="1460" spans="1:50" hidden="1">
      <c r="A1460" s="59" t="s">
        <v>1032</v>
      </c>
      <c r="B1460" s="59" t="s">
        <v>106</v>
      </c>
      <c r="C1460" s="3">
        <v>42628</v>
      </c>
      <c r="D1460" s="19"/>
      <c r="E1460" s="49"/>
      <c r="F1460" s="49"/>
      <c r="G1460" s="49"/>
      <c r="H1460" s="49"/>
      <c r="I1460" s="49"/>
      <c r="J1460" s="49"/>
      <c r="K1460" s="49"/>
      <c r="L1460" s="49"/>
      <c r="M1460" s="49"/>
      <c r="N1460" s="49"/>
      <c r="O1460" s="49"/>
      <c r="P1460" s="49"/>
      <c r="Q1460" s="49"/>
      <c r="R1460" s="49"/>
      <c r="S1460" s="49"/>
      <c r="T1460" s="49"/>
      <c r="U1460" s="49"/>
      <c r="V1460" s="49"/>
      <c r="W1460" s="49"/>
      <c r="X1460" s="49"/>
      <c r="Y1460" s="49"/>
      <c r="Z1460" s="49"/>
      <c r="AA1460" s="49"/>
      <c r="AB1460" s="49"/>
      <c r="AC1460" s="49"/>
      <c r="AD1460" s="49"/>
      <c r="AE1460" s="49"/>
      <c r="AF1460" s="49"/>
      <c r="AG1460" s="49"/>
      <c r="AH1460" s="49"/>
      <c r="AI1460" s="49"/>
      <c r="AJ1460" s="49"/>
      <c r="AK1460" s="49"/>
      <c r="AL1460" s="49"/>
      <c r="AM1460" s="49"/>
      <c r="AN1460" s="49"/>
      <c r="AO1460" s="49"/>
      <c r="AP1460" s="49"/>
      <c r="AQ1460" s="49"/>
      <c r="AR1460" s="49"/>
      <c r="AX1460" s="19"/>
    </row>
    <row r="1461" spans="1:50" hidden="1">
      <c r="A1461" s="59" t="s">
        <v>1033</v>
      </c>
      <c r="B1461" s="59" t="s">
        <v>106</v>
      </c>
      <c r="C1461" s="3">
        <v>42627</v>
      </c>
      <c r="D1461" s="19"/>
      <c r="E1461" s="49"/>
      <c r="F1461" s="49"/>
      <c r="G1461" s="49"/>
      <c r="H1461" s="49"/>
      <c r="I1461" s="49"/>
      <c r="J1461" s="49"/>
      <c r="K1461" s="49"/>
      <c r="L1461" s="49"/>
      <c r="M1461" s="49"/>
      <c r="N1461" s="49"/>
      <c r="O1461" s="49"/>
      <c r="P1461" s="49"/>
      <c r="Q1461" s="49"/>
      <c r="R1461" s="49"/>
      <c r="S1461" s="49"/>
      <c r="T1461" s="49"/>
      <c r="U1461" s="49"/>
      <c r="V1461" s="49"/>
      <c r="W1461" s="49"/>
      <c r="X1461" s="49"/>
      <c r="Y1461" s="49"/>
      <c r="Z1461" s="49"/>
      <c r="AA1461" s="49"/>
      <c r="AB1461" s="49"/>
      <c r="AC1461" s="49"/>
      <c r="AD1461" s="49"/>
      <c r="AE1461" s="49"/>
      <c r="AF1461" s="49"/>
      <c r="AG1461" s="49"/>
      <c r="AH1461" s="49"/>
      <c r="AI1461" s="49"/>
      <c r="AJ1461" s="49"/>
      <c r="AK1461" s="49"/>
      <c r="AL1461" s="49"/>
      <c r="AM1461" s="49"/>
      <c r="AN1461" s="49"/>
      <c r="AO1461" s="49"/>
      <c r="AP1461" s="49"/>
      <c r="AQ1461" s="49"/>
      <c r="AR1461" s="49"/>
      <c r="AX1461" s="19"/>
    </row>
    <row r="1462" spans="1:50" hidden="1">
      <c r="A1462" s="59" t="s">
        <v>1034</v>
      </c>
      <c r="B1462" s="59" t="s">
        <v>106</v>
      </c>
      <c r="C1462" s="3">
        <v>42626</v>
      </c>
      <c r="D1462" s="19"/>
      <c r="E1462" s="49"/>
      <c r="F1462" s="49"/>
      <c r="G1462" s="49"/>
      <c r="H1462" s="49"/>
      <c r="I1462" s="49"/>
      <c r="J1462" s="49"/>
      <c r="K1462" s="49"/>
      <c r="L1462" s="49"/>
      <c r="M1462" s="49"/>
      <c r="N1462" s="49"/>
      <c r="O1462" s="49"/>
      <c r="P1462" s="49"/>
      <c r="Q1462" s="49"/>
      <c r="R1462" s="49"/>
      <c r="S1462" s="49"/>
      <c r="T1462" s="49"/>
      <c r="U1462" s="49"/>
      <c r="V1462" s="49"/>
      <c r="W1462" s="49"/>
      <c r="X1462" s="49"/>
      <c r="Y1462" s="49"/>
      <c r="Z1462" s="49"/>
      <c r="AA1462" s="49"/>
      <c r="AB1462" s="49"/>
      <c r="AC1462" s="49"/>
      <c r="AD1462" s="49"/>
      <c r="AE1462" s="49"/>
      <c r="AF1462" s="49"/>
      <c r="AG1462" s="49"/>
      <c r="AH1462" s="49"/>
      <c r="AI1462" s="49"/>
      <c r="AJ1462" s="49"/>
      <c r="AK1462" s="49"/>
      <c r="AL1462" s="49"/>
      <c r="AM1462" s="49"/>
      <c r="AN1462" s="49"/>
      <c r="AO1462" s="49"/>
      <c r="AP1462" s="49"/>
      <c r="AQ1462" s="49"/>
      <c r="AR1462" s="49"/>
      <c r="AX1462" s="19"/>
    </row>
    <row r="1463" spans="1:50" hidden="1">
      <c r="A1463" s="59" t="s">
        <v>1035</v>
      </c>
      <c r="B1463" s="59" t="s">
        <v>106</v>
      </c>
      <c r="C1463" s="3">
        <v>42625</v>
      </c>
      <c r="D1463" s="19"/>
      <c r="E1463" s="49"/>
      <c r="F1463" s="49"/>
      <c r="G1463" s="49"/>
      <c r="H1463" s="49"/>
      <c r="I1463" s="49"/>
      <c r="J1463" s="49"/>
      <c r="K1463" s="49"/>
      <c r="L1463" s="49"/>
      <c r="M1463" s="49"/>
      <c r="N1463" s="49"/>
      <c r="O1463" s="49"/>
      <c r="P1463" s="49"/>
      <c r="Q1463" s="49"/>
      <c r="R1463" s="49"/>
      <c r="S1463" s="49"/>
      <c r="T1463" s="49"/>
      <c r="U1463" s="49"/>
      <c r="V1463" s="49"/>
      <c r="W1463" s="49"/>
      <c r="X1463" s="49"/>
      <c r="Y1463" s="49"/>
      <c r="Z1463" s="49"/>
      <c r="AA1463" s="49"/>
      <c r="AB1463" s="49"/>
      <c r="AC1463" s="49"/>
      <c r="AD1463" s="49"/>
      <c r="AE1463" s="49"/>
      <c r="AF1463" s="49"/>
      <c r="AG1463" s="49"/>
      <c r="AH1463" s="49"/>
      <c r="AI1463" s="49"/>
      <c r="AJ1463" s="49"/>
      <c r="AK1463" s="49"/>
      <c r="AL1463" s="49"/>
      <c r="AM1463" s="49"/>
      <c r="AN1463" s="49"/>
      <c r="AO1463" s="49"/>
      <c r="AP1463" s="49"/>
      <c r="AQ1463" s="49"/>
      <c r="AR1463" s="49"/>
      <c r="AX1463" s="19"/>
    </row>
    <row r="1464" spans="1:50" hidden="1">
      <c r="A1464" s="59" t="s">
        <v>1036</v>
      </c>
      <c r="B1464" s="59" t="s">
        <v>106</v>
      </c>
      <c r="C1464" s="3">
        <v>42622</v>
      </c>
      <c r="D1464" s="19"/>
      <c r="E1464" s="49"/>
      <c r="F1464" s="49"/>
      <c r="G1464" s="49"/>
      <c r="H1464" s="49"/>
      <c r="I1464" s="49"/>
      <c r="J1464" s="49"/>
      <c r="K1464" s="49"/>
      <c r="L1464" s="49"/>
      <c r="M1464" s="49"/>
      <c r="N1464" s="49"/>
      <c r="O1464" s="49"/>
      <c r="P1464" s="49"/>
      <c r="Q1464" s="49"/>
      <c r="R1464" s="49"/>
      <c r="S1464" s="49"/>
      <c r="T1464" s="49"/>
      <c r="U1464" s="49"/>
      <c r="V1464" s="49"/>
      <c r="W1464" s="49"/>
      <c r="X1464" s="49"/>
      <c r="Y1464" s="49"/>
      <c r="Z1464" s="49"/>
      <c r="AA1464" s="49"/>
      <c r="AB1464" s="49"/>
      <c r="AC1464" s="49"/>
      <c r="AD1464" s="49"/>
      <c r="AE1464" s="49"/>
      <c r="AF1464" s="49"/>
      <c r="AG1464" s="49"/>
      <c r="AH1464" s="49"/>
      <c r="AI1464" s="49"/>
      <c r="AJ1464" s="49"/>
      <c r="AK1464" s="49"/>
      <c r="AL1464" s="49"/>
      <c r="AM1464" s="49"/>
      <c r="AN1464" s="49"/>
      <c r="AO1464" s="49"/>
      <c r="AP1464" s="49"/>
      <c r="AQ1464" s="49"/>
      <c r="AR1464" s="49"/>
      <c r="AX1464" s="19"/>
    </row>
    <row r="1465" spans="1:50" hidden="1">
      <c r="A1465" s="59" t="s">
        <v>1037</v>
      </c>
      <c r="B1465" s="59" t="s">
        <v>106</v>
      </c>
      <c r="C1465" s="3">
        <v>42621</v>
      </c>
      <c r="D1465" s="19"/>
      <c r="E1465" s="49"/>
      <c r="F1465" s="49"/>
      <c r="G1465" s="49"/>
      <c r="H1465" s="49"/>
      <c r="I1465" s="49"/>
      <c r="J1465" s="49"/>
      <c r="K1465" s="49"/>
      <c r="L1465" s="49"/>
      <c r="M1465" s="49"/>
      <c r="N1465" s="49"/>
      <c r="O1465" s="49"/>
      <c r="P1465" s="49"/>
      <c r="Q1465" s="49"/>
      <c r="R1465" s="49"/>
      <c r="S1465" s="49"/>
      <c r="T1465" s="49"/>
      <c r="U1465" s="49"/>
      <c r="V1465" s="49"/>
      <c r="W1465" s="49"/>
      <c r="X1465" s="49"/>
      <c r="Y1465" s="49"/>
      <c r="Z1465" s="49"/>
      <c r="AA1465" s="49"/>
      <c r="AB1465" s="49"/>
      <c r="AC1465" s="49"/>
      <c r="AD1465" s="49"/>
      <c r="AE1465" s="49"/>
      <c r="AF1465" s="49"/>
      <c r="AG1465" s="49"/>
      <c r="AH1465" s="49"/>
      <c r="AI1465" s="49"/>
      <c r="AJ1465" s="49"/>
      <c r="AK1465" s="49"/>
      <c r="AL1465" s="49"/>
      <c r="AM1465" s="49"/>
      <c r="AN1465" s="49"/>
      <c r="AO1465" s="49"/>
      <c r="AP1465" s="49"/>
      <c r="AQ1465" s="49"/>
      <c r="AR1465" s="49"/>
      <c r="AX1465" s="19"/>
    </row>
    <row r="1466" spans="1:50" hidden="1">
      <c r="A1466" s="59" t="s">
        <v>1038</v>
      </c>
      <c r="B1466" s="59" t="s">
        <v>106</v>
      </c>
      <c r="C1466" s="3">
        <v>42620</v>
      </c>
      <c r="D1466" s="19"/>
      <c r="E1466" s="49"/>
      <c r="F1466" s="49"/>
      <c r="G1466" s="49"/>
      <c r="H1466" s="49"/>
      <c r="I1466" s="49"/>
      <c r="J1466" s="49"/>
      <c r="K1466" s="49"/>
      <c r="L1466" s="49"/>
      <c r="M1466" s="49"/>
      <c r="N1466" s="49"/>
      <c r="O1466" s="49"/>
      <c r="P1466" s="49"/>
      <c r="Q1466" s="49"/>
      <c r="R1466" s="49"/>
      <c r="S1466" s="49"/>
      <c r="T1466" s="49"/>
      <c r="U1466" s="49"/>
      <c r="V1466" s="49"/>
      <c r="W1466" s="49"/>
      <c r="X1466" s="49"/>
      <c r="Y1466" s="49"/>
      <c r="Z1466" s="49"/>
      <c r="AA1466" s="49"/>
      <c r="AB1466" s="49"/>
      <c r="AC1466" s="49"/>
      <c r="AD1466" s="49"/>
      <c r="AE1466" s="49"/>
      <c r="AF1466" s="49"/>
      <c r="AG1466" s="49"/>
      <c r="AH1466" s="49"/>
      <c r="AI1466" s="49"/>
      <c r="AJ1466" s="49"/>
      <c r="AK1466" s="49"/>
      <c r="AL1466" s="49"/>
      <c r="AM1466" s="49"/>
      <c r="AN1466" s="49"/>
      <c r="AO1466" s="49"/>
      <c r="AP1466" s="49"/>
      <c r="AQ1466" s="49"/>
      <c r="AR1466" s="49"/>
      <c r="AX1466" s="19"/>
    </row>
    <row r="1467" spans="1:50" hidden="1">
      <c r="A1467" s="59" t="s">
        <v>1039</v>
      </c>
      <c r="B1467" s="59" t="s">
        <v>106</v>
      </c>
      <c r="C1467" s="3">
        <v>42619</v>
      </c>
      <c r="D1467" s="19"/>
      <c r="E1467" s="49"/>
      <c r="F1467" s="49"/>
      <c r="G1467" s="49"/>
      <c r="H1467" s="49"/>
      <c r="I1467" s="49"/>
      <c r="J1467" s="49"/>
      <c r="K1467" s="49"/>
      <c r="L1467" s="49"/>
      <c r="M1467" s="49"/>
      <c r="N1467" s="49"/>
      <c r="O1467" s="49"/>
      <c r="P1467" s="49"/>
      <c r="Q1467" s="49"/>
      <c r="R1467" s="49"/>
      <c r="S1467" s="49"/>
      <c r="T1467" s="49"/>
      <c r="U1467" s="49"/>
      <c r="V1467" s="49"/>
      <c r="W1467" s="49"/>
      <c r="X1467" s="49"/>
      <c r="Y1467" s="49"/>
      <c r="Z1467" s="49"/>
      <c r="AA1467" s="49"/>
      <c r="AB1467" s="49"/>
      <c r="AC1467" s="49"/>
      <c r="AD1467" s="49"/>
      <c r="AE1467" s="49"/>
      <c r="AF1467" s="49"/>
      <c r="AG1467" s="49"/>
      <c r="AH1467" s="49"/>
      <c r="AI1467" s="49"/>
      <c r="AJ1467" s="49"/>
      <c r="AK1467" s="49"/>
      <c r="AL1467" s="49"/>
      <c r="AM1467" s="49"/>
      <c r="AN1467" s="49"/>
      <c r="AO1467" s="49"/>
      <c r="AP1467" s="49"/>
      <c r="AQ1467" s="49"/>
      <c r="AR1467" s="49"/>
      <c r="AX1467" s="19"/>
    </row>
    <row r="1468" spans="1:50" hidden="1">
      <c r="A1468" s="59" t="s">
        <v>1040</v>
      </c>
      <c r="B1468" s="59" t="s">
        <v>106</v>
      </c>
      <c r="C1468" s="3">
        <v>42618</v>
      </c>
      <c r="D1468" s="19"/>
      <c r="E1468" s="49"/>
      <c r="F1468" s="49"/>
      <c r="G1468" s="49"/>
      <c r="H1468" s="49"/>
      <c r="I1468" s="49"/>
      <c r="J1468" s="49"/>
      <c r="K1468" s="49"/>
      <c r="L1468" s="49"/>
      <c r="M1468" s="49"/>
      <c r="N1468" s="49"/>
      <c r="O1468" s="49"/>
      <c r="P1468" s="49"/>
      <c r="Q1468" s="49"/>
      <c r="R1468" s="49"/>
      <c r="S1468" s="49"/>
      <c r="T1468" s="49"/>
      <c r="U1468" s="49"/>
      <c r="V1468" s="49"/>
      <c r="W1468" s="49"/>
      <c r="X1468" s="49"/>
      <c r="Y1468" s="49"/>
      <c r="Z1468" s="49"/>
      <c r="AA1468" s="49"/>
      <c r="AB1468" s="49"/>
      <c r="AC1468" s="49"/>
      <c r="AD1468" s="49"/>
      <c r="AE1468" s="49"/>
      <c r="AF1468" s="49"/>
      <c r="AG1468" s="49"/>
      <c r="AH1468" s="49"/>
      <c r="AI1468" s="49"/>
      <c r="AJ1468" s="49"/>
      <c r="AK1468" s="49"/>
      <c r="AL1468" s="49"/>
      <c r="AM1468" s="49"/>
      <c r="AN1468" s="49"/>
      <c r="AO1468" s="49"/>
      <c r="AP1468" s="49"/>
      <c r="AQ1468" s="49"/>
      <c r="AR1468" s="49"/>
      <c r="AX1468" s="19"/>
    </row>
    <row r="1469" spans="1:50" hidden="1">
      <c r="A1469" s="59" t="s">
        <v>1041</v>
      </c>
      <c r="B1469" s="59" t="s">
        <v>106</v>
      </c>
      <c r="C1469" s="3">
        <v>42615</v>
      </c>
      <c r="D1469" s="19"/>
      <c r="E1469" s="49"/>
      <c r="F1469" s="49"/>
      <c r="G1469" s="49"/>
      <c r="H1469" s="49"/>
      <c r="I1469" s="49"/>
      <c r="J1469" s="49"/>
      <c r="K1469" s="49"/>
      <c r="L1469" s="49"/>
      <c r="M1469" s="49"/>
      <c r="N1469" s="49"/>
      <c r="O1469" s="49"/>
      <c r="P1469" s="49"/>
      <c r="Q1469" s="49"/>
      <c r="R1469" s="49"/>
      <c r="S1469" s="49"/>
      <c r="T1469" s="49"/>
      <c r="U1469" s="49"/>
      <c r="V1469" s="49"/>
      <c r="W1469" s="49"/>
      <c r="X1469" s="49"/>
      <c r="Y1469" s="49"/>
      <c r="Z1469" s="49"/>
      <c r="AA1469" s="49"/>
      <c r="AB1469" s="49"/>
      <c r="AC1469" s="49"/>
      <c r="AD1469" s="49"/>
      <c r="AE1469" s="49"/>
      <c r="AF1469" s="49"/>
      <c r="AG1469" s="49"/>
      <c r="AH1469" s="49"/>
      <c r="AI1469" s="49"/>
      <c r="AJ1469" s="49"/>
      <c r="AK1469" s="49"/>
      <c r="AL1469" s="49"/>
      <c r="AM1469" s="49"/>
      <c r="AN1469" s="49"/>
      <c r="AO1469" s="49"/>
      <c r="AP1469" s="49"/>
      <c r="AQ1469" s="49"/>
      <c r="AR1469" s="49"/>
      <c r="AX1469" s="19"/>
    </row>
    <row r="1470" spans="1:50" hidden="1">
      <c r="A1470" s="59" t="s">
        <v>1042</v>
      </c>
      <c r="B1470" s="59" t="s">
        <v>106</v>
      </c>
      <c r="C1470" s="3">
        <v>42614</v>
      </c>
      <c r="D1470" s="19"/>
      <c r="E1470" s="49"/>
      <c r="F1470" s="49"/>
      <c r="G1470" s="49"/>
      <c r="H1470" s="49"/>
      <c r="I1470" s="49"/>
      <c r="J1470" s="49"/>
      <c r="K1470" s="49"/>
      <c r="L1470" s="49"/>
      <c r="M1470" s="49"/>
      <c r="N1470" s="49"/>
      <c r="O1470" s="49"/>
      <c r="P1470" s="49"/>
      <c r="Q1470" s="49"/>
      <c r="R1470" s="49"/>
      <c r="S1470" s="49"/>
      <c r="T1470" s="49"/>
      <c r="U1470" s="49"/>
      <c r="V1470" s="49"/>
      <c r="W1470" s="49"/>
      <c r="X1470" s="49"/>
      <c r="Y1470" s="49"/>
      <c r="Z1470" s="49"/>
      <c r="AA1470" s="49"/>
      <c r="AB1470" s="49"/>
      <c r="AC1470" s="49"/>
      <c r="AD1470" s="49"/>
      <c r="AE1470" s="49"/>
      <c r="AF1470" s="49"/>
      <c r="AG1470" s="49"/>
      <c r="AH1470" s="49"/>
      <c r="AI1470" s="49"/>
      <c r="AJ1470" s="49"/>
      <c r="AK1470" s="49"/>
      <c r="AL1470" s="49"/>
      <c r="AM1470" s="49"/>
      <c r="AN1470" s="49"/>
      <c r="AO1470" s="49"/>
      <c r="AP1470" s="49"/>
      <c r="AQ1470" s="49"/>
      <c r="AR1470" s="49"/>
      <c r="AX1470" s="19"/>
    </row>
    <row r="1471" spans="1:50" hidden="1">
      <c r="A1471" s="59" t="s">
        <v>1043</v>
      </c>
      <c r="B1471" s="59" t="s">
        <v>107</v>
      </c>
      <c r="C1471" s="3">
        <v>42613</v>
      </c>
      <c r="D1471" s="19"/>
      <c r="E1471" s="49"/>
      <c r="F1471" s="49"/>
      <c r="G1471" s="49"/>
      <c r="H1471" s="49"/>
      <c r="I1471" s="49"/>
      <c r="J1471" s="49"/>
      <c r="K1471" s="49"/>
      <c r="L1471" s="49"/>
      <c r="M1471" s="49"/>
      <c r="N1471" s="49"/>
      <c r="O1471" s="49"/>
      <c r="P1471" s="49"/>
      <c r="Q1471" s="49"/>
      <c r="R1471" s="49"/>
      <c r="S1471" s="49"/>
      <c r="T1471" s="49"/>
      <c r="U1471" s="49"/>
      <c r="V1471" s="49"/>
      <c r="W1471" s="49"/>
      <c r="X1471" s="49"/>
      <c r="Y1471" s="49"/>
      <c r="Z1471" s="49"/>
      <c r="AA1471" s="49"/>
      <c r="AB1471" s="49"/>
      <c r="AC1471" s="49"/>
      <c r="AD1471" s="49"/>
      <c r="AE1471" s="49"/>
      <c r="AF1471" s="49"/>
      <c r="AG1471" s="49"/>
      <c r="AH1471" s="49"/>
      <c r="AI1471" s="49"/>
      <c r="AJ1471" s="49"/>
      <c r="AK1471" s="49"/>
      <c r="AL1471" s="49"/>
      <c r="AM1471" s="49"/>
      <c r="AN1471" s="49"/>
      <c r="AO1471" s="49"/>
      <c r="AP1471" s="49"/>
      <c r="AQ1471" s="49"/>
      <c r="AR1471" s="49"/>
      <c r="AX1471" s="19"/>
    </row>
    <row r="1472" spans="1:50" hidden="1">
      <c r="A1472" s="59" t="s">
        <v>1044</v>
      </c>
      <c r="B1472" s="59" t="s">
        <v>107</v>
      </c>
      <c r="C1472" s="3">
        <v>42612</v>
      </c>
      <c r="D1472" s="19"/>
      <c r="E1472" s="49"/>
      <c r="F1472" s="49"/>
      <c r="G1472" s="49"/>
      <c r="H1472" s="49"/>
      <c r="I1472" s="49"/>
      <c r="J1472" s="49"/>
      <c r="K1472" s="49"/>
      <c r="L1472" s="49"/>
      <c r="M1472" s="49"/>
      <c r="N1472" s="49"/>
      <c r="O1472" s="49"/>
      <c r="P1472" s="49"/>
      <c r="Q1472" s="49"/>
      <c r="R1472" s="49"/>
      <c r="S1472" s="49"/>
      <c r="T1472" s="49"/>
      <c r="U1472" s="49"/>
      <c r="V1472" s="49"/>
      <c r="W1472" s="49"/>
      <c r="X1472" s="49"/>
      <c r="Y1472" s="49"/>
      <c r="Z1472" s="49"/>
      <c r="AA1472" s="49"/>
      <c r="AB1472" s="49"/>
      <c r="AC1472" s="49"/>
      <c r="AD1472" s="49"/>
      <c r="AE1472" s="49"/>
      <c r="AF1472" s="49"/>
      <c r="AG1472" s="49"/>
      <c r="AH1472" s="49"/>
      <c r="AI1472" s="49"/>
      <c r="AJ1472" s="49"/>
      <c r="AK1472" s="49"/>
      <c r="AL1472" s="49"/>
      <c r="AM1472" s="49"/>
      <c r="AN1472" s="49"/>
      <c r="AO1472" s="49"/>
      <c r="AP1472" s="49"/>
      <c r="AQ1472" s="49"/>
      <c r="AR1472" s="49"/>
      <c r="AX1472" s="19"/>
    </row>
    <row r="1473" spans="1:50" hidden="1">
      <c r="A1473" s="59" t="s">
        <v>1045</v>
      </c>
      <c r="B1473" s="59" t="s">
        <v>107</v>
      </c>
      <c r="C1473" s="3">
        <v>42611</v>
      </c>
      <c r="D1473" s="19"/>
      <c r="E1473" s="49"/>
      <c r="F1473" s="49"/>
      <c r="G1473" s="49"/>
      <c r="H1473" s="49"/>
      <c r="I1473" s="49"/>
      <c r="J1473" s="49"/>
      <c r="K1473" s="49"/>
      <c r="L1473" s="49"/>
      <c r="M1473" s="49"/>
      <c r="N1473" s="49"/>
      <c r="O1473" s="49"/>
      <c r="P1473" s="49"/>
      <c r="Q1473" s="49"/>
      <c r="R1473" s="49"/>
      <c r="S1473" s="49"/>
      <c r="T1473" s="49"/>
      <c r="U1473" s="49"/>
      <c r="V1473" s="49"/>
      <c r="W1473" s="49"/>
      <c r="X1473" s="49"/>
      <c r="Y1473" s="49"/>
      <c r="Z1473" s="49"/>
      <c r="AA1473" s="49"/>
      <c r="AB1473" s="49"/>
      <c r="AC1473" s="49"/>
      <c r="AD1473" s="49"/>
      <c r="AE1473" s="49"/>
      <c r="AF1473" s="49"/>
      <c r="AG1473" s="49"/>
      <c r="AH1473" s="49"/>
      <c r="AI1473" s="49"/>
      <c r="AJ1473" s="49"/>
      <c r="AK1473" s="49"/>
      <c r="AL1473" s="49"/>
      <c r="AM1473" s="49"/>
      <c r="AN1473" s="49"/>
      <c r="AO1473" s="49"/>
      <c r="AP1473" s="49"/>
      <c r="AQ1473" s="49"/>
      <c r="AR1473" s="49"/>
      <c r="AX1473" s="19"/>
    </row>
    <row r="1474" spans="1:50" hidden="1">
      <c r="A1474" s="59" t="s">
        <v>1046</v>
      </c>
      <c r="B1474" s="59" t="s">
        <v>107</v>
      </c>
      <c r="C1474" s="3">
        <v>42608</v>
      </c>
      <c r="D1474" s="19"/>
      <c r="E1474" s="49"/>
      <c r="F1474" s="49"/>
      <c r="G1474" s="49"/>
      <c r="H1474" s="49"/>
      <c r="I1474" s="49"/>
      <c r="J1474" s="49"/>
      <c r="K1474" s="49"/>
      <c r="L1474" s="49"/>
      <c r="M1474" s="49"/>
      <c r="N1474" s="49"/>
      <c r="O1474" s="49"/>
      <c r="P1474" s="49"/>
      <c r="Q1474" s="49"/>
      <c r="R1474" s="49"/>
      <c r="S1474" s="49"/>
      <c r="T1474" s="49"/>
      <c r="U1474" s="49"/>
      <c r="V1474" s="49"/>
      <c r="W1474" s="49"/>
      <c r="X1474" s="49"/>
      <c r="Y1474" s="49"/>
      <c r="Z1474" s="49"/>
      <c r="AA1474" s="49"/>
      <c r="AB1474" s="49"/>
      <c r="AC1474" s="49"/>
      <c r="AD1474" s="49"/>
      <c r="AE1474" s="49"/>
      <c r="AF1474" s="49"/>
      <c r="AG1474" s="49"/>
      <c r="AH1474" s="49"/>
      <c r="AI1474" s="49"/>
      <c r="AJ1474" s="49"/>
      <c r="AK1474" s="49"/>
      <c r="AL1474" s="49"/>
      <c r="AM1474" s="49"/>
      <c r="AN1474" s="49"/>
      <c r="AO1474" s="49"/>
      <c r="AP1474" s="49"/>
      <c r="AQ1474" s="49"/>
      <c r="AR1474" s="49"/>
      <c r="AX1474" s="19"/>
    </row>
    <row r="1475" spans="1:50" hidden="1">
      <c r="A1475" s="59" t="s">
        <v>1047</v>
      </c>
      <c r="B1475" s="59" t="s">
        <v>107</v>
      </c>
      <c r="C1475" s="3">
        <v>42607</v>
      </c>
      <c r="D1475" s="19"/>
      <c r="E1475" s="49"/>
      <c r="F1475" s="49"/>
      <c r="G1475" s="49"/>
      <c r="H1475" s="49"/>
      <c r="I1475" s="49"/>
      <c r="J1475" s="49"/>
      <c r="K1475" s="49"/>
      <c r="L1475" s="49"/>
      <c r="M1475" s="49"/>
      <c r="N1475" s="49"/>
      <c r="O1475" s="49"/>
      <c r="P1475" s="49"/>
      <c r="Q1475" s="49"/>
      <c r="R1475" s="49"/>
      <c r="S1475" s="49"/>
      <c r="T1475" s="49"/>
      <c r="U1475" s="49"/>
      <c r="V1475" s="49"/>
      <c r="W1475" s="49"/>
      <c r="X1475" s="49"/>
      <c r="Y1475" s="49"/>
      <c r="Z1475" s="49"/>
      <c r="AA1475" s="49"/>
      <c r="AB1475" s="49"/>
      <c r="AC1475" s="49"/>
      <c r="AD1475" s="49"/>
      <c r="AE1475" s="49"/>
      <c r="AF1475" s="49"/>
      <c r="AG1475" s="49"/>
      <c r="AH1475" s="49"/>
      <c r="AI1475" s="49"/>
      <c r="AJ1475" s="49"/>
      <c r="AK1475" s="49"/>
      <c r="AL1475" s="49"/>
      <c r="AM1475" s="49"/>
      <c r="AN1475" s="49"/>
      <c r="AO1475" s="49"/>
      <c r="AP1475" s="49"/>
      <c r="AQ1475" s="49"/>
      <c r="AR1475" s="49"/>
      <c r="AX1475" s="19"/>
    </row>
    <row r="1476" spans="1:50" hidden="1">
      <c r="A1476" s="59" t="s">
        <v>1048</v>
      </c>
      <c r="B1476" s="59" t="s">
        <v>107</v>
      </c>
      <c r="C1476" s="3">
        <v>42606</v>
      </c>
      <c r="D1476" s="19"/>
      <c r="E1476" s="49"/>
      <c r="F1476" s="49"/>
      <c r="G1476" s="49"/>
      <c r="H1476" s="49"/>
      <c r="I1476" s="49"/>
      <c r="J1476" s="49"/>
      <c r="K1476" s="49"/>
      <c r="L1476" s="49"/>
      <c r="M1476" s="49"/>
      <c r="N1476" s="49"/>
      <c r="O1476" s="49"/>
      <c r="P1476" s="49"/>
      <c r="Q1476" s="49"/>
      <c r="R1476" s="49"/>
      <c r="S1476" s="49"/>
      <c r="T1476" s="49"/>
      <c r="U1476" s="49"/>
      <c r="V1476" s="49"/>
      <c r="W1476" s="49"/>
      <c r="X1476" s="49"/>
      <c r="Y1476" s="49"/>
      <c r="Z1476" s="49"/>
      <c r="AA1476" s="49"/>
      <c r="AB1476" s="49"/>
      <c r="AC1476" s="49"/>
      <c r="AD1476" s="49"/>
      <c r="AE1476" s="49"/>
      <c r="AF1476" s="49"/>
      <c r="AG1476" s="49"/>
      <c r="AH1476" s="49"/>
      <c r="AI1476" s="49"/>
      <c r="AJ1476" s="49"/>
      <c r="AK1476" s="49"/>
      <c r="AL1476" s="49"/>
      <c r="AM1476" s="49"/>
      <c r="AN1476" s="49"/>
      <c r="AO1476" s="49"/>
      <c r="AP1476" s="49"/>
      <c r="AQ1476" s="49"/>
      <c r="AR1476" s="49"/>
      <c r="AX1476" s="19"/>
    </row>
    <row r="1477" spans="1:50" hidden="1">
      <c r="A1477" s="59" t="s">
        <v>1049</v>
      </c>
      <c r="B1477" s="59" t="s">
        <v>107</v>
      </c>
      <c r="C1477" s="3">
        <v>42605</v>
      </c>
      <c r="D1477" s="19"/>
      <c r="E1477" s="49"/>
      <c r="F1477" s="49"/>
      <c r="G1477" s="49"/>
      <c r="H1477" s="49"/>
      <c r="I1477" s="49"/>
      <c r="J1477" s="49"/>
      <c r="K1477" s="49"/>
      <c r="L1477" s="49"/>
      <c r="M1477" s="49"/>
      <c r="N1477" s="49"/>
      <c r="O1477" s="49"/>
      <c r="P1477" s="49"/>
      <c r="Q1477" s="49"/>
      <c r="R1477" s="49"/>
      <c r="S1477" s="49"/>
      <c r="T1477" s="49"/>
      <c r="U1477" s="49"/>
      <c r="V1477" s="49"/>
      <c r="W1477" s="49"/>
      <c r="X1477" s="49"/>
      <c r="Y1477" s="49"/>
      <c r="Z1477" s="49"/>
      <c r="AA1477" s="49"/>
      <c r="AB1477" s="49"/>
      <c r="AC1477" s="49"/>
      <c r="AD1477" s="49"/>
      <c r="AE1477" s="49"/>
      <c r="AF1477" s="49"/>
      <c r="AG1477" s="49"/>
      <c r="AH1477" s="49"/>
      <c r="AI1477" s="49"/>
      <c r="AJ1477" s="49"/>
      <c r="AK1477" s="49"/>
      <c r="AL1477" s="49"/>
      <c r="AM1477" s="49"/>
      <c r="AN1477" s="49"/>
      <c r="AO1477" s="49"/>
      <c r="AP1477" s="49"/>
      <c r="AQ1477" s="49"/>
      <c r="AR1477" s="49"/>
      <c r="AX1477" s="19"/>
    </row>
    <row r="1478" spans="1:50" hidden="1">
      <c r="A1478" s="59" t="s">
        <v>1050</v>
      </c>
      <c r="B1478" s="59" t="s">
        <v>107</v>
      </c>
      <c r="C1478" s="3">
        <v>42604</v>
      </c>
      <c r="D1478" s="19"/>
      <c r="E1478" s="49"/>
      <c r="F1478" s="49"/>
      <c r="G1478" s="49"/>
      <c r="H1478" s="49"/>
      <c r="I1478" s="49"/>
      <c r="J1478" s="49"/>
      <c r="K1478" s="49"/>
      <c r="L1478" s="49"/>
      <c r="M1478" s="49"/>
      <c r="N1478" s="49"/>
      <c r="O1478" s="49"/>
      <c r="P1478" s="49"/>
      <c r="Q1478" s="49"/>
      <c r="R1478" s="49"/>
      <c r="S1478" s="49"/>
      <c r="T1478" s="49"/>
      <c r="U1478" s="49"/>
      <c r="V1478" s="49"/>
      <c r="W1478" s="49"/>
      <c r="X1478" s="49"/>
      <c r="Y1478" s="49"/>
      <c r="Z1478" s="49"/>
      <c r="AA1478" s="49"/>
      <c r="AB1478" s="49"/>
      <c r="AC1478" s="49"/>
      <c r="AD1478" s="49"/>
      <c r="AE1478" s="49"/>
      <c r="AF1478" s="49"/>
      <c r="AG1478" s="49"/>
      <c r="AH1478" s="49"/>
      <c r="AI1478" s="49"/>
      <c r="AJ1478" s="49"/>
      <c r="AK1478" s="49"/>
      <c r="AL1478" s="49"/>
      <c r="AM1478" s="49"/>
      <c r="AN1478" s="49"/>
      <c r="AO1478" s="49"/>
      <c r="AP1478" s="49"/>
      <c r="AQ1478" s="49"/>
      <c r="AR1478" s="49"/>
      <c r="AX1478" s="19"/>
    </row>
    <row r="1479" spans="1:50" hidden="1">
      <c r="A1479" s="59" t="s">
        <v>1051</v>
      </c>
      <c r="B1479" s="59" t="s">
        <v>107</v>
      </c>
      <c r="C1479" s="3">
        <v>42601</v>
      </c>
      <c r="D1479" s="19"/>
      <c r="E1479" s="49"/>
      <c r="F1479" s="49"/>
      <c r="G1479" s="49"/>
      <c r="H1479" s="49"/>
      <c r="I1479" s="49"/>
      <c r="J1479" s="49"/>
      <c r="K1479" s="49"/>
      <c r="L1479" s="49"/>
      <c r="M1479" s="49"/>
      <c r="N1479" s="49"/>
      <c r="O1479" s="49"/>
      <c r="P1479" s="49"/>
      <c r="Q1479" s="49"/>
      <c r="R1479" s="49"/>
      <c r="S1479" s="49"/>
      <c r="T1479" s="49"/>
      <c r="U1479" s="49"/>
      <c r="V1479" s="49"/>
      <c r="W1479" s="49"/>
      <c r="X1479" s="49"/>
      <c r="Y1479" s="49"/>
      <c r="Z1479" s="49"/>
      <c r="AA1479" s="49"/>
      <c r="AB1479" s="49"/>
      <c r="AC1479" s="49"/>
      <c r="AD1479" s="49"/>
      <c r="AE1479" s="49"/>
      <c r="AF1479" s="49"/>
      <c r="AG1479" s="49"/>
      <c r="AH1479" s="49"/>
      <c r="AI1479" s="49"/>
      <c r="AJ1479" s="49"/>
      <c r="AK1479" s="49"/>
      <c r="AL1479" s="49"/>
      <c r="AM1479" s="49"/>
      <c r="AN1479" s="49"/>
      <c r="AO1479" s="49"/>
      <c r="AP1479" s="49"/>
      <c r="AQ1479" s="49"/>
      <c r="AR1479" s="49"/>
      <c r="AX1479" s="19"/>
    </row>
    <row r="1480" spans="1:50" hidden="1">
      <c r="A1480" s="59" t="s">
        <v>1052</v>
      </c>
      <c r="B1480" s="59" t="s">
        <v>107</v>
      </c>
      <c r="C1480" s="3">
        <v>42600</v>
      </c>
      <c r="D1480" s="19"/>
      <c r="E1480" s="49"/>
      <c r="F1480" s="49"/>
      <c r="G1480" s="49"/>
      <c r="H1480" s="49"/>
      <c r="I1480" s="49"/>
      <c r="J1480" s="49"/>
      <c r="K1480" s="49"/>
      <c r="L1480" s="49"/>
      <c r="M1480" s="49"/>
      <c r="N1480" s="49"/>
      <c r="O1480" s="49"/>
      <c r="P1480" s="49"/>
      <c r="Q1480" s="49"/>
      <c r="R1480" s="49"/>
      <c r="S1480" s="49"/>
      <c r="T1480" s="49"/>
      <c r="U1480" s="49"/>
      <c r="V1480" s="49"/>
      <c r="W1480" s="49"/>
      <c r="X1480" s="49"/>
      <c r="Y1480" s="49"/>
      <c r="Z1480" s="49"/>
      <c r="AA1480" s="49"/>
      <c r="AB1480" s="49"/>
      <c r="AC1480" s="49"/>
      <c r="AD1480" s="49"/>
      <c r="AE1480" s="49"/>
      <c r="AF1480" s="49"/>
      <c r="AG1480" s="49"/>
      <c r="AH1480" s="49"/>
      <c r="AI1480" s="49"/>
      <c r="AJ1480" s="49"/>
      <c r="AK1480" s="49"/>
      <c r="AL1480" s="49"/>
      <c r="AM1480" s="49"/>
      <c r="AN1480" s="49"/>
      <c r="AO1480" s="49"/>
      <c r="AP1480" s="49"/>
      <c r="AQ1480" s="49"/>
      <c r="AR1480" s="49"/>
      <c r="AX1480" s="19"/>
    </row>
    <row r="1481" spans="1:50" hidden="1">
      <c r="A1481" s="59" t="s">
        <v>1053</v>
      </c>
      <c r="B1481" s="59" t="s">
        <v>107</v>
      </c>
      <c r="C1481" s="3">
        <v>42599</v>
      </c>
      <c r="D1481" s="19"/>
      <c r="E1481" s="49"/>
      <c r="F1481" s="49"/>
      <c r="G1481" s="49"/>
      <c r="H1481" s="49"/>
      <c r="I1481" s="49"/>
      <c r="J1481" s="49"/>
      <c r="K1481" s="49"/>
      <c r="L1481" s="49"/>
      <c r="M1481" s="49"/>
      <c r="N1481" s="49"/>
      <c r="O1481" s="49"/>
      <c r="P1481" s="49"/>
      <c r="Q1481" s="49"/>
      <c r="R1481" s="49"/>
      <c r="S1481" s="49"/>
      <c r="T1481" s="49"/>
      <c r="U1481" s="49"/>
      <c r="V1481" s="49"/>
      <c r="W1481" s="49"/>
      <c r="X1481" s="49"/>
      <c r="Y1481" s="49"/>
      <c r="Z1481" s="49"/>
      <c r="AA1481" s="49"/>
      <c r="AB1481" s="49"/>
      <c r="AC1481" s="49"/>
      <c r="AD1481" s="49"/>
      <c r="AE1481" s="49"/>
      <c r="AF1481" s="49"/>
      <c r="AG1481" s="49"/>
      <c r="AH1481" s="49"/>
      <c r="AI1481" s="49"/>
      <c r="AJ1481" s="49"/>
      <c r="AK1481" s="49"/>
      <c r="AL1481" s="49"/>
      <c r="AM1481" s="49"/>
      <c r="AN1481" s="49"/>
      <c r="AO1481" s="49"/>
      <c r="AP1481" s="49"/>
      <c r="AQ1481" s="49"/>
      <c r="AR1481" s="49"/>
      <c r="AX1481" s="19"/>
    </row>
    <row r="1482" spans="1:50" hidden="1">
      <c r="A1482" s="59" t="s">
        <v>1054</v>
      </c>
      <c r="B1482" s="59" t="s">
        <v>107</v>
      </c>
      <c r="C1482" s="3">
        <v>42598</v>
      </c>
      <c r="D1482" s="19"/>
      <c r="E1482" s="49"/>
      <c r="F1482" s="49"/>
      <c r="G1482" s="49"/>
      <c r="H1482" s="49"/>
      <c r="I1482" s="49"/>
      <c r="J1482" s="49"/>
      <c r="K1482" s="49"/>
      <c r="L1482" s="49"/>
      <c r="M1482" s="49"/>
      <c r="N1482" s="49"/>
      <c r="O1482" s="49"/>
      <c r="P1482" s="49"/>
      <c r="Q1482" s="49"/>
      <c r="R1482" s="49"/>
      <c r="S1482" s="49"/>
      <c r="T1482" s="49"/>
      <c r="U1482" s="49"/>
      <c r="V1482" s="49"/>
      <c r="W1482" s="49"/>
      <c r="X1482" s="49"/>
      <c r="Y1482" s="49"/>
      <c r="Z1482" s="49"/>
      <c r="AA1482" s="49"/>
      <c r="AB1482" s="49"/>
      <c r="AC1482" s="49"/>
      <c r="AD1482" s="49"/>
      <c r="AE1482" s="49"/>
      <c r="AF1482" s="49"/>
      <c r="AG1482" s="49"/>
      <c r="AH1482" s="49"/>
      <c r="AI1482" s="49"/>
      <c r="AJ1482" s="49"/>
      <c r="AK1482" s="49"/>
      <c r="AL1482" s="49"/>
      <c r="AM1482" s="49"/>
      <c r="AN1482" s="49"/>
      <c r="AO1482" s="49"/>
      <c r="AP1482" s="49"/>
      <c r="AQ1482" s="49"/>
      <c r="AR1482" s="49"/>
      <c r="AX1482" s="19"/>
    </row>
    <row r="1483" spans="1:50" hidden="1">
      <c r="A1483" s="59" t="s">
        <v>1055</v>
      </c>
      <c r="B1483" s="59" t="s">
        <v>107</v>
      </c>
      <c r="C1483" s="3">
        <v>42597</v>
      </c>
      <c r="D1483" s="19"/>
      <c r="E1483" s="49"/>
      <c r="F1483" s="49"/>
      <c r="G1483" s="49"/>
      <c r="H1483" s="49"/>
      <c r="I1483" s="49"/>
      <c r="J1483" s="49"/>
      <c r="K1483" s="49"/>
      <c r="L1483" s="49"/>
      <c r="M1483" s="49"/>
      <c r="N1483" s="49"/>
      <c r="O1483" s="49"/>
      <c r="P1483" s="49"/>
      <c r="Q1483" s="49"/>
      <c r="R1483" s="49"/>
      <c r="S1483" s="49"/>
      <c r="T1483" s="49"/>
      <c r="U1483" s="49"/>
      <c r="V1483" s="49"/>
      <c r="W1483" s="49"/>
      <c r="X1483" s="49"/>
      <c r="Y1483" s="49"/>
      <c r="Z1483" s="49"/>
      <c r="AA1483" s="49"/>
      <c r="AB1483" s="49"/>
      <c r="AC1483" s="49"/>
      <c r="AD1483" s="49"/>
      <c r="AE1483" s="49"/>
      <c r="AF1483" s="49"/>
      <c r="AG1483" s="49"/>
      <c r="AH1483" s="49"/>
      <c r="AI1483" s="49"/>
      <c r="AJ1483" s="49"/>
      <c r="AK1483" s="49"/>
      <c r="AL1483" s="49"/>
      <c r="AM1483" s="49"/>
      <c r="AN1483" s="49"/>
      <c r="AO1483" s="49"/>
      <c r="AP1483" s="49"/>
      <c r="AQ1483" s="49"/>
      <c r="AR1483" s="49"/>
      <c r="AX1483" s="19"/>
    </row>
    <row r="1484" spans="1:50" hidden="1">
      <c r="A1484" s="59" t="s">
        <v>1056</v>
      </c>
      <c r="B1484" s="59" t="s">
        <v>107</v>
      </c>
      <c r="C1484" s="3">
        <v>42594</v>
      </c>
      <c r="D1484" s="19"/>
      <c r="E1484" s="49"/>
      <c r="F1484" s="49"/>
      <c r="G1484" s="49"/>
      <c r="H1484" s="49"/>
      <c r="I1484" s="49"/>
      <c r="J1484" s="49"/>
      <c r="K1484" s="49"/>
      <c r="L1484" s="49"/>
      <c r="M1484" s="49"/>
      <c r="N1484" s="49"/>
      <c r="O1484" s="49"/>
      <c r="P1484" s="49"/>
      <c r="Q1484" s="49"/>
      <c r="R1484" s="49"/>
      <c r="S1484" s="49"/>
      <c r="T1484" s="49"/>
      <c r="U1484" s="49"/>
      <c r="V1484" s="49"/>
      <c r="W1484" s="49"/>
      <c r="X1484" s="49"/>
      <c r="Y1484" s="49"/>
      <c r="Z1484" s="49"/>
      <c r="AA1484" s="49"/>
      <c r="AB1484" s="49"/>
      <c r="AC1484" s="49"/>
      <c r="AD1484" s="49"/>
      <c r="AE1484" s="49"/>
      <c r="AF1484" s="49"/>
      <c r="AG1484" s="49"/>
      <c r="AH1484" s="49"/>
      <c r="AI1484" s="49"/>
      <c r="AJ1484" s="49"/>
      <c r="AK1484" s="49"/>
      <c r="AL1484" s="49"/>
      <c r="AM1484" s="49"/>
      <c r="AN1484" s="49"/>
      <c r="AO1484" s="49"/>
      <c r="AP1484" s="49"/>
      <c r="AQ1484" s="49"/>
      <c r="AR1484" s="49"/>
      <c r="AX1484" s="19"/>
    </row>
    <row r="1485" spans="1:50" hidden="1">
      <c r="A1485" s="59" t="s">
        <v>1057</v>
      </c>
      <c r="B1485" s="59" t="s">
        <v>107</v>
      </c>
      <c r="C1485" s="3">
        <v>42593</v>
      </c>
      <c r="D1485" s="19"/>
      <c r="E1485" s="49"/>
      <c r="F1485" s="49"/>
      <c r="G1485" s="49"/>
      <c r="H1485" s="49"/>
      <c r="I1485" s="49"/>
      <c r="J1485" s="49"/>
      <c r="K1485" s="49"/>
      <c r="L1485" s="49"/>
      <c r="M1485" s="49"/>
      <c r="N1485" s="49"/>
      <c r="O1485" s="49"/>
      <c r="P1485" s="49"/>
      <c r="Q1485" s="49"/>
      <c r="R1485" s="49"/>
      <c r="S1485" s="49"/>
      <c r="T1485" s="49"/>
      <c r="U1485" s="49"/>
      <c r="V1485" s="49"/>
      <c r="W1485" s="49"/>
      <c r="X1485" s="49"/>
      <c r="Y1485" s="49"/>
      <c r="Z1485" s="49"/>
      <c r="AA1485" s="49"/>
      <c r="AB1485" s="49"/>
      <c r="AC1485" s="49"/>
      <c r="AD1485" s="49"/>
      <c r="AE1485" s="49"/>
      <c r="AF1485" s="49"/>
      <c r="AG1485" s="49"/>
      <c r="AH1485" s="49"/>
      <c r="AI1485" s="49"/>
      <c r="AJ1485" s="49"/>
      <c r="AK1485" s="49"/>
      <c r="AL1485" s="49"/>
      <c r="AM1485" s="49"/>
      <c r="AN1485" s="49"/>
      <c r="AO1485" s="49"/>
      <c r="AP1485" s="49"/>
      <c r="AQ1485" s="49"/>
      <c r="AR1485" s="49"/>
      <c r="AX1485" s="19"/>
    </row>
    <row r="1486" spans="1:50" hidden="1">
      <c r="A1486" s="59" t="s">
        <v>1058</v>
      </c>
      <c r="B1486" s="59" t="s">
        <v>107</v>
      </c>
      <c r="C1486" s="3">
        <v>42592</v>
      </c>
      <c r="D1486" s="19"/>
      <c r="E1486" s="49"/>
      <c r="F1486" s="49"/>
      <c r="G1486" s="49"/>
      <c r="H1486" s="49"/>
      <c r="I1486" s="49"/>
      <c r="J1486" s="49"/>
      <c r="K1486" s="49"/>
      <c r="L1486" s="49"/>
      <c r="M1486" s="49"/>
      <c r="N1486" s="49"/>
      <c r="O1486" s="49"/>
      <c r="P1486" s="49"/>
      <c r="Q1486" s="49"/>
      <c r="R1486" s="49"/>
      <c r="S1486" s="49"/>
      <c r="T1486" s="49"/>
      <c r="U1486" s="49"/>
      <c r="V1486" s="49"/>
      <c r="W1486" s="49"/>
      <c r="X1486" s="49"/>
      <c r="Y1486" s="49"/>
      <c r="Z1486" s="49"/>
      <c r="AA1486" s="49"/>
      <c r="AB1486" s="49"/>
      <c r="AC1486" s="49"/>
      <c r="AD1486" s="49"/>
      <c r="AE1486" s="49"/>
      <c r="AF1486" s="49"/>
      <c r="AG1486" s="49"/>
      <c r="AH1486" s="49"/>
      <c r="AI1486" s="49"/>
      <c r="AJ1486" s="49"/>
      <c r="AK1486" s="49"/>
      <c r="AL1486" s="49"/>
      <c r="AM1486" s="49"/>
      <c r="AN1486" s="49"/>
      <c r="AO1486" s="49"/>
      <c r="AP1486" s="49"/>
      <c r="AQ1486" s="49"/>
      <c r="AR1486" s="49"/>
      <c r="AX1486" s="19"/>
    </row>
    <row r="1487" spans="1:50" hidden="1">
      <c r="A1487" s="59" t="s">
        <v>1059</v>
      </c>
      <c r="B1487" s="59" t="s">
        <v>107</v>
      </c>
      <c r="C1487" s="3">
        <v>42591</v>
      </c>
      <c r="D1487" s="19"/>
      <c r="E1487" s="49"/>
      <c r="F1487" s="49"/>
      <c r="G1487" s="49"/>
      <c r="H1487" s="49"/>
      <c r="I1487" s="49"/>
      <c r="J1487" s="49"/>
      <c r="K1487" s="49"/>
      <c r="L1487" s="49"/>
      <c r="M1487" s="49"/>
      <c r="N1487" s="49"/>
      <c r="O1487" s="49"/>
      <c r="P1487" s="49"/>
      <c r="Q1487" s="49"/>
      <c r="R1487" s="49"/>
      <c r="S1487" s="49"/>
      <c r="T1487" s="49"/>
      <c r="U1487" s="49"/>
      <c r="V1487" s="49"/>
      <c r="W1487" s="49"/>
      <c r="X1487" s="49"/>
      <c r="Y1487" s="49"/>
      <c r="Z1487" s="49"/>
      <c r="AA1487" s="49"/>
      <c r="AB1487" s="49"/>
      <c r="AC1487" s="49"/>
      <c r="AD1487" s="49"/>
      <c r="AE1487" s="49"/>
      <c r="AF1487" s="49"/>
      <c r="AG1487" s="49"/>
      <c r="AH1487" s="49"/>
      <c r="AI1487" s="49"/>
      <c r="AJ1487" s="49"/>
      <c r="AK1487" s="49"/>
      <c r="AL1487" s="49"/>
      <c r="AM1487" s="49"/>
      <c r="AN1487" s="49"/>
      <c r="AO1487" s="49"/>
      <c r="AP1487" s="49"/>
      <c r="AQ1487" s="49"/>
      <c r="AR1487" s="49"/>
      <c r="AX1487" s="19"/>
    </row>
    <row r="1488" spans="1:50" hidden="1">
      <c r="A1488" s="59" t="s">
        <v>1060</v>
      </c>
      <c r="B1488" s="59" t="s">
        <v>107</v>
      </c>
      <c r="C1488" s="3">
        <v>42590</v>
      </c>
      <c r="D1488" s="19"/>
      <c r="E1488" s="49"/>
      <c r="F1488" s="49"/>
      <c r="G1488" s="49"/>
      <c r="H1488" s="49"/>
      <c r="I1488" s="49"/>
      <c r="J1488" s="49"/>
      <c r="K1488" s="49"/>
      <c r="L1488" s="49"/>
      <c r="M1488" s="49"/>
      <c r="N1488" s="49"/>
      <c r="O1488" s="49"/>
      <c r="P1488" s="49"/>
      <c r="Q1488" s="49"/>
      <c r="R1488" s="49"/>
      <c r="S1488" s="49"/>
      <c r="T1488" s="49"/>
      <c r="U1488" s="49"/>
      <c r="V1488" s="49"/>
      <c r="W1488" s="49"/>
      <c r="X1488" s="49"/>
      <c r="Y1488" s="49"/>
      <c r="Z1488" s="49"/>
      <c r="AA1488" s="49"/>
      <c r="AB1488" s="49"/>
      <c r="AC1488" s="49"/>
      <c r="AD1488" s="49"/>
      <c r="AE1488" s="49"/>
      <c r="AF1488" s="49"/>
      <c r="AG1488" s="49"/>
      <c r="AH1488" s="49"/>
      <c r="AI1488" s="49"/>
      <c r="AJ1488" s="49"/>
      <c r="AK1488" s="49"/>
      <c r="AL1488" s="49"/>
      <c r="AM1488" s="49"/>
      <c r="AN1488" s="49"/>
      <c r="AO1488" s="49"/>
      <c r="AP1488" s="49"/>
      <c r="AQ1488" s="49"/>
      <c r="AR1488" s="49"/>
      <c r="AX1488" s="19"/>
    </row>
    <row r="1489" spans="1:50" hidden="1">
      <c r="A1489" s="59" t="s">
        <v>1061</v>
      </c>
      <c r="B1489" s="59" t="s">
        <v>107</v>
      </c>
      <c r="C1489" s="3">
        <v>42587</v>
      </c>
      <c r="D1489" s="19"/>
      <c r="E1489" s="49"/>
      <c r="F1489" s="49"/>
      <c r="G1489" s="49"/>
      <c r="H1489" s="49"/>
      <c r="I1489" s="49"/>
      <c r="J1489" s="49"/>
      <c r="K1489" s="49"/>
      <c r="L1489" s="49"/>
      <c r="M1489" s="49"/>
      <c r="N1489" s="49"/>
      <c r="O1489" s="49"/>
      <c r="P1489" s="49"/>
      <c r="Q1489" s="49"/>
      <c r="R1489" s="49"/>
      <c r="S1489" s="49"/>
      <c r="T1489" s="49"/>
      <c r="U1489" s="49"/>
      <c r="V1489" s="49"/>
      <c r="W1489" s="49"/>
      <c r="X1489" s="49"/>
      <c r="Y1489" s="49"/>
      <c r="Z1489" s="49"/>
      <c r="AA1489" s="49"/>
      <c r="AB1489" s="49"/>
      <c r="AC1489" s="49"/>
      <c r="AD1489" s="49"/>
      <c r="AE1489" s="49"/>
      <c r="AF1489" s="49"/>
      <c r="AG1489" s="49"/>
      <c r="AH1489" s="49"/>
      <c r="AI1489" s="49"/>
      <c r="AJ1489" s="49"/>
      <c r="AK1489" s="49"/>
      <c r="AL1489" s="49"/>
      <c r="AM1489" s="49"/>
      <c r="AN1489" s="49"/>
      <c r="AO1489" s="49"/>
      <c r="AP1489" s="49"/>
      <c r="AQ1489" s="49"/>
      <c r="AR1489" s="49"/>
      <c r="AX1489" s="19"/>
    </row>
    <row r="1490" spans="1:50" hidden="1">
      <c r="A1490" s="59" t="s">
        <v>1062</v>
      </c>
      <c r="B1490" s="59" t="s">
        <v>107</v>
      </c>
      <c r="C1490" s="3">
        <v>42586</v>
      </c>
      <c r="D1490" s="19"/>
      <c r="E1490" s="49"/>
      <c r="F1490" s="49"/>
      <c r="G1490" s="49"/>
      <c r="H1490" s="49"/>
      <c r="I1490" s="49"/>
      <c r="J1490" s="49"/>
      <c r="K1490" s="49"/>
      <c r="L1490" s="49"/>
      <c r="M1490" s="49"/>
      <c r="N1490" s="49"/>
      <c r="O1490" s="49"/>
      <c r="P1490" s="49"/>
      <c r="Q1490" s="49"/>
      <c r="R1490" s="49"/>
      <c r="S1490" s="49"/>
      <c r="T1490" s="49"/>
      <c r="U1490" s="49"/>
      <c r="V1490" s="49"/>
      <c r="W1490" s="49"/>
      <c r="X1490" s="49"/>
      <c r="Y1490" s="49"/>
      <c r="Z1490" s="49"/>
      <c r="AA1490" s="49"/>
      <c r="AB1490" s="49"/>
      <c r="AC1490" s="49"/>
      <c r="AD1490" s="49"/>
      <c r="AE1490" s="49"/>
      <c r="AF1490" s="49"/>
      <c r="AG1490" s="49"/>
      <c r="AH1490" s="49"/>
      <c r="AI1490" s="49"/>
      <c r="AJ1490" s="49"/>
      <c r="AK1490" s="49"/>
      <c r="AL1490" s="49"/>
      <c r="AM1490" s="49"/>
      <c r="AN1490" s="49"/>
      <c r="AO1490" s="49"/>
      <c r="AP1490" s="49"/>
      <c r="AQ1490" s="49"/>
      <c r="AR1490" s="49"/>
      <c r="AX1490" s="19"/>
    </row>
    <row r="1491" spans="1:50" hidden="1">
      <c r="A1491" s="59" t="s">
        <v>1063</v>
      </c>
      <c r="B1491" s="59" t="s">
        <v>107</v>
      </c>
      <c r="C1491" s="3">
        <v>42585</v>
      </c>
      <c r="D1491" s="19"/>
      <c r="E1491" s="49"/>
      <c r="F1491" s="49"/>
      <c r="G1491" s="49"/>
      <c r="H1491" s="49"/>
      <c r="I1491" s="49"/>
      <c r="J1491" s="49"/>
      <c r="K1491" s="49"/>
      <c r="L1491" s="49"/>
      <c r="M1491" s="49"/>
      <c r="N1491" s="49"/>
      <c r="O1491" s="49"/>
      <c r="P1491" s="49"/>
      <c r="Q1491" s="49"/>
      <c r="R1491" s="49"/>
      <c r="S1491" s="49"/>
      <c r="T1491" s="49"/>
      <c r="U1491" s="49"/>
      <c r="V1491" s="49"/>
      <c r="W1491" s="49"/>
      <c r="X1491" s="49"/>
      <c r="Y1491" s="49"/>
      <c r="Z1491" s="49"/>
      <c r="AA1491" s="49"/>
      <c r="AB1491" s="49"/>
      <c r="AC1491" s="49"/>
      <c r="AD1491" s="49"/>
      <c r="AE1491" s="49"/>
      <c r="AF1491" s="49"/>
      <c r="AG1491" s="49"/>
      <c r="AH1491" s="49"/>
      <c r="AI1491" s="49"/>
      <c r="AJ1491" s="49"/>
      <c r="AK1491" s="49"/>
      <c r="AL1491" s="49"/>
      <c r="AM1491" s="49"/>
      <c r="AN1491" s="49"/>
      <c r="AO1491" s="49"/>
      <c r="AP1491" s="49"/>
      <c r="AQ1491" s="49"/>
      <c r="AR1491" s="49"/>
      <c r="AX1491" s="19"/>
    </row>
    <row r="1492" spans="1:50" hidden="1">
      <c r="A1492" s="59" t="s">
        <v>1064</v>
      </c>
      <c r="B1492" s="59" t="s">
        <v>107</v>
      </c>
      <c r="C1492" s="3">
        <v>42584</v>
      </c>
      <c r="D1492" s="19"/>
      <c r="E1492" s="49"/>
      <c r="F1492" s="49"/>
      <c r="G1492" s="49"/>
      <c r="H1492" s="49"/>
      <c r="I1492" s="49"/>
      <c r="J1492" s="49"/>
      <c r="K1492" s="49"/>
      <c r="L1492" s="49"/>
      <c r="M1492" s="49"/>
      <c r="N1492" s="49"/>
      <c r="O1492" s="49"/>
      <c r="P1492" s="49"/>
      <c r="Q1492" s="49"/>
      <c r="R1492" s="49"/>
      <c r="S1492" s="49"/>
      <c r="T1492" s="49"/>
      <c r="U1492" s="49"/>
      <c r="V1492" s="49"/>
      <c r="W1492" s="49"/>
      <c r="X1492" s="49"/>
      <c r="Y1492" s="49"/>
      <c r="Z1492" s="49"/>
      <c r="AA1492" s="49"/>
      <c r="AB1492" s="49"/>
      <c r="AC1492" s="49"/>
      <c r="AD1492" s="49"/>
      <c r="AE1492" s="49"/>
      <c r="AF1492" s="49"/>
      <c r="AG1492" s="49"/>
      <c r="AH1492" s="49"/>
      <c r="AI1492" s="49"/>
      <c r="AJ1492" s="49"/>
      <c r="AK1492" s="49"/>
      <c r="AL1492" s="49"/>
      <c r="AM1492" s="49"/>
      <c r="AN1492" s="49"/>
      <c r="AO1492" s="49"/>
      <c r="AP1492" s="49"/>
      <c r="AQ1492" s="49"/>
      <c r="AR1492" s="49"/>
      <c r="AX1492" s="19"/>
    </row>
    <row r="1493" spans="1:50" hidden="1">
      <c r="A1493" s="59" t="s">
        <v>1065</v>
      </c>
      <c r="B1493" s="59" t="s">
        <v>107</v>
      </c>
      <c r="C1493" s="3">
        <v>42583</v>
      </c>
      <c r="D1493" s="19"/>
      <c r="E1493" s="49"/>
      <c r="F1493" s="49"/>
      <c r="G1493" s="49"/>
      <c r="H1493" s="49"/>
      <c r="I1493" s="49"/>
      <c r="J1493" s="49"/>
      <c r="K1493" s="49"/>
      <c r="L1493" s="49"/>
      <c r="M1493" s="49"/>
      <c r="N1493" s="49"/>
      <c r="O1493" s="49"/>
      <c r="P1493" s="49"/>
      <c r="Q1493" s="49"/>
      <c r="R1493" s="49"/>
      <c r="S1493" s="49"/>
      <c r="T1493" s="49"/>
      <c r="U1493" s="49"/>
      <c r="V1493" s="49"/>
      <c r="W1493" s="49"/>
      <c r="X1493" s="49"/>
      <c r="Y1493" s="49"/>
      <c r="Z1493" s="49"/>
      <c r="AA1493" s="49"/>
      <c r="AB1493" s="49"/>
      <c r="AC1493" s="49"/>
      <c r="AD1493" s="49"/>
      <c r="AE1493" s="49"/>
      <c r="AF1493" s="49"/>
      <c r="AG1493" s="49"/>
      <c r="AH1493" s="49"/>
      <c r="AI1493" s="49"/>
      <c r="AJ1493" s="49"/>
      <c r="AK1493" s="49"/>
      <c r="AL1493" s="49"/>
      <c r="AM1493" s="49"/>
      <c r="AN1493" s="49"/>
      <c r="AO1493" s="49"/>
      <c r="AP1493" s="49"/>
      <c r="AQ1493" s="49"/>
      <c r="AR1493" s="49"/>
      <c r="AX1493" s="19"/>
    </row>
    <row r="1494" spans="1:50" hidden="1">
      <c r="A1494" s="59" t="s">
        <v>1066</v>
      </c>
      <c r="B1494" s="59" t="s">
        <v>108</v>
      </c>
      <c r="C1494" s="3">
        <v>42580</v>
      </c>
      <c r="D1494" s="19"/>
      <c r="E1494" s="49"/>
      <c r="F1494" s="49"/>
      <c r="G1494" s="49"/>
      <c r="H1494" s="49"/>
      <c r="I1494" s="49"/>
      <c r="J1494" s="49"/>
      <c r="K1494" s="49"/>
      <c r="L1494" s="49"/>
      <c r="M1494" s="49"/>
      <c r="N1494" s="49"/>
      <c r="O1494" s="49"/>
      <c r="P1494" s="49"/>
      <c r="Q1494" s="49"/>
      <c r="R1494" s="49"/>
      <c r="S1494" s="49"/>
      <c r="T1494" s="49"/>
      <c r="U1494" s="49"/>
      <c r="V1494" s="49"/>
      <c r="W1494" s="49"/>
      <c r="X1494" s="49"/>
      <c r="Y1494" s="49"/>
      <c r="Z1494" s="49"/>
      <c r="AA1494" s="49"/>
      <c r="AB1494" s="49"/>
      <c r="AC1494" s="49"/>
      <c r="AD1494" s="49"/>
      <c r="AE1494" s="49"/>
      <c r="AF1494" s="49"/>
      <c r="AG1494" s="49"/>
      <c r="AH1494" s="49"/>
      <c r="AI1494" s="49"/>
      <c r="AJ1494" s="49"/>
      <c r="AK1494" s="49"/>
      <c r="AL1494" s="49"/>
      <c r="AM1494" s="49"/>
      <c r="AN1494" s="49"/>
      <c r="AO1494" s="49"/>
      <c r="AP1494" s="49"/>
      <c r="AQ1494" s="49"/>
      <c r="AR1494" s="49"/>
      <c r="AX1494" s="19"/>
    </row>
    <row r="1495" spans="1:50" hidden="1">
      <c r="A1495" s="59" t="s">
        <v>1067</v>
      </c>
      <c r="B1495" s="59" t="s">
        <v>108</v>
      </c>
      <c r="C1495" s="3">
        <v>42579</v>
      </c>
      <c r="D1495" s="19"/>
      <c r="E1495" s="49"/>
      <c r="F1495" s="49"/>
      <c r="G1495" s="49"/>
      <c r="H1495" s="49"/>
      <c r="I1495" s="49"/>
      <c r="J1495" s="49"/>
      <c r="K1495" s="49"/>
      <c r="L1495" s="49"/>
      <c r="M1495" s="49"/>
      <c r="N1495" s="49"/>
      <c r="O1495" s="49"/>
      <c r="P1495" s="49"/>
      <c r="Q1495" s="49"/>
      <c r="R1495" s="49"/>
      <c r="S1495" s="49"/>
      <c r="T1495" s="49"/>
      <c r="U1495" s="49"/>
      <c r="V1495" s="49"/>
      <c r="W1495" s="49"/>
      <c r="X1495" s="49"/>
      <c r="Y1495" s="49"/>
      <c r="Z1495" s="49"/>
      <c r="AA1495" s="49"/>
      <c r="AB1495" s="49"/>
      <c r="AC1495" s="49"/>
      <c r="AD1495" s="49"/>
      <c r="AE1495" s="49"/>
      <c r="AF1495" s="49"/>
      <c r="AG1495" s="49"/>
      <c r="AH1495" s="49"/>
      <c r="AI1495" s="49"/>
      <c r="AJ1495" s="49"/>
      <c r="AK1495" s="49"/>
      <c r="AL1495" s="49"/>
      <c r="AM1495" s="49"/>
      <c r="AN1495" s="49"/>
      <c r="AO1495" s="49"/>
      <c r="AP1495" s="49"/>
      <c r="AQ1495" s="49"/>
      <c r="AR1495" s="49"/>
      <c r="AX1495" s="19"/>
    </row>
    <row r="1496" spans="1:50" hidden="1">
      <c r="A1496" s="59" t="s">
        <v>1068</v>
      </c>
      <c r="B1496" s="59" t="s">
        <v>108</v>
      </c>
      <c r="C1496" s="3">
        <v>42578</v>
      </c>
      <c r="D1496" s="19"/>
      <c r="E1496" s="49"/>
      <c r="F1496" s="49"/>
      <c r="G1496" s="49"/>
      <c r="H1496" s="49"/>
      <c r="I1496" s="49"/>
      <c r="J1496" s="49"/>
      <c r="K1496" s="49"/>
      <c r="L1496" s="49"/>
      <c r="M1496" s="49"/>
      <c r="N1496" s="49"/>
      <c r="O1496" s="49"/>
      <c r="P1496" s="49"/>
      <c r="Q1496" s="49"/>
      <c r="R1496" s="49"/>
      <c r="S1496" s="49"/>
      <c r="T1496" s="49"/>
      <c r="U1496" s="49"/>
      <c r="V1496" s="49"/>
      <c r="W1496" s="49"/>
      <c r="X1496" s="49"/>
      <c r="Y1496" s="49"/>
      <c r="Z1496" s="49"/>
      <c r="AA1496" s="49"/>
      <c r="AB1496" s="49"/>
      <c r="AC1496" s="49"/>
      <c r="AD1496" s="49"/>
      <c r="AE1496" s="49"/>
      <c r="AF1496" s="49"/>
      <c r="AG1496" s="49"/>
      <c r="AH1496" s="49"/>
      <c r="AI1496" s="49"/>
      <c r="AJ1496" s="49"/>
      <c r="AK1496" s="49"/>
      <c r="AL1496" s="49"/>
      <c r="AM1496" s="49"/>
      <c r="AN1496" s="49"/>
      <c r="AO1496" s="49"/>
      <c r="AP1496" s="49"/>
      <c r="AQ1496" s="49"/>
      <c r="AR1496" s="49"/>
      <c r="AX1496" s="19"/>
    </row>
    <row r="1497" spans="1:50" hidden="1">
      <c r="A1497" s="59" t="s">
        <v>1069</v>
      </c>
      <c r="B1497" s="59" t="s">
        <v>108</v>
      </c>
      <c r="C1497" s="3">
        <v>42577</v>
      </c>
      <c r="D1497" s="19"/>
      <c r="E1497" s="49"/>
      <c r="F1497" s="49"/>
      <c r="G1497" s="49"/>
      <c r="H1497" s="49"/>
      <c r="I1497" s="49"/>
      <c r="J1497" s="49"/>
      <c r="K1497" s="49"/>
      <c r="L1497" s="49"/>
      <c r="M1497" s="49"/>
      <c r="N1497" s="49"/>
      <c r="O1497" s="49"/>
      <c r="P1497" s="49"/>
      <c r="Q1497" s="49"/>
      <c r="R1497" s="49"/>
      <c r="S1497" s="49"/>
      <c r="T1497" s="49"/>
      <c r="U1497" s="49"/>
      <c r="V1497" s="49"/>
      <c r="W1497" s="49"/>
      <c r="X1497" s="49"/>
      <c r="Y1497" s="49"/>
      <c r="Z1497" s="49"/>
      <c r="AA1497" s="49"/>
      <c r="AB1497" s="49"/>
      <c r="AC1497" s="49"/>
      <c r="AD1497" s="49"/>
      <c r="AE1497" s="49"/>
      <c r="AF1497" s="49"/>
      <c r="AG1497" s="49"/>
      <c r="AH1497" s="49"/>
      <c r="AI1497" s="49"/>
      <c r="AJ1497" s="49"/>
      <c r="AK1497" s="49"/>
      <c r="AL1497" s="49"/>
      <c r="AM1497" s="49"/>
      <c r="AN1497" s="49"/>
      <c r="AO1497" s="49"/>
      <c r="AP1497" s="49"/>
      <c r="AQ1497" s="49"/>
      <c r="AR1497" s="49"/>
      <c r="AX1497" s="19"/>
    </row>
    <row r="1498" spans="1:50" hidden="1">
      <c r="A1498" s="59" t="s">
        <v>1070</v>
      </c>
      <c r="B1498" s="59" t="s">
        <v>108</v>
      </c>
      <c r="C1498" s="3">
        <v>42576</v>
      </c>
      <c r="D1498" s="19"/>
      <c r="E1498" s="49"/>
      <c r="F1498" s="49"/>
      <c r="G1498" s="49"/>
      <c r="H1498" s="49"/>
      <c r="I1498" s="49"/>
      <c r="J1498" s="49"/>
      <c r="K1498" s="49"/>
      <c r="L1498" s="49"/>
      <c r="M1498" s="49"/>
      <c r="N1498" s="49"/>
      <c r="O1498" s="49"/>
      <c r="P1498" s="49"/>
      <c r="Q1498" s="49"/>
      <c r="R1498" s="49"/>
      <c r="S1498" s="49"/>
      <c r="T1498" s="49"/>
      <c r="U1498" s="49"/>
      <c r="V1498" s="49"/>
      <c r="W1498" s="49"/>
      <c r="X1498" s="49"/>
      <c r="Y1498" s="49"/>
      <c r="Z1498" s="49"/>
      <c r="AA1498" s="49"/>
      <c r="AB1498" s="49"/>
      <c r="AC1498" s="49"/>
      <c r="AD1498" s="49"/>
      <c r="AE1498" s="49"/>
      <c r="AF1498" s="49"/>
      <c r="AG1498" s="49"/>
      <c r="AH1498" s="49"/>
      <c r="AI1498" s="49"/>
      <c r="AJ1498" s="49"/>
      <c r="AK1498" s="49"/>
      <c r="AL1498" s="49"/>
      <c r="AM1498" s="49"/>
      <c r="AN1498" s="49"/>
      <c r="AO1498" s="49"/>
      <c r="AP1498" s="49"/>
      <c r="AQ1498" s="49"/>
      <c r="AR1498" s="49"/>
      <c r="AX1498" s="19"/>
    </row>
    <row r="1499" spans="1:50" hidden="1">
      <c r="A1499" s="59" t="s">
        <v>1071</v>
      </c>
      <c r="B1499" s="59" t="s">
        <v>108</v>
      </c>
      <c r="C1499" s="3">
        <v>42573</v>
      </c>
      <c r="D1499" s="19"/>
      <c r="E1499" s="49"/>
      <c r="F1499" s="49"/>
      <c r="G1499" s="49"/>
      <c r="H1499" s="49"/>
      <c r="I1499" s="49"/>
      <c r="J1499" s="49"/>
      <c r="K1499" s="49"/>
      <c r="L1499" s="49"/>
      <c r="M1499" s="49"/>
      <c r="N1499" s="49"/>
      <c r="O1499" s="49"/>
      <c r="P1499" s="49"/>
      <c r="Q1499" s="49"/>
      <c r="R1499" s="49"/>
      <c r="S1499" s="49"/>
      <c r="T1499" s="49"/>
      <c r="U1499" s="49"/>
      <c r="V1499" s="49"/>
      <c r="W1499" s="49"/>
      <c r="X1499" s="49"/>
      <c r="Y1499" s="49"/>
      <c r="Z1499" s="49"/>
      <c r="AA1499" s="49"/>
      <c r="AB1499" s="49"/>
      <c r="AC1499" s="49"/>
      <c r="AD1499" s="49"/>
      <c r="AE1499" s="49"/>
      <c r="AF1499" s="49"/>
      <c r="AG1499" s="49"/>
      <c r="AH1499" s="49"/>
      <c r="AI1499" s="49"/>
      <c r="AJ1499" s="49"/>
      <c r="AK1499" s="49"/>
      <c r="AL1499" s="49"/>
      <c r="AM1499" s="49"/>
      <c r="AN1499" s="49"/>
      <c r="AO1499" s="49"/>
      <c r="AP1499" s="49"/>
      <c r="AQ1499" s="49"/>
      <c r="AR1499" s="49"/>
      <c r="AX1499" s="19"/>
    </row>
    <row r="1500" spans="1:50" hidden="1">
      <c r="A1500" s="59" t="s">
        <v>1072</v>
      </c>
      <c r="B1500" s="59" t="s">
        <v>108</v>
      </c>
      <c r="C1500" s="3">
        <v>42572</v>
      </c>
      <c r="D1500" s="19"/>
      <c r="E1500" s="49"/>
      <c r="F1500" s="49"/>
      <c r="G1500" s="49"/>
      <c r="H1500" s="49"/>
      <c r="I1500" s="49"/>
      <c r="J1500" s="49"/>
      <c r="K1500" s="49"/>
      <c r="L1500" s="49"/>
      <c r="M1500" s="49"/>
      <c r="N1500" s="49"/>
      <c r="O1500" s="49"/>
      <c r="P1500" s="49"/>
      <c r="Q1500" s="49"/>
      <c r="R1500" s="49"/>
      <c r="S1500" s="49"/>
      <c r="T1500" s="49"/>
      <c r="U1500" s="49"/>
      <c r="V1500" s="49"/>
      <c r="W1500" s="49"/>
      <c r="X1500" s="49"/>
      <c r="Y1500" s="49"/>
      <c r="Z1500" s="49"/>
      <c r="AA1500" s="49"/>
      <c r="AB1500" s="49"/>
      <c r="AC1500" s="49"/>
      <c r="AD1500" s="49"/>
      <c r="AE1500" s="49"/>
      <c r="AF1500" s="49"/>
      <c r="AG1500" s="49"/>
      <c r="AH1500" s="49"/>
      <c r="AI1500" s="49"/>
      <c r="AJ1500" s="49"/>
      <c r="AK1500" s="49"/>
      <c r="AL1500" s="49"/>
      <c r="AM1500" s="49"/>
      <c r="AN1500" s="49"/>
      <c r="AO1500" s="49"/>
      <c r="AP1500" s="49"/>
      <c r="AQ1500" s="49"/>
      <c r="AR1500" s="49"/>
      <c r="AX1500" s="19"/>
    </row>
    <row r="1501" spans="1:50" hidden="1">
      <c r="A1501" s="59" t="s">
        <v>1073</v>
      </c>
      <c r="B1501" s="59" t="s">
        <v>108</v>
      </c>
      <c r="C1501" s="3">
        <v>42571</v>
      </c>
      <c r="D1501" s="19"/>
      <c r="E1501" s="49"/>
      <c r="F1501" s="49"/>
      <c r="G1501" s="49"/>
      <c r="H1501" s="49"/>
      <c r="I1501" s="49"/>
      <c r="J1501" s="49"/>
      <c r="K1501" s="49"/>
      <c r="L1501" s="49"/>
      <c r="M1501" s="49"/>
      <c r="N1501" s="49"/>
      <c r="O1501" s="49"/>
      <c r="P1501" s="49"/>
      <c r="Q1501" s="49"/>
      <c r="R1501" s="49"/>
      <c r="S1501" s="49"/>
      <c r="T1501" s="49"/>
      <c r="U1501" s="49"/>
      <c r="V1501" s="49"/>
      <c r="W1501" s="49"/>
      <c r="X1501" s="49"/>
      <c r="Y1501" s="49"/>
      <c r="Z1501" s="49"/>
      <c r="AA1501" s="49"/>
      <c r="AB1501" s="49"/>
      <c r="AC1501" s="49"/>
      <c r="AD1501" s="49"/>
      <c r="AE1501" s="49"/>
      <c r="AF1501" s="49"/>
      <c r="AG1501" s="49"/>
      <c r="AH1501" s="49"/>
      <c r="AI1501" s="49"/>
      <c r="AJ1501" s="49"/>
      <c r="AK1501" s="49"/>
      <c r="AL1501" s="49"/>
      <c r="AM1501" s="49"/>
      <c r="AN1501" s="49"/>
      <c r="AO1501" s="49"/>
      <c r="AP1501" s="49"/>
      <c r="AQ1501" s="49"/>
      <c r="AR1501" s="49"/>
      <c r="AX1501" s="19"/>
    </row>
    <row r="1502" spans="1:50" hidden="1">
      <c r="A1502" s="59" t="s">
        <v>1074</v>
      </c>
      <c r="B1502" s="59" t="s">
        <v>108</v>
      </c>
      <c r="C1502" s="3">
        <v>42570</v>
      </c>
      <c r="D1502" s="19"/>
      <c r="E1502" s="49"/>
      <c r="F1502" s="49"/>
      <c r="G1502" s="49"/>
      <c r="H1502" s="49"/>
      <c r="I1502" s="4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  <c r="Z1502" s="49"/>
      <c r="AA1502" s="49"/>
      <c r="AB1502" s="49"/>
      <c r="AC1502" s="49"/>
      <c r="AD1502" s="49"/>
      <c r="AE1502" s="49"/>
      <c r="AF1502" s="49"/>
      <c r="AG1502" s="49"/>
      <c r="AH1502" s="49"/>
      <c r="AI1502" s="49"/>
      <c r="AJ1502" s="49"/>
      <c r="AK1502" s="49"/>
      <c r="AL1502" s="49"/>
      <c r="AM1502" s="49"/>
      <c r="AN1502" s="49"/>
      <c r="AO1502" s="49"/>
      <c r="AP1502" s="49"/>
      <c r="AQ1502" s="49"/>
      <c r="AR1502" s="49"/>
      <c r="AX1502" s="19"/>
    </row>
    <row r="1503" spans="1:50" hidden="1">
      <c r="A1503" s="59" t="s">
        <v>1075</v>
      </c>
      <c r="B1503" s="59" t="s">
        <v>108</v>
      </c>
      <c r="C1503" s="3">
        <v>42569</v>
      </c>
      <c r="D1503" s="19"/>
      <c r="E1503" s="49"/>
      <c r="F1503" s="49"/>
      <c r="G1503" s="49"/>
      <c r="H1503" s="49"/>
      <c r="I1503" s="49"/>
      <c r="J1503" s="49"/>
      <c r="K1503" s="49"/>
      <c r="L1503" s="49"/>
      <c r="M1503" s="49"/>
      <c r="N1503" s="49"/>
      <c r="O1503" s="49"/>
      <c r="P1503" s="49"/>
      <c r="Q1503" s="49"/>
      <c r="R1503" s="49"/>
      <c r="S1503" s="49"/>
      <c r="T1503" s="49"/>
      <c r="U1503" s="49"/>
      <c r="V1503" s="49"/>
      <c r="W1503" s="49"/>
      <c r="X1503" s="49"/>
      <c r="Y1503" s="49"/>
      <c r="Z1503" s="49"/>
      <c r="AA1503" s="49"/>
      <c r="AB1503" s="49"/>
      <c r="AC1503" s="49"/>
      <c r="AD1503" s="49"/>
      <c r="AE1503" s="49"/>
      <c r="AF1503" s="49"/>
      <c r="AG1503" s="49"/>
      <c r="AH1503" s="49"/>
      <c r="AI1503" s="49"/>
      <c r="AJ1503" s="49"/>
      <c r="AK1503" s="49"/>
      <c r="AL1503" s="49"/>
      <c r="AM1503" s="49"/>
      <c r="AN1503" s="49"/>
      <c r="AO1503" s="49"/>
      <c r="AP1503" s="49"/>
      <c r="AQ1503" s="49"/>
      <c r="AR1503" s="49"/>
      <c r="AX1503" s="19"/>
    </row>
    <row r="1504" spans="1:50" hidden="1">
      <c r="A1504" s="59" t="s">
        <v>1076</v>
      </c>
      <c r="B1504" s="59" t="s">
        <v>108</v>
      </c>
      <c r="C1504" s="3">
        <v>42566</v>
      </c>
      <c r="D1504" s="19"/>
      <c r="E1504" s="49"/>
      <c r="F1504" s="49"/>
      <c r="G1504" s="49"/>
      <c r="H1504" s="49"/>
      <c r="I1504" s="49"/>
      <c r="J1504" s="49"/>
      <c r="K1504" s="49"/>
      <c r="L1504" s="49"/>
      <c r="M1504" s="49"/>
      <c r="N1504" s="49"/>
      <c r="O1504" s="49"/>
      <c r="P1504" s="49"/>
      <c r="Q1504" s="49"/>
      <c r="R1504" s="49"/>
      <c r="S1504" s="49"/>
      <c r="T1504" s="49"/>
      <c r="U1504" s="49"/>
      <c r="V1504" s="49"/>
      <c r="W1504" s="49"/>
      <c r="X1504" s="49"/>
      <c r="Y1504" s="49"/>
      <c r="Z1504" s="49"/>
      <c r="AA1504" s="49"/>
      <c r="AB1504" s="49"/>
      <c r="AC1504" s="49"/>
      <c r="AD1504" s="49"/>
      <c r="AE1504" s="49"/>
      <c r="AF1504" s="49"/>
      <c r="AG1504" s="49"/>
      <c r="AH1504" s="49"/>
      <c r="AI1504" s="49"/>
      <c r="AJ1504" s="49"/>
      <c r="AK1504" s="49"/>
      <c r="AL1504" s="49"/>
      <c r="AM1504" s="49"/>
      <c r="AN1504" s="49"/>
      <c r="AO1504" s="49"/>
      <c r="AP1504" s="49"/>
      <c r="AQ1504" s="49"/>
      <c r="AR1504" s="49"/>
      <c r="AX1504" s="19"/>
    </row>
    <row r="1505" spans="1:50" hidden="1">
      <c r="A1505" s="59" t="s">
        <v>1077</v>
      </c>
      <c r="B1505" s="59" t="s">
        <v>108</v>
      </c>
      <c r="C1505" s="3">
        <v>42565</v>
      </c>
      <c r="D1505" s="19"/>
      <c r="E1505" s="49"/>
      <c r="F1505" s="49"/>
      <c r="G1505" s="49"/>
      <c r="H1505" s="49"/>
      <c r="I1505" s="49"/>
      <c r="J1505" s="49"/>
      <c r="K1505" s="49"/>
      <c r="L1505" s="49"/>
      <c r="M1505" s="49"/>
      <c r="N1505" s="49"/>
      <c r="O1505" s="49"/>
      <c r="P1505" s="49"/>
      <c r="Q1505" s="49"/>
      <c r="R1505" s="49"/>
      <c r="S1505" s="49"/>
      <c r="T1505" s="49"/>
      <c r="U1505" s="49"/>
      <c r="V1505" s="49"/>
      <c r="W1505" s="49"/>
      <c r="X1505" s="49"/>
      <c r="Y1505" s="49"/>
      <c r="Z1505" s="49"/>
      <c r="AA1505" s="49"/>
      <c r="AB1505" s="49"/>
      <c r="AC1505" s="49"/>
      <c r="AD1505" s="49"/>
      <c r="AE1505" s="49"/>
      <c r="AF1505" s="49"/>
      <c r="AG1505" s="49"/>
      <c r="AH1505" s="49"/>
      <c r="AI1505" s="49"/>
      <c r="AJ1505" s="49"/>
      <c r="AK1505" s="49"/>
      <c r="AL1505" s="49"/>
      <c r="AM1505" s="49"/>
      <c r="AN1505" s="49"/>
      <c r="AO1505" s="49"/>
      <c r="AP1505" s="49"/>
      <c r="AQ1505" s="49"/>
      <c r="AR1505" s="49"/>
      <c r="AX1505" s="19"/>
    </row>
    <row r="1506" spans="1:50" hidden="1">
      <c r="A1506" s="59" t="s">
        <v>1078</v>
      </c>
      <c r="B1506" s="59" t="s">
        <v>108</v>
      </c>
      <c r="C1506" s="3">
        <v>42564</v>
      </c>
      <c r="D1506" s="19"/>
      <c r="E1506" s="49"/>
      <c r="F1506" s="49"/>
      <c r="G1506" s="49"/>
      <c r="H1506" s="49"/>
      <c r="I1506" s="49"/>
      <c r="J1506" s="49"/>
      <c r="K1506" s="49"/>
      <c r="L1506" s="49"/>
      <c r="M1506" s="49"/>
      <c r="N1506" s="49"/>
      <c r="O1506" s="49"/>
      <c r="P1506" s="49"/>
      <c r="Q1506" s="49"/>
      <c r="R1506" s="49"/>
      <c r="S1506" s="49"/>
      <c r="T1506" s="49"/>
      <c r="U1506" s="49"/>
      <c r="V1506" s="49"/>
      <c r="W1506" s="49"/>
      <c r="X1506" s="49"/>
      <c r="Y1506" s="49"/>
      <c r="Z1506" s="49"/>
      <c r="AA1506" s="49"/>
      <c r="AB1506" s="49"/>
      <c r="AC1506" s="49"/>
      <c r="AD1506" s="49"/>
      <c r="AE1506" s="49"/>
      <c r="AF1506" s="49"/>
      <c r="AG1506" s="49"/>
      <c r="AH1506" s="49"/>
      <c r="AI1506" s="49"/>
      <c r="AJ1506" s="49"/>
      <c r="AK1506" s="49"/>
      <c r="AL1506" s="49"/>
      <c r="AM1506" s="49"/>
      <c r="AN1506" s="49"/>
      <c r="AO1506" s="49"/>
      <c r="AP1506" s="49"/>
      <c r="AQ1506" s="49"/>
      <c r="AR1506" s="49"/>
      <c r="AX1506" s="19"/>
    </row>
    <row r="1507" spans="1:50" hidden="1">
      <c r="A1507" s="59" t="s">
        <v>1079</v>
      </c>
      <c r="B1507" s="59" t="s">
        <v>108</v>
      </c>
      <c r="C1507" s="3">
        <v>42563</v>
      </c>
      <c r="D1507" s="19"/>
      <c r="E1507" s="49"/>
      <c r="F1507" s="49"/>
      <c r="G1507" s="49"/>
      <c r="H1507" s="49"/>
      <c r="I1507" s="49"/>
      <c r="J1507" s="49"/>
      <c r="K1507" s="49"/>
      <c r="L1507" s="49"/>
      <c r="M1507" s="49"/>
      <c r="N1507" s="49"/>
      <c r="O1507" s="49"/>
      <c r="P1507" s="49"/>
      <c r="Q1507" s="49"/>
      <c r="R1507" s="49"/>
      <c r="S1507" s="49"/>
      <c r="T1507" s="49"/>
      <c r="U1507" s="49"/>
      <c r="V1507" s="49"/>
      <c r="W1507" s="49"/>
      <c r="X1507" s="49"/>
      <c r="Y1507" s="49"/>
      <c r="Z1507" s="49"/>
      <c r="AA1507" s="49"/>
      <c r="AB1507" s="49"/>
      <c r="AC1507" s="49"/>
      <c r="AD1507" s="49"/>
      <c r="AE1507" s="49"/>
      <c r="AF1507" s="49"/>
      <c r="AG1507" s="49"/>
      <c r="AH1507" s="49"/>
      <c r="AI1507" s="49"/>
      <c r="AJ1507" s="49"/>
      <c r="AK1507" s="49"/>
      <c r="AL1507" s="49"/>
      <c r="AM1507" s="49"/>
      <c r="AN1507" s="49"/>
      <c r="AO1507" s="49"/>
      <c r="AP1507" s="49"/>
      <c r="AQ1507" s="49"/>
      <c r="AR1507" s="49"/>
      <c r="AX1507" s="19"/>
    </row>
    <row r="1508" spans="1:50" hidden="1">
      <c r="A1508" s="59" t="s">
        <v>1080</v>
      </c>
      <c r="B1508" s="59" t="s">
        <v>108</v>
      </c>
      <c r="C1508" s="3">
        <v>42562</v>
      </c>
      <c r="D1508" s="19"/>
      <c r="E1508" s="49"/>
      <c r="F1508" s="49"/>
      <c r="G1508" s="49"/>
      <c r="H1508" s="49"/>
      <c r="I1508" s="49"/>
      <c r="J1508" s="49"/>
      <c r="K1508" s="49"/>
      <c r="L1508" s="49"/>
      <c r="M1508" s="49"/>
      <c r="N1508" s="49"/>
      <c r="O1508" s="49"/>
      <c r="P1508" s="49"/>
      <c r="Q1508" s="49"/>
      <c r="R1508" s="49"/>
      <c r="S1508" s="49"/>
      <c r="T1508" s="49"/>
      <c r="U1508" s="49"/>
      <c r="V1508" s="49"/>
      <c r="W1508" s="49"/>
      <c r="X1508" s="49"/>
      <c r="Y1508" s="49"/>
      <c r="Z1508" s="49"/>
      <c r="AA1508" s="49"/>
      <c r="AB1508" s="49"/>
      <c r="AC1508" s="49"/>
      <c r="AD1508" s="49"/>
      <c r="AE1508" s="49"/>
      <c r="AF1508" s="49"/>
      <c r="AG1508" s="49"/>
      <c r="AH1508" s="49"/>
      <c r="AI1508" s="49"/>
      <c r="AJ1508" s="49"/>
      <c r="AK1508" s="49"/>
      <c r="AL1508" s="49"/>
      <c r="AM1508" s="49"/>
      <c r="AN1508" s="49"/>
      <c r="AO1508" s="49"/>
      <c r="AP1508" s="49"/>
      <c r="AQ1508" s="49"/>
      <c r="AR1508" s="49"/>
      <c r="AX1508" s="19"/>
    </row>
    <row r="1509" spans="1:50" hidden="1">
      <c r="A1509" s="59" t="s">
        <v>1081</v>
      </c>
      <c r="B1509" s="59" t="s">
        <v>108</v>
      </c>
      <c r="C1509" s="3">
        <v>42559</v>
      </c>
      <c r="D1509" s="19"/>
      <c r="E1509" s="49"/>
      <c r="F1509" s="49"/>
      <c r="G1509" s="49"/>
      <c r="H1509" s="49"/>
      <c r="I1509" s="49"/>
      <c r="J1509" s="49"/>
      <c r="K1509" s="49"/>
      <c r="L1509" s="49"/>
      <c r="M1509" s="49"/>
      <c r="N1509" s="49"/>
      <c r="O1509" s="49"/>
      <c r="P1509" s="49"/>
      <c r="Q1509" s="49"/>
      <c r="R1509" s="49"/>
      <c r="S1509" s="49"/>
      <c r="T1509" s="49"/>
      <c r="U1509" s="49"/>
      <c r="V1509" s="49"/>
      <c r="W1509" s="49"/>
      <c r="X1509" s="49"/>
      <c r="Y1509" s="49"/>
      <c r="Z1509" s="49"/>
      <c r="AA1509" s="49"/>
      <c r="AB1509" s="49"/>
      <c r="AC1509" s="49"/>
      <c r="AD1509" s="49"/>
      <c r="AE1509" s="49"/>
      <c r="AF1509" s="49"/>
      <c r="AG1509" s="49"/>
      <c r="AH1509" s="49"/>
      <c r="AI1509" s="49"/>
      <c r="AJ1509" s="49"/>
      <c r="AK1509" s="49"/>
      <c r="AL1509" s="49"/>
      <c r="AM1509" s="49"/>
      <c r="AN1509" s="49"/>
      <c r="AO1509" s="49"/>
      <c r="AP1509" s="49"/>
      <c r="AQ1509" s="49"/>
      <c r="AR1509" s="49"/>
      <c r="AX1509" s="19"/>
    </row>
    <row r="1510" spans="1:50" hidden="1">
      <c r="A1510" s="59" t="s">
        <v>1082</v>
      </c>
      <c r="B1510" s="59" t="s">
        <v>108</v>
      </c>
      <c r="C1510" s="3">
        <v>42558</v>
      </c>
      <c r="D1510" s="19"/>
      <c r="E1510" s="49"/>
      <c r="F1510" s="49"/>
      <c r="G1510" s="49"/>
      <c r="H1510" s="49"/>
      <c r="I1510" s="49"/>
      <c r="J1510" s="49"/>
      <c r="K1510" s="49"/>
      <c r="L1510" s="49"/>
      <c r="M1510" s="49"/>
      <c r="N1510" s="49"/>
      <c r="O1510" s="49"/>
      <c r="P1510" s="49"/>
      <c r="Q1510" s="49"/>
      <c r="R1510" s="49"/>
      <c r="S1510" s="49"/>
      <c r="T1510" s="49"/>
      <c r="U1510" s="49"/>
      <c r="V1510" s="49"/>
      <c r="W1510" s="49"/>
      <c r="X1510" s="49"/>
      <c r="Y1510" s="49"/>
      <c r="Z1510" s="49"/>
      <c r="AA1510" s="49"/>
      <c r="AB1510" s="49"/>
      <c r="AC1510" s="49"/>
      <c r="AD1510" s="49"/>
      <c r="AE1510" s="49"/>
      <c r="AF1510" s="49"/>
      <c r="AG1510" s="49"/>
      <c r="AH1510" s="49"/>
      <c r="AI1510" s="49"/>
      <c r="AJ1510" s="49"/>
      <c r="AK1510" s="49"/>
      <c r="AL1510" s="49"/>
      <c r="AM1510" s="49"/>
      <c r="AN1510" s="49"/>
      <c r="AO1510" s="49"/>
      <c r="AP1510" s="49"/>
      <c r="AQ1510" s="49"/>
      <c r="AR1510" s="49"/>
      <c r="AX1510" s="19"/>
    </row>
    <row r="1511" spans="1:50" hidden="1">
      <c r="A1511" s="59" t="s">
        <v>1083</v>
      </c>
      <c r="B1511" s="59" t="s">
        <v>108</v>
      </c>
      <c r="C1511" s="3">
        <v>42557</v>
      </c>
      <c r="D1511" s="19"/>
      <c r="E1511" s="49"/>
      <c r="F1511" s="49"/>
      <c r="G1511" s="49"/>
      <c r="H1511" s="49"/>
      <c r="I1511" s="49"/>
      <c r="J1511" s="49"/>
      <c r="K1511" s="49"/>
      <c r="L1511" s="49"/>
      <c r="M1511" s="49"/>
      <c r="N1511" s="49"/>
      <c r="O1511" s="49"/>
      <c r="P1511" s="49"/>
      <c r="Q1511" s="49"/>
      <c r="R1511" s="49"/>
      <c r="S1511" s="49"/>
      <c r="T1511" s="49"/>
      <c r="U1511" s="49"/>
      <c r="V1511" s="49"/>
      <c r="W1511" s="49"/>
      <c r="X1511" s="49"/>
      <c r="Y1511" s="49"/>
      <c r="Z1511" s="49"/>
      <c r="AA1511" s="49"/>
      <c r="AB1511" s="49"/>
      <c r="AC1511" s="49"/>
      <c r="AD1511" s="49"/>
      <c r="AE1511" s="49"/>
      <c r="AF1511" s="49"/>
      <c r="AG1511" s="49"/>
      <c r="AH1511" s="49"/>
      <c r="AI1511" s="49"/>
      <c r="AJ1511" s="49"/>
      <c r="AK1511" s="49"/>
      <c r="AL1511" s="49"/>
      <c r="AM1511" s="49"/>
      <c r="AN1511" s="49"/>
      <c r="AO1511" s="49"/>
      <c r="AP1511" s="49"/>
      <c r="AQ1511" s="49"/>
      <c r="AR1511" s="49"/>
      <c r="AX1511" s="19"/>
    </row>
    <row r="1512" spans="1:50" hidden="1">
      <c r="A1512" s="59" t="s">
        <v>1084</v>
      </c>
      <c r="B1512" s="59" t="s">
        <v>108</v>
      </c>
      <c r="C1512" s="3">
        <v>42556</v>
      </c>
      <c r="D1512" s="19"/>
      <c r="E1512" s="49"/>
      <c r="F1512" s="49"/>
      <c r="G1512" s="49"/>
      <c r="H1512" s="49"/>
      <c r="I1512" s="49"/>
      <c r="J1512" s="49"/>
      <c r="K1512" s="49"/>
      <c r="L1512" s="49"/>
      <c r="M1512" s="49"/>
      <c r="N1512" s="49"/>
      <c r="O1512" s="49"/>
      <c r="P1512" s="49"/>
      <c r="Q1512" s="49"/>
      <c r="R1512" s="49"/>
      <c r="S1512" s="49"/>
      <c r="T1512" s="49"/>
      <c r="U1512" s="49"/>
      <c r="V1512" s="49"/>
      <c r="W1512" s="49"/>
      <c r="X1512" s="49"/>
      <c r="Y1512" s="49"/>
      <c r="Z1512" s="49"/>
      <c r="AA1512" s="49"/>
      <c r="AB1512" s="49"/>
      <c r="AC1512" s="49"/>
      <c r="AD1512" s="49"/>
      <c r="AE1512" s="49"/>
      <c r="AF1512" s="49"/>
      <c r="AG1512" s="49"/>
      <c r="AH1512" s="49"/>
      <c r="AI1512" s="49"/>
      <c r="AJ1512" s="49"/>
      <c r="AK1512" s="49"/>
      <c r="AL1512" s="49"/>
      <c r="AM1512" s="49"/>
      <c r="AN1512" s="49"/>
      <c r="AO1512" s="49"/>
      <c r="AP1512" s="49"/>
      <c r="AQ1512" s="49"/>
      <c r="AR1512" s="49"/>
      <c r="AX1512" s="19"/>
    </row>
    <row r="1513" spans="1:50" hidden="1">
      <c r="A1513" s="59" t="s">
        <v>1085</v>
      </c>
      <c r="B1513" s="59" t="s">
        <v>108</v>
      </c>
      <c r="C1513" s="3">
        <v>42555</v>
      </c>
      <c r="D1513" s="19"/>
      <c r="E1513" s="49"/>
      <c r="F1513" s="49"/>
      <c r="G1513" s="49"/>
      <c r="H1513" s="49"/>
      <c r="I1513" s="49"/>
      <c r="J1513" s="49"/>
      <c r="K1513" s="49"/>
      <c r="L1513" s="49"/>
      <c r="M1513" s="49"/>
      <c r="N1513" s="49"/>
      <c r="O1513" s="49"/>
      <c r="P1513" s="49"/>
      <c r="Q1513" s="49"/>
      <c r="R1513" s="49"/>
      <c r="S1513" s="49"/>
      <c r="T1513" s="49"/>
      <c r="U1513" s="49"/>
      <c r="V1513" s="49"/>
      <c r="W1513" s="49"/>
      <c r="X1513" s="49"/>
      <c r="Y1513" s="49"/>
      <c r="Z1513" s="49"/>
      <c r="AA1513" s="49"/>
      <c r="AB1513" s="49"/>
      <c r="AC1513" s="49"/>
      <c r="AD1513" s="49"/>
      <c r="AE1513" s="49"/>
      <c r="AF1513" s="49"/>
      <c r="AG1513" s="49"/>
      <c r="AH1513" s="49"/>
      <c r="AI1513" s="49"/>
      <c r="AJ1513" s="49"/>
      <c r="AK1513" s="49"/>
      <c r="AL1513" s="49"/>
      <c r="AM1513" s="49"/>
      <c r="AN1513" s="49"/>
      <c r="AO1513" s="49"/>
      <c r="AP1513" s="49"/>
      <c r="AQ1513" s="49"/>
      <c r="AR1513" s="49"/>
      <c r="AX1513" s="19"/>
    </row>
    <row r="1514" spans="1:50" hidden="1">
      <c r="A1514" s="59" t="s">
        <v>1086</v>
      </c>
      <c r="B1514" s="59" t="s">
        <v>108</v>
      </c>
      <c r="C1514" s="3">
        <v>42552</v>
      </c>
      <c r="D1514" s="19"/>
      <c r="E1514" s="49"/>
      <c r="F1514" s="49"/>
      <c r="G1514" s="49"/>
      <c r="H1514" s="49"/>
      <c r="I1514" s="49"/>
      <c r="J1514" s="49"/>
      <c r="K1514" s="49"/>
      <c r="L1514" s="49"/>
      <c r="M1514" s="49"/>
      <c r="N1514" s="49"/>
      <c r="O1514" s="49"/>
      <c r="P1514" s="49"/>
      <c r="Q1514" s="49"/>
      <c r="R1514" s="49"/>
      <c r="S1514" s="49"/>
      <c r="T1514" s="49"/>
      <c r="U1514" s="49"/>
      <c r="V1514" s="49"/>
      <c r="W1514" s="49"/>
      <c r="X1514" s="49"/>
      <c r="Y1514" s="49"/>
      <c r="Z1514" s="49"/>
      <c r="AA1514" s="49"/>
      <c r="AB1514" s="49"/>
      <c r="AC1514" s="49"/>
      <c r="AD1514" s="49"/>
      <c r="AE1514" s="49"/>
      <c r="AF1514" s="49"/>
      <c r="AG1514" s="49"/>
      <c r="AH1514" s="49"/>
      <c r="AI1514" s="49"/>
      <c r="AJ1514" s="49"/>
      <c r="AK1514" s="49"/>
      <c r="AL1514" s="49"/>
      <c r="AM1514" s="49"/>
      <c r="AN1514" s="49"/>
      <c r="AO1514" s="49"/>
      <c r="AP1514" s="49"/>
      <c r="AQ1514" s="49"/>
      <c r="AR1514" s="49"/>
      <c r="AX1514" s="19"/>
    </row>
    <row r="1515" spans="1:50" hidden="1">
      <c r="A1515" s="59" t="s">
        <v>1087</v>
      </c>
      <c r="B1515" s="59" t="s">
        <v>109</v>
      </c>
      <c r="C1515" s="3">
        <v>42551</v>
      </c>
      <c r="D1515" s="19"/>
      <c r="E1515" s="49"/>
      <c r="F1515" s="49"/>
      <c r="G1515" s="49"/>
      <c r="H1515" s="49"/>
      <c r="I1515" s="49"/>
      <c r="J1515" s="49"/>
      <c r="K1515" s="49"/>
      <c r="L1515" s="49"/>
      <c r="M1515" s="49"/>
      <c r="N1515" s="49"/>
      <c r="O1515" s="49"/>
      <c r="P1515" s="49"/>
      <c r="Q1515" s="49"/>
      <c r="R1515" s="49"/>
      <c r="S1515" s="49"/>
      <c r="T1515" s="49"/>
      <c r="U1515" s="49"/>
      <c r="V1515" s="49"/>
      <c r="W1515" s="49"/>
      <c r="X1515" s="49"/>
      <c r="Y1515" s="49"/>
      <c r="Z1515" s="49"/>
      <c r="AA1515" s="49"/>
      <c r="AB1515" s="49"/>
      <c r="AC1515" s="49"/>
      <c r="AD1515" s="49"/>
      <c r="AE1515" s="49"/>
      <c r="AF1515" s="49"/>
      <c r="AG1515" s="49"/>
      <c r="AH1515" s="49"/>
      <c r="AI1515" s="49"/>
      <c r="AJ1515" s="49"/>
      <c r="AK1515" s="49"/>
      <c r="AL1515" s="49"/>
      <c r="AM1515" s="49"/>
      <c r="AN1515" s="49"/>
      <c r="AO1515" s="49"/>
      <c r="AP1515" s="49"/>
      <c r="AQ1515" s="49"/>
      <c r="AR1515" s="49"/>
      <c r="AX1515" s="19"/>
    </row>
    <row r="1516" spans="1:50" hidden="1">
      <c r="A1516" s="59" t="s">
        <v>1088</v>
      </c>
      <c r="B1516" s="59" t="s">
        <v>109</v>
      </c>
      <c r="C1516" s="3">
        <v>42550</v>
      </c>
      <c r="D1516" s="19"/>
      <c r="E1516" s="49"/>
      <c r="F1516" s="49"/>
      <c r="G1516" s="49"/>
      <c r="H1516" s="49"/>
      <c r="I1516" s="49"/>
      <c r="J1516" s="49"/>
      <c r="K1516" s="49"/>
      <c r="L1516" s="49"/>
      <c r="M1516" s="49"/>
      <c r="N1516" s="49"/>
      <c r="O1516" s="49"/>
      <c r="P1516" s="49"/>
      <c r="Q1516" s="49"/>
      <c r="R1516" s="49"/>
      <c r="S1516" s="49"/>
      <c r="T1516" s="49"/>
      <c r="U1516" s="49"/>
      <c r="V1516" s="49"/>
      <c r="W1516" s="49"/>
      <c r="X1516" s="49"/>
      <c r="Y1516" s="49"/>
      <c r="Z1516" s="49"/>
      <c r="AA1516" s="49"/>
      <c r="AB1516" s="49"/>
      <c r="AC1516" s="49"/>
      <c r="AD1516" s="49"/>
      <c r="AE1516" s="49"/>
      <c r="AF1516" s="49"/>
      <c r="AG1516" s="49"/>
      <c r="AH1516" s="49"/>
      <c r="AI1516" s="49"/>
      <c r="AJ1516" s="49"/>
      <c r="AK1516" s="49"/>
      <c r="AL1516" s="49"/>
      <c r="AM1516" s="49"/>
      <c r="AN1516" s="49"/>
      <c r="AO1516" s="49"/>
      <c r="AP1516" s="49"/>
      <c r="AQ1516" s="49"/>
      <c r="AR1516" s="49"/>
      <c r="AX1516" s="19"/>
    </row>
    <row r="1517" spans="1:50" hidden="1">
      <c r="A1517" s="59" t="s">
        <v>1089</v>
      </c>
      <c r="B1517" s="59" t="s">
        <v>109</v>
      </c>
      <c r="C1517" s="3">
        <v>42549</v>
      </c>
      <c r="D1517" s="19"/>
      <c r="E1517" s="49"/>
      <c r="F1517" s="49"/>
      <c r="G1517" s="49"/>
      <c r="H1517" s="49"/>
      <c r="I1517" s="49"/>
      <c r="J1517" s="49"/>
      <c r="K1517" s="49"/>
      <c r="L1517" s="49"/>
      <c r="M1517" s="49"/>
      <c r="N1517" s="49"/>
      <c r="O1517" s="49"/>
      <c r="P1517" s="49"/>
      <c r="Q1517" s="49"/>
      <c r="R1517" s="49"/>
      <c r="S1517" s="49"/>
      <c r="T1517" s="49"/>
      <c r="U1517" s="49"/>
      <c r="V1517" s="49"/>
      <c r="W1517" s="49"/>
      <c r="X1517" s="49"/>
      <c r="Y1517" s="49"/>
      <c r="Z1517" s="49"/>
      <c r="AA1517" s="49"/>
      <c r="AB1517" s="49"/>
      <c r="AC1517" s="49"/>
      <c r="AD1517" s="49"/>
      <c r="AE1517" s="49"/>
      <c r="AF1517" s="49"/>
      <c r="AG1517" s="49"/>
      <c r="AH1517" s="49"/>
      <c r="AI1517" s="49"/>
      <c r="AJ1517" s="49"/>
      <c r="AK1517" s="49"/>
      <c r="AL1517" s="49"/>
      <c r="AM1517" s="49"/>
      <c r="AN1517" s="49"/>
      <c r="AO1517" s="49"/>
      <c r="AP1517" s="49"/>
      <c r="AQ1517" s="49"/>
      <c r="AR1517" s="49"/>
      <c r="AX1517" s="19"/>
    </row>
    <row r="1518" spans="1:50" hidden="1">
      <c r="A1518" s="59" t="s">
        <v>1090</v>
      </c>
      <c r="B1518" s="59" t="s">
        <v>109</v>
      </c>
      <c r="C1518" s="3">
        <v>42548</v>
      </c>
      <c r="D1518" s="19"/>
      <c r="E1518" s="49"/>
      <c r="F1518" s="49"/>
      <c r="G1518" s="49"/>
      <c r="H1518" s="49"/>
      <c r="I1518" s="49"/>
      <c r="J1518" s="49"/>
      <c r="K1518" s="49"/>
      <c r="L1518" s="49"/>
      <c r="M1518" s="49"/>
      <c r="N1518" s="49"/>
      <c r="O1518" s="49"/>
      <c r="P1518" s="49"/>
      <c r="Q1518" s="49"/>
      <c r="R1518" s="49"/>
      <c r="S1518" s="49"/>
      <c r="T1518" s="49"/>
      <c r="U1518" s="49"/>
      <c r="V1518" s="49"/>
      <c r="W1518" s="49"/>
      <c r="X1518" s="49"/>
      <c r="Y1518" s="49"/>
      <c r="Z1518" s="49"/>
      <c r="AA1518" s="49"/>
      <c r="AB1518" s="49"/>
      <c r="AC1518" s="49"/>
      <c r="AD1518" s="49"/>
      <c r="AE1518" s="49"/>
      <c r="AF1518" s="49"/>
      <c r="AG1518" s="49"/>
      <c r="AH1518" s="49"/>
      <c r="AI1518" s="49"/>
      <c r="AJ1518" s="49"/>
      <c r="AK1518" s="49"/>
      <c r="AL1518" s="49"/>
      <c r="AM1518" s="49"/>
      <c r="AN1518" s="49"/>
      <c r="AO1518" s="49"/>
      <c r="AP1518" s="49"/>
      <c r="AQ1518" s="49"/>
      <c r="AR1518" s="49"/>
      <c r="AX1518" s="19"/>
    </row>
    <row r="1519" spans="1:50" hidden="1">
      <c r="A1519" s="59" t="s">
        <v>1091</v>
      </c>
      <c r="B1519" s="59" t="s">
        <v>109</v>
      </c>
      <c r="C1519" s="3">
        <v>42545</v>
      </c>
      <c r="D1519" s="19"/>
      <c r="E1519" s="49"/>
      <c r="F1519" s="49"/>
      <c r="G1519" s="49"/>
      <c r="H1519" s="49"/>
      <c r="I1519" s="49"/>
      <c r="J1519" s="49"/>
      <c r="K1519" s="49"/>
      <c r="L1519" s="49"/>
      <c r="M1519" s="49"/>
      <c r="N1519" s="49"/>
      <c r="O1519" s="49"/>
      <c r="P1519" s="49"/>
      <c r="Q1519" s="49"/>
      <c r="R1519" s="49"/>
      <c r="S1519" s="49"/>
      <c r="T1519" s="49"/>
      <c r="U1519" s="49"/>
      <c r="V1519" s="49"/>
      <c r="W1519" s="49"/>
      <c r="X1519" s="49"/>
      <c r="Y1519" s="49"/>
      <c r="Z1519" s="49"/>
      <c r="AA1519" s="49"/>
      <c r="AB1519" s="49"/>
      <c r="AC1519" s="49"/>
      <c r="AD1519" s="49"/>
      <c r="AE1519" s="49"/>
      <c r="AF1519" s="49"/>
      <c r="AG1519" s="49"/>
      <c r="AH1519" s="49"/>
      <c r="AI1519" s="49"/>
      <c r="AJ1519" s="49"/>
      <c r="AK1519" s="49"/>
      <c r="AL1519" s="49"/>
      <c r="AM1519" s="49"/>
      <c r="AN1519" s="49"/>
      <c r="AO1519" s="49"/>
      <c r="AP1519" s="49"/>
      <c r="AQ1519" s="49"/>
      <c r="AR1519" s="49"/>
      <c r="AX1519" s="19"/>
    </row>
    <row r="1520" spans="1:50" hidden="1">
      <c r="A1520" s="59" t="s">
        <v>52</v>
      </c>
      <c r="B1520" s="59" t="s">
        <v>109</v>
      </c>
      <c r="C1520" s="3">
        <v>42544</v>
      </c>
      <c r="D1520" s="19"/>
      <c r="E1520" s="49"/>
      <c r="F1520" s="49"/>
      <c r="G1520" s="49"/>
      <c r="H1520" s="49"/>
      <c r="I1520" s="49"/>
      <c r="J1520" s="49"/>
      <c r="K1520" s="49"/>
      <c r="L1520" s="49"/>
      <c r="M1520" s="49"/>
      <c r="N1520" s="49"/>
      <c r="O1520" s="49"/>
      <c r="P1520" s="49"/>
      <c r="Q1520" s="49"/>
      <c r="R1520" s="49"/>
      <c r="S1520" s="49"/>
      <c r="T1520" s="49"/>
      <c r="U1520" s="49"/>
      <c r="V1520" s="49"/>
      <c r="W1520" s="49"/>
      <c r="X1520" s="49"/>
      <c r="Y1520" s="49"/>
      <c r="Z1520" s="49"/>
      <c r="AA1520" s="49"/>
      <c r="AB1520" s="49"/>
      <c r="AC1520" s="49"/>
      <c r="AD1520" s="49"/>
      <c r="AE1520" s="49"/>
      <c r="AF1520" s="49"/>
      <c r="AG1520" s="49"/>
      <c r="AH1520" s="49"/>
      <c r="AI1520" s="49"/>
      <c r="AJ1520" s="49"/>
      <c r="AK1520" s="49"/>
      <c r="AL1520" s="49"/>
      <c r="AM1520" s="49"/>
      <c r="AN1520" s="49"/>
      <c r="AO1520" s="49"/>
      <c r="AP1520" s="49"/>
      <c r="AQ1520" s="49"/>
      <c r="AR1520" s="49"/>
      <c r="AX1520" s="19"/>
    </row>
    <row r="1521" spans="1:50" hidden="1">
      <c r="A1521" s="59" t="s">
        <v>1092</v>
      </c>
      <c r="B1521" s="59" t="s">
        <v>109</v>
      </c>
      <c r="C1521" s="3">
        <v>42543</v>
      </c>
      <c r="D1521" s="19"/>
      <c r="E1521" s="49"/>
      <c r="F1521" s="49"/>
      <c r="G1521" s="49"/>
      <c r="H1521" s="49"/>
      <c r="I1521" s="49"/>
      <c r="J1521" s="49"/>
      <c r="K1521" s="49"/>
      <c r="L1521" s="49"/>
      <c r="M1521" s="49"/>
      <c r="N1521" s="49"/>
      <c r="O1521" s="49"/>
      <c r="P1521" s="49"/>
      <c r="Q1521" s="49"/>
      <c r="R1521" s="49"/>
      <c r="S1521" s="49"/>
      <c r="T1521" s="49"/>
      <c r="U1521" s="49"/>
      <c r="V1521" s="49"/>
      <c r="W1521" s="49"/>
      <c r="X1521" s="49"/>
      <c r="Y1521" s="49"/>
      <c r="Z1521" s="49"/>
      <c r="AA1521" s="49"/>
      <c r="AB1521" s="49"/>
      <c r="AC1521" s="49"/>
      <c r="AD1521" s="49"/>
      <c r="AE1521" s="49"/>
      <c r="AF1521" s="49"/>
      <c r="AG1521" s="49"/>
      <c r="AH1521" s="49"/>
      <c r="AI1521" s="49"/>
      <c r="AJ1521" s="49"/>
      <c r="AK1521" s="49"/>
      <c r="AL1521" s="49"/>
      <c r="AM1521" s="49"/>
      <c r="AN1521" s="49"/>
      <c r="AO1521" s="49"/>
      <c r="AP1521" s="49"/>
      <c r="AQ1521" s="49"/>
      <c r="AR1521" s="49"/>
      <c r="AX1521" s="19"/>
    </row>
    <row r="1522" spans="1:50" hidden="1">
      <c r="A1522" s="59" t="s">
        <v>1093</v>
      </c>
      <c r="B1522" s="59" t="s">
        <v>109</v>
      </c>
      <c r="C1522" s="3">
        <v>42542</v>
      </c>
      <c r="D1522" s="19"/>
      <c r="E1522" s="49"/>
      <c r="F1522" s="49"/>
      <c r="G1522" s="49"/>
      <c r="H1522" s="49"/>
      <c r="I1522" s="49"/>
      <c r="J1522" s="49"/>
      <c r="K1522" s="49"/>
      <c r="L1522" s="49"/>
      <c r="M1522" s="49"/>
      <c r="N1522" s="49"/>
      <c r="O1522" s="49"/>
      <c r="P1522" s="49"/>
      <c r="Q1522" s="49"/>
      <c r="R1522" s="49"/>
      <c r="S1522" s="49"/>
      <c r="T1522" s="49"/>
      <c r="U1522" s="49"/>
      <c r="V1522" s="49"/>
      <c r="W1522" s="49"/>
      <c r="X1522" s="49"/>
      <c r="Y1522" s="49"/>
      <c r="Z1522" s="49"/>
      <c r="AA1522" s="49"/>
      <c r="AB1522" s="49"/>
      <c r="AC1522" s="49"/>
      <c r="AD1522" s="49"/>
      <c r="AE1522" s="49"/>
      <c r="AF1522" s="49"/>
      <c r="AG1522" s="49"/>
      <c r="AH1522" s="49"/>
      <c r="AI1522" s="49"/>
      <c r="AJ1522" s="49"/>
      <c r="AK1522" s="49"/>
      <c r="AL1522" s="49"/>
      <c r="AM1522" s="49"/>
      <c r="AN1522" s="49"/>
      <c r="AO1522" s="49"/>
      <c r="AP1522" s="49"/>
      <c r="AQ1522" s="49"/>
      <c r="AR1522" s="49"/>
      <c r="AX1522" s="19"/>
    </row>
    <row r="1523" spans="1:50" hidden="1">
      <c r="A1523" s="59" t="s">
        <v>1094</v>
      </c>
      <c r="B1523" s="59" t="s">
        <v>109</v>
      </c>
      <c r="C1523" s="3">
        <v>42541</v>
      </c>
      <c r="D1523" s="19"/>
      <c r="E1523" s="49"/>
      <c r="F1523" s="49"/>
      <c r="G1523" s="49"/>
      <c r="H1523" s="49"/>
      <c r="I1523" s="49"/>
      <c r="J1523" s="49"/>
      <c r="K1523" s="49"/>
      <c r="L1523" s="49"/>
      <c r="M1523" s="49"/>
      <c r="N1523" s="49"/>
      <c r="O1523" s="49"/>
      <c r="P1523" s="49"/>
      <c r="Q1523" s="49"/>
      <c r="R1523" s="49"/>
      <c r="S1523" s="49"/>
      <c r="T1523" s="49"/>
      <c r="U1523" s="49"/>
      <c r="V1523" s="49"/>
      <c r="W1523" s="49"/>
      <c r="X1523" s="49"/>
      <c r="Y1523" s="49"/>
      <c r="Z1523" s="49"/>
      <c r="AA1523" s="49"/>
      <c r="AB1523" s="49"/>
      <c r="AC1523" s="49"/>
      <c r="AD1523" s="49"/>
      <c r="AE1523" s="49"/>
      <c r="AF1523" s="49"/>
      <c r="AG1523" s="49"/>
      <c r="AH1523" s="49"/>
      <c r="AI1523" s="49"/>
      <c r="AJ1523" s="49"/>
      <c r="AK1523" s="49"/>
      <c r="AL1523" s="49"/>
      <c r="AM1523" s="49"/>
      <c r="AN1523" s="49"/>
      <c r="AO1523" s="49"/>
      <c r="AP1523" s="49"/>
      <c r="AQ1523" s="49"/>
      <c r="AR1523" s="49"/>
      <c r="AX1523" s="19"/>
    </row>
    <row r="1524" spans="1:50" hidden="1">
      <c r="A1524" s="59" t="s">
        <v>1095</v>
      </c>
      <c r="B1524" s="59" t="s">
        <v>109</v>
      </c>
      <c r="C1524" s="3">
        <v>42538</v>
      </c>
      <c r="D1524" s="19"/>
      <c r="E1524" s="49"/>
      <c r="F1524" s="49"/>
      <c r="G1524" s="49"/>
      <c r="H1524" s="49"/>
      <c r="I1524" s="49"/>
      <c r="J1524" s="49"/>
      <c r="K1524" s="49"/>
      <c r="L1524" s="49"/>
      <c r="M1524" s="49"/>
      <c r="N1524" s="49"/>
      <c r="O1524" s="49"/>
      <c r="P1524" s="49"/>
      <c r="Q1524" s="49"/>
      <c r="R1524" s="49"/>
      <c r="S1524" s="49"/>
      <c r="T1524" s="49"/>
      <c r="U1524" s="49"/>
      <c r="V1524" s="49"/>
      <c r="W1524" s="49"/>
      <c r="X1524" s="49"/>
      <c r="Y1524" s="49"/>
      <c r="Z1524" s="49"/>
      <c r="AA1524" s="49"/>
      <c r="AB1524" s="49"/>
      <c r="AC1524" s="49"/>
      <c r="AD1524" s="49"/>
      <c r="AE1524" s="49"/>
      <c r="AF1524" s="49"/>
      <c r="AG1524" s="49"/>
      <c r="AH1524" s="49"/>
      <c r="AI1524" s="49"/>
      <c r="AJ1524" s="49"/>
      <c r="AK1524" s="49"/>
      <c r="AL1524" s="49"/>
      <c r="AM1524" s="49"/>
      <c r="AN1524" s="49"/>
      <c r="AO1524" s="49"/>
      <c r="AP1524" s="49"/>
      <c r="AQ1524" s="49"/>
      <c r="AR1524" s="49"/>
      <c r="AX1524" s="19"/>
    </row>
    <row r="1525" spans="1:50" hidden="1">
      <c r="A1525" s="59" t="s">
        <v>1096</v>
      </c>
      <c r="B1525" s="59" t="s">
        <v>109</v>
      </c>
      <c r="C1525" s="3">
        <v>42537</v>
      </c>
      <c r="D1525" s="19"/>
      <c r="E1525" s="49"/>
      <c r="F1525" s="49"/>
      <c r="G1525" s="49"/>
      <c r="H1525" s="49"/>
      <c r="I1525" s="49"/>
      <c r="J1525" s="49"/>
      <c r="K1525" s="49"/>
      <c r="L1525" s="49"/>
      <c r="M1525" s="49"/>
      <c r="N1525" s="49"/>
      <c r="O1525" s="49"/>
      <c r="P1525" s="49"/>
      <c r="Q1525" s="49"/>
      <c r="R1525" s="49"/>
      <c r="S1525" s="49"/>
      <c r="T1525" s="49"/>
      <c r="U1525" s="49"/>
      <c r="V1525" s="49"/>
      <c r="W1525" s="49"/>
      <c r="X1525" s="49"/>
      <c r="Y1525" s="49"/>
      <c r="Z1525" s="49"/>
      <c r="AA1525" s="49"/>
      <c r="AB1525" s="49"/>
      <c r="AC1525" s="49"/>
      <c r="AD1525" s="49"/>
      <c r="AE1525" s="49"/>
      <c r="AF1525" s="49"/>
      <c r="AG1525" s="49"/>
      <c r="AH1525" s="49"/>
      <c r="AI1525" s="49"/>
      <c r="AJ1525" s="49"/>
      <c r="AK1525" s="49"/>
      <c r="AL1525" s="49"/>
      <c r="AM1525" s="49"/>
      <c r="AN1525" s="49"/>
      <c r="AO1525" s="49"/>
      <c r="AP1525" s="49"/>
      <c r="AQ1525" s="49"/>
      <c r="AR1525" s="49"/>
      <c r="AX1525" s="19"/>
    </row>
    <row r="1526" spans="1:50" hidden="1">
      <c r="A1526" s="59" t="s">
        <v>1097</v>
      </c>
      <c r="B1526" s="59" t="s">
        <v>109</v>
      </c>
      <c r="C1526" s="3">
        <v>42536</v>
      </c>
      <c r="D1526" s="19"/>
      <c r="E1526" s="49"/>
      <c r="F1526" s="49"/>
      <c r="G1526" s="49"/>
      <c r="H1526" s="49"/>
      <c r="I1526" s="49"/>
      <c r="J1526" s="49"/>
      <c r="K1526" s="49"/>
      <c r="L1526" s="49"/>
      <c r="M1526" s="49"/>
      <c r="N1526" s="49"/>
      <c r="O1526" s="49"/>
      <c r="P1526" s="49"/>
      <c r="Q1526" s="49"/>
      <c r="R1526" s="49"/>
      <c r="S1526" s="49"/>
      <c r="T1526" s="49"/>
      <c r="U1526" s="49"/>
      <c r="V1526" s="49"/>
      <c r="W1526" s="49"/>
      <c r="X1526" s="49"/>
      <c r="Y1526" s="49"/>
      <c r="Z1526" s="49"/>
      <c r="AA1526" s="49"/>
      <c r="AB1526" s="49"/>
      <c r="AC1526" s="49"/>
      <c r="AD1526" s="49"/>
      <c r="AE1526" s="49"/>
      <c r="AF1526" s="49"/>
      <c r="AG1526" s="49"/>
      <c r="AH1526" s="49"/>
      <c r="AI1526" s="49"/>
      <c r="AJ1526" s="49"/>
      <c r="AK1526" s="49"/>
      <c r="AL1526" s="49"/>
      <c r="AM1526" s="49"/>
      <c r="AN1526" s="49"/>
      <c r="AO1526" s="49"/>
      <c r="AP1526" s="49"/>
      <c r="AQ1526" s="49"/>
      <c r="AR1526" s="49"/>
      <c r="AX1526" s="19"/>
    </row>
    <row r="1527" spans="1:50" hidden="1">
      <c r="A1527" s="59" t="s">
        <v>1098</v>
      </c>
      <c r="B1527" s="59" t="s">
        <v>109</v>
      </c>
      <c r="C1527" s="3">
        <v>42535</v>
      </c>
      <c r="D1527" s="19"/>
      <c r="E1527" s="49"/>
      <c r="F1527" s="49"/>
      <c r="G1527" s="49"/>
      <c r="H1527" s="49"/>
      <c r="I1527" s="49"/>
      <c r="J1527" s="49"/>
      <c r="K1527" s="49"/>
      <c r="L1527" s="49"/>
      <c r="M1527" s="49"/>
      <c r="N1527" s="49"/>
      <c r="O1527" s="49"/>
      <c r="P1527" s="49"/>
      <c r="Q1527" s="49"/>
      <c r="R1527" s="49"/>
      <c r="S1527" s="49"/>
      <c r="T1527" s="49"/>
      <c r="U1527" s="49"/>
      <c r="V1527" s="49"/>
      <c r="W1527" s="49"/>
      <c r="X1527" s="49"/>
      <c r="Y1527" s="49"/>
      <c r="Z1527" s="49"/>
      <c r="AA1527" s="49"/>
      <c r="AB1527" s="49"/>
      <c r="AC1527" s="49"/>
      <c r="AD1527" s="49"/>
      <c r="AE1527" s="49"/>
      <c r="AF1527" s="49"/>
      <c r="AG1527" s="49"/>
      <c r="AH1527" s="49"/>
      <c r="AI1527" s="49"/>
      <c r="AJ1527" s="49"/>
      <c r="AK1527" s="49"/>
      <c r="AL1527" s="49"/>
      <c r="AM1527" s="49"/>
      <c r="AN1527" s="49"/>
      <c r="AO1527" s="49"/>
      <c r="AP1527" s="49"/>
      <c r="AQ1527" s="49"/>
      <c r="AR1527" s="49"/>
      <c r="AX1527" s="19"/>
    </row>
    <row r="1528" spans="1:50" hidden="1">
      <c r="A1528" s="59" t="s">
        <v>1099</v>
      </c>
      <c r="B1528" s="59" t="s">
        <v>109</v>
      </c>
      <c r="C1528" s="3">
        <v>42534</v>
      </c>
      <c r="D1528" s="19"/>
      <c r="E1528" s="49"/>
      <c r="F1528" s="49"/>
      <c r="G1528" s="49"/>
      <c r="H1528" s="49"/>
      <c r="I1528" s="49"/>
      <c r="J1528" s="49"/>
      <c r="K1528" s="49"/>
      <c r="L1528" s="49"/>
      <c r="M1528" s="49"/>
      <c r="N1528" s="49"/>
      <c r="O1528" s="49"/>
      <c r="P1528" s="49"/>
      <c r="Q1528" s="49"/>
      <c r="R1528" s="49"/>
      <c r="S1528" s="49"/>
      <c r="T1528" s="49"/>
      <c r="U1528" s="49"/>
      <c r="V1528" s="49"/>
      <c r="W1528" s="49"/>
      <c r="X1528" s="49"/>
      <c r="Y1528" s="49"/>
      <c r="Z1528" s="49"/>
      <c r="AA1528" s="49"/>
      <c r="AB1528" s="49"/>
      <c r="AC1528" s="49"/>
      <c r="AD1528" s="49"/>
      <c r="AE1528" s="49"/>
      <c r="AF1528" s="49"/>
      <c r="AG1528" s="49"/>
      <c r="AH1528" s="49"/>
      <c r="AI1528" s="49"/>
      <c r="AJ1528" s="49"/>
      <c r="AK1528" s="49"/>
      <c r="AL1528" s="49"/>
      <c r="AM1528" s="49"/>
      <c r="AN1528" s="49"/>
      <c r="AO1528" s="49"/>
      <c r="AP1528" s="49"/>
      <c r="AQ1528" s="49"/>
      <c r="AR1528" s="49"/>
      <c r="AX1528" s="19"/>
    </row>
    <row r="1529" spans="1:50" hidden="1">
      <c r="A1529" s="59" t="s">
        <v>1100</v>
      </c>
      <c r="B1529" s="59" t="s">
        <v>109</v>
      </c>
      <c r="C1529" s="3">
        <v>42531</v>
      </c>
      <c r="D1529" s="19"/>
      <c r="E1529" s="49"/>
      <c r="F1529" s="49"/>
      <c r="G1529" s="49"/>
      <c r="H1529" s="49"/>
      <c r="I1529" s="49"/>
      <c r="J1529" s="49"/>
      <c r="K1529" s="49"/>
      <c r="L1529" s="49"/>
      <c r="M1529" s="49"/>
      <c r="N1529" s="49"/>
      <c r="O1529" s="49"/>
      <c r="P1529" s="49"/>
      <c r="Q1529" s="49"/>
      <c r="R1529" s="49"/>
      <c r="S1529" s="49"/>
      <c r="T1529" s="49"/>
      <c r="U1529" s="49"/>
      <c r="V1529" s="49"/>
      <c r="W1529" s="49"/>
      <c r="X1529" s="49"/>
      <c r="Y1529" s="49"/>
      <c r="Z1529" s="49"/>
      <c r="AA1529" s="49"/>
      <c r="AB1529" s="49"/>
      <c r="AC1529" s="49"/>
      <c r="AD1529" s="49"/>
      <c r="AE1529" s="49"/>
      <c r="AF1529" s="49"/>
      <c r="AG1529" s="49"/>
      <c r="AH1529" s="49"/>
      <c r="AI1529" s="49"/>
      <c r="AJ1529" s="49"/>
      <c r="AK1529" s="49"/>
      <c r="AL1529" s="49"/>
      <c r="AM1529" s="49"/>
      <c r="AN1529" s="49"/>
      <c r="AO1529" s="49"/>
      <c r="AP1529" s="49"/>
      <c r="AQ1529" s="49"/>
      <c r="AR1529" s="49"/>
      <c r="AX1529" s="19"/>
    </row>
    <row r="1530" spans="1:50" hidden="1">
      <c r="A1530" s="59" t="s">
        <v>1101</v>
      </c>
      <c r="B1530" s="59" t="s">
        <v>109</v>
      </c>
      <c r="C1530" s="3">
        <v>42530</v>
      </c>
      <c r="D1530" s="19"/>
      <c r="E1530" s="49"/>
      <c r="F1530" s="49"/>
      <c r="G1530" s="49"/>
      <c r="H1530" s="49"/>
      <c r="I1530" s="49"/>
      <c r="J1530" s="49"/>
      <c r="K1530" s="49"/>
      <c r="L1530" s="49"/>
      <c r="M1530" s="49"/>
      <c r="N1530" s="49"/>
      <c r="O1530" s="49"/>
      <c r="P1530" s="49"/>
      <c r="Q1530" s="49"/>
      <c r="R1530" s="49"/>
      <c r="S1530" s="49"/>
      <c r="T1530" s="49"/>
      <c r="U1530" s="49"/>
      <c r="V1530" s="49"/>
      <c r="W1530" s="49"/>
      <c r="X1530" s="49"/>
      <c r="Y1530" s="49"/>
      <c r="Z1530" s="49"/>
      <c r="AA1530" s="49"/>
      <c r="AB1530" s="49"/>
      <c r="AC1530" s="49"/>
      <c r="AD1530" s="49"/>
      <c r="AE1530" s="49"/>
      <c r="AF1530" s="49"/>
      <c r="AG1530" s="49"/>
      <c r="AH1530" s="49"/>
      <c r="AI1530" s="49"/>
      <c r="AJ1530" s="49"/>
      <c r="AK1530" s="49"/>
      <c r="AL1530" s="49"/>
      <c r="AM1530" s="49"/>
      <c r="AN1530" s="49"/>
      <c r="AO1530" s="49"/>
      <c r="AP1530" s="49"/>
      <c r="AQ1530" s="49"/>
      <c r="AR1530" s="49"/>
      <c r="AX1530" s="19"/>
    </row>
    <row r="1531" spans="1:50" hidden="1">
      <c r="A1531" s="59" t="s">
        <v>1102</v>
      </c>
      <c r="B1531" s="59" t="s">
        <v>109</v>
      </c>
      <c r="C1531" s="3">
        <v>42529</v>
      </c>
      <c r="D1531" s="19"/>
      <c r="E1531" s="49"/>
      <c r="F1531" s="49"/>
      <c r="G1531" s="49"/>
      <c r="H1531" s="49"/>
      <c r="I1531" s="49"/>
      <c r="J1531" s="49"/>
      <c r="K1531" s="49"/>
      <c r="L1531" s="49"/>
      <c r="M1531" s="49"/>
      <c r="N1531" s="49"/>
      <c r="O1531" s="49"/>
      <c r="P1531" s="49"/>
      <c r="Q1531" s="49"/>
      <c r="R1531" s="49"/>
      <c r="S1531" s="49"/>
      <c r="T1531" s="49"/>
      <c r="U1531" s="49"/>
      <c r="V1531" s="49"/>
      <c r="W1531" s="49"/>
      <c r="X1531" s="49"/>
      <c r="Y1531" s="49"/>
      <c r="Z1531" s="49"/>
      <c r="AA1531" s="49"/>
      <c r="AB1531" s="49"/>
      <c r="AC1531" s="49"/>
      <c r="AD1531" s="49"/>
      <c r="AE1531" s="49"/>
      <c r="AF1531" s="49"/>
      <c r="AG1531" s="49"/>
      <c r="AH1531" s="49"/>
      <c r="AI1531" s="49"/>
      <c r="AJ1531" s="49"/>
      <c r="AK1531" s="49"/>
      <c r="AL1531" s="49"/>
      <c r="AM1531" s="49"/>
      <c r="AN1531" s="49"/>
      <c r="AO1531" s="49"/>
      <c r="AP1531" s="49"/>
      <c r="AQ1531" s="49"/>
      <c r="AR1531" s="49"/>
      <c r="AX1531" s="19"/>
    </row>
    <row r="1532" spans="1:50" hidden="1">
      <c r="A1532" s="59" t="s">
        <v>1103</v>
      </c>
      <c r="B1532" s="59" t="s">
        <v>109</v>
      </c>
      <c r="C1532" s="3">
        <v>42528</v>
      </c>
      <c r="D1532" s="19"/>
      <c r="E1532" s="49"/>
      <c r="F1532" s="49"/>
      <c r="G1532" s="49"/>
      <c r="H1532" s="49"/>
      <c r="I1532" s="49"/>
      <c r="J1532" s="49"/>
      <c r="K1532" s="49"/>
      <c r="L1532" s="49"/>
      <c r="M1532" s="49"/>
      <c r="N1532" s="49"/>
      <c r="O1532" s="49"/>
      <c r="P1532" s="49"/>
      <c r="Q1532" s="49"/>
      <c r="R1532" s="49"/>
      <c r="S1532" s="49"/>
      <c r="T1532" s="49"/>
      <c r="U1532" s="49"/>
      <c r="V1532" s="49"/>
      <c r="W1532" s="49"/>
      <c r="X1532" s="49"/>
      <c r="Y1532" s="49"/>
      <c r="Z1532" s="49"/>
      <c r="AA1532" s="49"/>
      <c r="AB1532" s="49"/>
      <c r="AC1532" s="49"/>
      <c r="AD1532" s="49"/>
      <c r="AE1532" s="49"/>
      <c r="AF1532" s="49"/>
      <c r="AG1532" s="49"/>
      <c r="AH1532" s="49"/>
      <c r="AI1532" s="49"/>
      <c r="AJ1532" s="49"/>
      <c r="AK1532" s="49"/>
      <c r="AL1532" s="49"/>
      <c r="AM1532" s="49"/>
      <c r="AN1532" s="49"/>
      <c r="AO1532" s="49"/>
      <c r="AP1532" s="49"/>
      <c r="AQ1532" s="49"/>
      <c r="AR1532" s="49"/>
      <c r="AX1532" s="19"/>
    </row>
    <row r="1533" spans="1:50" hidden="1">
      <c r="A1533" s="59" t="s">
        <v>1104</v>
      </c>
      <c r="B1533" s="59" t="s">
        <v>109</v>
      </c>
      <c r="C1533" s="3">
        <v>42527</v>
      </c>
      <c r="D1533" s="19"/>
      <c r="E1533" s="49"/>
      <c r="F1533" s="49"/>
      <c r="G1533" s="49"/>
      <c r="H1533" s="49"/>
      <c r="I1533" s="49"/>
      <c r="J1533" s="49"/>
      <c r="K1533" s="49"/>
      <c r="L1533" s="49"/>
      <c r="M1533" s="49"/>
      <c r="N1533" s="49"/>
      <c r="O1533" s="49"/>
      <c r="P1533" s="49"/>
      <c r="Q1533" s="49"/>
      <c r="R1533" s="49"/>
      <c r="S1533" s="49"/>
      <c r="T1533" s="49"/>
      <c r="U1533" s="49"/>
      <c r="V1533" s="49"/>
      <c r="W1533" s="49"/>
      <c r="X1533" s="49"/>
      <c r="Y1533" s="49"/>
      <c r="Z1533" s="49"/>
      <c r="AA1533" s="49"/>
      <c r="AB1533" s="49"/>
      <c r="AC1533" s="49"/>
      <c r="AD1533" s="49"/>
      <c r="AE1533" s="49"/>
      <c r="AF1533" s="49"/>
      <c r="AG1533" s="49"/>
      <c r="AH1533" s="49"/>
      <c r="AI1533" s="49"/>
      <c r="AJ1533" s="49"/>
      <c r="AK1533" s="49"/>
      <c r="AL1533" s="49"/>
      <c r="AM1533" s="49"/>
      <c r="AN1533" s="49"/>
      <c r="AO1533" s="49"/>
      <c r="AP1533" s="49"/>
      <c r="AQ1533" s="49"/>
      <c r="AR1533" s="49"/>
      <c r="AX1533" s="19"/>
    </row>
    <row r="1534" spans="1:50" hidden="1">
      <c r="A1534" s="59" t="s">
        <v>1105</v>
      </c>
      <c r="B1534" s="59" t="s">
        <v>109</v>
      </c>
      <c r="C1534" s="3">
        <v>42524</v>
      </c>
      <c r="D1534" s="19"/>
      <c r="E1534" s="49"/>
      <c r="F1534" s="49"/>
      <c r="G1534" s="49"/>
      <c r="H1534" s="49"/>
      <c r="I1534" s="49"/>
      <c r="J1534" s="49"/>
      <c r="K1534" s="49"/>
      <c r="L1534" s="49"/>
      <c r="M1534" s="49"/>
      <c r="N1534" s="49"/>
      <c r="O1534" s="49"/>
      <c r="P1534" s="49"/>
      <c r="Q1534" s="49"/>
      <c r="R1534" s="49"/>
      <c r="S1534" s="49"/>
      <c r="T1534" s="49"/>
      <c r="U1534" s="49"/>
      <c r="V1534" s="49"/>
      <c r="W1534" s="49"/>
      <c r="X1534" s="49"/>
      <c r="Y1534" s="49"/>
      <c r="Z1534" s="49"/>
      <c r="AA1534" s="49"/>
      <c r="AB1534" s="49"/>
      <c r="AC1534" s="49"/>
      <c r="AD1534" s="49"/>
      <c r="AE1534" s="49"/>
      <c r="AF1534" s="49"/>
      <c r="AG1534" s="49"/>
      <c r="AH1534" s="49"/>
      <c r="AI1534" s="49"/>
      <c r="AJ1534" s="49"/>
      <c r="AK1534" s="49"/>
      <c r="AL1534" s="49"/>
      <c r="AM1534" s="49"/>
      <c r="AN1534" s="49"/>
      <c r="AO1534" s="49"/>
      <c r="AP1534" s="49"/>
      <c r="AQ1534" s="49"/>
      <c r="AR1534" s="49"/>
      <c r="AX1534" s="19"/>
    </row>
    <row r="1535" spans="1:50" hidden="1">
      <c r="A1535" s="59" t="s">
        <v>1106</v>
      </c>
      <c r="B1535" s="59" t="s">
        <v>109</v>
      </c>
      <c r="C1535" s="3">
        <v>42523</v>
      </c>
      <c r="D1535" s="19"/>
      <c r="E1535" s="49"/>
      <c r="F1535" s="49"/>
      <c r="G1535" s="49"/>
      <c r="H1535" s="49"/>
      <c r="I1535" s="49"/>
      <c r="J1535" s="49"/>
      <c r="K1535" s="49"/>
      <c r="L1535" s="49"/>
      <c r="M1535" s="49"/>
      <c r="N1535" s="49"/>
      <c r="O1535" s="49"/>
      <c r="P1535" s="49"/>
      <c r="Q1535" s="49"/>
      <c r="R1535" s="49"/>
      <c r="S1535" s="49"/>
      <c r="T1535" s="49"/>
      <c r="U1535" s="49"/>
      <c r="V1535" s="49"/>
      <c r="W1535" s="49"/>
      <c r="X1535" s="49"/>
      <c r="Y1535" s="49"/>
      <c r="Z1535" s="49"/>
      <c r="AA1535" s="49"/>
      <c r="AB1535" s="49"/>
      <c r="AC1535" s="49"/>
      <c r="AD1535" s="49"/>
      <c r="AE1535" s="49"/>
      <c r="AF1535" s="49"/>
      <c r="AG1535" s="49"/>
      <c r="AH1535" s="49"/>
      <c r="AI1535" s="49"/>
      <c r="AJ1535" s="49"/>
      <c r="AK1535" s="49"/>
      <c r="AL1535" s="49"/>
      <c r="AM1535" s="49"/>
      <c r="AN1535" s="49"/>
      <c r="AO1535" s="49"/>
      <c r="AP1535" s="49"/>
      <c r="AQ1535" s="49"/>
      <c r="AR1535" s="49"/>
      <c r="AX1535" s="19"/>
    </row>
    <row r="1536" spans="1:50" hidden="1">
      <c r="A1536" s="59" t="s">
        <v>1107</v>
      </c>
      <c r="B1536" s="59" t="s">
        <v>109</v>
      </c>
      <c r="C1536" s="3">
        <v>42522</v>
      </c>
      <c r="D1536" s="19"/>
      <c r="E1536" s="49"/>
      <c r="F1536" s="49"/>
      <c r="G1536" s="49"/>
      <c r="H1536" s="49"/>
      <c r="I1536" s="49"/>
      <c r="J1536" s="49"/>
      <c r="K1536" s="49"/>
      <c r="L1536" s="49"/>
      <c r="M1536" s="49"/>
      <c r="N1536" s="49"/>
      <c r="O1536" s="49"/>
      <c r="P1536" s="49"/>
      <c r="Q1536" s="49"/>
      <c r="R1536" s="49"/>
      <c r="S1536" s="49"/>
      <c r="T1536" s="49"/>
      <c r="U1536" s="49"/>
      <c r="V1536" s="49"/>
      <c r="W1536" s="49"/>
      <c r="X1536" s="49"/>
      <c r="Y1536" s="49"/>
      <c r="Z1536" s="49"/>
      <c r="AA1536" s="49"/>
      <c r="AB1536" s="49"/>
      <c r="AC1536" s="49"/>
      <c r="AD1536" s="49"/>
      <c r="AE1536" s="49"/>
      <c r="AF1536" s="49"/>
      <c r="AG1536" s="49"/>
      <c r="AH1536" s="49"/>
      <c r="AI1536" s="49"/>
      <c r="AJ1536" s="49"/>
      <c r="AK1536" s="49"/>
      <c r="AL1536" s="49"/>
      <c r="AM1536" s="49"/>
      <c r="AN1536" s="49"/>
      <c r="AO1536" s="49"/>
      <c r="AP1536" s="49"/>
      <c r="AQ1536" s="49"/>
      <c r="AR1536" s="49"/>
      <c r="AX1536" s="19"/>
    </row>
    <row r="1537" spans="1:50" hidden="1">
      <c r="A1537" s="59" t="s">
        <v>1108</v>
      </c>
      <c r="B1537" s="59" t="s">
        <v>110</v>
      </c>
      <c r="C1537" s="3">
        <v>42521</v>
      </c>
      <c r="D1537" s="19"/>
      <c r="E1537" s="49"/>
      <c r="F1537" s="49"/>
      <c r="G1537" s="49"/>
      <c r="H1537" s="49"/>
      <c r="I1537" s="49"/>
      <c r="J1537" s="49"/>
      <c r="K1537" s="49"/>
      <c r="L1537" s="49"/>
      <c r="M1537" s="49"/>
      <c r="N1537" s="49"/>
      <c r="O1537" s="49"/>
      <c r="P1537" s="49"/>
      <c r="Q1537" s="49"/>
      <c r="R1537" s="49"/>
      <c r="S1537" s="49"/>
      <c r="T1537" s="49"/>
      <c r="U1537" s="49"/>
      <c r="V1537" s="49"/>
      <c r="W1537" s="49"/>
      <c r="X1537" s="49"/>
      <c r="Y1537" s="49"/>
      <c r="Z1537" s="49"/>
      <c r="AA1537" s="49"/>
      <c r="AB1537" s="49"/>
      <c r="AC1537" s="49"/>
      <c r="AD1537" s="49"/>
      <c r="AE1537" s="49"/>
      <c r="AF1537" s="49"/>
      <c r="AG1537" s="49"/>
      <c r="AH1537" s="49"/>
      <c r="AI1537" s="49"/>
      <c r="AJ1537" s="49"/>
      <c r="AK1537" s="49"/>
      <c r="AL1537" s="49"/>
      <c r="AM1537" s="49"/>
      <c r="AN1537" s="49"/>
      <c r="AO1537" s="49"/>
      <c r="AP1537" s="49"/>
      <c r="AQ1537" s="49"/>
      <c r="AR1537" s="49"/>
      <c r="AX1537" s="19"/>
    </row>
    <row r="1538" spans="1:50" hidden="1">
      <c r="A1538" s="59" t="s">
        <v>1109</v>
      </c>
      <c r="B1538" s="59" t="s">
        <v>110</v>
      </c>
      <c r="C1538" s="3">
        <v>42520</v>
      </c>
      <c r="D1538" s="19"/>
      <c r="E1538" s="49"/>
      <c r="F1538" s="49"/>
      <c r="G1538" s="49"/>
      <c r="H1538" s="49"/>
      <c r="I1538" s="49"/>
      <c r="J1538" s="49"/>
      <c r="K1538" s="49"/>
      <c r="L1538" s="49"/>
      <c r="M1538" s="49"/>
      <c r="N1538" s="49"/>
      <c r="O1538" s="49"/>
      <c r="P1538" s="49"/>
      <c r="Q1538" s="49"/>
      <c r="R1538" s="49"/>
      <c r="S1538" s="49"/>
      <c r="T1538" s="49"/>
      <c r="U1538" s="49"/>
      <c r="V1538" s="49"/>
      <c r="W1538" s="49"/>
      <c r="X1538" s="49"/>
      <c r="Y1538" s="49"/>
      <c r="Z1538" s="49"/>
      <c r="AA1538" s="49"/>
      <c r="AB1538" s="49"/>
      <c r="AC1538" s="49"/>
      <c r="AD1538" s="49"/>
      <c r="AE1538" s="49"/>
      <c r="AF1538" s="49"/>
      <c r="AG1538" s="49"/>
      <c r="AH1538" s="49"/>
      <c r="AI1538" s="49"/>
      <c r="AJ1538" s="49"/>
      <c r="AK1538" s="49"/>
      <c r="AL1538" s="49"/>
      <c r="AM1538" s="49"/>
      <c r="AN1538" s="49"/>
      <c r="AO1538" s="49"/>
      <c r="AP1538" s="49"/>
      <c r="AQ1538" s="49"/>
      <c r="AR1538" s="49"/>
      <c r="AX1538" s="19"/>
    </row>
    <row r="1539" spans="1:50" hidden="1">
      <c r="A1539" s="59" t="s">
        <v>1110</v>
      </c>
      <c r="B1539" s="59" t="s">
        <v>110</v>
      </c>
      <c r="C1539" s="3">
        <v>42517</v>
      </c>
      <c r="D1539" s="19"/>
      <c r="E1539" s="49"/>
      <c r="F1539" s="49"/>
      <c r="G1539" s="49"/>
      <c r="H1539" s="49"/>
      <c r="I1539" s="49"/>
      <c r="J1539" s="49"/>
      <c r="K1539" s="49"/>
      <c r="L1539" s="49"/>
      <c r="M1539" s="49"/>
      <c r="N1539" s="49"/>
      <c r="O1539" s="49"/>
      <c r="P1539" s="49"/>
      <c r="Q1539" s="49"/>
      <c r="R1539" s="49"/>
      <c r="S1539" s="49"/>
      <c r="T1539" s="49"/>
      <c r="U1539" s="49"/>
      <c r="V1539" s="49"/>
      <c r="W1539" s="49"/>
      <c r="X1539" s="49"/>
      <c r="Y1539" s="49"/>
      <c r="Z1539" s="49"/>
      <c r="AA1539" s="49"/>
      <c r="AB1539" s="49"/>
      <c r="AC1539" s="49"/>
      <c r="AD1539" s="49"/>
      <c r="AE1539" s="49"/>
      <c r="AF1539" s="49"/>
      <c r="AG1539" s="49"/>
      <c r="AH1539" s="49"/>
      <c r="AI1539" s="49"/>
      <c r="AJ1539" s="49"/>
      <c r="AK1539" s="49"/>
      <c r="AL1539" s="49"/>
      <c r="AM1539" s="49"/>
      <c r="AN1539" s="49"/>
      <c r="AO1539" s="49"/>
      <c r="AP1539" s="49"/>
      <c r="AQ1539" s="49"/>
      <c r="AR1539" s="49"/>
      <c r="AX1539" s="19"/>
    </row>
    <row r="1540" spans="1:50" hidden="1">
      <c r="A1540" s="59" t="s">
        <v>1111</v>
      </c>
      <c r="B1540" s="59" t="s">
        <v>110</v>
      </c>
      <c r="C1540" s="3">
        <v>42516</v>
      </c>
      <c r="D1540" s="19"/>
      <c r="E1540" s="49"/>
      <c r="F1540" s="49"/>
      <c r="G1540" s="49"/>
      <c r="H1540" s="49"/>
      <c r="I1540" s="49"/>
      <c r="J1540" s="49"/>
      <c r="K1540" s="49"/>
      <c r="L1540" s="49"/>
      <c r="M1540" s="49"/>
      <c r="N1540" s="49"/>
      <c r="O1540" s="49"/>
      <c r="P1540" s="49"/>
      <c r="Q1540" s="49"/>
      <c r="R1540" s="49"/>
      <c r="S1540" s="49"/>
      <c r="T1540" s="49"/>
      <c r="U1540" s="49"/>
      <c r="V1540" s="49"/>
      <c r="W1540" s="49"/>
      <c r="X1540" s="49"/>
      <c r="Y1540" s="49"/>
      <c r="Z1540" s="49"/>
      <c r="AA1540" s="49"/>
      <c r="AB1540" s="49"/>
      <c r="AC1540" s="49"/>
      <c r="AD1540" s="49"/>
      <c r="AE1540" s="49"/>
      <c r="AF1540" s="49"/>
      <c r="AG1540" s="49"/>
      <c r="AH1540" s="49"/>
      <c r="AI1540" s="49"/>
      <c r="AJ1540" s="49"/>
      <c r="AK1540" s="49"/>
      <c r="AL1540" s="49"/>
      <c r="AM1540" s="49"/>
      <c r="AN1540" s="49"/>
      <c r="AO1540" s="49"/>
      <c r="AP1540" s="49"/>
      <c r="AQ1540" s="49"/>
      <c r="AR1540" s="49"/>
      <c r="AX1540" s="19"/>
    </row>
    <row r="1541" spans="1:50" hidden="1">
      <c r="A1541" s="59" t="s">
        <v>1112</v>
      </c>
      <c r="B1541" s="59" t="s">
        <v>110</v>
      </c>
      <c r="C1541" s="3">
        <v>42515</v>
      </c>
      <c r="D1541" s="19"/>
      <c r="E1541" s="49"/>
      <c r="F1541" s="49"/>
      <c r="G1541" s="49"/>
      <c r="H1541" s="49"/>
      <c r="I1541" s="49"/>
      <c r="J1541" s="49"/>
      <c r="K1541" s="49"/>
      <c r="L1541" s="49"/>
      <c r="M1541" s="49"/>
      <c r="N1541" s="49"/>
      <c r="O1541" s="49"/>
      <c r="P1541" s="49"/>
      <c r="Q1541" s="49"/>
      <c r="R1541" s="49"/>
      <c r="S1541" s="49"/>
      <c r="T1541" s="49"/>
      <c r="U1541" s="49"/>
      <c r="V1541" s="49"/>
      <c r="W1541" s="49"/>
      <c r="X1541" s="49"/>
      <c r="Y1541" s="49"/>
      <c r="Z1541" s="49"/>
      <c r="AA1541" s="49"/>
      <c r="AB1541" s="49"/>
      <c r="AC1541" s="49"/>
      <c r="AD1541" s="49"/>
      <c r="AE1541" s="49"/>
      <c r="AF1541" s="49"/>
      <c r="AG1541" s="49"/>
      <c r="AH1541" s="49"/>
      <c r="AI1541" s="49"/>
      <c r="AJ1541" s="49"/>
      <c r="AK1541" s="49"/>
      <c r="AL1541" s="49"/>
      <c r="AM1541" s="49"/>
      <c r="AN1541" s="49"/>
      <c r="AO1541" s="49"/>
      <c r="AP1541" s="49"/>
      <c r="AQ1541" s="49"/>
      <c r="AR1541" s="49"/>
      <c r="AX1541" s="19"/>
    </row>
    <row r="1542" spans="1:50" hidden="1">
      <c r="A1542" s="59" t="s">
        <v>1113</v>
      </c>
      <c r="B1542" s="59" t="s">
        <v>110</v>
      </c>
      <c r="C1542" s="3">
        <v>42514</v>
      </c>
      <c r="D1542" s="19"/>
      <c r="E1542" s="49"/>
      <c r="F1542" s="49"/>
      <c r="G1542" s="49"/>
      <c r="H1542" s="49"/>
      <c r="I1542" s="49"/>
      <c r="J1542" s="49"/>
      <c r="K1542" s="49"/>
      <c r="L1542" s="49"/>
      <c r="M1542" s="49"/>
      <c r="N1542" s="49"/>
      <c r="O1542" s="49"/>
      <c r="P1542" s="49"/>
      <c r="Q1542" s="49"/>
      <c r="R1542" s="49"/>
      <c r="S1542" s="49"/>
      <c r="T1542" s="49"/>
      <c r="U1542" s="49"/>
      <c r="V1542" s="49"/>
      <c r="W1542" s="49"/>
      <c r="X1542" s="49"/>
      <c r="Y1542" s="49"/>
      <c r="Z1542" s="49"/>
      <c r="AA1542" s="49"/>
      <c r="AB1542" s="49"/>
      <c r="AC1542" s="49"/>
      <c r="AD1542" s="49"/>
      <c r="AE1542" s="49"/>
      <c r="AF1542" s="49"/>
      <c r="AG1542" s="49"/>
      <c r="AH1542" s="49"/>
      <c r="AI1542" s="49"/>
      <c r="AJ1542" s="49"/>
      <c r="AK1542" s="49"/>
      <c r="AL1542" s="49"/>
      <c r="AM1542" s="49"/>
      <c r="AN1542" s="49"/>
      <c r="AO1542" s="49"/>
      <c r="AP1542" s="49"/>
      <c r="AQ1542" s="49"/>
      <c r="AR1542" s="49"/>
      <c r="AX1542" s="19"/>
    </row>
    <row r="1543" spans="1:50" hidden="1">
      <c r="A1543" s="59" t="s">
        <v>1114</v>
      </c>
      <c r="B1543" s="59" t="s">
        <v>110</v>
      </c>
      <c r="C1543" s="3">
        <v>42513</v>
      </c>
      <c r="D1543" s="19"/>
      <c r="E1543" s="49"/>
      <c r="F1543" s="49"/>
      <c r="G1543" s="49"/>
      <c r="H1543" s="49"/>
      <c r="I1543" s="49"/>
      <c r="J1543" s="49"/>
      <c r="K1543" s="49"/>
      <c r="L1543" s="49"/>
      <c r="M1543" s="49"/>
      <c r="N1543" s="49"/>
      <c r="O1543" s="49"/>
      <c r="P1543" s="49"/>
      <c r="Q1543" s="49"/>
      <c r="R1543" s="49"/>
      <c r="S1543" s="49"/>
      <c r="T1543" s="49"/>
      <c r="U1543" s="49"/>
      <c r="V1543" s="49"/>
      <c r="W1543" s="49"/>
      <c r="X1543" s="49"/>
      <c r="Y1543" s="49"/>
      <c r="Z1543" s="49"/>
      <c r="AA1543" s="49"/>
      <c r="AB1543" s="49"/>
      <c r="AC1543" s="49"/>
      <c r="AD1543" s="49"/>
      <c r="AE1543" s="49"/>
      <c r="AF1543" s="49"/>
      <c r="AG1543" s="49"/>
      <c r="AH1543" s="49"/>
      <c r="AI1543" s="49"/>
      <c r="AJ1543" s="49"/>
      <c r="AK1543" s="49"/>
      <c r="AL1543" s="49"/>
      <c r="AM1543" s="49"/>
      <c r="AN1543" s="49"/>
      <c r="AO1543" s="49"/>
      <c r="AP1543" s="49"/>
      <c r="AQ1543" s="49"/>
      <c r="AR1543" s="49"/>
      <c r="AX1543" s="19"/>
    </row>
    <row r="1544" spans="1:50" hidden="1">
      <c r="A1544" s="59" t="s">
        <v>1115</v>
      </c>
      <c r="B1544" s="59" t="s">
        <v>110</v>
      </c>
      <c r="C1544" s="3">
        <v>42510</v>
      </c>
      <c r="D1544" s="19"/>
      <c r="E1544" s="49"/>
      <c r="F1544" s="49"/>
      <c r="G1544" s="49"/>
      <c r="H1544" s="49"/>
      <c r="I1544" s="49"/>
      <c r="J1544" s="49"/>
      <c r="K1544" s="49"/>
      <c r="L1544" s="49"/>
      <c r="M1544" s="49"/>
      <c r="N1544" s="49"/>
      <c r="O1544" s="49"/>
      <c r="P1544" s="49"/>
      <c r="Q1544" s="49"/>
      <c r="R1544" s="49"/>
      <c r="S1544" s="49"/>
      <c r="T1544" s="49"/>
      <c r="U1544" s="49"/>
      <c r="V1544" s="49"/>
      <c r="W1544" s="49"/>
      <c r="X1544" s="49"/>
      <c r="Y1544" s="49"/>
      <c r="Z1544" s="49"/>
      <c r="AA1544" s="49"/>
      <c r="AB1544" s="49"/>
      <c r="AC1544" s="49"/>
      <c r="AD1544" s="49"/>
      <c r="AE1544" s="49"/>
      <c r="AF1544" s="49"/>
      <c r="AG1544" s="49"/>
      <c r="AH1544" s="49"/>
      <c r="AI1544" s="49"/>
      <c r="AJ1544" s="49"/>
      <c r="AK1544" s="49"/>
      <c r="AL1544" s="49"/>
      <c r="AM1544" s="49"/>
      <c r="AN1544" s="49"/>
      <c r="AO1544" s="49"/>
      <c r="AP1544" s="49"/>
      <c r="AQ1544" s="49"/>
      <c r="AR1544" s="49"/>
      <c r="AX1544" s="19"/>
    </row>
    <row r="1545" spans="1:50" hidden="1">
      <c r="A1545" s="59" t="s">
        <v>1116</v>
      </c>
      <c r="B1545" s="59" t="s">
        <v>110</v>
      </c>
      <c r="C1545" s="3">
        <v>42509</v>
      </c>
      <c r="D1545" s="19"/>
      <c r="E1545" s="49"/>
      <c r="F1545" s="49"/>
      <c r="G1545" s="49"/>
      <c r="H1545" s="49"/>
      <c r="I1545" s="49"/>
      <c r="J1545" s="49"/>
      <c r="K1545" s="49"/>
      <c r="L1545" s="49"/>
      <c r="M1545" s="49"/>
      <c r="N1545" s="49"/>
      <c r="O1545" s="49"/>
      <c r="P1545" s="49"/>
      <c r="Q1545" s="49"/>
      <c r="R1545" s="49"/>
      <c r="S1545" s="49"/>
      <c r="T1545" s="49"/>
      <c r="U1545" s="49"/>
      <c r="V1545" s="49"/>
      <c r="W1545" s="49"/>
      <c r="X1545" s="49"/>
      <c r="Y1545" s="49"/>
      <c r="Z1545" s="49"/>
      <c r="AA1545" s="49"/>
      <c r="AB1545" s="49"/>
      <c r="AC1545" s="49"/>
      <c r="AD1545" s="49"/>
      <c r="AE1545" s="49"/>
      <c r="AF1545" s="49"/>
      <c r="AG1545" s="49"/>
      <c r="AH1545" s="49"/>
      <c r="AI1545" s="49"/>
      <c r="AJ1545" s="49"/>
      <c r="AK1545" s="49"/>
      <c r="AL1545" s="49"/>
      <c r="AM1545" s="49"/>
      <c r="AN1545" s="49"/>
      <c r="AO1545" s="49"/>
      <c r="AP1545" s="49"/>
      <c r="AQ1545" s="49"/>
      <c r="AR1545" s="49"/>
      <c r="AX1545" s="19"/>
    </row>
    <row r="1546" spans="1:50" hidden="1">
      <c r="A1546" s="59" t="s">
        <v>1117</v>
      </c>
      <c r="B1546" s="59" t="s">
        <v>110</v>
      </c>
      <c r="C1546" s="3">
        <v>42508</v>
      </c>
      <c r="D1546" s="19"/>
      <c r="E1546" s="49"/>
      <c r="F1546" s="49"/>
      <c r="G1546" s="49"/>
      <c r="H1546" s="49"/>
      <c r="I1546" s="49"/>
      <c r="J1546" s="49"/>
      <c r="K1546" s="49"/>
      <c r="L1546" s="49"/>
      <c r="M1546" s="49"/>
      <c r="N1546" s="49"/>
      <c r="O1546" s="49"/>
      <c r="P1546" s="49"/>
      <c r="Q1546" s="49"/>
      <c r="R1546" s="49"/>
      <c r="S1546" s="49"/>
      <c r="T1546" s="49"/>
      <c r="U1546" s="49"/>
      <c r="V1546" s="49"/>
      <c r="W1546" s="49"/>
      <c r="X1546" s="49"/>
      <c r="Y1546" s="49"/>
      <c r="Z1546" s="49"/>
      <c r="AA1546" s="49"/>
      <c r="AB1546" s="49"/>
      <c r="AC1546" s="49"/>
      <c r="AD1546" s="49"/>
      <c r="AE1546" s="49"/>
      <c r="AF1546" s="49"/>
      <c r="AG1546" s="49"/>
      <c r="AH1546" s="49"/>
      <c r="AI1546" s="49"/>
      <c r="AJ1546" s="49"/>
      <c r="AK1546" s="49"/>
      <c r="AL1546" s="49"/>
      <c r="AM1546" s="49"/>
      <c r="AN1546" s="49"/>
      <c r="AO1546" s="49"/>
      <c r="AP1546" s="49"/>
      <c r="AQ1546" s="49"/>
      <c r="AR1546" s="49"/>
      <c r="AX1546" s="19"/>
    </row>
    <row r="1547" spans="1:50" hidden="1">
      <c r="A1547" s="59" t="s">
        <v>1118</v>
      </c>
      <c r="B1547" s="59" t="s">
        <v>110</v>
      </c>
      <c r="C1547" s="3">
        <v>42507</v>
      </c>
      <c r="D1547" s="19"/>
      <c r="E1547" s="49"/>
      <c r="F1547" s="49"/>
      <c r="G1547" s="49"/>
      <c r="H1547" s="49"/>
      <c r="I1547" s="49"/>
      <c r="J1547" s="49"/>
      <c r="K1547" s="49"/>
      <c r="L1547" s="49"/>
      <c r="M1547" s="49"/>
      <c r="N1547" s="49"/>
      <c r="O1547" s="49"/>
      <c r="P1547" s="49"/>
      <c r="Q1547" s="49"/>
      <c r="R1547" s="49"/>
      <c r="S1547" s="49"/>
      <c r="T1547" s="49"/>
      <c r="U1547" s="49"/>
      <c r="V1547" s="49"/>
      <c r="W1547" s="49"/>
      <c r="X1547" s="49"/>
      <c r="Y1547" s="49"/>
      <c r="Z1547" s="49"/>
      <c r="AA1547" s="49"/>
      <c r="AB1547" s="49"/>
      <c r="AC1547" s="49"/>
      <c r="AD1547" s="49"/>
      <c r="AE1547" s="49"/>
      <c r="AF1547" s="49"/>
      <c r="AG1547" s="49"/>
      <c r="AH1547" s="49"/>
      <c r="AI1547" s="49"/>
      <c r="AJ1547" s="49"/>
      <c r="AK1547" s="49"/>
      <c r="AL1547" s="49"/>
      <c r="AM1547" s="49"/>
      <c r="AN1547" s="49"/>
      <c r="AO1547" s="49"/>
      <c r="AP1547" s="49"/>
      <c r="AQ1547" s="49"/>
      <c r="AR1547" s="49"/>
      <c r="AX1547" s="19"/>
    </row>
    <row r="1548" spans="1:50" hidden="1">
      <c r="A1548" s="59" t="s">
        <v>1119</v>
      </c>
      <c r="B1548" s="59" t="s">
        <v>110</v>
      </c>
      <c r="C1548" s="3">
        <v>42506</v>
      </c>
      <c r="D1548" s="19"/>
      <c r="E1548" s="49"/>
      <c r="F1548" s="49"/>
      <c r="G1548" s="49"/>
      <c r="H1548" s="49"/>
      <c r="I1548" s="49"/>
      <c r="J1548" s="49"/>
      <c r="K1548" s="49"/>
      <c r="L1548" s="49"/>
      <c r="M1548" s="49"/>
      <c r="N1548" s="49"/>
      <c r="O1548" s="49"/>
      <c r="P1548" s="49"/>
      <c r="Q1548" s="49"/>
      <c r="R1548" s="49"/>
      <c r="S1548" s="49"/>
      <c r="T1548" s="49"/>
      <c r="U1548" s="49"/>
      <c r="V1548" s="49"/>
      <c r="W1548" s="49"/>
      <c r="X1548" s="49"/>
      <c r="Y1548" s="49"/>
      <c r="Z1548" s="49"/>
      <c r="AA1548" s="49"/>
      <c r="AB1548" s="49"/>
      <c r="AC1548" s="49"/>
      <c r="AD1548" s="49"/>
      <c r="AE1548" s="49"/>
      <c r="AF1548" s="49"/>
      <c r="AG1548" s="49"/>
      <c r="AH1548" s="49"/>
      <c r="AI1548" s="49"/>
      <c r="AJ1548" s="49"/>
      <c r="AK1548" s="49"/>
      <c r="AL1548" s="49"/>
      <c r="AM1548" s="49"/>
      <c r="AN1548" s="49"/>
      <c r="AO1548" s="49"/>
      <c r="AP1548" s="49"/>
      <c r="AQ1548" s="49"/>
      <c r="AR1548" s="49"/>
      <c r="AX1548" s="19"/>
    </row>
    <row r="1549" spans="1:50" hidden="1">
      <c r="A1549" s="59" t="s">
        <v>1120</v>
      </c>
      <c r="B1549" s="59" t="s">
        <v>110</v>
      </c>
      <c r="C1549" s="3">
        <v>42503</v>
      </c>
      <c r="D1549" s="19"/>
      <c r="E1549" s="49"/>
      <c r="F1549" s="49"/>
      <c r="G1549" s="49"/>
      <c r="H1549" s="49"/>
      <c r="I1549" s="49"/>
      <c r="J1549" s="49"/>
      <c r="K1549" s="49"/>
      <c r="L1549" s="49"/>
      <c r="M1549" s="49"/>
      <c r="N1549" s="49"/>
      <c r="O1549" s="49"/>
      <c r="P1549" s="49"/>
      <c r="Q1549" s="49"/>
      <c r="R1549" s="49"/>
      <c r="S1549" s="49"/>
      <c r="T1549" s="49"/>
      <c r="U1549" s="49"/>
      <c r="V1549" s="49"/>
      <c r="W1549" s="49"/>
      <c r="X1549" s="49"/>
      <c r="Y1549" s="49"/>
      <c r="Z1549" s="49"/>
      <c r="AA1549" s="49"/>
      <c r="AB1549" s="49"/>
      <c r="AC1549" s="49"/>
      <c r="AD1549" s="49"/>
      <c r="AE1549" s="49"/>
      <c r="AF1549" s="49"/>
      <c r="AG1549" s="49"/>
      <c r="AH1549" s="49"/>
      <c r="AI1549" s="49"/>
      <c r="AJ1549" s="49"/>
      <c r="AK1549" s="49"/>
      <c r="AL1549" s="49"/>
      <c r="AM1549" s="49"/>
      <c r="AN1549" s="49"/>
      <c r="AO1549" s="49"/>
      <c r="AP1549" s="49"/>
      <c r="AQ1549" s="49"/>
      <c r="AR1549" s="49"/>
      <c r="AX1549" s="19"/>
    </row>
    <row r="1550" spans="1:50" hidden="1">
      <c r="A1550" s="59" t="s">
        <v>1121</v>
      </c>
      <c r="B1550" s="59" t="s">
        <v>110</v>
      </c>
      <c r="C1550" s="3">
        <v>42502</v>
      </c>
      <c r="D1550" s="19"/>
      <c r="E1550" s="49"/>
      <c r="F1550" s="49"/>
      <c r="G1550" s="49"/>
      <c r="H1550" s="49"/>
      <c r="I1550" s="49"/>
      <c r="J1550" s="49"/>
      <c r="K1550" s="49"/>
      <c r="L1550" s="49"/>
      <c r="M1550" s="49"/>
      <c r="N1550" s="49"/>
      <c r="O1550" s="49"/>
      <c r="P1550" s="49"/>
      <c r="Q1550" s="49"/>
      <c r="R1550" s="49"/>
      <c r="S1550" s="49"/>
      <c r="T1550" s="49"/>
      <c r="U1550" s="49"/>
      <c r="V1550" s="49"/>
      <c r="W1550" s="49"/>
      <c r="X1550" s="49"/>
      <c r="Y1550" s="49"/>
      <c r="Z1550" s="49"/>
      <c r="AA1550" s="49"/>
      <c r="AB1550" s="49"/>
      <c r="AC1550" s="49"/>
      <c r="AD1550" s="49"/>
      <c r="AE1550" s="49"/>
      <c r="AF1550" s="49"/>
      <c r="AG1550" s="49"/>
      <c r="AH1550" s="49"/>
      <c r="AI1550" s="49"/>
      <c r="AJ1550" s="49"/>
      <c r="AK1550" s="49"/>
      <c r="AL1550" s="49"/>
      <c r="AM1550" s="49"/>
      <c r="AN1550" s="49"/>
      <c r="AO1550" s="49"/>
      <c r="AP1550" s="49"/>
      <c r="AQ1550" s="49"/>
      <c r="AR1550" s="49"/>
      <c r="AX1550" s="19"/>
    </row>
    <row r="1551" spans="1:50" hidden="1">
      <c r="A1551" s="59" t="s">
        <v>1122</v>
      </c>
      <c r="B1551" s="59" t="s">
        <v>110</v>
      </c>
      <c r="C1551" s="3">
        <v>42501</v>
      </c>
      <c r="D1551" s="19"/>
      <c r="E1551" s="49"/>
      <c r="F1551" s="49"/>
      <c r="G1551" s="49"/>
      <c r="H1551" s="49"/>
      <c r="I1551" s="49"/>
      <c r="J1551" s="49"/>
      <c r="K1551" s="49"/>
      <c r="L1551" s="49"/>
      <c r="M1551" s="49"/>
      <c r="N1551" s="49"/>
      <c r="O1551" s="49"/>
      <c r="P1551" s="49"/>
      <c r="Q1551" s="49"/>
      <c r="R1551" s="49"/>
      <c r="S1551" s="49"/>
      <c r="T1551" s="49"/>
      <c r="U1551" s="49"/>
      <c r="V1551" s="49"/>
      <c r="W1551" s="49"/>
      <c r="X1551" s="49"/>
      <c r="Y1551" s="49"/>
      <c r="Z1551" s="49"/>
      <c r="AA1551" s="49"/>
      <c r="AB1551" s="49"/>
      <c r="AC1551" s="49"/>
      <c r="AD1551" s="49"/>
      <c r="AE1551" s="49"/>
      <c r="AF1551" s="49"/>
      <c r="AG1551" s="49"/>
      <c r="AH1551" s="49"/>
      <c r="AI1551" s="49"/>
      <c r="AJ1551" s="49"/>
      <c r="AK1551" s="49"/>
      <c r="AL1551" s="49"/>
      <c r="AM1551" s="49"/>
      <c r="AN1551" s="49"/>
      <c r="AO1551" s="49"/>
      <c r="AP1551" s="49"/>
      <c r="AQ1551" s="49"/>
      <c r="AR1551" s="49"/>
      <c r="AX1551" s="19"/>
    </row>
    <row r="1552" spans="1:50" hidden="1">
      <c r="A1552" s="59" t="s">
        <v>1123</v>
      </c>
      <c r="B1552" s="59" t="s">
        <v>110</v>
      </c>
      <c r="C1552" s="3">
        <v>42500</v>
      </c>
      <c r="D1552" s="19"/>
      <c r="E1552" s="49"/>
      <c r="F1552" s="49"/>
      <c r="G1552" s="49"/>
      <c r="H1552" s="49"/>
      <c r="I1552" s="49"/>
      <c r="J1552" s="49"/>
      <c r="K1552" s="49"/>
      <c r="L1552" s="49"/>
      <c r="M1552" s="49"/>
      <c r="N1552" s="49"/>
      <c r="O1552" s="49"/>
      <c r="P1552" s="49"/>
      <c r="Q1552" s="49"/>
      <c r="R1552" s="49"/>
      <c r="S1552" s="49"/>
      <c r="T1552" s="49"/>
      <c r="U1552" s="49"/>
      <c r="V1552" s="49"/>
      <c r="W1552" s="49"/>
      <c r="X1552" s="49"/>
      <c r="Y1552" s="49"/>
      <c r="Z1552" s="49"/>
      <c r="AA1552" s="49"/>
      <c r="AB1552" s="49"/>
      <c r="AC1552" s="49"/>
      <c r="AD1552" s="49"/>
      <c r="AE1552" s="49"/>
      <c r="AF1552" s="49"/>
      <c r="AG1552" s="49"/>
      <c r="AH1552" s="49"/>
      <c r="AI1552" s="49"/>
      <c r="AJ1552" s="49"/>
      <c r="AK1552" s="49"/>
      <c r="AL1552" s="49"/>
      <c r="AM1552" s="49"/>
      <c r="AN1552" s="49"/>
      <c r="AO1552" s="49"/>
      <c r="AP1552" s="49"/>
      <c r="AQ1552" s="49"/>
      <c r="AR1552" s="49"/>
      <c r="AX1552" s="19"/>
    </row>
    <row r="1553" spans="1:50" hidden="1">
      <c r="A1553" s="59" t="s">
        <v>1124</v>
      </c>
      <c r="B1553" s="59" t="s">
        <v>110</v>
      </c>
      <c r="C1553" s="3">
        <v>42499</v>
      </c>
      <c r="D1553" s="19"/>
      <c r="E1553" s="49"/>
      <c r="F1553" s="49"/>
      <c r="G1553" s="49"/>
      <c r="H1553" s="49"/>
      <c r="I1553" s="49"/>
      <c r="J1553" s="49"/>
      <c r="K1553" s="49"/>
      <c r="L1553" s="49"/>
      <c r="M1553" s="49"/>
      <c r="N1553" s="49"/>
      <c r="O1553" s="49"/>
      <c r="P1553" s="49"/>
      <c r="Q1553" s="49"/>
      <c r="R1553" s="49"/>
      <c r="S1553" s="49"/>
      <c r="T1553" s="49"/>
      <c r="U1553" s="49"/>
      <c r="V1553" s="49"/>
      <c r="W1553" s="49"/>
      <c r="X1553" s="49"/>
      <c r="Y1553" s="49"/>
      <c r="Z1553" s="49"/>
      <c r="AA1553" s="49"/>
      <c r="AB1553" s="49"/>
      <c r="AC1553" s="49"/>
      <c r="AD1553" s="49"/>
      <c r="AE1553" s="49"/>
      <c r="AF1553" s="49"/>
      <c r="AG1553" s="49"/>
      <c r="AH1553" s="49"/>
      <c r="AI1553" s="49"/>
      <c r="AJ1553" s="49"/>
      <c r="AK1553" s="49"/>
      <c r="AL1553" s="49"/>
      <c r="AM1553" s="49"/>
      <c r="AN1553" s="49"/>
      <c r="AO1553" s="49"/>
      <c r="AP1553" s="49"/>
      <c r="AQ1553" s="49"/>
      <c r="AR1553" s="49"/>
      <c r="AX1553" s="19"/>
    </row>
    <row r="1554" spans="1:50" hidden="1">
      <c r="A1554" s="59" t="s">
        <v>1125</v>
      </c>
      <c r="B1554" s="59" t="s">
        <v>110</v>
      </c>
      <c r="C1554" s="3">
        <v>42496</v>
      </c>
      <c r="D1554" s="19"/>
      <c r="E1554" s="49"/>
      <c r="F1554" s="49"/>
      <c r="G1554" s="49"/>
      <c r="H1554" s="49"/>
      <c r="I1554" s="49"/>
      <c r="J1554" s="49"/>
      <c r="K1554" s="49"/>
      <c r="L1554" s="49"/>
      <c r="M1554" s="49"/>
      <c r="N1554" s="49"/>
      <c r="O1554" s="49"/>
      <c r="P1554" s="49"/>
      <c r="Q1554" s="49"/>
      <c r="R1554" s="49"/>
      <c r="S1554" s="49"/>
      <c r="T1554" s="49"/>
      <c r="U1554" s="49"/>
      <c r="V1554" s="49"/>
      <c r="W1554" s="49"/>
      <c r="X1554" s="49"/>
      <c r="Y1554" s="49"/>
      <c r="Z1554" s="49"/>
      <c r="AA1554" s="49"/>
      <c r="AB1554" s="49"/>
      <c r="AC1554" s="49"/>
      <c r="AD1554" s="49"/>
      <c r="AE1554" s="49"/>
      <c r="AF1554" s="49"/>
      <c r="AG1554" s="49"/>
      <c r="AH1554" s="49"/>
      <c r="AI1554" s="49"/>
      <c r="AJ1554" s="49"/>
      <c r="AK1554" s="49"/>
      <c r="AL1554" s="49"/>
      <c r="AM1554" s="49"/>
      <c r="AN1554" s="49"/>
      <c r="AO1554" s="49"/>
      <c r="AP1554" s="49"/>
      <c r="AQ1554" s="49"/>
      <c r="AR1554" s="49"/>
      <c r="AX1554" s="19"/>
    </row>
    <row r="1555" spans="1:50" hidden="1">
      <c r="A1555" s="59" t="s">
        <v>1126</v>
      </c>
      <c r="B1555" s="59" t="s">
        <v>110</v>
      </c>
      <c r="C1555" s="3">
        <v>42495</v>
      </c>
      <c r="D1555" s="19"/>
      <c r="E1555" s="49"/>
      <c r="F1555" s="49"/>
      <c r="G1555" s="49"/>
      <c r="H1555" s="49"/>
      <c r="I1555" s="49"/>
      <c r="J1555" s="49"/>
      <c r="K1555" s="49"/>
      <c r="L1555" s="49"/>
      <c r="M1555" s="49"/>
      <c r="N1555" s="49"/>
      <c r="O1555" s="49"/>
      <c r="P1555" s="49"/>
      <c r="Q1555" s="49"/>
      <c r="R1555" s="49"/>
      <c r="S1555" s="49"/>
      <c r="T1555" s="49"/>
      <c r="U1555" s="49"/>
      <c r="V1555" s="49"/>
      <c r="W1555" s="49"/>
      <c r="X1555" s="49"/>
      <c r="Y1555" s="49"/>
      <c r="Z1555" s="49"/>
      <c r="AA1555" s="49"/>
      <c r="AB1555" s="49"/>
      <c r="AC1555" s="49"/>
      <c r="AD1555" s="49"/>
      <c r="AE1555" s="49"/>
      <c r="AF1555" s="49"/>
      <c r="AG1555" s="49"/>
      <c r="AH1555" s="49"/>
      <c r="AI1555" s="49"/>
      <c r="AJ1555" s="49"/>
      <c r="AK1555" s="49"/>
      <c r="AL1555" s="49"/>
      <c r="AM1555" s="49"/>
      <c r="AN1555" s="49"/>
      <c r="AO1555" s="49"/>
      <c r="AP1555" s="49"/>
      <c r="AQ1555" s="49"/>
      <c r="AR1555" s="49"/>
      <c r="AX1555" s="19"/>
    </row>
    <row r="1556" spans="1:50" hidden="1">
      <c r="A1556" s="59" t="s">
        <v>1127</v>
      </c>
      <c r="B1556" s="59" t="s">
        <v>110</v>
      </c>
      <c r="C1556" s="3">
        <v>42494</v>
      </c>
      <c r="D1556" s="19"/>
      <c r="E1556" s="49"/>
      <c r="F1556" s="49"/>
      <c r="G1556" s="49"/>
      <c r="H1556" s="49"/>
      <c r="I1556" s="49"/>
      <c r="J1556" s="49"/>
      <c r="K1556" s="49"/>
      <c r="L1556" s="49"/>
      <c r="M1556" s="49"/>
      <c r="N1556" s="49"/>
      <c r="O1556" s="49"/>
      <c r="P1556" s="49"/>
      <c r="Q1556" s="49"/>
      <c r="R1556" s="49"/>
      <c r="S1556" s="49"/>
      <c r="T1556" s="49"/>
      <c r="U1556" s="49"/>
      <c r="V1556" s="49"/>
      <c r="W1556" s="49"/>
      <c r="X1556" s="49"/>
      <c r="Y1556" s="49"/>
      <c r="Z1556" s="49"/>
      <c r="AA1556" s="49"/>
      <c r="AB1556" s="49"/>
      <c r="AC1556" s="49"/>
      <c r="AD1556" s="49"/>
      <c r="AE1556" s="49"/>
      <c r="AF1556" s="49"/>
      <c r="AG1556" s="49"/>
      <c r="AH1556" s="49"/>
      <c r="AI1556" s="49"/>
      <c r="AJ1556" s="49"/>
      <c r="AK1556" s="49"/>
      <c r="AL1556" s="49"/>
      <c r="AM1556" s="49"/>
      <c r="AN1556" s="49"/>
      <c r="AO1556" s="49"/>
      <c r="AP1556" s="49"/>
      <c r="AQ1556" s="49"/>
      <c r="AR1556" s="49"/>
      <c r="AX1556" s="19"/>
    </row>
    <row r="1557" spans="1:50" hidden="1">
      <c r="A1557" s="59" t="s">
        <v>1128</v>
      </c>
      <c r="B1557" s="59" t="s">
        <v>110</v>
      </c>
      <c r="C1557" s="3">
        <v>42493</v>
      </c>
      <c r="D1557" s="19"/>
      <c r="E1557" s="49"/>
      <c r="F1557" s="49"/>
      <c r="G1557" s="49"/>
      <c r="H1557" s="49"/>
      <c r="I1557" s="49"/>
      <c r="J1557" s="49"/>
      <c r="K1557" s="49"/>
      <c r="L1557" s="49"/>
      <c r="M1557" s="49"/>
      <c r="N1557" s="49"/>
      <c r="O1557" s="49"/>
      <c r="P1557" s="49"/>
      <c r="Q1557" s="49"/>
      <c r="R1557" s="49"/>
      <c r="S1557" s="49"/>
      <c r="T1557" s="49"/>
      <c r="U1557" s="49"/>
      <c r="V1557" s="49"/>
      <c r="W1557" s="49"/>
      <c r="X1557" s="49"/>
      <c r="Y1557" s="49"/>
      <c r="Z1557" s="49"/>
      <c r="AA1557" s="49"/>
      <c r="AB1557" s="49"/>
      <c r="AC1557" s="49"/>
      <c r="AD1557" s="49"/>
      <c r="AE1557" s="49"/>
      <c r="AF1557" s="49"/>
      <c r="AG1557" s="49"/>
      <c r="AH1557" s="49"/>
      <c r="AI1557" s="49"/>
      <c r="AJ1557" s="49"/>
      <c r="AK1557" s="49"/>
      <c r="AL1557" s="49"/>
      <c r="AM1557" s="49"/>
      <c r="AN1557" s="49"/>
      <c r="AO1557" s="49"/>
      <c r="AP1557" s="49"/>
      <c r="AQ1557" s="49"/>
      <c r="AR1557" s="49"/>
      <c r="AX1557" s="19"/>
    </row>
    <row r="1558" spans="1:50" hidden="1">
      <c r="A1558" s="59" t="s">
        <v>1129</v>
      </c>
      <c r="B1558" s="59" t="s">
        <v>110</v>
      </c>
      <c r="C1558" s="3">
        <v>42492</v>
      </c>
      <c r="D1558" s="19"/>
      <c r="E1558" s="49"/>
      <c r="F1558" s="49"/>
      <c r="G1558" s="49"/>
      <c r="H1558" s="49"/>
      <c r="I1558" s="49"/>
      <c r="J1558" s="49"/>
      <c r="K1558" s="49"/>
      <c r="L1558" s="49"/>
      <c r="M1558" s="49"/>
      <c r="N1558" s="49"/>
      <c r="O1558" s="49"/>
      <c r="P1558" s="49"/>
      <c r="Q1558" s="49"/>
      <c r="R1558" s="49"/>
      <c r="S1558" s="49"/>
      <c r="T1558" s="49"/>
      <c r="U1558" s="49"/>
      <c r="V1558" s="49"/>
      <c r="W1558" s="49"/>
      <c r="X1558" s="49"/>
      <c r="Y1558" s="49"/>
      <c r="Z1558" s="49"/>
      <c r="AA1558" s="49"/>
      <c r="AB1558" s="49"/>
      <c r="AC1558" s="49"/>
      <c r="AD1558" s="49"/>
      <c r="AE1558" s="49"/>
      <c r="AF1558" s="49"/>
      <c r="AG1558" s="49"/>
      <c r="AH1558" s="49"/>
      <c r="AI1558" s="49"/>
      <c r="AJ1558" s="49"/>
      <c r="AK1558" s="49"/>
      <c r="AL1558" s="49"/>
      <c r="AM1558" s="49"/>
      <c r="AN1558" s="49"/>
      <c r="AO1558" s="49"/>
      <c r="AP1558" s="49"/>
      <c r="AQ1558" s="49"/>
      <c r="AR1558" s="49"/>
      <c r="AX1558" s="19"/>
    </row>
    <row r="1559" spans="1:50" hidden="1">
      <c r="A1559" s="59" t="s">
        <v>1130</v>
      </c>
      <c r="B1559" s="59" t="s">
        <v>111</v>
      </c>
      <c r="C1559" s="3">
        <v>42489</v>
      </c>
      <c r="D1559" s="19"/>
      <c r="E1559" s="49"/>
      <c r="F1559" s="49"/>
      <c r="G1559" s="49"/>
      <c r="H1559" s="49"/>
      <c r="I1559" s="49"/>
      <c r="J1559" s="49"/>
      <c r="K1559" s="49"/>
      <c r="L1559" s="49"/>
      <c r="M1559" s="49"/>
      <c r="N1559" s="49"/>
      <c r="O1559" s="49"/>
      <c r="P1559" s="49"/>
      <c r="Q1559" s="49"/>
      <c r="R1559" s="49"/>
      <c r="S1559" s="49"/>
      <c r="T1559" s="49"/>
      <c r="U1559" s="49"/>
      <c r="V1559" s="49"/>
      <c r="W1559" s="49"/>
      <c r="X1559" s="49"/>
      <c r="Y1559" s="49"/>
      <c r="Z1559" s="49"/>
      <c r="AA1559" s="49"/>
      <c r="AB1559" s="49"/>
      <c r="AC1559" s="49"/>
      <c r="AD1559" s="49"/>
      <c r="AE1559" s="49"/>
      <c r="AF1559" s="49"/>
      <c r="AG1559" s="49"/>
      <c r="AH1559" s="49"/>
      <c r="AI1559" s="49"/>
      <c r="AJ1559" s="49"/>
      <c r="AK1559" s="49"/>
      <c r="AL1559" s="49"/>
      <c r="AM1559" s="49"/>
      <c r="AN1559" s="49"/>
      <c r="AO1559" s="49"/>
      <c r="AP1559" s="49"/>
      <c r="AQ1559" s="49"/>
      <c r="AR1559" s="49"/>
      <c r="AX1559" s="19"/>
    </row>
    <row r="1560" spans="1:50" hidden="1">
      <c r="A1560" s="59" t="s">
        <v>1131</v>
      </c>
      <c r="B1560" s="59" t="s">
        <v>111</v>
      </c>
      <c r="C1560" s="3">
        <v>42488</v>
      </c>
      <c r="D1560" s="19"/>
      <c r="E1560" s="49"/>
      <c r="F1560" s="49"/>
      <c r="G1560" s="49"/>
      <c r="H1560" s="49"/>
      <c r="I1560" s="49"/>
      <c r="J1560" s="49"/>
      <c r="K1560" s="49"/>
      <c r="L1560" s="49"/>
      <c r="M1560" s="49"/>
      <c r="N1560" s="49"/>
      <c r="O1560" s="49"/>
      <c r="P1560" s="49"/>
      <c r="Q1560" s="49"/>
      <c r="R1560" s="49"/>
      <c r="S1560" s="49"/>
      <c r="T1560" s="49"/>
      <c r="U1560" s="49"/>
      <c r="V1560" s="49"/>
      <c r="W1560" s="49"/>
      <c r="X1560" s="49"/>
      <c r="Y1560" s="49"/>
      <c r="Z1560" s="49"/>
      <c r="AA1560" s="49"/>
      <c r="AB1560" s="49"/>
      <c r="AC1560" s="49"/>
      <c r="AD1560" s="49"/>
      <c r="AE1560" s="49"/>
      <c r="AF1560" s="49"/>
      <c r="AG1560" s="49"/>
      <c r="AH1560" s="49"/>
      <c r="AI1560" s="49"/>
      <c r="AJ1560" s="49"/>
      <c r="AK1560" s="49"/>
      <c r="AL1560" s="49"/>
      <c r="AM1560" s="49"/>
      <c r="AN1560" s="49"/>
      <c r="AO1560" s="49"/>
      <c r="AP1560" s="49"/>
      <c r="AQ1560" s="49"/>
      <c r="AR1560" s="49"/>
      <c r="AX1560" s="19"/>
    </row>
    <row r="1561" spans="1:50" hidden="1">
      <c r="A1561" s="59" t="s">
        <v>1132</v>
      </c>
      <c r="B1561" s="59" t="s">
        <v>111</v>
      </c>
      <c r="C1561" s="3">
        <v>42487</v>
      </c>
      <c r="D1561" s="19"/>
      <c r="E1561" s="49"/>
      <c r="F1561" s="49"/>
      <c r="G1561" s="49"/>
      <c r="H1561" s="49"/>
      <c r="I1561" s="49"/>
      <c r="J1561" s="49"/>
      <c r="K1561" s="49"/>
      <c r="L1561" s="49"/>
      <c r="M1561" s="49"/>
      <c r="N1561" s="49"/>
      <c r="O1561" s="49"/>
      <c r="P1561" s="49"/>
      <c r="Q1561" s="49"/>
      <c r="R1561" s="49"/>
      <c r="S1561" s="49"/>
      <c r="T1561" s="49"/>
      <c r="U1561" s="49"/>
      <c r="V1561" s="49"/>
      <c r="W1561" s="49"/>
      <c r="X1561" s="49"/>
      <c r="Y1561" s="49"/>
      <c r="Z1561" s="49"/>
      <c r="AA1561" s="49"/>
      <c r="AB1561" s="49"/>
      <c r="AC1561" s="49"/>
      <c r="AD1561" s="49"/>
      <c r="AE1561" s="49"/>
      <c r="AF1561" s="49"/>
      <c r="AG1561" s="49"/>
      <c r="AH1561" s="49"/>
      <c r="AI1561" s="49"/>
      <c r="AJ1561" s="49"/>
      <c r="AK1561" s="49"/>
      <c r="AL1561" s="49"/>
      <c r="AM1561" s="49"/>
      <c r="AN1561" s="49"/>
      <c r="AO1561" s="49"/>
      <c r="AP1561" s="49"/>
      <c r="AQ1561" s="49"/>
      <c r="AR1561" s="49"/>
      <c r="AX1561" s="19"/>
    </row>
    <row r="1562" spans="1:50" hidden="1">
      <c r="A1562" s="59" t="s">
        <v>1133</v>
      </c>
      <c r="B1562" s="59" t="s">
        <v>111</v>
      </c>
      <c r="C1562" s="3">
        <v>42486</v>
      </c>
      <c r="D1562" s="19"/>
      <c r="E1562" s="49"/>
      <c r="F1562" s="49"/>
      <c r="G1562" s="49"/>
      <c r="H1562" s="49"/>
      <c r="I1562" s="49"/>
      <c r="J1562" s="49"/>
      <c r="K1562" s="49"/>
      <c r="L1562" s="49"/>
      <c r="M1562" s="49"/>
      <c r="N1562" s="49"/>
      <c r="O1562" s="49"/>
      <c r="P1562" s="49"/>
      <c r="Q1562" s="49"/>
      <c r="R1562" s="49"/>
      <c r="S1562" s="49"/>
      <c r="T1562" s="49"/>
      <c r="U1562" s="49"/>
      <c r="V1562" s="49"/>
      <c r="W1562" s="49"/>
      <c r="X1562" s="49"/>
      <c r="Y1562" s="49"/>
      <c r="Z1562" s="49"/>
      <c r="AA1562" s="49"/>
      <c r="AB1562" s="49"/>
      <c r="AC1562" s="49"/>
      <c r="AD1562" s="49"/>
      <c r="AE1562" s="49"/>
      <c r="AF1562" s="49"/>
      <c r="AG1562" s="49"/>
      <c r="AH1562" s="49"/>
      <c r="AI1562" s="49"/>
      <c r="AJ1562" s="49"/>
      <c r="AK1562" s="49"/>
      <c r="AL1562" s="49"/>
      <c r="AM1562" s="49"/>
      <c r="AN1562" s="49"/>
      <c r="AO1562" s="49"/>
      <c r="AP1562" s="49"/>
      <c r="AQ1562" s="49"/>
      <c r="AR1562" s="49"/>
      <c r="AX1562" s="19"/>
    </row>
    <row r="1563" spans="1:50" hidden="1">
      <c r="A1563" s="59" t="s">
        <v>1134</v>
      </c>
      <c r="B1563" s="59" t="s">
        <v>111</v>
      </c>
      <c r="C1563" s="3">
        <v>42485</v>
      </c>
      <c r="D1563" s="19"/>
      <c r="E1563" s="49"/>
      <c r="F1563" s="49"/>
      <c r="G1563" s="49"/>
      <c r="H1563" s="49"/>
      <c r="I1563" s="49"/>
      <c r="J1563" s="49"/>
      <c r="K1563" s="49"/>
      <c r="L1563" s="49"/>
      <c r="M1563" s="49"/>
      <c r="N1563" s="49"/>
      <c r="O1563" s="49"/>
      <c r="P1563" s="49"/>
      <c r="Q1563" s="49"/>
      <c r="R1563" s="49"/>
      <c r="S1563" s="49"/>
      <c r="T1563" s="49"/>
      <c r="U1563" s="49"/>
      <c r="V1563" s="49"/>
      <c r="W1563" s="49"/>
      <c r="X1563" s="49"/>
      <c r="Y1563" s="49"/>
      <c r="Z1563" s="49"/>
      <c r="AA1563" s="49"/>
      <c r="AB1563" s="49"/>
      <c r="AC1563" s="49"/>
      <c r="AD1563" s="49"/>
      <c r="AE1563" s="49"/>
      <c r="AF1563" s="49"/>
      <c r="AG1563" s="49"/>
      <c r="AH1563" s="49"/>
      <c r="AI1563" s="49"/>
      <c r="AJ1563" s="49"/>
      <c r="AK1563" s="49"/>
      <c r="AL1563" s="49"/>
      <c r="AM1563" s="49"/>
      <c r="AN1563" s="49"/>
      <c r="AO1563" s="49"/>
      <c r="AP1563" s="49"/>
      <c r="AQ1563" s="49"/>
      <c r="AR1563" s="49"/>
      <c r="AX1563" s="19"/>
    </row>
    <row r="1564" spans="1:50" hidden="1">
      <c r="A1564" s="59" t="s">
        <v>1135</v>
      </c>
      <c r="B1564" s="59" t="s">
        <v>111</v>
      </c>
      <c r="C1564" s="3">
        <v>42482</v>
      </c>
      <c r="D1564" s="19"/>
      <c r="E1564" s="49"/>
      <c r="F1564" s="49"/>
      <c r="G1564" s="49"/>
      <c r="H1564" s="49"/>
      <c r="I1564" s="49"/>
      <c r="J1564" s="49"/>
      <c r="K1564" s="49"/>
      <c r="L1564" s="49"/>
      <c r="M1564" s="49"/>
      <c r="N1564" s="49"/>
      <c r="O1564" s="49"/>
      <c r="P1564" s="49"/>
      <c r="Q1564" s="49"/>
      <c r="R1564" s="49"/>
      <c r="S1564" s="49"/>
      <c r="T1564" s="49"/>
      <c r="U1564" s="49"/>
      <c r="V1564" s="49"/>
      <c r="W1564" s="49"/>
      <c r="X1564" s="49"/>
      <c r="Y1564" s="49"/>
      <c r="Z1564" s="49"/>
      <c r="AA1564" s="49"/>
      <c r="AB1564" s="49"/>
      <c r="AC1564" s="49"/>
      <c r="AD1564" s="49"/>
      <c r="AE1564" s="49"/>
      <c r="AF1564" s="49"/>
      <c r="AG1564" s="49"/>
      <c r="AH1564" s="49"/>
      <c r="AI1564" s="49"/>
      <c r="AJ1564" s="49"/>
      <c r="AK1564" s="49"/>
      <c r="AL1564" s="49"/>
      <c r="AM1564" s="49"/>
      <c r="AN1564" s="49"/>
      <c r="AO1564" s="49"/>
      <c r="AP1564" s="49"/>
      <c r="AQ1564" s="49"/>
      <c r="AR1564" s="49"/>
      <c r="AX1564" s="19"/>
    </row>
    <row r="1565" spans="1:50" hidden="1">
      <c r="A1565" s="59" t="s">
        <v>1136</v>
      </c>
      <c r="B1565" s="59" t="s">
        <v>111</v>
      </c>
      <c r="C1565" s="3">
        <v>42481</v>
      </c>
      <c r="D1565" s="19"/>
      <c r="E1565" s="49"/>
      <c r="F1565" s="49"/>
      <c r="G1565" s="49"/>
      <c r="H1565" s="49"/>
      <c r="I1565" s="49"/>
      <c r="J1565" s="49"/>
      <c r="K1565" s="49"/>
      <c r="L1565" s="49"/>
      <c r="M1565" s="49"/>
      <c r="N1565" s="49"/>
      <c r="O1565" s="49"/>
      <c r="P1565" s="49"/>
      <c r="Q1565" s="49"/>
      <c r="R1565" s="49"/>
      <c r="S1565" s="49"/>
      <c r="T1565" s="49"/>
      <c r="U1565" s="49"/>
      <c r="V1565" s="49"/>
      <c r="W1565" s="49"/>
      <c r="X1565" s="49"/>
      <c r="Y1565" s="49"/>
      <c r="Z1565" s="49"/>
      <c r="AA1565" s="49"/>
      <c r="AB1565" s="49"/>
      <c r="AC1565" s="49"/>
      <c r="AD1565" s="49"/>
      <c r="AE1565" s="49"/>
      <c r="AF1565" s="49"/>
      <c r="AG1565" s="49"/>
      <c r="AH1565" s="49"/>
      <c r="AI1565" s="49"/>
      <c r="AJ1565" s="49"/>
      <c r="AK1565" s="49"/>
      <c r="AL1565" s="49"/>
      <c r="AM1565" s="49"/>
      <c r="AN1565" s="49"/>
      <c r="AO1565" s="49"/>
      <c r="AP1565" s="49"/>
      <c r="AQ1565" s="49"/>
      <c r="AR1565" s="49"/>
      <c r="AX1565" s="19"/>
    </row>
    <row r="1566" spans="1:50" hidden="1">
      <c r="A1566" s="59" t="s">
        <v>1137</v>
      </c>
      <c r="B1566" s="59" t="s">
        <v>111</v>
      </c>
      <c r="C1566" s="3">
        <v>42480</v>
      </c>
      <c r="D1566" s="19"/>
      <c r="E1566" s="49"/>
      <c r="F1566" s="49"/>
      <c r="G1566" s="49"/>
      <c r="H1566" s="49"/>
      <c r="I1566" s="49"/>
      <c r="J1566" s="49"/>
      <c r="K1566" s="49"/>
      <c r="L1566" s="49"/>
      <c r="M1566" s="49"/>
      <c r="N1566" s="49"/>
      <c r="O1566" s="49"/>
      <c r="P1566" s="49"/>
      <c r="Q1566" s="49"/>
      <c r="R1566" s="49"/>
      <c r="S1566" s="49"/>
      <c r="T1566" s="49"/>
      <c r="U1566" s="49"/>
      <c r="V1566" s="49"/>
      <c r="W1566" s="49"/>
      <c r="X1566" s="49"/>
      <c r="Y1566" s="49"/>
      <c r="Z1566" s="49"/>
      <c r="AA1566" s="49"/>
      <c r="AB1566" s="49"/>
      <c r="AC1566" s="49"/>
      <c r="AD1566" s="49"/>
      <c r="AE1566" s="49"/>
      <c r="AF1566" s="49"/>
      <c r="AG1566" s="49"/>
      <c r="AH1566" s="49"/>
      <c r="AI1566" s="49"/>
      <c r="AJ1566" s="49"/>
      <c r="AK1566" s="49"/>
      <c r="AL1566" s="49"/>
      <c r="AM1566" s="49"/>
      <c r="AN1566" s="49"/>
      <c r="AO1566" s="49"/>
      <c r="AP1566" s="49"/>
      <c r="AQ1566" s="49"/>
      <c r="AR1566" s="49"/>
      <c r="AX1566" s="19"/>
    </row>
    <row r="1567" spans="1:50" hidden="1">
      <c r="A1567" s="59" t="s">
        <v>1138</v>
      </c>
      <c r="B1567" s="59" t="s">
        <v>111</v>
      </c>
      <c r="C1567" s="3">
        <v>42479</v>
      </c>
      <c r="D1567" s="19"/>
      <c r="E1567" s="49"/>
      <c r="F1567" s="49"/>
      <c r="G1567" s="49"/>
      <c r="H1567" s="49"/>
      <c r="I1567" s="49"/>
      <c r="J1567" s="49"/>
      <c r="K1567" s="49"/>
      <c r="L1567" s="49"/>
      <c r="M1567" s="49"/>
      <c r="N1567" s="49"/>
      <c r="O1567" s="49"/>
      <c r="P1567" s="49"/>
      <c r="Q1567" s="49"/>
      <c r="R1567" s="49"/>
      <c r="S1567" s="49"/>
      <c r="T1567" s="49"/>
      <c r="U1567" s="49"/>
      <c r="V1567" s="49"/>
      <c r="W1567" s="49"/>
      <c r="X1567" s="49"/>
      <c r="Y1567" s="49"/>
      <c r="Z1567" s="49"/>
      <c r="AA1567" s="49"/>
      <c r="AB1567" s="49"/>
      <c r="AC1567" s="49"/>
      <c r="AD1567" s="49"/>
      <c r="AE1567" s="49"/>
      <c r="AF1567" s="49"/>
      <c r="AG1567" s="49"/>
      <c r="AH1567" s="49"/>
      <c r="AI1567" s="49"/>
      <c r="AJ1567" s="49"/>
      <c r="AK1567" s="49"/>
      <c r="AL1567" s="49"/>
      <c r="AM1567" s="49"/>
      <c r="AN1567" s="49"/>
      <c r="AO1567" s="49"/>
      <c r="AP1567" s="49"/>
      <c r="AQ1567" s="49"/>
      <c r="AR1567" s="49"/>
      <c r="AX1567" s="19"/>
    </row>
    <row r="1568" spans="1:50" hidden="1">
      <c r="A1568" s="59" t="s">
        <v>1139</v>
      </c>
      <c r="B1568" s="59" t="s">
        <v>111</v>
      </c>
      <c r="C1568" s="3">
        <v>42478</v>
      </c>
      <c r="D1568" s="19"/>
      <c r="E1568" s="49"/>
      <c r="F1568" s="49"/>
      <c r="G1568" s="49"/>
      <c r="H1568" s="49"/>
      <c r="I1568" s="49"/>
      <c r="J1568" s="49"/>
      <c r="K1568" s="49"/>
      <c r="L1568" s="49"/>
      <c r="M1568" s="49"/>
      <c r="N1568" s="49"/>
      <c r="O1568" s="49"/>
      <c r="P1568" s="49"/>
      <c r="Q1568" s="49"/>
      <c r="R1568" s="49"/>
      <c r="S1568" s="49"/>
      <c r="T1568" s="49"/>
      <c r="U1568" s="49"/>
      <c r="V1568" s="49"/>
      <c r="W1568" s="49"/>
      <c r="X1568" s="49"/>
      <c r="Y1568" s="49"/>
      <c r="Z1568" s="49"/>
      <c r="AA1568" s="49"/>
      <c r="AB1568" s="49"/>
      <c r="AC1568" s="49"/>
      <c r="AD1568" s="49"/>
      <c r="AE1568" s="49"/>
      <c r="AF1568" s="49"/>
      <c r="AG1568" s="49"/>
      <c r="AH1568" s="49"/>
      <c r="AI1568" s="49"/>
      <c r="AJ1568" s="49"/>
      <c r="AK1568" s="49"/>
      <c r="AL1568" s="49"/>
      <c r="AM1568" s="49"/>
      <c r="AN1568" s="49"/>
      <c r="AO1568" s="49"/>
      <c r="AP1568" s="49"/>
      <c r="AQ1568" s="49"/>
      <c r="AR1568" s="49"/>
      <c r="AX1568" s="19"/>
    </row>
    <row r="1569" spans="1:50" hidden="1">
      <c r="A1569" s="59" t="s">
        <v>1140</v>
      </c>
      <c r="B1569" s="59" t="s">
        <v>111</v>
      </c>
      <c r="C1569" s="3">
        <v>42475</v>
      </c>
      <c r="D1569" s="19"/>
      <c r="E1569" s="49"/>
      <c r="F1569" s="49"/>
      <c r="G1569" s="49"/>
      <c r="H1569" s="49"/>
      <c r="I1569" s="49"/>
      <c r="J1569" s="49"/>
      <c r="K1569" s="49"/>
      <c r="L1569" s="49"/>
      <c r="M1569" s="49"/>
      <c r="N1569" s="49"/>
      <c r="O1569" s="49"/>
      <c r="P1569" s="49"/>
      <c r="Q1569" s="49"/>
      <c r="R1569" s="49"/>
      <c r="S1569" s="49"/>
      <c r="T1569" s="49"/>
      <c r="U1569" s="49"/>
      <c r="V1569" s="49"/>
      <c r="W1569" s="49"/>
      <c r="X1569" s="49"/>
      <c r="Y1569" s="49"/>
      <c r="Z1569" s="49"/>
      <c r="AA1569" s="49"/>
      <c r="AB1569" s="49"/>
      <c r="AC1569" s="49"/>
      <c r="AD1569" s="49"/>
      <c r="AE1569" s="49"/>
      <c r="AF1569" s="49"/>
      <c r="AG1569" s="49"/>
      <c r="AH1569" s="49"/>
      <c r="AI1569" s="49"/>
      <c r="AJ1569" s="49"/>
      <c r="AK1569" s="49"/>
      <c r="AL1569" s="49"/>
      <c r="AM1569" s="49"/>
      <c r="AN1569" s="49"/>
      <c r="AO1569" s="49"/>
      <c r="AP1569" s="49"/>
      <c r="AQ1569" s="49"/>
      <c r="AR1569" s="49"/>
      <c r="AX1569" s="19"/>
    </row>
    <row r="1570" spans="1:50" hidden="1">
      <c r="A1570" s="59" t="s">
        <v>1141</v>
      </c>
      <c r="B1570" s="59" t="s">
        <v>111</v>
      </c>
      <c r="C1570" s="3">
        <v>42474</v>
      </c>
      <c r="D1570" s="19"/>
      <c r="E1570" s="49"/>
      <c r="F1570" s="49"/>
      <c r="G1570" s="49"/>
      <c r="H1570" s="49"/>
      <c r="I1570" s="49"/>
      <c r="J1570" s="49"/>
      <c r="K1570" s="49"/>
      <c r="L1570" s="49"/>
      <c r="M1570" s="49"/>
      <c r="N1570" s="49"/>
      <c r="O1570" s="49"/>
      <c r="P1570" s="49"/>
      <c r="Q1570" s="49"/>
      <c r="R1570" s="49"/>
      <c r="S1570" s="49"/>
      <c r="T1570" s="49"/>
      <c r="U1570" s="49"/>
      <c r="V1570" s="49"/>
      <c r="W1570" s="49"/>
      <c r="X1570" s="49"/>
      <c r="Y1570" s="49"/>
      <c r="Z1570" s="49"/>
      <c r="AA1570" s="49"/>
      <c r="AB1570" s="49"/>
      <c r="AC1570" s="49"/>
      <c r="AD1570" s="49"/>
      <c r="AE1570" s="49"/>
      <c r="AF1570" s="49"/>
      <c r="AG1570" s="49"/>
      <c r="AH1570" s="49"/>
      <c r="AI1570" s="49"/>
      <c r="AJ1570" s="49"/>
      <c r="AK1570" s="49"/>
      <c r="AL1570" s="49"/>
      <c r="AM1570" s="49"/>
      <c r="AN1570" s="49"/>
      <c r="AO1570" s="49"/>
      <c r="AP1570" s="49"/>
      <c r="AQ1570" s="49"/>
      <c r="AR1570" s="49"/>
      <c r="AX1570" s="19"/>
    </row>
    <row r="1571" spans="1:50" hidden="1">
      <c r="A1571" s="59" t="s">
        <v>1142</v>
      </c>
      <c r="B1571" s="59" t="s">
        <v>111</v>
      </c>
      <c r="C1571" s="3">
        <v>42473</v>
      </c>
      <c r="D1571" s="19"/>
      <c r="E1571" s="49"/>
      <c r="F1571" s="49"/>
      <c r="G1571" s="49"/>
      <c r="H1571" s="49"/>
      <c r="I1571" s="49"/>
      <c r="J1571" s="49"/>
      <c r="K1571" s="49"/>
      <c r="L1571" s="49"/>
      <c r="M1571" s="49"/>
      <c r="N1571" s="49"/>
      <c r="O1571" s="49"/>
      <c r="P1571" s="49"/>
      <c r="Q1571" s="49"/>
      <c r="R1571" s="49"/>
      <c r="S1571" s="49"/>
      <c r="T1571" s="49"/>
      <c r="U1571" s="49"/>
      <c r="V1571" s="49"/>
      <c r="W1571" s="49"/>
      <c r="X1571" s="49"/>
      <c r="Y1571" s="49"/>
      <c r="Z1571" s="49"/>
      <c r="AA1571" s="49"/>
      <c r="AB1571" s="49"/>
      <c r="AC1571" s="49"/>
      <c r="AD1571" s="49"/>
      <c r="AE1571" s="49"/>
      <c r="AF1571" s="49"/>
      <c r="AG1571" s="49"/>
      <c r="AH1571" s="49"/>
      <c r="AI1571" s="49"/>
      <c r="AJ1571" s="49"/>
      <c r="AK1571" s="49"/>
      <c r="AL1571" s="49"/>
      <c r="AM1571" s="49"/>
      <c r="AN1571" s="49"/>
      <c r="AO1571" s="49"/>
      <c r="AP1571" s="49"/>
      <c r="AQ1571" s="49"/>
      <c r="AR1571" s="49"/>
      <c r="AX1571" s="19"/>
    </row>
    <row r="1572" spans="1:50" hidden="1">
      <c r="A1572" s="59" t="s">
        <v>1143</v>
      </c>
      <c r="B1572" s="59" t="s">
        <v>111</v>
      </c>
      <c r="C1572" s="3">
        <v>42472</v>
      </c>
      <c r="D1572" s="19"/>
      <c r="E1572" s="49"/>
      <c r="F1572" s="49"/>
      <c r="G1572" s="49"/>
      <c r="H1572" s="49"/>
      <c r="I1572" s="49"/>
      <c r="J1572" s="49"/>
      <c r="K1572" s="49"/>
      <c r="L1572" s="49"/>
      <c r="M1572" s="49"/>
      <c r="N1572" s="49"/>
      <c r="O1572" s="49"/>
      <c r="P1572" s="49"/>
      <c r="Q1572" s="49"/>
      <c r="R1572" s="49"/>
      <c r="S1572" s="49"/>
      <c r="T1572" s="49"/>
      <c r="U1572" s="49"/>
      <c r="V1572" s="49"/>
      <c r="W1572" s="49"/>
      <c r="X1572" s="49"/>
      <c r="Y1572" s="49"/>
      <c r="Z1572" s="49"/>
      <c r="AA1572" s="49"/>
      <c r="AB1572" s="49"/>
      <c r="AC1572" s="49"/>
      <c r="AD1572" s="49"/>
      <c r="AE1572" s="49"/>
      <c r="AF1572" s="49"/>
      <c r="AG1572" s="49"/>
      <c r="AH1572" s="49"/>
      <c r="AI1572" s="49"/>
      <c r="AJ1572" s="49"/>
      <c r="AK1572" s="49"/>
      <c r="AL1572" s="49"/>
      <c r="AM1572" s="49"/>
      <c r="AN1572" s="49"/>
      <c r="AO1572" s="49"/>
      <c r="AP1572" s="49"/>
      <c r="AQ1572" s="49"/>
      <c r="AR1572" s="49"/>
      <c r="AX1572" s="19"/>
    </row>
    <row r="1573" spans="1:50" hidden="1">
      <c r="A1573" s="59" t="s">
        <v>1144</v>
      </c>
      <c r="B1573" s="59" t="s">
        <v>111</v>
      </c>
      <c r="C1573" s="3">
        <v>42471</v>
      </c>
      <c r="D1573" s="19"/>
      <c r="E1573" s="49"/>
      <c r="F1573" s="49"/>
      <c r="G1573" s="49"/>
      <c r="H1573" s="49"/>
      <c r="I1573" s="49"/>
      <c r="J1573" s="49"/>
      <c r="K1573" s="49"/>
      <c r="L1573" s="49"/>
      <c r="M1573" s="49"/>
      <c r="N1573" s="49"/>
      <c r="O1573" s="49"/>
      <c r="P1573" s="49"/>
      <c r="Q1573" s="49"/>
      <c r="R1573" s="49"/>
      <c r="S1573" s="49"/>
      <c r="T1573" s="49"/>
      <c r="U1573" s="49"/>
      <c r="V1573" s="49"/>
      <c r="W1573" s="49"/>
      <c r="X1573" s="49"/>
      <c r="Y1573" s="49"/>
      <c r="Z1573" s="49"/>
      <c r="AA1573" s="49"/>
      <c r="AB1573" s="49"/>
      <c r="AC1573" s="49"/>
      <c r="AD1573" s="49"/>
      <c r="AE1573" s="49"/>
      <c r="AF1573" s="49"/>
      <c r="AG1573" s="49"/>
      <c r="AH1573" s="49"/>
      <c r="AI1573" s="49"/>
      <c r="AJ1573" s="49"/>
      <c r="AK1573" s="49"/>
      <c r="AL1573" s="49"/>
      <c r="AM1573" s="49"/>
      <c r="AN1573" s="49"/>
      <c r="AO1573" s="49"/>
      <c r="AP1573" s="49"/>
      <c r="AQ1573" s="49"/>
      <c r="AR1573" s="49"/>
      <c r="AX1573" s="19"/>
    </row>
    <row r="1574" spans="1:50" hidden="1">
      <c r="A1574" s="59" t="s">
        <v>1145</v>
      </c>
      <c r="B1574" s="59" t="s">
        <v>111</v>
      </c>
      <c r="C1574" s="3">
        <v>42468</v>
      </c>
      <c r="D1574" s="19"/>
      <c r="E1574" s="49"/>
      <c r="F1574" s="49"/>
      <c r="G1574" s="49"/>
      <c r="H1574" s="49"/>
      <c r="I1574" s="49"/>
      <c r="J1574" s="49"/>
      <c r="K1574" s="49"/>
      <c r="L1574" s="49"/>
      <c r="M1574" s="49"/>
      <c r="N1574" s="49"/>
      <c r="O1574" s="49"/>
      <c r="P1574" s="49"/>
      <c r="Q1574" s="49"/>
      <c r="R1574" s="49"/>
      <c r="S1574" s="49"/>
      <c r="T1574" s="49"/>
      <c r="U1574" s="49"/>
      <c r="V1574" s="49"/>
      <c r="W1574" s="49"/>
      <c r="X1574" s="49"/>
      <c r="Y1574" s="49"/>
      <c r="Z1574" s="49"/>
      <c r="AA1574" s="49"/>
      <c r="AB1574" s="49"/>
      <c r="AC1574" s="49"/>
      <c r="AD1574" s="49"/>
      <c r="AE1574" s="49"/>
      <c r="AF1574" s="49"/>
      <c r="AG1574" s="49"/>
      <c r="AH1574" s="49"/>
      <c r="AI1574" s="49"/>
      <c r="AJ1574" s="49"/>
      <c r="AK1574" s="49"/>
      <c r="AL1574" s="49"/>
      <c r="AM1574" s="49"/>
      <c r="AN1574" s="49"/>
      <c r="AO1574" s="49"/>
      <c r="AP1574" s="49"/>
      <c r="AQ1574" s="49"/>
      <c r="AR1574" s="49"/>
      <c r="AX1574" s="19"/>
    </row>
    <row r="1575" spans="1:50" hidden="1">
      <c r="A1575" s="59" t="s">
        <v>1146</v>
      </c>
      <c r="B1575" s="59" t="s">
        <v>111</v>
      </c>
      <c r="C1575" s="3">
        <v>42467</v>
      </c>
      <c r="D1575" s="19"/>
      <c r="E1575" s="49"/>
      <c r="F1575" s="49"/>
      <c r="G1575" s="49"/>
      <c r="H1575" s="49"/>
      <c r="I1575" s="49"/>
      <c r="J1575" s="49"/>
      <c r="K1575" s="49"/>
      <c r="L1575" s="49"/>
      <c r="M1575" s="49"/>
      <c r="N1575" s="49"/>
      <c r="O1575" s="49"/>
      <c r="P1575" s="49"/>
      <c r="Q1575" s="49"/>
      <c r="R1575" s="49"/>
      <c r="S1575" s="49"/>
      <c r="T1575" s="49"/>
      <c r="U1575" s="49"/>
      <c r="V1575" s="49"/>
      <c r="W1575" s="49"/>
      <c r="X1575" s="49"/>
      <c r="Y1575" s="49"/>
      <c r="Z1575" s="49"/>
      <c r="AA1575" s="49"/>
      <c r="AB1575" s="49"/>
      <c r="AC1575" s="49"/>
      <c r="AD1575" s="49"/>
      <c r="AE1575" s="49"/>
      <c r="AF1575" s="49"/>
      <c r="AG1575" s="49"/>
      <c r="AH1575" s="49"/>
      <c r="AI1575" s="49"/>
      <c r="AJ1575" s="49"/>
      <c r="AK1575" s="49"/>
      <c r="AL1575" s="49"/>
      <c r="AM1575" s="49"/>
      <c r="AN1575" s="49"/>
      <c r="AO1575" s="49"/>
      <c r="AP1575" s="49"/>
      <c r="AQ1575" s="49"/>
      <c r="AR1575" s="49"/>
      <c r="AX1575" s="19"/>
    </row>
    <row r="1576" spans="1:50" hidden="1">
      <c r="A1576" s="59" t="s">
        <v>1147</v>
      </c>
      <c r="B1576" s="59" t="s">
        <v>111</v>
      </c>
      <c r="C1576" s="3">
        <v>42466</v>
      </c>
      <c r="D1576" s="19"/>
      <c r="E1576" s="49"/>
      <c r="F1576" s="49"/>
      <c r="G1576" s="49"/>
      <c r="H1576" s="49"/>
      <c r="I1576" s="49"/>
      <c r="J1576" s="49"/>
      <c r="K1576" s="49"/>
      <c r="L1576" s="49"/>
      <c r="M1576" s="49"/>
      <c r="N1576" s="49"/>
      <c r="O1576" s="49"/>
      <c r="P1576" s="49"/>
      <c r="Q1576" s="49"/>
      <c r="R1576" s="49"/>
      <c r="S1576" s="49"/>
      <c r="T1576" s="49"/>
      <c r="U1576" s="49"/>
      <c r="V1576" s="49"/>
      <c r="W1576" s="49"/>
      <c r="X1576" s="49"/>
      <c r="Y1576" s="49"/>
      <c r="Z1576" s="49"/>
      <c r="AA1576" s="49"/>
      <c r="AB1576" s="49"/>
      <c r="AC1576" s="49"/>
      <c r="AD1576" s="49"/>
      <c r="AE1576" s="49"/>
      <c r="AF1576" s="49"/>
      <c r="AG1576" s="49"/>
      <c r="AH1576" s="49"/>
      <c r="AI1576" s="49"/>
      <c r="AJ1576" s="49"/>
      <c r="AK1576" s="49"/>
      <c r="AL1576" s="49"/>
      <c r="AM1576" s="49"/>
      <c r="AN1576" s="49"/>
      <c r="AO1576" s="49"/>
      <c r="AP1576" s="49"/>
      <c r="AQ1576" s="49"/>
      <c r="AR1576" s="49"/>
      <c r="AX1576" s="19"/>
    </row>
    <row r="1577" spans="1:50" hidden="1">
      <c r="A1577" s="59" t="s">
        <v>1148</v>
      </c>
      <c r="B1577" s="59" t="s">
        <v>111</v>
      </c>
      <c r="C1577" s="3">
        <v>42465</v>
      </c>
      <c r="D1577" s="19"/>
      <c r="E1577" s="49"/>
      <c r="F1577" s="49"/>
      <c r="G1577" s="49"/>
      <c r="H1577" s="49"/>
      <c r="I1577" s="49"/>
      <c r="J1577" s="49"/>
      <c r="K1577" s="49"/>
      <c r="L1577" s="49"/>
      <c r="M1577" s="49"/>
      <c r="N1577" s="49"/>
      <c r="O1577" s="49"/>
      <c r="P1577" s="49"/>
      <c r="Q1577" s="49"/>
      <c r="R1577" s="49"/>
      <c r="S1577" s="49"/>
      <c r="T1577" s="49"/>
      <c r="U1577" s="49"/>
      <c r="V1577" s="49"/>
      <c r="W1577" s="49"/>
      <c r="X1577" s="49"/>
      <c r="Y1577" s="49"/>
      <c r="Z1577" s="49"/>
      <c r="AA1577" s="49"/>
      <c r="AB1577" s="49"/>
      <c r="AC1577" s="49"/>
      <c r="AD1577" s="49"/>
      <c r="AE1577" s="49"/>
      <c r="AF1577" s="49"/>
      <c r="AG1577" s="49"/>
      <c r="AH1577" s="49"/>
      <c r="AI1577" s="49"/>
      <c r="AJ1577" s="49"/>
      <c r="AK1577" s="49"/>
      <c r="AL1577" s="49"/>
      <c r="AM1577" s="49"/>
      <c r="AN1577" s="49"/>
      <c r="AO1577" s="49"/>
      <c r="AP1577" s="49"/>
      <c r="AQ1577" s="49"/>
      <c r="AR1577" s="49"/>
      <c r="AX1577" s="19"/>
    </row>
    <row r="1578" spans="1:50" hidden="1">
      <c r="A1578" s="59" t="s">
        <v>1149</v>
      </c>
      <c r="B1578" s="59" t="s">
        <v>111</v>
      </c>
      <c r="C1578" s="3">
        <v>42464</v>
      </c>
      <c r="D1578" s="19"/>
      <c r="E1578" s="49"/>
      <c r="F1578" s="49"/>
      <c r="G1578" s="49"/>
      <c r="H1578" s="49"/>
      <c r="I1578" s="49"/>
      <c r="J1578" s="49"/>
      <c r="K1578" s="49"/>
      <c r="L1578" s="49"/>
      <c r="M1578" s="49"/>
      <c r="N1578" s="49"/>
      <c r="O1578" s="49"/>
      <c r="P1578" s="49"/>
      <c r="Q1578" s="49"/>
      <c r="R1578" s="49"/>
      <c r="S1578" s="49"/>
      <c r="T1578" s="49"/>
      <c r="U1578" s="49"/>
      <c r="V1578" s="49"/>
      <c r="W1578" s="49"/>
      <c r="X1578" s="49"/>
      <c r="Y1578" s="49"/>
      <c r="Z1578" s="49"/>
      <c r="AA1578" s="49"/>
      <c r="AB1578" s="49"/>
      <c r="AC1578" s="49"/>
      <c r="AD1578" s="49"/>
      <c r="AE1578" s="49"/>
      <c r="AF1578" s="49"/>
      <c r="AG1578" s="49"/>
      <c r="AH1578" s="49"/>
      <c r="AI1578" s="49"/>
      <c r="AJ1578" s="49"/>
      <c r="AK1578" s="49"/>
      <c r="AL1578" s="49"/>
      <c r="AM1578" s="49"/>
      <c r="AN1578" s="49"/>
      <c r="AO1578" s="49"/>
      <c r="AP1578" s="49"/>
      <c r="AQ1578" s="49"/>
      <c r="AR1578" s="49"/>
      <c r="AX1578" s="19"/>
    </row>
    <row r="1579" spans="1:50" hidden="1">
      <c r="A1579" s="59" t="s">
        <v>1150</v>
      </c>
      <c r="B1579" s="59" t="s">
        <v>111</v>
      </c>
      <c r="C1579" s="3">
        <v>42461</v>
      </c>
      <c r="D1579" s="19"/>
      <c r="E1579" s="49"/>
      <c r="F1579" s="49"/>
      <c r="G1579" s="49"/>
      <c r="H1579" s="49"/>
      <c r="I1579" s="49"/>
      <c r="J1579" s="49"/>
      <c r="K1579" s="49"/>
      <c r="L1579" s="49"/>
      <c r="M1579" s="49"/>
      <c r="N1579" s="49"/>
      <c r="O1579" s="49"/>
      <c r="P1579" s="49"/>
      <c r="Q1579" s="49"/>
      <c r="R1579" s="49"/>
      <c r="S1579" s="49"/>
      <c r="T1579" s="49"/>
      <c r="U1579" s="49"/>
      <c r="V1579" s="49"/>
      <c r="W1579" s="49"/>
      <c r="X1579" s="49"/>
      <c r="Y1579" s="49"/>
      <c r="Z1579" s="49"/>
      <c r="AA1579" s="49"/>
      <c r="AB1579" s="49"/>
      <c r="AC1579" s="49"/>
      <c r="AD1579" s="49"/>
      <c r="AE1579" s="49"/>
      <c r="AF1579" s="49"/>
      <c r="AG1579" s="49"/>
      <c r="AH1579" s="49"/>
      <c r="AI1579" s="49"/>
      <c r="AJ1579" s="49"/>
      <c r="AK1579" s="49"/>
      <c r="AL1579" s="49"/>
      <c r="AM1579" s="49"/>
      <c r="AN1579" s="49"/>
      <c r="AO1579" s="49"/>
      <c r="AP1579" s="49"/>
      <c r="AQ1579" s="49"/>
      <c r="AR1579" s="49"/>
      <c r="AX1579" s="19"/>
    </row>
    <row r="1580" spans="1:50" hidden="1">
      <c r="A1580" s="59" t="s">
        <v>1151</v>
      </c>
      <c r="B1580" s="59" t="s">
        <v>112</v>
      </c>
      <c r="C1580" s="3">
        <v>42460</v>
      </c>
      <c r="D1580" s="19"/>
      <c r="E1580" s="49"/>
      <c r="F1580" s="49"/>
      <c r="G1580" s="49"/>
      <c r="H1580" s="49"/>
      <c r="I1580" s="49"/>
      <c r="J1580" s="49"/>
      <c r="K1580" s="49"/>
      <c r="L1580" s="49"/>
      <c r="M1580" s="49"/>
      <c r="N1580" s="49"/>
      <c r="O1580" s="49"/>
      <c r="P1580" s="49"/>
      <c r="Q1580" s="49"/>
      <c r="R1580" s="49"/>
      <c r="S1580" s="49"/>
      <c r="T1580" s="49"/>
      <c r="U1580" s="49"/>
      <c r="V1580" s="49"/>
      <c r="W1580" s="49"/>
      <c r="X1580" s="49"/>
      <c r="Y1580" s="49"/>
      <c r="Z1580" s="49"/>
      <c r="AA1580" s="49"/>
      <c r="AB1580" s="49"/>
      <c r="AC1580" s="49"/>
      <c r="AD1580" s="49"/>
      <c r="AE1580" s="49"/>
      <c r="AF1580" s="49"/>
      <c r="AG1580" s="49"/>
      <c r="AH1580" s="49"/>
      <c r="AI1580" s="49"/>
      <c r="AJ1580" s="49"/>
      <c r="AK1580" s="49"/>
      <c r="AL1580" s="49"/>
      <c r="AM1580" s="49"/>
      <c r="AN1580" s="49"/>
      <c r="AO1580" s="49"/>
      <c r="AP1580" s="49"/>
      <c r="AQ1580" s="49"/>
      <c r="AR1580" s="49"/>
      <c r="AX1580" s="19"/>
    </row>
    <row r="1581" spans="1:50" hidden="1">
      <c r="A1581" s="59" t="s">
        <v>1152</v>
      </c>
      <c r="B1581" s="59" t="s">
        <v>112</v>
      </c>
      <c r="C1581" s="3">
        <v>42459</v>
      </c>
      <c r="D1581" s="19"/>
      <c r="E1581" s="49"/>
      <c r="F1581" s="49"/>
      <c r="G1581" s="49"/>
      <c r="H1581" s="49"/>
      <c r="I1581" s="49"/>
      <c r="J1581" s="49"/>
      <c r="K1581" s="49"/>
      <c r="L1581" s="49"/>
      <c r="M1581" s="49"/>
      <c r="N1581" s="49"/>
      <c r="O1581" s="49"/>
      <c r="P1581" s="49"/>
      <c r="Q1581" s="49"/>
      <c r="R1581" s="49"/>
      <c r="S1581" s="49"/>
      <c r="T1581" s="49"/>
      <c r="U1581" s="49"/>
      <c r="V1581" s="49"/>
      <c r="W1581" s="49"/>
      <c r="X1581" s="49"/>
      <c r="Y1581" s="49"/>
      <c r="Z1581" s="49"/>
      <c r="AA1581" s="49"/>
      <c r="AB1581" s="49"/>
      <c r="AC1581" s="49"/>
      <c r="AD1581" s="49"/>
      <c r="AE1581" s="49"/>
      <c r="AF1581" s="49"/>
      <c r="AG1581" s="49"/>
      <c r="AH1581" s="49"/>
      <c r="AI1581" s="49"/>
      <c r="AJ1581" s="49"/>
      <c r="AK1581" s="49"/>
      <c r="AL1581" s="49"/>
      <c r="AM1581" s="49"/>
      <c r="AN1581" s="49"/>
      <c r="AO1581" s="49"/>
      <c r="AP1581" s="49"/>
      <c r="AQ1581" s="49"/>
      <c r="AR1581" s="49"/>
      <c r="AX1581" s="19"/>
    </row>
    <row r="1582" spans="1:50" hidden="1">
      <c r="A1582" s="59" t="s">
        <v>1153</v>
      </c>
      <c r="B1582" s="59" t="s">
        <v>112</v>
      </c>
      <c r="C1582" s="3">
        <v>42458</v>
      </c>
      <c r="D1582" s="19"/>
      <c r="E1582" s="49"/>
      <c r="F1582" s="49"/>
      <c r="G1582" s="49"/>
      <c r="H1582" s="49"/>
      <c r="I1582" s="49"/>
      <c r="J1582" s="49"/>
      <c r="K1582" s="49"/>
      <c r="L1582" s="49"/>
      <c r="M1582" s="49"/>
      <c r="N1582" s="49"/>
      <c r="O1582" s="49"/>
      <c r="P1582" s="49"/>
      <c r="Q1582" s="49"/>
      <c r="R1582" s="49"/>
      <c r="S1582" s="49"/>
      <c r="T1582" s="49"/>
      <c r="U1582" s="49"/>
      <c r="V1582" s="49"/>
      <c r="W1582" s="49"/>
      <c r="X1582" s="49"/>
      <c r="Y1582" s="49"/>
      <c r="Z1582" s="49"/>
      <c r="AA1582" s="49"/>
      <c r="AB1582" s="49"/>
      <c r="AC1582" s="49"/>
      <c r="AD1582" s="49"/>
      <c r="AE1582" s="49"/>
      <c r="AF1582" s="49"/>
      <c r="AG1582" s="49"/>
      <c r="AH1582" s="49"/>
      <c r="AI1582" s="49"/>
      <c r="AJ1582" s="49"/>
      <c r="AK1582" s="49"/>
      <c r="AL1582" s="49"/>
      <c r="AM1582" s="49"/>
      <c r="AN1582" s="49"/>
      <c r="AO1582" s="49"/>
      <c r="AP1582" s="49"/>
      <c r="AQ1582" s="49"/>
      <c r="AR1582" s="49"/>
      <c r="AX1582" s="19"/>
    </row>
    <row r="1583" spans="1:50" hidden="1">
      <c r="A1583" s="59" t="s">
        <v>1154</v>
      </c>
      <c r="B1583" s="59" t="s">
        <v>112</v>
      </c>
      <c r="C1583" s="3">
        <v>42457</v>
      </c>
      <c r="D1583" s="19"/>
      <c r="E1583" s="49"/>
      <c r="F1583" s="49"/>
      <c r="G1583" s="49"/>
      <c r="H1583" s="49"/>
      <c r="I1583" s="49"/>
      <c r="J1583" s="49"/>
      <c r="K1583" s="49"/>
      <c r="L1583" s="49"/>
      <c r="M1583" s="49"/>
      <c r="N1583" s="49"/>
      <c r="O1583" s="49"/>
      <c r="P1583" s="49"/>
      <c r="Q1583" s="49"/>
      <c r="R1583" s="49"/>
      <c r="S1583" s="49"/>
      <c r="T1583" s="49"/>
      <c r="U1583" s="49"/>
      <c r="V1583" s="49"/>
      <c r="W1583" s="49"/>
      <c r="X1583" s="49"/>
      <c r="Y1583" s="49"/>
      <c r="Z1583" s="49"/>
      <c r="AA1583" s="49"/>
      <c r="AB1583" s="49"/>
      <c r="AC1583" s="49"/>
      <c r="AD1583" s="49"/>
      <c r="AE1583" s="49"/>
      <c r="AF1583" s="49"/>
      <c r="AG1583" s="49"/>
      <c r="AH1583" s="49"/>
      <c r="AI1583" s="49"/>
      <c r="AJ1583" s="49"/>
      <c r="AK1583" s="49"/>
      <c r="AL1583" s="49"/>
      <c r="AM1583" s="49"/>
      <c r="AN1583" s="49"/>
      <c r="AO1583" s="49"/>
      <c r="AP1583" s="49"/>
      <c r="AQ1583" s="49"/>
      <c r="AR1583" s="49"/>
      <c r="AX1583" s="19"/>
    </row>
    <row r="1584" spans="1:50" hidden="1">
      <c r="A1584" s="59" t="s">
        <v>1155</v>
      </c>
      <c r="B1584" s="59" t="s">
        <v>112</v>
      </c>
      <c r="C1584" s="3">
        <v>42454</v>
      </c>
      <c r="D1584" s="19"/>
      <c r="E1584" s="49"/>
      <c r="F1584" s="49"/>
      <c r="G1584" s="49"/>
      <c r="H1584" s="49"/>
      <c r="I1584" s="49"/>
      <c r="J1584" s="49"/>
      <c r="K1584" s="49"/>
      <c r="L1584" s="49"/>
      <c r="M1584" s="49"/>
      <c r="N1584" s="49"/>
      <c r="O1584" s="49"/>
      <c r="P1584" s="49"/>
      <c r="Q1584" s="49"/>
      <c r="R1584" s="49"/>
      <c r="S1584" s="49"/>
      <c r="T1584" s="49"/>
      <c r="U1584" s="49"/>
      <c r="V1584" s="49"/>
      <c r="W1584" s="49"/>
      <c r="X1584" s="49"/>
      <c r="Y1584" s="49"/>
      <c r="Z1584" s="49"/>
      <c r="AA1584" s="49"/>
      <c r="AB1584" s="49"/>
      <c r="AC1584" s="49"/>
      <c r="AD1584" s="49"/>
      <c r="AE1584" s="49"/>
      <c r="AF1584" s="49"/>
      <c r="AG1584" s="49"/>
      <c r="AH1584" s="49"/>
      <c r="AI1584" s="49"/>
      <c r="AJ1584" s="49"/>
      <c r="AK1584" s="49"/>
      <c r="AL1584" s="49"/>
      <c r="AM1584" s="49"/>
      <c r="AN1584" s="49"/>
      <c r="AO1584" s="49"/>
      <c r="AP1584" s="49"/>
      <c r="AQ1584" s="49"/>
      <c r="AR1584" s="49"/>
      <c r="AX1584" s="19"/>
    </row>
    <row r="1585" spans="1:50" hidden="1">
      <c r="A1585" s="59" t="s">
        <v>1156</v>
      </c>
      <c r="B1585" s="59" t="s">
        <v>112</v>
      </c>
      <c r="C1585" s="3">
        <v>42453</v>
      </c>
      <c r="D1585" s="19"/>
      <c r="E1585" s="49"/>
      <c r="F1585" s="49"/>
      <c r="G1585" s="49"/>
      <c r="H1585" s="49"/>
      <c r="I1585" s="49"/>
      <c r="J1585" s="49"/>
      <c r="K1585" s="49"/>
      <c r="L1585" s="49"/>
      <c r="M1585" s="49"/>
      <c r="N1585" s="49"/>
      <c r="O1585" s="49"/>
      <c r="P1585" s="49"/>
      <c r="Q1585" s="49"/>
      <c r="R1585" s="49"/>
      <c r="S1585" s="49"/>
      <c r="T1585" s="49"/>
      <c r="U1585" s="49"/>
      <c r="V1585" s="49"/>
      <c r="W1585" s="49"/>
      <c r="X1585" s="49"/>
      <c r="Y1585" s="49"/>
      <c r="Z1585" s="49"/>
      <c r="AA1585" s="49"/>
      <c r="AB1585" s="49"/>
      <c r="AC1585" s="49"/>
      <c r="AD1585" s="49"/>
      <c r="AE1585" s="49"/>
      <c r="AF1585" s="49"/>
      <c r="AG1585" s="49"/>
      <c r="AH1585" s="49"/>
      <c r="AI1585" s="49"/>
      <c r="AJ1585" s="49"/>
      <c r="AK1585" s="49"/>
      <c r="AL1585" s="49"/>
      <c r="AM1585" s="49"/>
      <c r="AN1585" s="49"/>
      <c r="AO1585" s="49"/>
      <c r="AP1585" s="49"/>
      <c r="AQ1585" s="49"/>
      <c r="AR1585" s="49"/>
      <c r="AX1585" s="19"/>
    </row>
    <row r="1586" spans="1:50" hidden="1">
      <c r="A1586" s="59" t="s">
        <v>1157</v>
      </c>
      <c r="B1586" s="59" t="s">
        <v>112</v>
      </c>
      <c r="C1586" s="3">
        <v>42452</v>
      </c>
      <c r="D1586" s="19"/>
      <c r="E1586" s="49"/>
      <c r="F1586" s="49"/>
      <c r="G1586" s="49"/>
      <c r="H1586" s="49"/>
      <c r="I1586" s="49"/>
      <c r="J1586" s="49"/>
      <c r="K1586" s="49"/>
      <c r="L1586" s="49"/>
      <c r="M1586" s="49"/>
      <c r="N1586" s="49"/>
      <c r="O1586" s="49"/>
      <c r="P1586" s="49"/>
      <c r="Q1586" s="49"/>
      <c r="R1586" s="49"/>
      <c r="S1586" s="49"/>
      <c r="T1586" s="49"/>
      <c r="U1586" s="49"/>
      <c r="V1586" s="49"/>
      <c r="W1586" s="49"/>
      <c r="X1586" s="49"/>
      <c r="Y1586" s="49"/>
      <c r="Z1586" s="49"/>
      <c r="AA1586" s="49"/>
      <c r="AB1586" s="49"/>
      <c r="AC1586" s="49"/>
      <c r="AD1586" s="49"/>
      <c r="AE1586" s="49"/>
      <c r="AF1586" s="49"/>
      <c r="AG1586" s="49"/>
      <c r="AH1586" s="49"/>
      <c r="AI1586" s="49"/>
      <c r="AJ1586" s="49"/>
      <c r="AK1586" s="49"/>
      <c r="AL1586" s="49"/>
      <c r="AM1586" s="49"/>
      <c r="AN1586" s="49"/>
      <c r="AO1586" s="49"/>
      <c r="AP1586" s="49"/>
      <c r="AQ1586" s="49"/>
      <c r="AR1586" s="49"/>
      <c r="AX1586" s="19"/>
    </row>
    <row r="1587" spans="1:50" hidden="1">
      <c r="A1587" s="59" t="s">
        <v>51</v>
      </c>
      <c r="B1587" s="59" t="s">
        <v>112</v>
      </c>
      <c r="C1587" s="3">
        <v>42451</v>
      </c>
      <c r="D1587" s="19"/>
      <c r="E1587" s="49"/>
      <c r="F1587" s="49"/>
      <c r="G1587" s="49"/>
      <c r="H1587" s="49"/>
      <c r="I1587" s="49"/>
      <c r="J1587" s="49"/>
      <c r="K1587" s="49"/>
      <c r="L1587" s="49"/>
      <c r="M1587" s="49"/>
      <c r="N1587" s="49"/>
      <c r="O1587" s="49"/>
      <c r="P1587" s="49"/>
      <c r="Q1587" s="49"/>
      <c r="R1587" s="49"/>
      <c r="S1587" s="49"/>
      <c r="T1587" s="49"/>
      <c r="U1587" s="49"/>
      <c r="V1587" s="49"/>
      <c r="W1587" s="49"/>
      <c r="X1587" s="49"/>
      <c r="Y1587" s="49"/>
      <c r="Z1587" s="49"/>
      <c r="AA1587" s="49"/>
      <c r="AB1587" s="49"/>
      <c r="AC1587" s="49"/>
      <c r="AD1587" s="49"/>
      <c r="AE1587" s="49"/>
      <c r="AF1587" s="49"/>
      <c r="AG1587" s="49"/>
      <c r="AH1587" s="49"/>
      <c r="AI1587" s="49"/>
      <c r="AJ1587" s="49"/>
      <c r="AK1587" s="49"/>
      <c r="AL1587" s="49"/>
      <c r="AM1587" s="49"/>
      <c r="AN1587" s="49"/>
      <c r="AO1587" s="49"/>
      <c r="AP1587" s="49"/>
      <c r="AQ1587" s="49"/>
      <c r="AR1587" s="49"/>
      <c r="AX1587" s="19"/>
    </row>
    <row r="1588" spans="1:50" hidden="1">
      <c r="A1588" s="59" t="s">
        <v>1158</v>
      </c>
      <c r="B1588" s="59" t="s">
        <v>112</v>
      </c>
      <c r="C1588" s="3">
        <v>42450</v>
      </c>
      <c r="D1588" s="19"/>
      <c r="E1588" s="49"/>
      <c r="F1588" s="49"/>
      <c r="G1588" s="49"/>
      <c r="H1588" s="49"/>
      <c r="I1588" s="49"/>
      <c r="J1588" s="49"/>
      <c r="K1588" s="49"/>
      <c r="L1588" s="49"/>
      <c r="M1588" s="49"/>
      <c r="N1588" s="49"/>
      <c r="O1588" s="49"/>
      <c r="P1588" s="49"/>
      <c r="Q1588" s="49"/>
      <c r="R1588" s="49"/>
      <c r="S1588" s="49"/>
      <c r="T1588" s="49"/>
      <c r="U1588" s="49"/>
      <c r="V1588" s="49"/>
      <c r="W1588" s="49"/>
      <c r="X1588" s="49"/>
      <c r="Y1588" s="49"/>
      <c r="Z1588" s="49"/>
      <c r="AA1588" s="49"/>
      <c r="AB1588" s="49"/>
      <c r="AC1588" s="49"/>
      <c r="AD1588" s="49"/>
      <c r="AE1588" s="49"/>
      <c r="AF1588" s="49"/>
      <c r="AG1588" s="49"/>
      <c r="AH1588" s="49"/>
      <c r="AI1588" s="49"/>
      <c r="AJ1588" s="49"/>
      <c r="AK1588" s="49"/>
      <c r="AL1588" s="49"/>
      <c r="AM1588" s="49"/>
      <c r="AN1588" s="49"/>
      <c r="AO1588" s="49"/>
      <c r="AP1588" s="49"/>
      <c r="AQ1588" s="49"/>
      <c r="AR1588" s="49"/>
      <c r="AX1588" s="19"/>
    </row>
    <row r="1589" spans="1:50" hidden="1">
      <c r="A1589" s="59" t="s">
        <v>1159</v>
      </c>
      <c r="B1589" s="59" t="s">
        <v>112</v>
      </c>
      <c r="C1589" s="3">
        <v>42447</v>
      </c>
      <c r="D1589" s="19"/>
      <c r="E1589" s="49"/>
      <c r="F1589" s="49"/>
      <c r="G1589" s="49"/>
      <c r="H1589" s="49"/>
      <c r="I1589" s="49"/>
      <c r="J1589" s="49"/>
      <c r="K1589" s="49"/>
      <c r="L1589" s="49"/>
      <c r="M1589" s="49"/>
      <c r="N1589" s="49"/>
      <c r="O1589" s="49"/>
      <c r="P1589" s="49"/>
      <c r="Q1589" s="49"/>
      <c r="R1589" s="49"/>
      <c r="S1589" s="49"/>
      <c r="T1589" s="49"/>
      <c r="U1589" s="49"/>
      <c r="V1589" s="49"/>
      <c r="W1589" s="49"/>
      <c r="X1589" s="49"/>
      <c r="Y1589" s="49"/>
      <c r="Z1589" s="49"/>
      <c r="AA1589" s="49"/>
      <c r="AB1589" s="49"/>
      <c r="AC1589" s="49"/>
      <c r="AD1589" s="49"/>
      <c r="AE1589" s="49"/>
      <c r="AF1589" s="49"/>
      <c r="AG1589" s="49"/>
      <c r="AH1589" s="49"/>
      <c r="AI1589" s="49"/>
      <c r="AJ1589" s="49"/>
      <c r="AK1589" s="49"/>
      <c r="AL1589" s="49"/>
      <c r="AM1589" s="49"/>
      <c r="AN1589" s="49"/>
      <c r="AO1589" s="49"/>
      <c r="AP1589" s="49"/>
      <c r="AQ1589" s="49"/>
      <c r="AR1589" s="49"/>
      <c r="AX1589" s="19"/>
    </row>
    <row r="1590" spans="1:50" hidden="1">
      <c r="A1590" s="59" t="s">
        <v>1160</v>
      </c>
      <c r="B1590" s="59" t="s">
        <v>112</v>
      </c>
      <c r="C1590" s="3">
        <v>42446</v>
      </c>
      <c r="D1590" s="19"/>
      <c r="E1590" s="49"/>
      <c r="F1590" s="49"/>
      <c r="G1590" s="49"/>
      <c r="H1590" s="49"/>
      <c r="I1590" s="49"/>
      <c r="J1590" s="49"/>
      <c r="K1590" s="49"/>
      <c r="L1590" s="49"/>
      <c r="M1590" s="49"/>
      <c r="N1590" s="49"/>
      <c r="O1590" s="49"/>
      <c r="P1590" s="49"/>
      <c r="Q1590" s="49"/>
      <c r="R1590" s="49"/>
      <c r="S1590" s="49"/>
      <c r="T1590" s="49"/>
      <c r="U1590" s="49"/>
      <c r="V1590" s="49"/>
      <c r="W1590" s="49"/>
      <c r="X1590" s="49"/>
      <c r="Y1590" s="49"/>
      <c r="Z1590" s="49"/>
      <c r="AA1590" s="49"/>
      <c r="AB1590" s="49"/>
      <c r="AC1590" s="49"/>
      <c r="AD1590" s="49"/>
      <c r="AE1590" s="49"/>
      <c r="AF1590" s="49"/>
      <c r="AG1590" s="49"/>
      <c r="AH1590" s="49"/>
      <c r="AI1590" s="49"/>
      <c r="AJ1590" s="49"/>
      <c r="AK1590" s="49"/>
      <c r="AL1590" s="49"/>
      <c r="AM1590" s="49"/>
      <c r="AN1590" s="49"/>
      <c r="AO1590" s="49"/>
      <c r="AP1590" s="49"/>
      <c r="AQ1590" s="49"/>
      <c r="AR1590" s="49"/>
      <c r="AX1590" s="19"/>
    </row>
    <row r="1591" spans="1:50" hidden="1">
      <c r="A1591" s="59" t="s">
        <v>1161</v>
      </c>
      <c r="B1591" s="59" t="s">
        <v>112</v>
      </c>
      <c r="C1591" s="3">
        <v>42445</v>
      </c>
      <c r="D1591" s="19"/>
      <c r="E1591" s="49"/>
      <c r="F1591" s="49"/>
      <c r="G1591" s="49"/>
      <c r="H1591" s="49"/>
      <c r="I1591" s="49"/>
      <c r="J1591" s="49"/>
      <c r="K1591" s="49"/>
      <c r="L1591" s="49"/>
      <c r="M1591" s="49"/>
      <c r="N1591" s="49"/>
      <c r="O1591" s="49"/>
      <c r="P1591" s="49"/>
      <c r="Q1591" s="49"/>
      <c r="R1591" s="49"/>
      <c r="S1591" s="49"/>
      <c r="T1591" s="49"/>
      <c r="U1591" s="49"/>
      <c r="V1591" s="49"/>
      <c r="W1591" s="49"/>
      <c r="X1591" s="49"/>
      <c r="Y1591" s="49"/>
      <c r="Z1591" s="49"/>
      <c r="AA1591" s="49"/>
      <c r="AB1591" s="49"/>
      <c r="AC1591" s="49"/>
      <c r="AD1591" s="49"/>
      <c r="AE1591" s="49"/>
      <c r="AF1591" s="49"/>
      <c r="AG1591" s="49"/>
      <c r="AH1591" s="49"/>
      <c r="AI1591" s="49"/>
      <c r="AJ1591" s="49"/>
      <c r="AK1591" s="49"/>
      <c r="AL1591" s="49"/>
      <c r="AM1591" s="49"/>
      <c r="AN1591" s="49"/>
      <c r="AO1591" s="49"/>
      <c r="AP1591" s="49"/>
      <c r="AQ1591" s="49"/>
      <c r="AR1591" s="49"/>
      <c r="AX1591" s="19"/>
    </row>
    <row r="1592" spans="1:50" hidden="1">
      <c r="A1592" s="59" t="s">
        <v>1162</v>
      </c>
      <c r="B1592" s="59" t="s">
        <v>112</v>
      </c>
      <c r="C1592" s="3">
        <v>42444</v>
      </c>
      <c r="D1592" s="19"/>
      <c r="E1592" s="49"/>
      <c r="F1592" s="49"/>
      <c r="G1592" s="49"/>
      <c r="H1592" s="49"/>
      <c r="I1592" s="49"/>
      <c r="J1592" s="49"/>
      <c r="K1592" s="49"/>
      <c r="L1592" s="49"/>
      <c r="M1592" s="49"/>
      <c r="N1592" s="49"/>
      <c r="O1592" s="49"/>
      <c r="P1592" s="49"/>
      <c r="Q1592" s="49"/>
      <c r="R1592" s="49"/>
      <c r="S1592" s="49"/>
      <c r="T1592" s="49"/>
      <c r="U1592" s="49"/>
      <c r="V1592" s="49"/>
      <c r="W1592" s="49"/>
      <c r="X1592" s="49"/>
      <c r="Y1592" s="49"/>
      <c r="Z1592" s="49"/>
      <c r="AA1592" s="49"/>
      <c r="AB1592" s="49"/>
      <c r="AC1592" s="49"/>
      <c r="AD1592" s="49"/>
      <c r="AE1592" s="49"/>
      <c r="AF1592" s="49"/>
      <c r="AG1592" s="49"/>
      <c r="AH1592" s="49"/>
      <c r="AI1592" s="49"/>
      <c r="AJ1592" s="49"/>
      <c r="AK1592" s="49"/>
      <c r="AL1592" s="49"/>
      <c r="AM1592" s="49"/>
      <c r="AN1592" s="49"/>
      <c r="AO1592" s="49"/>
      <c r="AP1592" s="49"/>
      <c r="AQ1592" s="49"/>
      <c r="AR1592" s="49"/>
      <c r="AX1592" s="19"/>
    </row>
    <row r="1593" spans="1:50" hidden="1">
      <c r="A1593" s="59" t="s">
        <v>1163</v>
      </c>
      <c r="B1593" s="59" t="s">
        <v>112</v>
      </c>
      <c r="C1593" s="3">
        <v>42443</v>
      </c>
      <c r="D1593" s="19"/>
      <c r="E1593" s="49"/>
      <c r="F1593" s="49"/>
      <c r="G1593" s="49"/>
      <c r="H1593" s="49"/>
      <c r="I1593" s="49"/>
      <c r="J1593" s="49"/>
      <c r="K1593" s="49"/>
      <c r="L1593" s="49"/>
      <c r="M1593" s="49"/>
      <c r="N1593" s="49"/>
      <c r="O1593" s="49"/>
      <c r="P1593" s="49"/>
      <c r="Q1593" s="49"/>
      <c r="R1593" s="49"/>
      <c r="S1593" s="49"/>
      <c r="T1593" s="49"/>
      <c r="U1593" s="49"/>
      <c r="V1593" s="49"/>
      <c r="W1593" s="49"/>
      <c r="X1593" s="49"/>
      <c r="Y1593" s="49"/>
      <c r="Z1593" s="49"/>
      <c r="AA1593" s="49"/>
      <c r="AB1593" s="49"/>
      <c r="AC1593" s="49"/>
      <c r="AD1593" s="49"/>
      <c r="AE1593" s="49"/>
      <c r="AF1593" s="49"/>
      <c r="AG1593" s="49"/>
      <c r="AH1593" s="49"/>
      <c r="AI1593" s="49"/>
      <c r="AJ1593" s="49"/>
      <c r="AK1593" s="49"/>
      <c r="AL1593" s="49"/>
      <c r="AM1593" s="49"/>
      <c r="AN1593" s="49"/>
      <c r="AO1593" s="49"/>
      <c r="AP1593" s="49"/>
      <c r="AQ1593" s="49"/>
      <c r="AR1593" s="49"/>
      <c r="AX1593" s="19"/>
    </row>
    <row r="1594" spans="1:50" hidden="1">
      <c r="A1594" s="59" t="s">
        <v>1164</v>
      </c>
      <c r="B1594" s="59" t="s">
        <v>112</v>
      </c>
      <c r="C1594" s="3">
        <v>42440</v>
      </c>
      <c r="D1594" s="19"/>
      <c r="E1594" s="49"/>
      <c r="F1594" s="49"/>
      <c r="G1594" s="49"/>
      <c r="H1594" s="49"/>
      <c r="I1594" s="49"/>
      <c r="J1594" s="49"/>
      <c r="K1594" s="49"/>
      <c r="L1594" s="49"/>
      <c r="M1594" s="49"/>
      <c r="N1594" s="49"/>
      <c r="O1594" s="49"/>
      <c r="P1594" s="49"/>
      <c r="Q1594" s="49"/>
      <c r="R1594" s="49"/>
      <c r="S1594" s="49"/>
      <c r="T1594" s="49"/>
      <c r="U1594" s="49"/>
      <c r="V1594" s="49"/>
      <c r="W1594" s="49"/>
      <c r="X1594" s="49"/>
      <c r="Y1594" s="49"/>
      <c r="Z1594" s="49"/>
      <c r="AA1594" s="49"/>
      <c r="AB1594" s="49"/>
      <c r="AC1594" s="49"/>
      <c r="AD1594" s="49"/>
      <c r="AE1594" s="49"/>
      <c r="AF1594" s="49"/>
      <c r="AG1594" s="49"/>
      <c r="AH1594" s="49"/>
      <c r="AI1594" s="49"/>
      <c r="AJ1594" s="49"/>
      <c r="AK1594" s="49"/>
      <c r="AL1594" s="49"/>
      <c r="AM1594" s="49"/>
      <c r="AN1594" s="49"/>
      <c r="AO1594" s="49"/>
      <c r="AP1594" s="49"/>
      <c r="AQ1594" s="49"/>
      <c r="AR1594" s="49"/>
      <c r="AX1594" s="19"/>
    </row>
    <row r="1595" spans="1:50" hidden="1">
      <c r="A1595" s="59" t="s">
        <v>1165</v>
      </c>
      <c r="B1595" s="59" t="s">
        <v>112</v>
      </c>
      <c r="C1595" s="3">
        <v>42439</v>
      </c>
      <c r="D1595" s="19"/>
      <c r="E1595" s="49"/>
      <c r="F1595" s="49"/>
      <c r="G1595" s="49"/>
      <c r="H1595" s="49"/>
      <c r="I1595" s="49"/>
      <c r="J1595" s="49"/>
      <c r="K1595" s="49"/>
      <c r="L1595" s="49"/>
      <c r="M1595" s="49"/>
      <c r="N1595" s="49"/>
      <c r="O1595" s="49"/>
      <c r="P1595" s="49"/>
      <c r="Q1595" s="49"/>
      <c r="R1595" s="49"/>
      <c r="S1595" s="49"/>
      <c r="T1595" s="49"/>
      <c r="U1595" s="49"/>
      <c r="V1595" s="49"/>
      <c r="W1595" s="49"/>
      <c r="X1595" s="49"/>
      <c r="Y1595" s="49"/>
      <c r="Z1595" s="49"/>
      <c r="AA1595" s="49"/>
      <c r="AB1595" s="49"/>
      <c r="AC1595" s="49"/>
      <c r="AD1595" s="49"/>
      <c r="AE1595" s="49"/>
      <c r="AF1595" s="49"/>
      <c r="AG1595" s="49"/>
      <c r="AH1595" s="49"/>
      <c r="AI1595" s="49"/>
      <c r="AJ1595" s="49"/>
      <c r="AK1595" s="49"/>
      <c r="AL1595" s="49"/>
      <c r="AM1595" s="49"/>
      <c r="AN1595" s="49"/>
      <c r="AO1595" s="49"/>
      <c r="AP1595" s="49"/>
      <c r="AQ1595" s="49"/>
      <c r="AR1595" s="49"/>
      <c r="AX1595" s="19"/>
    </row>
    <row r="1596" spans="1:50" hidden="1">
      <c r="A1596" s="59" t="s">
        <v>1166</v>
      </c>
      <c r="B1596" s="59" t="s">
        <v>112</v>
      </c>
      <c r="C1596" s="3">
        <v>42438</v>
      </c>
      <c r="D1596" s="19"/>
      <c r="E1596" s="49"/>
      <c r="F1596" s="49"/>
      <c r="G1596" s="49"/>
      <c r="H1596" s="49"/>
      <c r="I1596" s="49"/>
      <c r="J1596" s="49"/>
      <c r="K1596" s="49"/>
      <c r="L1596" s="49"/>
      <c r="M1596" s="49"/>
      <c r="N1596" s="49"/>
      <c r="O1596" s="49"/>
      <c r="P1596" s="49"/>
      <c r="Q1596" s="49"/>
      <c r="R1596" s="49"/>
      <c r="S1596" s="49"/>
      <c r="T1596" s="49"/>
      <c r="U1596" s="49"/>
      <c r="V1596" s="49"/>
      <c r="W1596" s="49"/>
      <c r="X1596" s="49"/>
      <c r="Y1596" s="49"/>
      <c r="Z1596" s="49"/>
      <c r="AA1596" s="49"/>
      <c r="AB1596" s="49"/>
      <c r="AC1596" s="49"/>
      <c r="AD1596" s="49"/>
      <c r="AE1596" s="49"/>
      <c r="AF1596" s="49"/>
      <c r="AG1596" s="49"/>
      <c r="AH1596" s="49"/>
      <c r="AI1596" s="49"/>
      <c r="AJ1596" s="49"/>
      <c r="AK1596" s="49"/>
      <c r="AL1596" s="49"/>
      <c r="AM1596" s="49"/>
      <c r="AN1596" s="49"/>
      <c r="AO1596" s="49"/>
      <c r="AP1596" s="49"/>
      <c r="AQ1596" s="49"/>
      <c r="AR1596" s="49"/>
      <c r="AX1596" s="19"/>
    </row>
    <row r="1597" spans="1:50" hidden="1">
      <c r="A1597" s="59" t="s">
        <v>1167</v>
      </c>
      <c r="B1597" s="59" t="s">
        <v>112</v>
      </c>
      <c r="C1597" s="3">
        <v>42437</v>
      </c>
      <c r="D1597" s="19"/>
      <c r="E1597" s="49"/>
      <c r="F1597" s="49"/>
      <c r="G1597" s="49"/>
      <c r="H1597" s="49"/>
      <c r="I1597" s="49"/>
      <c r="J1597" s="49"/>
      <c r="K1597" s="49"/>
      <c r="L1597" s="49"/>
      <c r="M1597" s="49"/>
      <c r="N1597" s="49"/>
      <c r="O1597" s="49"/>
      <c r="P1597" s="49"/>
      <c r="Q1597" s="49"/>
      <c r="R1597" s="49"/>
      <c r="S1597" s="49"/>
      <c r="T1597" s="49"/>
      <c r="U1597" s="49"/>
      <c r="V1597" s="49"/>
      <c r="W1597" s="49"/>
      <c r="X1597" s="49"/>
      <c r="Y1597" s="49"/>
      <c r="Z1597" s="49"/>
      <c r="AA1597" s="49"/>
      <c r="AB1597" s="49"/>
      <c r="AC1597" s="49"/>
      <c r="AD1597" s="49"/>
      <c r="AE1597" s="49"/>
      <c r="AF1597" s="49"/>
      <c r="AG1597" s="49"/>
      <c r="AH1597" s="49"/>
      <c r="AI1597" s="49"/>
      <c r="AJ1597" s="49"/>
      <c r="AK1597" s="49"/>
      <c r="AL1597" s="49"/>
      <c r="AM1597" s="49"/>
      <c r="AN1597" s="49"/>
      <c r="AO1597" s="49"/>
      <c r="AP1597" s="49"/>
      <c r="AQ1597" s="49"/>
      <c r="AR1597" s="49"/>
      <c r="AX1597" s="19"/>
    </row>
    <row r="1598" spans="1:50" hidden="1">
      <c r="A1598" s="59" t="s">
        <v>1168</v>
      </c>
      <c r="B1598" s="59" t="s">
        <v>112</v>
      </c>
      <c r="C1598" s="3">
        <v>42436</v>
      </c>
      <c r="D1598" s="19"/>
      <c r="E1598" s="49"/>
      <c r="F1598" s="49"/>
      <c r="G1598" s="49"/>
      <c r="H1598" s="49"/>
      <c r="I1598" s="49"/>
      <c r="J1598" s="49"/>
      <c r="K1598" s="49"/>
      <c r="L1598" s="49"/>
      <c r="M1598" s="49"/>
      <c r="N1598" s="49"/>
      <c r="O1598" s="49"/>
      <c r="P1598" s="49"/>
      <c r="Q1598" s="49"/>
      <c r="R1598" s="49"/>
      <c r="S1598" s="49"/>
      <c r="T1598" s="49"/>
      <c r="U1598" s="49"/>
      <c r="V1598" s="49"/>
      <c r="W1598" s="49"/>
      <c r="X1598" s="49"/>
      <c r="Y1598" s="49"/>
      <c r="Z1598" s="49"/>
      <c r="AA1598" s="49"/>
      <c r="AB1598" s="49"/>
      <c r="AC1598" s="49"/>
      <c r="AD1598" s="49"/>
      <c r="AE1598" s="49"/>
      <c r="AF1598" s="49"/>
      <c r="AG1598" s="49"/>
      <c r="AH1598" s="49"/>
      <c r="AI1598" s="49"/>
      <c r="AJ1598" s="49"/>
      <c r="AK1598" s="49"/>
      <c r="AL1598" s="49"/>
      <c r="AM1598" s="49"/>
      <c r="AN1598" s="49"/>
      <c r="AO1598" s="49"/>
      <c r="AP1598" s="49"/>
      <c r="AQ1598" s="49"/>
      <c r="AR1598" s="49"/>
      <c r="AX1598" s="19"/>
    </row>
    <row r="1599" spans="1:50" hidden="1">
      <c r="A1599" s="59" t="s">
        <v>1169</v>
      </c>
      <c r="B1599" s="59" t="s">
        <v>112</v>
      </c>
      <c r="C1599" s="3">
        <v>42433</v>
      </c>
      <c r="D1599" s="19"/>
      <c r="E1599" s="49"/>
      <c r="F1599" s="49"/>
      <c r="G1599" s="49"/>
      <c r="H1599" s="49"/>
      <c r="I1599" s="49"/>
      <c r="J1599" s="49"/>
      <c r="K1599" s="49"/>
      <c r="L1599" s="49"/>
      <c r="M1599" s="49"/>
      <c r="N1599" s="49"/>
      <c r="O1599" s="49"/>
      <c r="P1599" s="49"/>
      <c r="Q1599" s="49"/>
      <c r="R1599" s="49"/>
      <c r="S1599" s="49"/>
      <c r="T1599" s="49"/>
      <c r="U1599" s="49"/>
      <c r="V1599" s="49"/>
      <c r="W1599" s="49"/>
      <c r="X1599" s="49"/>
      <c r="Y1599" s="49"/>
      <c r="Z1599" s="49"/>
      <c r="AA1599" s="49"/>
      <c r="AB1599" s="49"/>
      <c r="AC1599" s="49"/>
      <c r="AD1599" s="49"/>
      <c r="AE1599" s="49"/>
      <c r="AF1599" s="49"/>
      <c r="AG1599" s="49"/>
      <c r="AH1599" s="49"/>
      <c r="AI1599" s="49"/>
      <c r="AJ1599" s="49"/>
      <c r="AK1599" s="49"/>
      <c r="AL1599" s="49"/>
      <c r="AM1599" s="49"/>
      <c r="AN1599" s="49"/>
      <c r="AO1599" s="49"/>
      <c r="AP1599" s="49"/>
      <c r="AQ1599" s="49"/>
      <c r="AR1599" s="49"/>
      <c r="AX1599" s="19"/>
    </row>
    <row r="1600" spans="1:50" hidden="1">
      <c r="A1600" s="59" t="s">
        <v>1170</v>
      </c>
      <c r="B1600" s="59" t="s">
        <v>112</v>
      </c>
      <c r="C1600" s="3">
        <v>42432</v>
      </c>
      <c r="D1600" s="19"/>
      <c r="E1600" s="49"/>
      <c r="F1600" s="49"/>
      <c r="G1600" s="49"/>
      <c r="H1600" s="49"/>
      <c r="I1600" s="49"/>
      <c r="J1600" s="49"/>
      <c r="K1600" s="49"/>
      <c r="L1600" s="49"/>
      <c r="M1600" s="49"/>
      <c r="N1600" s="49"/>
      <c r="O1600" s="49"/>
      <c r="P1600" s="49"/>
      <c r="Q1600" s="49"/>
      <c r="R1600" s="49"/>
      <c r="S1600" s="49"/>
      <c r="T1600" s="49"/>
      <c r="U1600" s="49"/>
      <c r="V1600" s="49"/>
      <c r="W1600" s="49"/>
      <c r="X1600" s="49"/>
      <c r="Y1600" s="49"/>
      <c r="Z1600" s="49"/>
      <c r="AA1600" s="49"/>
      <c r="AB1600" s="49"/>
      <c r="AC1600" s="49"/>
      <c r="AD1600" s="49"/>
      <c r="AE1600" s="49"/>
      <c r="AF1600" s="49"/>
      <c r="AG1600" s="49"/>
      <c r="AH1600" s="49"/>
      <c r="AI1600" s="49"/>
      <c r="AJ1600" s="49"/>
      <c r="AK1600" s="49"/>
      <c r="AL1600" s="49"/>
      <c r="AM1600" s="49"/>
      <c r="AN1600" s="49"/>
      <c r="AO1600" s="49"/>
      <c r="AP1600" s="49"/>
      <c r="AQ1600" s="49"/>
      <c r="AR1600" s="49"/>
      <c r="AX1600" s="19"/>
    </row>
    <row r="1601" spans="1:50" hidden="1">
      <c r="A1601" s="59" t="s">
        <v>1171</v>
      </c>
      <c r="B1601" s="59" t="s">
        <v>112</v>
      </c>
      <c r="C1601" s="3">
        <v>42431</v>
      </c>
      <c r="D1601" s="19"/>
      <c r="E1601" s="49"/>
      <c r="F1601" s="49"/>
      <c r="G1601" s="49"/>
      <c r="H1601" s="49"/>
      <c r="I1601" s="49"/>
      <c r="J1601" s="49"/>
      <c r="K1601" s="49"/>
      <c r="L1601" s="49"/>
      <c r="M1601" s="49"/>
      <c r="N1601" s="49"/>
      <c r="O1601" s="49"/>
      <c r="P1601" s="49"/>
      <c r="Q1601" s="49"/>
      <c r="R1601" s="49"/>
      <c r="S1601" s="49"/>
      <c r="T1601" s="49"/>
      <c r="U1601" s="49"/>
      <c r="V1601" s="49"/>
      <c r="W1601" s="49"/>
      <c r="X1601" s="49"/>
      <c r="Y1601" s="49"/>
      <c r="Z1601" s="49"/>
      <c r="AA1601" s="49"/>
      <c r="AB1601" s="49"/>
      <c r="AC1601" s="49"/>
      <c r="AD1601" s="49"/>
      <c r="AE1601" s="49"/>
      <c r="AF1601" s="49"/>
      <c r="AG1601" s="49"/>
      <c r="AH1601" s="49"/>
      <c r="AI1601" s="49"/>
      <c r="AJ1601" s="49"/>
      <c r="AK1601" s="49"/>
      <c r="AL1601" s="49"/>
      <c r="AM1601" s="49"/>
      <c r="AN1601" s="49"/>
      <c r="AO1601" s="49"/>
      <c r="AP1601" s="49"/>
      <c r="AQ1601" s="49"/>
      <c r="AR1601" s="49"/>
      <c r="AX1601" s="19"/>
    </row>
    <row r="1602" spans="1:50" hidden="1">
      <c r="A1602" s="59" t="s">
        <v>1172</v>
      </c>
      <c r="B1602" s="59" t="s">
        <v>112</v>
      </c>
      <c r="C1602" s="3">
        <v>42430</v>
      </c>
      <c r="D1602" s="19"/>
      <c r="E1602" s="49"/>
      <c r="F1602" s="49"/>
      <c r="G1602" s="49"/>
      <c r="H1602" s="49"/>
      <c r="I1602" s="49"/>
      <c r="J1602" s="49"/>
      <c r="K1602" s="49"/>
      <c r="L1602" s="49"/>
      <c r="M1602" s="49"/>
      <c r="N1602" s="49"/>
      <c r="O1602" s="49"/>
      <c r="P1602" s="49"/>
      <c r="Q1602" s="49"/>
      <c r="R1602" s="49"/>
      <c r="S1602" s="49"/>
      <c r="T1602" s="49"/>
      <c r="U1602" s="49"/>
      <c r="V1602" s="49"/>
      <c r="W1602" s="49"/>
      <c r="X1602" s="49"/>
      <c r="Y1602" s="49"/>
      <c r="Z1602" s="49"/>
      <c r="AA1602" s="49"/>
      <c r="AB1602" s="49"/>
      <c r="AC1602" s="49"/>
      <c r="AD1602" s="49"/>
      <c r="AE1602" s="49"/>
      <c r="AF1602" s="49"/>
      <c r="AG1602" s="49"/>
      <c r="AH1602" s="49"/>
      <c r="AI1602" s="49"/>
      <c r="AJ1602" s="49"/>
      <c r="AK1602" s="49"/>
      <c r="AL1602" s="49"/>
      <c r="AM1602" s="49"/>
      <c r="AN1602" s="49"/>
      <c r="AO1602" s="49"/>
      <c r="AP1602" s="49"/>
      <c r="AQ1602" s="49"/>
      <c r="AR1602" s="49"/>
      <c r="AX1602" s="19"/>
    </row>
    <row r="1603" spans="1:50" hidden="1">
      <c r="A1603" s="59" t="s">
        <v>1173</v>
      </c>
      <c r="B1603" s="59" t="s">
        <v>113</v>
      </c>
      <c r="C1603" s="3">
        <v>42429</v>
      </c>
      <c r="D1603" s="19"/>
      <c r="E1603" s="49"/>
      <c r="F1603" s="49"/>
      <c r="G1603" s="49"/>
      <c r="H1603" s="49"/>
      <c r="I1603" s="49"/>
      <c r="J1603" s="49"/>
      <c r="K1603" s="49"/>
      <c r="L1603" s="49"/>
      <c r="M1603" s="49"/>
      <c r="N1603" s="49"/>
      <c r="O1603" s="49"/>
      <c r="P1603" s="49"/>
      <c r="Q1603" s="49"/>
      <c r="R1603" s="49"/>
      <c r="S1603" s="49"/>
      <c r="T1603" s="49"/>
      <c r="U1603" s="49"/>
      <c r="V1603" s="49"/>
      <c r="W1603" s="49"/>
      <c r="X1603" s="49"/>
      <c r="Y1603" s="49"/>
      <c r="Z1603" s="49"/>
      <c r="AA1603" s="49"/>
      <c r="AB1603" s="49"/>
      <c r="AC1603" s="49"/>
      <c r="AD1603" s="49"/>
      <c r="AE1603" s="49"/>
      <c r="AF1603" s="49"/>
      <c r="AG1603" s="49"/>
      <c r="AH1603" s="49"/>
      <c r="AI1603" s="49"/>
      <c r="AJ1603" s="49"/>
      <c r="AK1603" s="49"/>
      <c r="AL1603" s="49"/>
      <c r="AM1603" s="49"/>
      <c r="AN1603" s="49"/>
      <c r="AO1603" s="49"/>
      <c r="AP1603" s="49"/>
      <c r="AQ1603" s="49"/>
      <c r="AR1603" s="49"/>
      <c r="AX1603" s="19"/>
    </row>
    <row r="1604" spans="1:50" hidden="1">
      <c r="A1604" s="59" t="s">
        <v>1174</v>
      </c>
      <c r="B1604" s="59" t="s">
        <v>113</v>
      </c>
      <c r="C1604" s="3">
        <v>42426</v>
      </c>
      <c r="D1604" s="19"/>
      <c r="E1604" s="49"/>
      <c r="F1604" s="49"/>
      <c r="G1604" s="49"/>
      <c r="H1604" s="49"/>
      <c r="I1604" s="49"/>
      <c r="J1604" s="49"/>
      <c r="K1604" s="49"/>
      <c r="L1604" s="49"/>
      <c r="M1604" s="49"/>
      <c r="N1604" s="49"/>
      <c r="O1604" s="49"/>
      <c r="P1604" s="49"/>
      <c r="Q1604" s="49"/>
      <c r="R1604" s="49"/>
      <c r="S1604" s="49"/>
      <c r="T1604" s="49"/>
      <c r="U1604" s="49"/>
      <c r="V1604" s="49"/>
      <c r="W1604" s="49"/>
      <c r="X1604" s="49"/>
      <c r="Y1604" s="49"/>
      <c r="Z1604" s="49"/>
      <c r="AA1604" s="49"/>
      <c r="AB1604" s="49"/>
      <c r="AC1604" s="49"/>
      <c r="AD1604" s="49"/>
      <c r="AE1604" s="49"/>
      <c r="AF1604" s="49"/>
      <c r="AG1604" s="49"/>
      <c r="AH1604" s="49"/>
      <c r="AI1604" s="49"/>
      <c r="AJ1604" s="49"/>
      <c r="AK1604" s="49"/>
      <c r="AL1604" s="49"/>
      <c r="AM1604" s="49"/>
      <c r="AN1604" s="49"/>
      <c r="AO1604" s="49"/>
      <c r="AP1604" s="49"/>
      <c r="AQ1604" s="49"/>
      <c r="AR1604" s="49"/>
      <c r="AX1604" s="19"/>
    </row>
    <row r="1605" spans="1:50" hidden="1">
      <c r="A1605" s="59" t="s">
        <v>1175</v>
      </c>
      <c r="B1605" s="59" t="s">
        <v>113</v>
      </c>
      <c r="C1605" s="3">
        <v>42425</v>
      </c>
      <c r="D1605" s="19"/>
      <c r="E1605" s="49"/>
      <c r="F1605" s="49"/>
      <c r="G1605" s="49"/>
      <c r="H1605" s="49"/>
      <c r="I1605" s="49"/>
      <c r="J1605" s="49"/>
      <c r="K1605" s="49"/>
      <c r="L1605" s="49"/>
      <c r="M1605" s="49"/>
      <c r="N1605" s="49"/>
      <c r="O1605" s="49"/>
      <c r="P1605" s="49"/>
      <c r="Q1605" s="49"/>
      <c r="R1605" s="49"/>
      <c r="S1605" s="49"/>
      <c r="T1605" s="49"/>
      <c r="U1605" s="49"/>
      <c r="V1605" s="49"/>
      <c r="W1605" s="49"/>
      <c r="X1605" s="49"/>
      <c r="Y1605" s="49"/>
      <c r="Z1605" s="49"/>
      <c r="AA1605" s="49"/>
      <c r="AB1605" s="49"/>
      <c r="AC1605" s="49"/>
      <c r="AD1605" s="49"/>
      <c r="AE1605" s="49"/>
      <c r="AF1605" s="49"/>
      <c r="AG1605" s="49"/>
      <c r="AH1605" s="49"/>
      <c r="AI1605" s="49"/>
      <c r="AJ1605" s="49"/>
      <c r="AK1605" s="49"/>
      <c r="AL1605" s="49"/>
      <c r="AM1605" s="49"/>
      <c r="AN1605" s="49"/>
      <c r="AO1605" s="49"/>
      <c r="AP1605" s="49"/>
      <c r="AQ1605" s="49"/>
      <c r="AR1605" s="49"/>
      <c r="AX1605" s="19"/>
    </row>
    <row r="1606" spans="1:50" hidden="1">
      <c r="A1606" s="59" t="s">
        <v>1176</v>
      </c>
      <c r="B1606" s="59" t="s">
        <v>113</v>
      </c>
      <c r="C1606" s="3">
        <v>42424</v>
      </c>
      <c r="D1606" s="19"/>
      <c r="E1606" s="49"/>
      <c r="F1606" s="49"/>
      <c r="G1606" s="49"/>
      <c r="H1606" s="49"/>
      <c r="I1606" s="49"/>
      <c r="J1606" s="49"/>
      <c r="K1606" s="49"/>
      <c r="L1606" s="49"/>
      <c r="M1606" s="49"/>
      <c r="N1606" s="49"/>
      <c r="O1606" s="49"/>
      <c r="P1606" s="49"/>
      <c r="Q1606" s="49"/>
      <c r="R1606" s="49"/>
      <c r="S1606" s="49"/>
      <c r="T1606" s="49"/>
      <c r="U1606" s="49"/>
      <c r="V1606" s="49"/>
      <c r="W1606" s="49"/>
      <c r="X1606" s="49"/>
      <c r="Y1606" s="49"/>
      <c r="Z1606" s="49"/>
      <c r="AA1606" s="49"/>
      <c r="AB1606" s="49"/>
      <c r="AC1606" s="49"/>
      <c r="AD1606" s="49"/>
      <c r="AE1606" s="49"/>
      <c r="AF1606" s="49"/>
      <c r="AG1606" s="49"/>
      <c r="AH1606" s="49"/>
      <c r="AI1606" s="49"/>
      <c r="AJ1606" s="49"/>
      <c r="AK1606" s="49"/>
      <c r="AL1606" s="49"/>
      <c r="AM1606" s="49"/>
      <c r="AN1606" s="49"/>
      <c r="AO1606" s="49"/>
      <c r="AP1606" s="49"/>
      <c r="AQ1606" s="49"/>
      <c r="AR1606" s="49"/>
      <c r="AX1606" s="19"/>
    </row>
    <row r="1607" spans="1:50" hidden="1">
      <c r="A1607" s="59" t="s">
        <v>1177</v>
      </c>
      <c r="B1607" s="59" t="s">
        <v>113</v>
      </c>
      <c r="C1607" s="3">
        <v>42423</v>
      </c>
      <c r="D1607" s="19"/>
      <c r="E1607" s="49"/>
      <c r="F1607" s="49"/>
      <c r="G1607" s="49"/>
      <c r="H1607" s="49"/>
      <c r="I1607" s="49"/>
      <c r="J1607" s="49"/>
      <c r="K1607" s="49"/>
      <c r="L1607" s="49"/>
      <c r="M1607" s="49"/>
      <c r="N1607" s="49"/>
      <c r="O1607" s="49"/>
      <c r="P1607" s="49"/>
      <c r="Q1607" s="49"/>
      <c r="R1607" s="49"/>
      <c r="S1607" s="49"/>
      <c r="T1607" s="49"/>
      <c r="U1607" s="49"/>
      <c r="V1607" s="49"/>
      <c r="W1607" s="49"/>
      <c r="X1607" s="49"/>
      <c r="Y1607" s="49"/>
      <c r="Z1607" s="49"/>
      <c r="AA1607" s="49"/>
      <c r="AB1607" s="49"/>
      <c r="AC1607" s="49"/>
      <c r="AD1607" s="49"/>
      <c r="AE1607" s="49"/>
      <c r="AF1607" s="49"/>
      <c r="AG1607" s="49"/>
      <c r="AH1607" s="49"/>
      <c r="AI1607" s="49"/>
      <c r="AJ1607" s="49"/>
      <c r="AK1607" s="49"/>
      <c r="AL1607" s="49"/>
      <c r="AM1607" s="49"/>
      <c r="AN1607" s="49"/>
      <c r="AO1607" s="49"/>
      <c r="AP1607" s="49"/>
      <c r="AQ1607" s="49"/>
      <c r="AR1607" s="49"/>
      <c r="AX1607" s="19"/>
    </row>
    <row r="1608" spans="1:50" hidden="1">
      <c r="A1608" s="59" t="s">
        <v>1178</v>
      </c>
      <c r="B1608" s="59" t="s">
        <v>113</v>
      </c>
      <c r="C1608" s="3">
        <v>42422</v>
      </c>
      <c r="D1608" s="19"/>
      <c r="E1608" s="49"/>
      <c r="F1608" s="49"/>
      <c r="G1608" s="49"/>
      <c r="H1608" s="49"/>
      <c r="I1608" s="49"/>
      <c r="J1608" s="49"/>
      <c r="K1608" s="49"/>
      <c r="L1608" s="49"/>
      <c r="M1608" s="49"/>
      <c r="N1608" s="49"/>
      <c r="O1608" s="49"/>
      <c r="P1608" s="49"/>
      <c r="Q1608" s="49"/>
      <c r="R1608" s="49"/>
      <c r="S1608" s="49"/>
      <c r="T1608" s="49"/>
      <c r="U1608" s="49"/>
      <c r="V1608" s="49"/>
      <c r="W1608" s="49"/>
      <c r="X1608" s="49"/>
      <c r="Y1608" s="49"/>
      <c r="Z1608" s="49"/>
      <c r="AA1608" s="49"/>
      <c r="AB1608" s="49"/>
      <c r="AC1608" s="49"/>
      <c r="AD1608" s="49"/>
      <c r="AE1608" s="49"/>
      <c r="AF1608" s="49"/>
      <c r="AG1608" s="49"/>
      <c r="AH1608" s="49"/>
      <c r="AI1608" s="49"/>
      <c r="AJ1608" s="49"/>
      <c r="AK1608" s="49"/>
      <c r="AL1608" s="49"/>
      <c r="AM1608" s="49"/>
      <c r="AN1608" s="49"/>
      <c r="AO1608" s="49"/>
      <c r="AP1608" s="49"/>
      <c r="AQ1608" s="49"/>
      <c r="AR1608" s="49"/>
      <c r="AX1608" s="19"/>
    </row>
    <row r="1609" spans="1:50" hidden="1">
      <c r="A1609" s="59" t="s">
        <v>1179</v>
      </c>
      <c r="B1609" s="59" t="s">
        <v>113</v>
      </c>
      <c r="C1609" s="3">
        <v>42419</v>
      </c>
      <c r="D1609" s="19"/>
      <c r="E1609" s="49"/>
      <c r="F1609" s="49"/>
      <c r="G1609" s="49"/>
      <c r="H1609" s="49"/>
      <c r="I1609" s="49"/>
      <c r="J1609" s="49"/>
      <c r="K1609" s="49"/>
      <c r="L1609" s="49"/>
      <c r="M1609" s="49"/>
      <c r="N1609" s="49"/>
      <c r="O1609" s="49"/>
      <c r="P1609" s="49"/>
      <c r="Q1609" s="49"/>
      <c r="R1609" s="49"/>
      <c r="S1609" s="49"/>
      <c r="T1609" s="49"/>
      <c r="U1609" s="49"/>
      <c r="V1609" s="49"/>
      <c r="W1609" s="49"/>
      <c r="X1609" s="49"/>
      <c r="Y1609" s="49"/>
      <c r="Z1609" s="49"/>
      <c r="AA1609" s="49"/>
      <c r="AB1609" s="49"/>
      <c r="AC1609" s="49"/>
      <c r="AD1609" s="49"/>
      <c r="AE1609" s="49"/>
      <c r="AF1609" s="49"/>
      <c r="AG1609" s="49"/>
      <c r="AH1609" s="49"/>
      <c r="AI1609" s="49"/>
      <c r="AJ1609" s="49"/>
      <c r="AK1609" s="49"/>
      <c r="AL1609" s="49"/>
      <c r="AM1609" s="49"/>
      <c r="AN1609" s="49"/>
      <c r="AO1609" s="49"/>
      <c r="AP1609" s="49"/>
      <c r="AQ1609" s="49"/>
      <c r="AR1609" s="49"/>
      <c r="AX1609" s="19"/>
    </row>
    <row r="1610" spans="1:50" hidden="1">
      <c r="A1610" s="59" t="s">
        <v>1180</v>
      </c>
      <c r="B1610" s="59" t="s">
        <v>113</v>
      </c>
      <c r="C1610" s="3">
        <v>42418</v>
      </c>
      <c r="D1610" s="19"/>
      <c r="E1610" s="49"/>
      <c r="F1610" s="49"/>
      <c r="G1610" s="49"/>
      <c r="H1610" s="49"/>
      <c r="I1610" s="49"/>
      <c r="J1610" s="49"/>
      <c r="K1610" s="49"/>
      <c r="L1610" s="49"/>
      <c r="M1610" s="49"/>
      <c r="N1610" s="49"/>
      <c r="O1610" s="49"/>
      <c r="P1610" s="49"/>
      <c r="Q1610" s="49"/>
      <c r="R1610" s="49"/>
      <c r="S1610" s="49"/>
      <c r="T1610" s="49"/>
      <c r="U1610" s="49"/>
      <c r="V1610" s="49"/>
      <c r="W1610" s="49"/>
      <c r="X1610" s="49"/>
      <c r="Y1610" s="49"/>
      <c r="Z1610" s="49"/>
      <c r="AA1610" s="49"/>
      <c r="AB1610" s="49"/>
      <c r="AC1610" s="49"/>
      <c r="AD1610" s="49"/>
      <c r="AE1610" s="49"/>
      <c r="AF1610" s="49"/>
      <c r="AG1610" s="49"/>
      <c r="AH1610" s="49"/>
      <c r="AI1610" s="49"/>
      <c r="AJ1610" s="49"/>
      <c r="AK1610" s="49"/>
      <c r="AL1610" s="49"/>
      <c r="AM1610" s="49"/>
      <c r="AN1610" s="49"/>
      <c r="AO1610" s="49"/>
      <c r="AP1610" s="49"/>
      <c r="AQ1610" s="49"/>
      <c r="AR1610" s="49"/>
      <c r="AX1610" s="19"/>
    </row>
    <row r="1611" spans="1:50" hidden="1">
      <c r="A1611" s="59" t="s">
        <v>1181</v>
      </c>
      <c r="B1611" s="59" t="s">
        <v>113</v>
      </c>
      <c r="C1611" s="3">
        <v>42417</v>
      </c>
      <c r="D1611" s="19"/>
      <c r="E1611" s="49"/>
      <c r="F1611" s="49"/>
      <c r="G1611" s="49"/>
      <c r="H1611" s="49"/>
      <c r="I1611" s="49"/>
      <c r="J1611" s="49"/>
      <c r="K1611" s="49"/>
      <c r="L1611" s="49"/>
      <c r="M1611" s="49"/>
      <c r="N1611" s="49"/>
      <c r="O1611" s="49"/>
      <c r="P1611" s="49"/>
      <c r="Q1611" s="49"/>
      <c r="R1611" s="49"/>
      <c r="S1611" s="49"/>
      <c r="T1611" s="49"/>
      <c r="U1611" s="49"/>
      <c r="V1611" s="49"/>
      <c r="W1611" s="49"/>
      <c r="X1611" s="49"/>
      <c r="Y1611" s="49"/>
      <c r="Z1611" s="49"/>
      <c r="AA1611" s="49"/>
      <c r="AB1611" s="49"/>
      <c r="AC1611" s="49"/>
      <c r="AD1611" s="49"/>
      <c r="AE1611" s="49"/>
      <c r="AF1611" s="49"/>
      <c r="AG1611" s="49"/>
      <c r="AH1611" s="49"/>
      <c r="AI1611" s="49"/>
      <c r="AJ1611" s="49"/>
      <c r="AK1611" s="49"/>
      <c r="AL1611" s="49"/>
      <c r="AM1611" s="49"/>
      <c r="AN1611" s="49"/>
      <c r="AO1611" s="49"/>
      <c r="AP1611" s="49"/>
      <c r="AQ1611" s="49"/>
      <c r="AR1611" s="49"/>
      <c r="AX1611" s="19"/>
    </row>
    <row r="1612" spans="1:50" hidden="1">
      <c r="A1612" s="59" t="s">
        <v>1182</v>
      </c>
      <c r="B1612" s="59" t="s">
        <v>113</v>
      </c>
      <c r="C1612" s="3">
        <v>42416</v>
      </c>
      <c r="D1612" s="19"/>
      <c r="E1612" s="49"/>
      <c r="F1612" s="49"/>
      <c r="G1612" s="49"/>
      <c r="H1612" s="49"/>
      <c r="I1612" s="49"/>
      <c r="J1612" s="49"/>
      <c r="K1612" s="49"/>
      <c r="L1612" s="49"/>
      <c r="M1612" s="49"/>
      <c r="N1612" s="49"/>
      <c r="O1612" s="49"/>
      <c r="P1612" s="49"/>
      <c r="Q1612" s="49"/>
      <c r="R1612" s="49"/>
      <c r="S1612" s="49"/>
      <c r="T1612" s="49"/>
      <c r="U1612" s="49"/>
      <c r="V1612" s="49"/>
      <c r="W1612" s="49"/>
      <c r="X1612" s="49"/>
      <c r="Y1612" s="49"/>
      <c r="Z1612" s="49"/>
      <c r="AA1612" s="49"/>
      <c r="AB1612" s="49"/>
      <c r="AC1612" s="49"/>
      <c r="AD1612" s="49"/>
      <c r="AE1612" s="49"/>
      <c r="AF1612" s="49"/>
      <c r="AG1612" s="49"/>
      <c r="AH1612" s="49"/>
      <c r="AI1612" s="49"/>
      <c r="AJ1612" s="49"/>
      <c r="AK1612" s="49"/>
      <c r="AL1612" s="49"/>
      <c r="AM1612" s="49"/>
      <c r="AN1612" s="49"/>
      <c r="AO1612" s="49"/>
      <c r="AP1612" s="49"/>
      <c r="AQ1612" s="49"/>
      <c r="AR1612" s="49"/>
      <c r="AX1612" s="19"/>
    </row>
    <row r="1613" spans="1:50" hidden="1">
      <c r="A1613" s="59" t="s">
        <v>1183</v>
      </c>
      <c r="B1613" s="59" t="s">
        <v>113</v>
      </c>
      <c r="C1613" s="3">
        <v>42415</v>
      </c>
      <c r="D1613" s="19"/>
      <c r="E1613" s="49"/>
      <c r="F1613" s="49"/>
      <c r="G1613" s="49"/>
      <c r="H1613" s="49"/>
      <c r="I1613" s="49"/>
      <c r="J1613" s="49"/>
      <c r="K1613" s="49"/>
      <c r="L1613" s="49"/>
      <c r="M1613" s="49"/>
      <c r="N1613" s="49"/>
      <c r="O1613" s="49"/>
      <c r="P1613" s="49"/>
      <c r="Q1613" s="49"/>
      <c r="R1613" s="49"/>
      <c r="S1613" s="49"/>
      <c r="T1613" s="49"/>
      <c r="U1613" s="49"/>
      <c r="V1613" s="49"/>
      <c r="W1613" s="49"/>
      <c r="X1613" s="49"/>
      <c r="Y1613" s="49"/>
      <c r="Z1613" s="49"/>
      <c r="AA1613" s="49"/>
      <c r="AB1613" s="49"/>
      <c r="AC1613" s="49"/>
      <c r="AD1613" s="49"/>
      <c r="AE1613" s="49"/>
      <c r="AF1613" s="49"/>
      <c r="AG1613" s="49"/>
      <c r="AH1613" s="49"/>
      <c r="AI1613" s="49"/>
      <c r="AJ1613" s="49"/>
      <c r="AK1613" s="49"/>
      <c r="AL1613" s="49"/>
      <c r="AM1613" s="49"/>
      <c r="AN1613" s="49"/>
      <c r="AO1613" s="49"/>
      <c r="AP1613" s="49"/>
      <c r="AQ1613" s="49"/>
      <c r="AR1613" s="49"/>
      <c r="AX1613" s="19"/>
    </row>
    <row r="1614" spans="1:50" hidden="1">
      <c r="A1614" s="59" t="s">
        <v>1184</v>
      </c>
      <c r="B1614" s="59" t="s">
        <v>113</v>
      </c>
      <c r="C1614" s="3">
        <v>42412</v>
      </c>
      <c r="D1614" s="19"/>
      <c r="E1614" s="49"/>
      <c r="F1614" s="49"/>
      <c r="G1614" s="49"/>
      <c r="H1614" s="49"/>
      <c r="I1614" s="49"/>
      <c r="J1614" s="49"/>
      <c r="K1614" s="49"/>
      <c r="L1614" s="49"/>
      <c r="M1614" s="49"/>
      <c r="N1614" s="49"/>
      <c r="O1614" s="49"/>
      <c r="P1614" s="49"/>
      <c r="Q1614" s="49"/>
      <c r="R1614" s="49"/>
      <c r="S1614" s="49"/>
      <c r="T1614" s="49"/>
      <c r="U1614" s="49"/>
      <c r="V1614" s="49"/>
      <c r="W1614" s="49"/>
      <c r="X1614" s="49"/>
      <c r="Y1614" s="49"/>
      <c r="Z1614" s="49"/>
      <c r="AA1614" s="49"/>
      <c r="AB1614" s="49"/>
      <c r="AC1614" s="49"/>
      <c r="AD1614" s="49"/>
      <c r="AE1614" s="49"/>
      <c r="AF1614" s="49"/>
      <c r="AG1614" s="49"/>
      <c r="AH1614" s="49"/>
      <c r="AI1614" s="49"/>
      <c r="AJ1614" s="49"/>
      <c r="AK1614" s="49"/>
      <c r="AL1614" s="49"/>
      <c r="AM1614" s="49"/>
      <c r="AN1614" s="49"/>
      <c r="AO1614" s="49"/>
      <c r="AP1614" s="49"/>
      <c r="AQ1614" s="49"/>
      <c r="AR1614" s="49"/>
      <c r="AX1614" s="19"/>
    </row>
    <row r="1615" spans="1:50" hidden="1">
      <c r="A1615" s="59" t="s">
        <v>1185</v>
      </c>
      <c r="B1615" s="59" t="s">
        <v>113</v>
      </c>
      <c r="C1615" s="3">
        <v>42411</v>
      </c>
      <c r="D1615" s="19"/>
      <c r="E1615" s="49"/>
      <c r="F1615" s="49"/>
      <c r="G1615" s="49"/>
      <c r="H1615" s="49"/>
      <c r="I1615" s="49"/>
      <c r="J1615" s="49"/>
      <c r="K1615" s="49"/>
      <c r="L1615" s="49"/>
      <c r="M1615" s="49"/>
      <c r="N1615" s="49"/>
      <c r="O1615" s="49"/>
      <c r="P1615" s="49"/>
      <c r="Q1615" s="49"/>
      <c r="R1615" s="49"/>
      <c r="S1615" s="49"/>
      <c r="T1615" s="49"/>
      <c r="U1615" s="49"/>
      <c r="V1615" s="49"/>
      <c r="W1615" s="49"/>
      <c r="X1615" s="49"/>
      <c r="Y1615" s="49"/>
      <c r="Z1615" s="49"/>
      <c r="AA1615" s="49"/>
      <c r="AB1615" s="49"/>
      <c r="AC1615" s="49"/>
      <c r="AD1615" s="49"/>
      <c r="AE1615" s="49"/>
      <c r="AF1615" s="49"/>
      <c r="AG1615" s="49"/>
      <c r="AH1615" s="49"/>
      <c r="AI1615" s="49"/>
      <c r="AJ1615" s="49"/>
      <c r="AK1615" s="49"/>
      <c r="AL1615" s="49"/>
      <c r="AM1615" s="49"/>
      <c r="AN1615" s="49"/>
      <c r="AO1615" s="49"/>
      <c r="AP1615" s="49"/>
      <c r="AQ1615" s="49"/>
      <c r="AR1615" s="49"/>
      <c r="AX1615" s="19"/>
    </row>
    <row r="1616" spans="1:50" hidden="1">
      <c r="A1616" s="59" t="s">
        <v>1186</v>
      </c>
      <c r="B1616" s="59" t="s">
        <v>113</v>
      </c>
      <c r="C1616" s="3">
        <v>42410</v>
      </c>
      <c r="D1616" s="19"/>
      <c r="E1616" s="49"/>
      <c r="F1616" s="49"/>
      <c r="G1616" s="49"/>
      <c r="H1616" s="49"/>
      <c r="I1616" s="49"/>
      <c r="J1616" s="49"/>
      <c r="K1616" s="49"/>
      <c r="L1616" s="49"/>
      <c r="M1616" s="49"/>
      <c r="N1616" s="49"/>
      <c r="O1616" s="49"/>
      <c r="P1616" s="49"/>
      <c r="Q1616" s="49"/>
      <c r="R1616" s="49"/>
      <c r="S1616" s="49"/>
      <c r="T1616" s="49"/>
      <c r="U1616" s="49"/>
      <c r="V1616" s="49"/>
      <c r="W1616" s="49"/>
      <c r="X1616" s="49"/>
      <c r="Y1616" s="49"/>
      <c r="Z1616" s="49"/>
      <c r="AA1616" s="49"/>
      <c r="AB1616" s="49"/>
      <c r="AC1616" s="49"/>
      <c r="AD1616" s="49"/>
      <c r="AE1616" s="49"/>
      <c r="AF1616" s="49"/>
      <c r="AG1616" s="49"/>
      <c r="AH1616" s="49"/>
      <c r="AI1616" s="49"/>
      <c r="AJ1616" s="49"/>
      <c r="AK1616" s="49"/>
      <c r="AL1616" s="49"/>
      <c r="AM1616" s="49"/>
      <c r="AN1616" s="49"/>
      <c r="AO1616" s="49"/>
      <c r="AP1616" s="49"/>
      <c r="AQ1616" s="49"/>
      <c r="AR1616" s="49"/>
      <c r="AX1616" s="19"/>
    </row>
    <row r="1617" spans="1:50" hidden="1">
      <c r="A1617" s="59" t="s">
        <v>1187</v>
      </c>
      <c r="B1617" s="59" t="s">
        <v>113</v>
      </c>
      <c r="C1617" s="3">
        <v>42409</v>
      </c>
      <c r="D1617" s="19"/>
      <c r="E1617" s="49"/>
      <c r="F1617" s="49"/>
      <c r="G1617" s="49"/>
      <c r="H1617" s="49"/>
      <c r="I1617" s="49"/>
      <c r="J1617" s="49"/>
      <c r="K1617" s="49"/>
      <c r="L1617" s="49"/>
      <c r="M1617" s="49"/>
      <c r="N1617" s="49"/>
      <c r="O1617" s="49"/>
      <c r="P1617" s="49"/>
      <c r="Q1617" s="49"/>
      <c r="R1617" s="49"/>
      <c r="S1617" s="49"/>
      <c r="T1617" s="49"/>
      <c r="U1617" s="49"/>
      <c r="V1617" s="49"/>
      <c r="W1617" s="49"/>
      <c r="X1617" s="49"/>
      <c r="Y1617" s="49"/>
      <c r="Z1617" s="49"/>
      <c r="AA1617" s="49"/>
      <c r="AB1617" s="49"/>
      <c r="AC1617" s="49"/>
      <c r="AD1617" s="49"/>
      <c r="AE1617" s="49"/>
      <c r="AF1617" s="49"/>
      <c r="AG1617" s="49"/>
      <c r="AH1617" s="49"/>
      <c r="AI1617" s="49"/>
      <c r="AJ1617" s="49"/>
      <c r="AK1617" s="49"/>
      <c r="AL1617" s="49"/>
      <c r="AM1617" s="49"/>
      <c r="AN1617" s="49"/>
      <c r="AO1617" s="49"/>
      <c r="AP1617" s="49"/>
      <c r="AQ1617" s="49"/>
      <c r="AR1617" s="49"/>
      <c r="AX1617" s="19"/>
    </row>
    <row r="1618" spans="1:50" hidden="1">
      <c r="A1618" s="59" t="s">
        <v>1188</v>
      </c>
      <c r="B1618" s="59" t="s">
        <v>113</v>
      </c>
      <c r="C1618" s="3">
        <v>42408</v>
      </c>
      <c r="D1618" s="19"/>
      <c r="E1618" s="49"/>
      <c r="F1618" s="49"/>
      <c r="G1618" s="49"/>
      <c r="H1618" s="49"/>
      <c r="I1618" s="49"/>
      <c r="J1618" s="49"/>
      <c r="K1618" s="49"/>
      <c r="L1618" s="49"/>
      <c r="M1618" s="49"/>
      <c r="N1618" s="49"/>
      <c r="O1618" s="49"/>
      <c r="P1618" s="49"/>
      <c r="Q1618" s="49"/>
      <c r="R1618" s="49"/>
      <c r="S1618" s="49"/>
      <c r="T1618" s="49"/>
      <c r="U1618" s="49"/>
      <c r="V1618" s="49"/>
      <c r="W1618" s="49"/>
      <c r="X1618" s="49"/>
      <c r="Y1618" s="49"/>
      <c r="Z1618" s="49"/>
      <c r="AA1618" s="49"/>
      <c r="AB1618" s="49"/>
      <c r="AC1618" s="49"/>
      <c r="AD1618" s="49"/>
      <c r="AE1618" s="49"/>
      <c r="AF1618" s="49"/>
      <c r="AG1618" s="49"/>
      <c r="AH1618" s="49"/>
      <c r="AI1618" s="49"/>
      <c r="AJ1618" s="49"/>
      <c r="AK1618" s="49"/>
      <c r="AL1618" s="49"/>
      <c r="AM1618" s="49"/>
      <c r="AN1618" s="49"/>
      <c r="AO1618" s="49"/>
      <c r="AP1618" s="49"/>
      <c r="AQ1618" s="49"/>
      <c r="AR1618" s="49"/>
      <c r="AX1618" s="19"/>
    </row>
    <row r="1619" spans="1:50" hidden="1">
      <c r="A1619" s="59" t="s">
        <v>1189</v>
      </c>
      <c r="B1619" s="59" t="s">
        <v>113</v>
      </c>
      <c r="C1619" s="3">
        <v>42405</v>
      </c>
      <c r="D1619" s="19"/>
      <c r="E1619" s="49"/>
      <c r="F1619" s="49"/>
      <c r="G1619" s="49"/>
      <c r="H1619" s="49"/>
      <c r="I1619" s="49"/>
      <c r="J1619" s="49"/>
      <c r="K1619" s="49"/>
      <c r="L1619" s="49"/>
      <c r="M1619" s="49"/>
      <c r="N1619" s="49"/>
      <c r="O1619" s="49"/>
      <c r="P1619" s="49"/>
      <c r="Q1619" s="49"/>
      <c r="R1619" s="49"/>
      <c r="S1619" s="49"/>
      <c r="T1619" s="49"/>
      <c r="U1619" s="49"/>
      <c r="V1619" s="49"/>
      <c r="W1619" s="49"/>
      <c r="X1619" s="49"/>
      <c r="Y1619" s="49"/>
      <c r="Z1619" s="49"/>
      <c r="AA1619" s="49"/>
      <c r="AB1619" s="49"/>
      <c r="AC1619" s="49"/>
      <c r="AD1619" s="49"/>
      <c r="AE1619" s="49"/>
      <c r="AF1619" s="49"/>
      <c r="AG1619" s="49"/>
      <c r="AH1619" s="49"/>
      <c r="AI1619" s="49"/>
      <c r="AJ1619" s="49"/>
      <c r="AK1619" s="49"/>
      <c r="AL1619" s="49"/>
      <c r="AM1619" s="49"/>
      <c r="AN1619" s="49"/>
      <c r="AO1619" s="49"/>
      <c r="AP1619" s="49"/>
      <c r="AQ1619" s="49"/>
      <c r="AR1619" s="49"/>
      <c r="AX1619" s="19"/>
    </row>
    <row r="1620" spans="1:50" hidden="1">
      <c r="A1620" s="59" t="s">
        <v>1190</v>
      </c>
      <c r="B1620" s="59" t="s">
        <v>113</v>
      </c>
      <c r="C1620" s="3">
        <v>42404</v>
      </c>
      <c r="D1620" s="19"/>
      <c r="E1620" s="49"/>
      <c r="F1620" s="49"/>
      <c r="G1620" s="49"/>
      <c r="H1620" s="49"/>
      <c r="I1620" s="49"/>
      <c r="J1620" s="49"/>
      <c r="K1620" s="49"/>
      <c r="L1620" s="49"/>
      <c r="M1620" s="49"/>
      <c r="N1620" s="49"/>
      <c r="O1620" s="49"/>
      <c r="P1620" s="49"/>
      <c r="Q1620" s="49"/>
      <c r="R1620" s="49"/>
      <c r="S1620" s="49"/>
      <c r="T1620" s="49"/>
      <c r="U1620" s="49"/>
      <c r="V1620" s="49"/>
      <c r="W1620" s="49"/>
      <c r="X1620" s="49"/>
      <c r="Y1620" s="49"/>
      <c r="Z1620" s="49"/>
      <c r="AA1620" s="49"/>
      <c r="AB1620" s="49"/>
      <c r="AC1620" s="49"/>
      <c r="AD1620" s="49"/>
      <c r="AE1620" s="49"/>
      <c r="AF1620" s="49"/>
      <c r="AG1620" s="49"/>
      <c r="AH1620" s="49"/>
      <c r="AI1620" s="49"/>
      <c r="AJ1620" s="49"/>
      <c r="AK1620" s="49"/>
      <c r="AL1620" s="49"/>
      <c r="AM1620" s="49"/>
      <c r="AN1620" s="49"/>
      <c r="AO1620" s="49"/>
      <c r="AP1620" s="49"/>
      <c r="AQ1620" s="49"/>
      <c r="AR1620" s="49"/>
      <c r="AX1620" s="19"/>
    </row>
    <row r="1621" spans="1:50" hidden="1">
      <c r="A1621" s="59" t="s">
        <v>1191</v>
      </c>
      <c r="B1621" s="59" t="s">
        <v>113</v>
      </c>
      <c r="C1621" s="3">
        <v>42403</v>
      </c>
      <c r="D1621" s="19"/>
      <c r="E1621" s="49"/>
      <c r="F1621" s="49"/>
      <c r="G1621" s="49"/>
      <c r="H1621" s="49"/>
      <c r="I1621" s="49"/>
      <c r="J1621" s="49"/>
      <c r="K1621" s="49"/>
      <c r="L1621" s="49"/>
      <c r="M1621" s="49"/>
      <c r="N1621" s="49"/>
      <c r="O1621" s="49"/>
      <c r="P1621" s="49"/>
      <c r="Q1621" s="49"/>
      <c r="R1621" s="49"/>
      <c r="S1621" s="49"/>
      <c r="T1621" s="49"/>
      <c r="U1621" s="49"/>
      <c r="V1621" s="49"/>
      <c r="W1621" s="49"/>
      <c r="X1621" s="49"/>
      <c r="Y1621" s="49"/>
      <c r="Z1621" s="49"/>
      <c r="AA1621" s="49"/>
      <c r="AB1621" s="49"/>
      <c r="AC1621" s="49"/>
      <c r="AD1621" s="49"/>
      <c r="AE1621" s="49"/>
      <c r="AF1621" s="49"/>
      <c r="AG1621" s="49"/>
      <c r="AH1621" s="49"/>
      <c r="AI1621" s="49"/>
      <c r="AJ1621" s="49"/>
      <c r="AK1621" s="49"/>
      <c r="AL1621" s="49"/>
      <c r="AM1621" s="49"/>
      <c r="AN1621" s="49"/>
      <c r="AO1621" s="49"/>
      <c r="AP1621" s="49"/>
      <c r="AQ1621" s="49"/>
      <c r="AR1621" s="49"/>
      <c r="AX1621" s="19"/>
    </row>
    <row r="1622" spans="1:50" hidden="1">
      <c r="A1622" s="59" t="s">
        <v>1192</v>
      </c>
      <c r="B1622" s="59" t="s">
        <v>113</v>
      </c>
      <c r="C1622" s="3">
        <v>42402</v>
      </c>
      <c r="D1622" s="19"/>
      <c r="E1622" s="49"/>
      <c r="F1622" s="49"/>
      <c r="G1622" s="49"/>
      <c r="H1622" s="49"/>
      <c r="I1622" s="49"/>
      <c r="J1622" s="49"/>
      <c r="K1622" s="49"/>
      <c r="L1622" s="49"/>
      <c r="M1622" s="49"/>
      <c r="N1622" s="49"/>
      <c r="O1622" s="49"/>
      <c r="P1622" s="49"/>
      <c r="Q1622" s="49"/>
      <c r="R1622" s="49"/>
      <c r="S1622" s="49"/>
      <c r="T1622" s="49"/>
      <c r="U1622" s="49"/>
      <c r="V1622" s="49"/>
      <c r="W1622" s="49"/>
      <c r="X1622" s="49"/>
      <c r="Y1622" s="49"/>
      <c r="Z1622" s="49"/>
      <c r="AA1622" s="49"/>
      <c r="AB1622" s="49"/>
      <c r="AC1622" s="49"/>
      <c r="AD1622" s="49"/>
      <c r="AE1622" s="49"/>
      <c r="AF1622" s="49"/>
      <c r="AG1622" s="49"/>
      <c r="AH1622" s="49"/>
      <c r="AI1622" s="49"/>
      <c r="AJ1622" s="49"/>
      <c r="AK1622" s="49"/>
      <c r="AL1622" s="49"/>
      <c r="AM1622" s="49"/>
      <c r="AN1622" s="49"/>
      <c r="AO1622" s="49"/>
      <c r="AP1622" s="49"/>
      <c r="AQ1622" s="49"/>
      <c r="AR1622" s="49"/>
      <c r="AX1622" s="19"/>
    </row>
    <row r="1623" spans="1:50" hidden="1">
      <c r="A1623" s="59" t="s">
        <v>1193</v>
      </c>
      <c r="B1623" s="59" t="s">
        <v>113</v>
      </c>
      <c r="C1623" s="3">
        <v>42401</v>
      </c>
      <c r="D1623" s="19"/>
      <c r="E1623" s="49"/>
      <c r="F1623" s="49"/>
      <c r="G1623" s="49"/>
      <c r="H1623" s="49"/>
      <c r="I1623" s="49"/>
      <c r="J1623" s="49"/>
      <c r="K1623" s="49"/>
      <c r="L1623" s="49"/>
      <c r="M1623" s="49"/>
      <c r="N1623" s="49"/>
      <c r="O1623" s="49"/>
      <c r="P1623" s="49"/>
      <c r="Q1623" s="49"/>
      <c r="R1623" s="49"/>
      <c r="S1623" s="49"/>
      <c r="T1623" s="49"/>
      <c r="U1623" s="49"/>
      <c r="V1623" s="49"/>
      <c r="W1623" s="49"/>
      <c r="X1623" s="49"/>
      <c r="Y1623" s="49"/>
      <c r="Z1623" s="49"/>
      <c r="AA1623" s="49"/>
      <c r="AB1623" s="49"/>
      <c r="AC1623" s="49"/>
      <c r="AD1623" s="49"/>
      <c r="AE1623" s="49"/>
      <c r="AF1623" s="49"/>
      <c r="AG1623" s="49"/>
      <c r="AH1623" s="49"/>
      <c r="AI1623" s="49"/>
      <c r="AJ1623" s="49"/>
      <c r="AK1623" s="49"/>
      <c r="AL1623" s="49"/>
      <c r="AM1623" s="49"/>
      <c r="AN1623" s="49"/>
      <c r="AO1623" s="49"/>
      <c r="AP1623" s="49"/>
      <c r="AQ1623" s="49"/>
      <c r="AR1623" s="49"/>
      <c r="AX1623" s="19"/>
    </row>
    <row r="1624" spans="1:50" hidden="1">
      <c r="A1624" s="59" t="s">
        <v>1194</v>
      </c>
      <c r="B1624" s="59" t="s">
        <v>114</v>
      </c>
      <c r="C1624" s="3">
        <v>42398</v>
      </c>
      <c r="D1624" s="19"/>
      <c r="E1624" s="49"/>
      <c r="F1624" s="49"/>
      <c r="G1624" s="49"/>
      <c r="H1624" s="49"/>
      <c r="I1624" s="49"/>
      <c r="J1624" s="49"/>
      <c r="K1624" s="49"/>
      <c r="L1624" s="49"/>
      <c r="M1624" s="49"/>
      <c r="N1624" s="49"/>
      <c r="O1624" s="49"/>
      <c r="P1624" s="49"/>
      <c r="Q1624" s="49"/>
      <c r="R1624" s="49"/>
      <c r="S1624" s="49"/>
      <c r="T1624" s="49"/>
      <c r="U1624" s="49"/>
      <c r="V1624" s="49"/>
      <c r="W1624" s="49"/>
      <c r="X1624" s="49"/>
      <c r="Y1624" s="49"/>
      <c r="Z1624" s="49"/>
      <c r="AA1624" s="49"/>
      <c r="AB1624" s="49"/>
      <c r="AC1624" s="49"/>
      <c r="AD1624" s="49"/>
      <c r="AE1624" s="49"/>
      <c r="AF1624" s="49"/>
      <c r="AG1624" s="49"/>
      <c r="AH1624" s="49"/>
      <c r="AI1624" s="49"/>
      <c r="AJ1624" s="49"/>
      <c r="AK1624" s="49"/>
      <c r="AL1624" s="49"/>
      <c r="AM1624" s="49"/>
      <c r="AN1624" s="49"/>
      <c r="AO1624" s="49"/>
      <c r="AP1624" s="49"/>
      <c r="AQ1624" s="49"/>
      <c r="AR1624" s="49"/>
      <c r="AX1624" s="19"/>
    </row>
    <row r="1625" spans="1:50" hidden="1">
      <c r="A1625" s="59" t="s">
        <v>1195</v>
      </c>
      <c r="B1625" s="59" t="s">
        <v>114</v>
      </c>
      <c r="C1625" s="3">
        <v>42397</v>
      </c>
      <c r="D1625" s="19"/>
      <c r="E1625" s="49"/>
      <c r="F1625" s="49"/>
      <c r="G1625" s="49"/>
      <c r="H1625" s="49"/>
      <c r="I1625" s="49"/>
      <c r="J1625" s="49"/>
      <c r="K1625" s="49"/>
      <c r="L1625" s="49"/>
      <c r="M1625" s="49"/>
      <c r="N1625" s="49"/>
      <c r="O1625" s="49"/>
      <c r="P1625" s="49"/>
      <c r="Q1625" s="49"/>
      <c r="R1625" s="49"/>
      <c r="S1625" s="49"/>
      <c r="T1625" s="49"/>
      <c r="U1625" s="49"/>
      <c r="V1625" s="49"/>
      <c r="W1625" s="49"/>
      <c r="X1625" s="49"/>
      <c r="Y1625" s="49"/>
      <c r="Z1625" s="49"/>
      <c r="AA1625" s="49"/>
      <c r="AB1625" s="49"/>
      <c r="AC1625" s="49"/>
      <c r="AD1625" s="49"/>
      <c r="AE1625" s="49"/>
      <c r="AF1625" s="49"/>
      <c r="AG1625" s="49"/>
      <c r="AH1625" s="49"/>
      <c r="AI1625" s="49"/>
      <c r="AJ1625" s="49"/>
      <c r="AK1625" s="49"/>
      <c r="AL1625" s="49"/>
      <c r="AM1625" s="49"/>
      <c r="AN1625" s="49"/>
      <c r="AO1625" s="49"/>
      <c r="AP1625" s="49"/>
      <c r="AQ1625" s="49"/>
      <c r="AR1625" s="49"/>
      <c r="AX1625" s="19"/>
    </row>
    <row r="1626" spans="1:50" hidden="1">
      <c r="A1626" s="59" t="s">
        <v>1196</v>
      </c>
      <c r="B1626" s="59" t="s">
        <v>114</v>
      </c>
      <c r="C1626" s="3">
        <v>42396</v>
      </c>
      <c r="D1626" s="19"/>
      <c r="E1626" s="49"/>
      <c r="F1626" s="49"/>
      <c r="G1626" s="49"/>
      <c r="H1626" s="49"/>
      <c r="I1626" s="49"/>
      <c r="J1626" s="49"/>
      <c r="K1626" s="49"/>
      <c r="L1626" s="49"/>
      <c r="M1626" s="49"/>
      <c r="N1626" s="49"/>
      <c r="O1626" s="49"/>
      <c r="P1626" s="49"/>
      <c r="Q1626" s="49"/>
      <c r="R1626" s="49"/>
      <c r="S1626" s="49"/>
      <c r="T1626" s="49"/>
      <c r="U1626" s="49"/>
      <c r="V1626" s="49"/>
      <c r="W1626" s="49"/>
      <c r="X1626" s="49"/>
      <c r="Y1626" s="49"/>
      <c r="Z1626" s="49"/>
      <c r="AA1626" s="49"/>
      <c r="AB1626" s="49"/>
      <c r="AC1626" s="49"/>
      <c r="AD1626" s="49"/>
      <c r="AE1626" s="49"/>
      <c r="AF1626" s="49"/>
      <c r="AG1626" s="49"/>
      <c r="AH1626" s="49"/>
      <c r="AI1626" s="49"/>
      <c r="AJ1626" s="49"/>
      <c r="AK1626" s="49"/>
      <c r="AL1626" s="49"/>
      <c r="AM1626" s="49"/>
      <c r="AN1626" s="49"/>
      <c r="AO1626" s="49"/>
      <c r="AP1626" s="49"/>
      <c r="AQ1626" s="49"/>
      <c r="AR1626" s="49"/>
      <c r="AX1626" s="19"/>
    </row>
    <row r="1627" spans="1:50" hidden="1">
      <c r="A1627" s="59" t="s">
        <v>1197</v>
      </c>
      <c r="B1627" s="59" t="s">
        <v>114</v>
      </c>
      <c r="C1627" s="3">
        <v>42395</v>
      </c>
      <c r="D1627" s="19"/>
      <c r="E1627" s="49"/>
      <c r="F1627" s="49"/>
      <c r="G1627" s="49"/>
      <c r="H1627" s="49"/>
      <c r="I1627" s="49"/>
      <c r="J1627" s="49"/>
      <c r="K1627" s="49"/>
      <c r="L1627" s="49"/>
      <c r="M1627" s="49"/>
      <c r="N1627" s="49"/>
      <c r="O1627" s="49"/>
      <c r="P1627" s="49"/>
      <c r="Q1627" s="49"/>
      <c r="R1627" s="49"/>
      <c r="S1627" s="49"/>
      <c r="T1627" s="49"/>
      <c r="U1627" s="49"/>
      <c r="V1627" s="49"/>
      <c r="W1627" s="49"/>
      <c r="X1627" s="49"/>
      <c r="Y1627" s="49"/>
      <c r="Z1627" s="49"/>
      <c r="AA1627" s="49"/>
      <c r="AB1627" s="49"/>
      <c r="AC1627" s="49"/>
      <c r="AD1627" s="49"/>
      <c r="AE1627" s="49"/>
      <c r="AF1627" s="49"/>
      <c r="AG1627" s="49"/>
      <c r="AH1627" s="49"/>
      <c r="AI1627" s="49"/>
      <c r="AJ1627" s="49"/>
      <c r="AK1627" s="49"/>
      <c r="AL1627" s="49"/>
      <c r="AM1627" s="49"/>
      <c r="AN1627" s="49"/>
      <c r="AO1627" s="49"/>
      <c r="AP1627" s="49"/>
      <c r="AQ1627" s="49"/>
      <c r="AR1627" s="49"/>
      <c r="AX1627" s="19"/>
    </row>
    <row r="1628" spans="1:50" hidden="1">
      <c r="A1628" s="59" t="s">
        <v>1198</v>
      </c>
      <c r="B1628" s="59" t="s">
        <v>114</v>
      </c>
      <c r="C1628" s="3">
        <v>42394</v>
      </c>
      <c r="D1628" s="19"/>
      <c r="E1628" s="49"/>
      <c r="F1628" s="49"/>
      <c r="G1628" s="49"/>
      <c r="H1628" s="49"/>
      <c r="I1628" s="49"/>
      <c r="J1628" s="49"/>
      <c r="K1628" s="49"/>
      <c r="L1628" s="49"/>
      <c r="M1628" s="49"/>
      <c r="N1628" s="49"/>
      <c r="O1628" s="49"/>
      <c r="P1628" s="49"/>
      <c r="Q1628" s="49"/>
      <c r="R1628" s="49"/>
      <c r="S1628" s="49"/>
      <c r="T1628" s="49"/>
      <c r="U1628" s="49"/>
      <c r="V1628" s="49"/>
      <c r="W1628" s="49"/>
      <c r="X1628" s="49"/>
      <c r="Y1628" s="49"/>
      <c r="Z1628" s="49"/>
      <c r="AA1628" s="49"/>
      <c r="AB1628" s="49"/>
      <c r="AC1628" s="49"/>
      <c r="AD1628" s="49"/>
      <c r="AE1628" s="49"/>
      <c r="AF1628" s="49"/>
      <c r="AG1628" s="49"/>
      <c r="AH1628" s="49"/>
      <c r="AI1628" s="49"/>
      <c r="AJ1628" s="49"/>
      <c r="AK1628" s="49"/>
      <c r="AL1628" s="49"/>
      <c r="AM1628" s="49"/>
      <c r="AN1628" s="49"/>
      <c r="AO1628" s="49"/>
      <c r="AP1628" s="49"/>
      <c r="AQ1628" s="49"/>
      <c r="AR1628" s="49"/>
      <c r="AX1628" s="19"/>
    </row>
    <row r="1629" spans="1:50" hidden="1">
      <c r="A1629" s="59" t="s">
        <v>1199</v>
      </c>
      <c r="B1629" s="59" t="s">
        <v>114</v>
      </c>
      <c r="C1629" s="3">
        <v>42391</v>
      </c>
      <c r="D1629" s="19"/>
      <c r="E1629" s="49"/>
      <c r="F1629" s="49"/>
      <c r="G1629" s="49"/>
      <c r="H1629" s="49"/>
      <c r="I1629" s="49"/>
      <c r="J1629" s="49"/>
      <c r="K1629" s="49"/>
      <c r="L1629" s="49"/>
      <c r="M1629" s="49"/>
      <c r="N1629" s="49"/>
      <c r="O1629" s="49"/>
      <c r="P1629" s="49"/>
      <c r="Q1629" s="49"/>
      <c r="R1629" s="49"/>
      <c r="S1629" s="49"/>
      <c r="T1629" s="49"/>
      <c r="U1629" s="49"/>
      <c r="V1629" s="49"/>
      <c r="W1629" s="49"/>
      <c r="X1629" s="49"/>
      <c r="Y1629" s="49"/>
      <c r="Z1629" s="49"/>
      <c r="AA1629" s="49"/>
      <c r="AB1629" s="49"/>
      <c r="AC1629" s="49"/>
      <c r="AD1629" s="49"/>
      <c r="AE1629" s="49"/>
      <c r="AF1629" s="49"/>
      <c r="AG1629" s="49"/>
      <c r="AH1629" s="49"/>
      <c r="AI1629" s="49"/>
      <c r="AJ1629" s="49"/>
      <c r="AK1629" s="49"/>
      <c r="AL1629" s="49"/>
      <c r="AM1629" s="49"/>
      <c r="AN1629" s="49"/>
      <c r="AO1629" s="49"/>
      <c r="AP1629" s="49"/>
      <c r="AQ1629" s="49"/>
      <c r="AR1629" s="49"/>
      <c r="AX1629" s="19"/>
    </row>
    <row r="1630" spans="1:50" hidden="1">
      <c r="A1630" s="59" t="s">
        <v>1200</v>
      </c>
      <c r="B1630" s="59" t="s">
        <v>114</v>
      </c>
      <c r="C1630" s="3">
        <v>42390</v>
      </c>
      <c r="D1630" s="19"/>
      <c r="E1630" s="49"/>
      <c r="F1630" s="49"/>
      <c r="G1630" s="49"/>
      <c r="H1630" s="49"/>
      <c r="I1630" s="49"/>
      <c r="J1630" s="49"/>
      <c r="K1630" s="49"/>
      <c r="L1630" s="49"/>
      <c r="M1630" s="49"/>
      <c r="N1630" s="49"/>
      <c r="O1630" s="49"/>
      <c r="P1630" s="49"/>
      <c r="Q1630" s="49"/>
      <c r="R1630" s="49"/>
      <c r="S1630" s="49"/>
      <c r="T1630" s="49"/>
      <c r="U1630" s="49"/>
      <c r="V1630" s="49"/>
      <c r="W1630" s="49"/>
      <c r="X1630" s="49"/>
      <c r="Y1630" s="49"/>
      <c r="Z1630" s="49"/>
      <c r="AA1630" s="49"/>
      <c r="AB1630" s="49"/>
      <c r="AC1630" s="49"/>
      <c r="AD1630" s="49"/>
      <c r="AE1630" s="49"/>
      <c r="AF1630" s="49"/>
      <c r="AG1630" s="49"/>
      <c r="AH1630" s="49"/>
      <c r="AI1630" s="49"/>
      <c r="AJ1630" s="49"/>
      <c r="AK1630" s="49"/>
      <c r="AL1630" s="49"/>
      <c r="AM1630" s="49"/>
      <c r="AN1630" s="49"/>
      <c r="AO1630" s="49"/>
      <c r="AP1630" s="49"/>
      <c r="AQ1630" s="49"/>
      <c r="AR1630" s="49"/>
      <c r="AX1630" s="19"/>
    </row>
    <row r="1631" spans="1:50" hidden="1">
      <c r="A1631" s="59" t="s">
        <v>1201</v>
      </c>
      <c r="B1631" s="59" t="s">
        <v>114</v>
      </c>
      <c r="C1631" s="3">
        <v>42389</v>
      </c>
      <c r="D1631" s="19"/>
      <c r="E1631" s="49"/>
      <c r="F1631" s="49"/>
      <c r="G1631" s="49"/>
      <c r="H1631" s="49"/>
      <c r="I1631" s="49"/>
      <c r="J1631" s="49"/>
      <c r="K1631" s="49"/>
      <c r="L1631" s="49"/>
      <c r="M1631" s="49"/>
      <c r="N1631" s="49"/>
      <c r="O1631" s="49"/>
      <c r="P1631" s="49"/>
      <c r="Q1631" s="49"/>
      <c r="R1631" s="49"/>
      <c r="S1631" s="49"/>
      <c r="T1631" s="49"/>
      <c r="U1631" s="49"/>
      <c r="V1631" s="49"/>
      <c r="W1631" s="49"/>
      <c r="X1631" s="49"/>
      <c r="Y1631" s="49"/>
      <c r="Z1631" s="49"/>
      <c r="AA1631" s="49"/>
      <c r="AB1631" s="49"/>
      <c r="AC1631" s="49"/>
      <c r="AD1631" s="49"/>
      <c r="AE1631" s="49"/>
      <c r="AF1631" s="49"/>
      <c r="AG1631" s="49"/>
      <c r="AH1631" s="49"/>
      <c r="AI1631" s="49"/>
      <c r="AJ1631" s="49"/>
      <c r="AK1631" s="49"/>
      <c r="AL1631" s="49"/>
      <c r="AM1631" s="49"/>
      <c r="AN1631" s="49"/>
      <c r="AO1631" s="49"/>
      <c r="AP1631" s="49"/>
      <c r="AQ1631" s="49"/>
      <c r="AR1631" s="49"/>
      <c r="AX1631" s="19"/>
    </row>
    <row r="1632" spans="1:50" hidden="1">
      <c r="A1632" s="59" t="s">
        <v>1202</v>
      </c>
      <c r="B1632" s="59" t="s">
        <v>114</v>
      </c>
      <c r="C1632" s="3">
        <v>42388</v>
      </c>
      <c r="D1632" s="19"/>
      <c r="E1632" s="49"/>
      <c r="F1632" s="49"/>
      <c r="G1632" s="49"/>
      <c r="H1632" s="49"/>
      <c r="I1632" s="49"/>
      <c r="J1632" s="49"/>
      <c r="K1632" s="49"/>
      <c r="L1632" s="49"/>
      <c r="M1632" s="49"/>
      <c r="N1632" s="49"/>
      <c r="O1632" s="49"/>
      <c r="P1632" s="49"/>
      <c r="Q1632" s="49"/>
      <c r="R1632" s="49"/>
      <c r="S1632" s="49"/>
      <c r="T1632" s="49"/>
      <c r="U1632" s="49"/>
      <c r="V1632" s="49"/>
      <c r="W1632" s="49"/>
      <c r="X1632" s="49"/>
      <c r="Y1632" s="49"/>
      <c r="Z1632" s="49"/>
      <c r="AA1632" s="49"/>
      <c r="AB1632" s="49"/>
      <c r="AC1632" s="49"/>
      <c r="AD1632" s="49"/>
      <c r="AE1632" s="49"/>
      <c r="AF1632" s="49"/>
      <c r="AG1632" s="49"/>
      <c r="AH1632" s="49"/>
      <c r="AI1632" s="49"/>
      <c r="AJ1632" s="49"/>
      <c r="AK1632" s="49"/>
      <c r="AL1632" s="49"/>
      <c r="AM1632" s="49"/>
      <c r="AN1632" s="49"/>
      <c r="AO1632" s="49"/>
      <c r="AP1632" s="49"/>
      <c r="AQ1632" s="49"/>
      <c r="AR1632" s="49"/>
      <c r="AX1632" s="19"/>
    </row>
    <row r="1633" spans="1:50" hidden="1">
      <c r="A1633" s="59" t="s">
        <v>1203</v>
      </c>
      <c r="B1633" s="59" t="s">
        <v>114</v>
      </c>
      <c r="C1633" s="3">
        <v>42387</v>
      </c>
      <c r="D1633" s="19"/>
      <c r="E1633" s="49"/>
      <c r="F1633" s="49"/>
      <c r="G1633" s="49"/>
      <c r="H1633" s="49"/>
      <c r="I1633" s="49"/>
      <c r="J1633" s="49"/>
      <c r="K1633" s="49"/>
      <c r="L1633" s="49"/>
      <c r="M1633" s="49"/>
      <c r="N1633" s="49"/>
      <c r="O1633" s="49"/>
      <c r="P1633" s="49"/>
      <c r="Q1633" s="49"/>
      <c r="R1633" s="49"/>
      <c r="S1633" s="49"/>
      <c r="T1633" s="49"/>
      <c r="U1633" s="49"/>
      <c r="V1633" s="49"/>
      <c r="W1633" s="49"/>
      <c r="X1633" s="49"/>
      <c r="Y1633" s="49"/>
      <c r="Z1633" s="49"/>
      <c r="AA1633" s="49"/>
      <c r="AB1633" s="49"/>
      <c r="AC1633" s="49"/>
      <c r="AD1633" s="49"/>
      <c r="AE1633" s="49"/>
      <c r="AF1633" s="49"/>
      <c r="AG1633" s="49"/>
      <c r="AH1633" s="49"/>
      <c r="AI1633" s="49"/>
      <c r="AJ1633" s="49"/>
      <c r="AK1633" s="49"/>
      <c r="AL1633" s="49"/>
      <c r="AM1633" s="49"/>
      <c r="AN1633" s="49"/>
      <c r="AO1633" s="49"/>
      <c r="AP1633" s="49"/>
      <c r="AQ1633" s="49"/>
      <c r="AR1633" s="49"/>
      <c r="AX1633" s="19"/>
    </row>
    <row r="1634" spans="1:50" hidden="1">
      <c r="A1634" s="59" t="s">
        <v>1204</v>
      </c>
      <c r="B1634" s="59" t="s">
        <v>114</v>
      </c>
      <c r="C1634" s="3">
        <v>42384</v>
      </c>
      <c r="D1634" s="19"/>
      <c r="E1634" s="49"/>
      <c r="F1634" s="49"/>
      <c r="G1634" s="49"/>
      <c r="H1634" s="49"/>
      <c r="I1634" s="49"/>
      <c r="J1634" s="49"/>
      <c r="K1634" s="49"/>
      <c r="L1634" s="49"/>
      <c r="M1634" s="49"/>
      <c r="N1634" s="49"/>
      <c r="O1634" s="49"/>
      <c r="P1634" s="49"/>
      <c r="Q1634" s="49"/>
      <c r="R1634" s="49"/>
      <c r="S1634" s="49"/>
      <c r="T1634" s="49"/>
      <c r="U1634" s="49"/>
      <c r="V1634" s="49"/>
      <c r="W1634" s="49"/>
      <c r="X1634" s="49"/>
      <c r="Y1634" s="49"/>
      <c r="Z1634" s="49"/>
      <c r="AA1634" s="49"/>
      <c r="AB1634" s="49"/>
      <c r="AC1634" s="49"/>
      <c r="AD1634" s="49"/>
      <c r="AE1634" s="49"/>
      <c r="AF1634" s="49"/>
      <c r="AG1634" s="49"/>
      <c r="AH1634" s="49"/>
      <c r="AI1634" s="49"/>
      <c r="AJ1634" s="49"/>
      <c r="AK1634" s="49"/>
      <c r="AL1634" s="49"/>
      <c r="AM1634" s="49"/>
      <c r="AN1634" s="49"/>
      <c r="AO1634" s="49"/>
      <c r="AP1634" s="49"/>
      <c r="AQ1634" s="49"/>
      <c r="AR1634" s="49"/>
      <c r="AX1634" s="19"/>
    </row>
    <row r="1635" spans="1:50" hidden="1">
      <c r="A1635" s="59" t="s">
        <v>1205</v>
      </c>
      <c r="B1635" s="59" t="s">
        <v>114</v>
      </c>
      <c r="C1635" s="3">
        <v>42383</v>
      </c>
      <c r="D1635" s="19"/>
      <c r="E1635" s="49"/>
      <c r="F1635" s="49"/>
      <c r="G1635" s="49"/>
      <c r="H1635" s="49"/>
      <c r="I1635" s="49"/>
      <c r="J1635" s="49"/>
      <c r="K1635" s="49"/>
      <c r="L1635" s="49"/>
      <c r="M1635" s="49"/>
      <c r="N1635" s="49"/>
      <c r="O1635" s="49"/>
      <c r="P1635" s="49"/>
      <c r="Q1635" s="49"/>
      <c r="R1635" s="49"/>
      <c r="S1635" s="49"/>
      <c r="T1635" s="49"/>
      <c r="U1635" s="49"/>
      <c r="V1635" s="49"/>
      <c r="W1635" s="49"/>
      <c r="X1635" s="49"/>
      <c r="Y1635" s="49"/>
      <c r="Z1635" s="49"/>
      <c r="AA1635" s="49"/>
      <c r="AB1635" s="49"/>
      <c r="AC1635" s="49"/>
      <c r="AD1635" s="49"/>
      <c r="AE1635" s="49"/>
      <c r="AF1635" s="49"/>
      <c r="AG1635" s="49"/>
      <c r="AH1635" s="49"/>
      <c r="AI1635" s="49"/>
      <c r="AJ1635" s="49"/>
      <c r="AK1635" s="49"/>
      <c r="AL1635" s="49"/>
      <c r="AM1635" s="49"/>
      <c r="AN1635" s="49"/>
      <c r="AO1635" s="49"/>
      <c r="AP1635" s="49"/>
      <c r="AQ1635" s="49"/>
      <c r="AR1635" s="49"/>
      <c r="AX1635" s="19"/>
    </row>
    <row r="1636" spans="1:50" hidden="1">
      <c r="A1636" s="59" t="s">
        <v>1206</v>
      </c>
      <c r="B1636" s="59" t="s">
        <v>114</v>
      </c>
      <c r="C1636" s="3">
        <v>42382</v>
      </c>
      <c r="D1636" s="19"/>
      <c r="E1636" s="49"/>
      <c r="F1636" s="49"/>
      <c r="G1636" s="49"/>
      <c r="H1636" s="49"/>
      <c r="I1636" s="49"/>
      <c r="J1636" s="49"/>
      <c r="K1636" s="49"/>
      <c r="L1636" s="49"/>
      <c r="M1636" s="49"/>
      <c r="N1636" s="49"/>
      <c r="O1636" s="49"/>
      <c r="P1636" s="49"/>
      <c r="Q1636" s="49"/>
      <c r="R1636" s="49"/>
      <c r="S1636" s="49"/>
      <c r="T1636" s="49"/>
      <c r="U1636" s="49"/>
      <c r="V1636" s="49"/>
      <c r="W1636" s="49"/>
      <c r="X1636" s="49"/>
      <c r="Y1636" s="49"/>
      <c r="Z1636" s="49"/>
      <c r="AA1636" s="49"/>
      <c r="AB1636" s="49"/>
      <c r="AC1636" s="49"/>
      <c r="AD1636" s="49"/>
      <c r="AE1636" s="49"/>
      <c r="AF1636" s="49"/>
      <c r="AG1636" s="49"/>
      <c r="AH1636" s="49"/>
      <c r="AI1636" s="49"/>
      <c r="AJ1636" s="49"/>
      <c r="AK1636" s="49"/>
      <c r="AL1636" s="49"/>
      <c r="AM1636" s="49"/>
      <c r="AN1636" s="49"/>
      <c r="AO1636" s="49"/>
      <c r="AP1636" s="49"/>
      <c r="AQ1636" s="49"/>
      <c r="AR1636" s="49"/>
      <c r="AX1636" s="19"/>
    </row>
    <row r="1637" spans="1:50" hidden="1">
      <c r="A1637" s="59" t="s">
        <v>1207</v>
      </c>
      <c r="B1637" s="59" t="s">
        <v>114</v>
      </c>
      <c r="C1637" s="3">
        <v>42381</v>
      </c>
      <c r="D1637" s="19"/>
      <c r="E1637" s="49"/>
      <c r="F1637" s="49"/>
      <c r="G1637" s="49"/>
      <c r="H1637" s="49"/>
      <c r="I1637" s="49"/>
      <c r="J1637" s="49"/>
      <c r="K1637" s="49"/>
      <c r="L1637" s="49"/>
      <c r="M1637" s="49"/>
      <c r="N1637" s="49"/>
      <c r="O1637" s="49"/>
      <c r="P1637" s="49"/>
      <c r="Q1637" s="49"/>
      <c r="R1637" s="49"/>
      <c r="S1637" s="49"/>
      <c r="T1637" s="49"/>
      <c r="U1637" s="49"/>
      <c r="V1637" s="49"/>
      <c r="W1637" s="49"/>
      <c r="X1637" s="49"/>
      <c r="Y1637" s="49"/>
      <c r="Z1637" s="49"/>
      <c r="AA1637" s="49"/>
      <c r="AB1637" s="49"/>
      <c r="AC1637" s="49"/>
      <c r="AD1637" s="49"/>
      <c r="AE1637" s="49"/>
      <c r="AF1637" s="49"/>
      <c r="AG1637" s="49"/>
      <c r="AH1637" s="49"/>
      <c r="AI1637" s="49"/>
      <c r="AJ1637" s="49"/>
      <c r="AK1637" s="49"/>
      <c r="AL1637" s="49"/>
      <c r="AM1637" s="49"/>
      <c r="AN1637" s="49"/>
      <c r="AO1637" s="49"/>
      <c r="AP1637" s="49"/>
      <c r="AQ1637" s="49"/>
      <c r="AR1637" s="49"/>
      <c r="AX1637" s="19"/>
    </row>
    <row r="1638" spans="1:50" hidden="1">
      <c r="A1638" s="59" t="s">
        <v>1208</v>
      </c>
      <c r="B1638" s="59" t="s">
        <v>114</v>
      </c>
      <c r="C1638" s="3">
        <v>42380</v>
      </c>
      <c r="D1638" s="19"/>
      <c r="E1638" s="49"/>
      <c r="F1638" s="49"/>
      <c r="G1638" s="49"/>
      <c r="H1638" s="49"/>
      <c r="I1638" s="49"/>
      <c r="J1638" s="49"/>
      <c r="K1638" s="49"/>
      <c r="L1638" s="49"/>
      <c r="M1638" s="49"/>
      <c r="N1638" s="49"/>
      <c r="O1638" s="49"/>
      <c r="P1638" s="49"/>
      <c r="Q1638" s="49"/>
      <c r="R1638" s="49"/>
      <c r="S1638" s="49"/>
      <c r="T1638" s="49"/>
      <c r="U1638" s="49"/>
      <c r="V1638" s="49"/>
      <c r="W1638" s="49"/>
      <c r="X1638" s="49"/>
      <c r="Y1638" s="49"/>
      <c r="Z1638" s="49"/>
      <c r="AA1638" s="49"/>
      <c r="AB1638" s="49"/>
      <c r="AC1638" s="49"/>
      <c r="AD1638" s="49"/>
      <c r="AE1638" s="49"/>
      <c r="AF1638" s="49"/>
      <c r="AG1638" s="49"/>
      <c r="AH1638" s="49"/>
      <c r="AI1638" s="49"/>
      <c r="AJ1638" s="49"/>
      <c r="AK1638" s="49"/>
      <c r="AL1638" s="49"/>
      <c r="AM1638" s="49"/>
      <c r="AN1638" s="49"/>
      <c r="AO1638" s="49"/>
      <c r="AP1638" s="49"/>
      <c r="AQ1638" s="49"/>
      <c r="AR1638" s="49"/>
      <c r="AX1638" s="19"/>
    </row>
    <row r="1639" spans="1:50" hidden="1">
      <c r="A1639" s="59" t="s">
        <v>1209</v>
      </c>
      <c r="B1639" s="59" t="s">
        <v>114</v>
      </c>
      <c r="C1639" s="3">
        <v>42377</v>
      </c>
      <c r="D1639" s="19"/>
      <c r="E1639" s="49"/>
      <c r="F1639" s="49"/>
      <c r="G1639" s="49"/>
      <c r="H1639" s="49"/>
      <c r="I1639" s="49"/>
      <c r="J1639" s="49"/>
      <c r="K1639" s="49"/>
      <c r="L1639" s="49"/>
      <c r="M1639" s="49"/>
      <c r="N1639" s="49"/>
      <c r="O1639" s="49"/>
      <c r="P1639" s="49"/>
      <c r="Q1639" s="49"/>
      <c r="R1639" s="49"/>
      <c r="S1639" s="49"/>
      <c r="T1639" s="49"/>
      <c r="U1639" s="49"/>
      <c r="V1639" s="49"/>
      <c r="W1639" s="49"/>
      <c r="X1639" s="49"/>
      <c r="Y1639" s="49"/>
      <c r="Z1639" s="49"/>
      <c r="AA1639" s="49"/>
      <c r="AB1639" s="49"/>
      <c r="AC1639" s="49"/>
      <c r="AD1639" s="49"/>
      <c r="AE1639" s="49"/>
      <c r="AF1639" s="49"/>
      <c r="AG1639" s="49"/>
      <c r="AH1639" s="49"/>
      <c r="AI1639" s="49"/>
      <c r="AJ1639" s="49"/>
      <c r="AK1639" s="49"/>
      <c r="AL1639" s="49"/>
      <c r="AM1639" s="49"/>
      <c r="AN1639" s="49"/>
      <c r="AO1639" s="49"/>
      <c r="AP1639" s="49"/>
      <c r="AQ1639" s="49"/>
      <c r="AR1639" s="49"/>
      <c r="AX1639" s="19"/>
    </row>
    <row r="1640" spans="1:50" hidden="1">
      <c r="A1640" s="59" t="s">
        <v>1210</v>
      </c>
      <c r="B1640" s="59" t="s">
        <v>114</v>
      </c>
      <c r="C1640" s="3">
        <v>42376</v>
      </c>
      <c r="D1640" s="19"/>
      <c r="E1640" s="49"/>
      <c r="F1640" s="49"/>
      <c r="G1640" s="49"/>
      <c r="H1640" s="49"/>
      <c r="I1640" s="49"/>
      <c r="J1640" s="49"/>
      <c r="K1640" s="49"/>
      <c r="L1640" s="49"/>
      <c r="M1640" s="49"/>
      <c r="N1640" s="49"/>
      <c r="O1640" s="49"/>
      <c r="P1640" s="49"/>
      <c r="Q1640" s="49"/>
      <c r="R1640" s="49"/>
      <c r="S1640" s="49"/>
      <c r="T1640" s="49"/>
      <c r="U1640" s="49"/>
      <c r="V1640" s="49"/>
      <c r="W1640" s="49"/>
      <c r="X1640" s="49"/>
      <c r="Y1640" s="49"/>
      <c r="Z1640" s="49"/>
      <c r="AA1640" s="49"/>
      <c r="AB1640" s="49"/>
      <c r="AC1640" s="49"/>
      <c r="AD1640" s="49"/>
      <c r="AE1640" s="49"/>
      <c r="AF1640" s="49"/>
      <c r="AG1640" s="49"/>
      <c r="AH1640" s="49"/>
      <c r="AI1640" s="49"/>
      <c r="AJ1640" s="49"/>
      <c r="AK1640" s="49"/>
      <c r="AL1640" s="49"/>
      <c r="AM1640" s="49"/>
      <c r="AN1640" s="49"/>
      <c r="AO1640" s="49"/>
      <c r="AP1640" s="49"/>
      <c r="AQ1640" s="49"/>
      <c r="AR1640" s="49"/>
      <c r="AX1640" s="19"/>
    </row>
    <row r="1641" spans="1:50" hidden="1">
      <c r="A1641" s="59" t="s">
        <v>1211</v>
      </c>
      <c r="B1641" s="59" t="s">
        <v>114</v>
      </c>
      <c r="C1641" s="3">
        <v>42375</v>
      </c>
      <c r="D1641" s="19"/>
      <c r="E1641" s="49"/>
      <c r="F1641" s="49"/>
      <c r="G1641" s="49"/>
      <c r="H1641" s="49"/>
      <c r="I1641" s="49"/>
      <c r="J1641" s="49"/>
      <c r="K1641" s="49"/>
      <c r="L1641" s="49"/>
      <c r="M1641" s="49"/>
      <c r="N1641" s="49"/>
      <c r="O1641" s="49"/>
      <c r="P1641" s="49"/>
      <c r="Q1641" s="49"/>
      <c r="R1641" s="49"/>
      <c r="S1641" s="49"/>
      <c r="T1641" s="49"/>
      <c r="U1641" s="49"/>
      <c r="V1641" s="49"/>
      <c r="W1641" s="49"/>
      <c r="X1641" s="49"/>
      <c r="Y1641" s="49"/>
      <c r="Z1641" s="49"/>
      <c r="AA1641" s="49"/>
      <c r="AB1641" s="49"/>
      <c r="AC1641" s="49"/>
      <c r="AD1641" s="49"/>
      <c r="AE1641" s="49"/>
      <c r="AF1641" s="49"/>
      <c r="AG1641" s="49"/>
      <c r="AH1641" s="49"/>
      <c r="AI1641" s="49"/>
      <c r="AJ1641" s="49"/>
      <c r="AK1641" s="49"/>
      <c r="AL1641" s="49"/>
      <c r="AM1641" s="49"/>
      <c r="AN1641" s="49"/>
      <c r="AO1641" s="49"/>
      <c r="AP1641" s="49"/>
      <c r="AQ1641" s="49"/>
      <c r="AR1641" s="49"/>
      <c r="AX1641" s="19"/>
    </row>
    <row r="1642" spans="1:50" hidden="1">
      <c r="A1642" s="59" t="s">
        <v>1212</v>
      </c>
      <c r="B1642" s="59" t="s">
        <v>114</v>
      </c>
      <c r="C1642" s="3">
        <v>42374</v>
      </c>
      <c r="D1642" s="19"/>
      <c r="E1642" s="49"/>
      <c r="F1642" s="49"/>
      <c r="G1642" s="49"/>
      <c r="H1642" s="49"/>
      <c r="I1642" s="49"/>
      <c r="J1642" s="49"/>
      <c r="K1642" s="49"/>
      <c r="L1642" s="49"/>
      <c r="M1642" s="49"/>
      <c r="N1642" s="49"/>
      <c r="O1642" s="49"/>
      <c r="P1642" s="49"/>
      <c r="Q1642" s="49"/>
      <c r="R1642" s="49"/>
      <c r="S1642" s="49"/>
      <c r="T1642" s="49"/>
      <c r="U1642" s="49"/>
      <c r="V1642" s="49"/>
      <c r="W1642" s="49"/>
      <c r="X1642" s="49"/>
      <c r="Y1642" s="49"/>
      <c r="Z1642" s="49"/>
      <c r="AA1642" s="49"/>
      <c r="AB1642" s="49"/>
      <c r="AC1642" s="49"/>
      <c r="AD1642" s="49"/>
      <c r="AE1642" s="49"/>
      <c r="AF1642" s="49"/>
      <c r="AG1642" s="49"/>
      <c r="AH1642" s="49"/>
      <c r="AI1642" s="49"/>
      <c r="AJ1642" s="49"/>
      <c r="AK1642" s="49"/>
      <c r="AL1642" s="49"/>
      <c r="AM1642" s="49"/>
      <c r="AN1642" s="49"/>
      <c r="AO1642" s="49"/>
      <c r="AP1642" s="49"/>
      <c r="AQ1642" s="49"/>
      <c r="AR1642" s="49"/>
      <c r="AX1642" s="19"/>
    </row>
    <row r="1643" spans="1:50" hidden="1">
      <c r="A1643" s="59" t="s">
        <v>1213</v>
      </c>
      <c r="B1643" s="59" t="s">
        <v>114</v>
      </c>
      <c r="C1643" s="3">
        <v>42373</v>
      </c>
      <c r="D1643" s="19"/>
      <c r="E1643" s="49"/>
      <c r="F1643" s="49"/>
      <c r="G1643" s="49"/>
      <c r="H1643" s="49"/>
      <c r="I1643" s="49"/>
      <c r="J1643" s="49"/>
      <c r="K1643" s="49"/>
      <c r="L1643" s="49"/>
      <c r="M1643" s="49"/>
      <c r="N1643" s="49"/>
      <c r="O1643" s="49"/>
      <c r="P1643" s="49"/>
      <c r="Q1643" s="49"/>
      <c r="R1643" s="49"/>
      <c r="S1643" s="49"/>
      <c r="T1643" s="49"/>
      <c r="U1643" s="49"/>
      <c r="V1643" s="49"/>
      <c r="W1643" s="49"/>
      <c r="X1643" s="49"/>
      <c r="Y1643" s="49"/>
      <c r="Z1643" s="49"/>
      <c r="AA1643" s="49"/>
      <c r="AB1643" s="49"/>
      <c r="AC1643" s="49"/>
      <c r="AD1643" s="49"/>
      <c r="AE1643" s="49"/>
      <c r="AF1643" s="49"/>
      <c r="AG1643" s="49"/>
      <c r="AH1643" s="49"/>
      <c r="AI1643" s="49"/>
      <c r="AJ1643" s="49"/>
      <c r="AK1643" s="49"/>
      <c r="AL1643" s="49"/>
      <c r="AM1643" s="49"/>
      <c r="AN1643" s="49"/>
      <c r="AO1643" s="49"/>
      <c r="AP1643" s="49"/>
      <c r="AQ1643" s="49"/>
      <c r="AR1643" s="49"/>
      <c r="AX1643" s="19"/>
    </row>
    <row r="1644" spans="1:50" hidden="1">
      <c r="A1644" s="59" t="s">
        <v>1214</v>
      </c>
      <c r="B1644" s="59" t="s">
        <v>114</v>
      </c>
      <c r="C1644" s="3">
        <v>42370</v>
      </c>
      <c r="D1644" s="19"/>
      <c r="E1644" s="49"/>
      <c r="F1644" s="49"/>
      <c r="G1644" s="49"/>
      <c r="H1644" s="49"/>
      <c r="I1644" s="49"/>
      <c r="J1644" s="49"/>
      <c r="K1644" s="49"/>
      <c r="L1644" s="49"/>
      <c r="M1644" s="49"/>
      <c r="N1644" s="49"/>
      <c r="O1644" s="49"/>
      <c r="P1644" s="49"/>
      <c r="Q1644" s="49"/>
      <c r="R1644" s="49"/>
      <c r="S1644" s="49"/>
      <c r="T1644" s="49"/>
      <c r="U1644" s="49"/>
      <c r="V1644" s="49"/>
      <c r="W1644" s="49"/>
      <c r="X1644" s="49"/>
      <c r="Y1644" s="49"/>
      <c r="Z1644" s="49"/>
      <c r="AA1644" s="49"/>
      <c r="AB1644" s="49"/>
      <c r="AC1644" s="49"/>
      <c r="AD1644" s="49"/>
      <c r="AE1644" s="49"/>
      <c r="AF1644" s="49"/>
      <c r="AG1644" s="49"/>
      <c r="AH1644" s="49"/>
      <c r="AI1644" s="49"/>
      <c r="AJ1644" s="49"/>
      <c r="AK1644" s="49"/>
      <c r="AL1644" s="49"/>
      <c r="AM1644" s="49"/>
      <c r="AN1644" s="49"/>
      <c r="AO1644" s="49"/>
      <c r="AP1644" s="49"/>
      <c r="AQ1644" s="49"/>
      <c r="AR1644" s="49"/>
      <c r="AX1644" s="19"/>
    </row>
  </sheetData>
  <sheetProtection algorithmName="SHA-512" hashValue="4tPLVW0/rPIIDx9B+5T27pJgdJGSgcF/5bUFFKo+6Rbe2lA3omhR4CfWmZn1xJvI4Ag6rOiuyV2ZEqQGop93qg==" saltValue="OnOJV9kd5WnBS5C3mnXZTQ==" spinCount="100000" sheet="1" objects="1" scenarios="1" selectLockedCells="1"/>
  <mergeCells count="16">
    <mergeCell ref="G4:H4"/>
    <mergeCell ref="AM9:AO9"/>
    <mergeCell ref="AP9:AR9"/>
    <mergeCell ref="BE28:BG28"/>
    <mergeCell ref="BH28:BJ28"/>
    <mergeCell ref="BE9:BG9"/>
    <mergeCell ref="BH9:BJ9"/>
    <mergeCell ref="AF28:AI28"/>
    <mergeCell ref="AJ28:AL28"/>
    <mergeCell ref="AM27:AQ27"/>
    <mergeCell ref="AM28:AO28"/>
    <mergeCell ref="AP28:AR28"/>
    <mergeCell ref="AF9:AI9"/>
    <mergeCell ref="AJ9:AL9"/>
    <mergeCell ref="AS9:AT9"/>
    <mergeCell ref="AS28:AT28"/>
  </mergeCells>
  <conditionalFormatting sqref="C31 C33:C110">
    <cfRule type="expression" dxfId="43" priority="119" stopIfTrue="1">
      <formula>#REF!=3</formula>
    </cfRule>
  </conditionalFormatting>
  <conditionalFormatting sqref="C31 C33:C111">
    <cfRule type="expression" dxfId="42" priority="120" stopIfTrue="1">
      <formula>#REF!=3</formula>
    </cfRule>
  </conditionalFormatting>
  <conditionalFormatting sqref="C31:C110">
    <cfRule type="expression" dxfId="41" priority="27" stopIfTrue="1">
      <formula>#REF!=3</formula>
    </cfRule>
  </conditionalFormatting>
  <conditionalFormatting sqref="C32">
    <cfRule type="expression" dxfId="40" priority="26" stopIfTrue="1">
      <formula>#REF!=3</formula>
    </cfRule>
    <cfRule type="expression" dxfId="39" priority="25" stopIfTrue="1">
      <formula>#REF!=3</formula>
    </cfRule>
  </conditionalFormatting>
  <conditionalFormatting sqref="C111">
    <cfRule type="expression" dxfId="38" priority="132" stopIfTrue="1">
      <formula>#REF!=3</formula>
    </cfRule>
  </conditionalFormatting>
  <conditionalFormatting sqref="C111:C123">
    <cfRule type="expression" dxfId="37" priority="133" stopIfTrue="1">
      <formula>#REF!=3</formula>
    </cfRule>
  </conditionalFormatting>
  <conditionalFormatting sqref="C112:C123">
    <cfRule type="expression" dxfId="36" priority="135" stopIfTrue="1">
      <formula>#REF!=3</formula>
    </cfRule>
    <cfRule type="expression" dxfId="35" priority="136" stopIfTrue="1">
      <formula>#REF!=3</formula>
    </cfRule>
  </conditionalFormatting>
  <conditionalFormatting sqref="C127:C129">
    <cfRule type="expression" dxfId="34" priority="139" stopIfTrue="1">
      <formula>L127=3</formula>
    </cfRule>
  </conditionalFormatting>
  <conditionalFormatting sqref="C143:C144">
    <cfRule type="expression" dxfId="33" priority="140" stopIfTrue="1">
      <formula>L143=3</formula>
    </cfRule>
  </conditionalFormatting>
  <conditionalFormatting sqref="C172:C212">
    <cfRule type="expression" dxfId="32" priority="170" stopIfTrue="1">
      <formula>#REF!=3</formula>
    </cfRule>
    <cfRule type="expression" dxfId="31" priority="169" stopIfTrue="1">
      <formula>#REF!=3</formula>
    </cfRule>
  </conditionalFormatting>
  <conditionalFormatting sqref="C178:C184 C193:C194">
    <cfRule type="expression" dxfId="28" priority="7332" stopIfTrue="1">
      <formula>AF178=3</formula>
    </cfRule>
  </conditionalFormatting>
  <conditionalFormatting sqref="C213:C1644 E477:U525 E477:I530 K477:O530 Q477:U530 C124:C186 C190:C203 E31 H31 J31:U31 W31 AA31 AD31 AH31 AJ31:AK31 AM31 AO31 AQ31 AU31:AU53 J32:J53 M32:M53 P32:P53 S32:S53 J82:J110 M82:M110 P82:P110 S82:S110 AU82:AU146 J111:U147 H124:I147 E148:I262 K148:O262 Q148:U262 J172:U262">
    <cfRule type="expression" dxfId="27" priority="7164" stopIfTrue="1">
      <formula>#REF!=3</formula>
    </cfRule>
  </conditionalFormatting>
  <conditionalFormatting sqref="C571:C576">
    <cfRule type="expression" dxfId="26" priority="7359" stopIfTrue="1">
      <formula>#REF!=3</formula>
    </cfRule>
  </conditionalFormatting>
  <conditionalFormatting sqref="C654:C657">
    <cfRule type="expression" dxfId="25" priority="215" stopIfTrue="1">
      <formula>E654=3</formula>
    </cfRule>
  </conditionalFormatting>
  <conditionalFormatting sqref="C760:C761">
    <cfRule type="expression" dxfId="24" priority="7150" stopIfTrue="1">
      <formula>F760=3</formula>
    </cfRule>
  </conditionalFormatting>
  <conditionalFormatting sqref="C889">
    <cfRule type="expression" dxfId="23" priority="7167" stopIfTrue="1">
      <formula>E889=3</formula>
    </cfRule>
  </conditionalFormatting>
  <conditionalFormatting sqref="E31 H31 J31:U31 W31 AA31 AD31 AH31 AJ31:AK31 AM31 AO31 AQ31 AU31:AU53 J32:J53 M32:M53 P32:P53 S32:S53 J82:J110 M82:M110 P82:P110 S82:S110 AU82:AU146 J111:U147 H124:I147 C124:C186 E148:I262 K148:O262 Q148:U262 J172:U262 C190:C203 C213:C844 E477:U525 E477:I530 K477:O530 Q477:U530 C887:C888 C1136:C1644">
    <cfRule type="expression" dxfId="22" priority="7166" stopIfTrue="1">
      <formula>#REF!=3</formula>
    </cfRule>
  </conditionalFormatting>
  <conditionalFormatting sqref="E32:F123">
    <cfRule type="expression" dxfId="21" priority="22" stopIfTrue="1">
      <formula>#REF!=3</formula>
    </cfRule>
    <cfRule type="expression" dxfId="20" priority="21" stopIfTrue="1">
      <formula>#REF!=3</formula>
    </cfRule>
  </conditionalFormatting>
  <conditionalFormatting sqref="E124:F147">
    <cfRule type="expression" dxfId="19" priority="137" stopIfTrue="1">
      <formula>#REF!=3</formula>
    </cfRule>
    <cfRule type="expression" dxfId="18" priority="138" stopIfTrue="1">
      <formula>#REF!=3</formula>
    </cfRule>
  </conditionalFormatting>
  <conditionalFormatting sqref="H32:I123">
    <cfRule type="expression" dxfId="15" priority="18" stopIfTrue="1">
      <formula>#REF!=3</formula>
    </cfRule>
    <cfRule type="expression" dxfId="14" priority="17" stopIfTrue="1">
      <formula>#REF!=3</formula>
    </cfRule>
  </conditionalFormatting>
  <conditionalFormatting sqref="J54:J81 M54:M81 P54:P81 S54:S81 AU54:AU81">
    <cfRule type="expression" dxfId="13" priority="123" stopIfTrue="1">
      <formula>#REF!=3</formula>
    </cfRule>
    <cfRule type="expression" dxfId="12" priority="124" stopIfTrue="1">
      <formula>#REF!=3</formula>
    </cfRule>
  </conditionalFormatting>
  <conditionalFormatting sqref="K32:L110">
    <cfRule type="expression" dxfId="11" priority="13" stopIfTrue="1">
      <formula>#REF!=3</formula>
    </cfRule>
    <cfRule type="expression" dxfId="10" priority="14" stopIfTrue="1">
      <formula>#REF!=3</formula>
    </cfRule>
  </conditionalFormatting>
  <conditionalFormatting sqref="N32:O110">
    <cfRule type="expression" dxfId="9" priority="10" stopIfTrue="1">
      <formula>#REF!=3</formula>
    </cfRule>
    <cfRule type="expression" dxfId="8" priority="9" stopIfTrue="1">
      <formula>#REF!=3</formula>
    </cfRule>
  </conditionalFormatting>
  <conditionalFormatting sqref="Q32:R110">
    <cfRule type="expression" dxfId="7" priority="5" stopIfTrue="1">
      <formula>#REF!=3</formula>
    </cfRule>
    <cfRule type="expression" dxfId="6" priority="6" stopIfTrue="1">
      <formula>#REF!=3</formula>
    </cfRule>
  </conditionalFormatting>
  <conditionalFormatting sqref="T32:U110">
    <cfRule type="expression" dxfId="5" priority="1" stopIfTrue="1">
      <formula>#REF!=3</formula>
    </cfRule>
    <cfRule type="expression" dxfId="4" priority="2" stopIfTrue="1">
      <formula>#REF!=3</formula>
    </cfRule>
  </conditionalFormatting>
  <conditionalFormatting sqref="Y31">
    <cfRule type="expression" dxfId="3" priority="144" stopIfTrue="1">
      <formula>#REF!=3</formula>
    </cfRule>
    <cfRule type="expression" dxfId="2" priority="143" stopIfTrue="1">
      <formula>#REF!=3</formula>
    </cfRule>
  </conditionalFormatting>
  <conditionalFormatting sqref="AU147:AU261">
    <cfRule type="expression" dxfId="1" priority="52" stopIfTrue="1">
      <formula>#REF!=3</formula>
    </cfRule>
    <cfRule type="expression" dxfId="0" priority="53" stopIfTrue="1">
      <formula>#REF!=3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0" stopIfTrue="1" id="{00000000-000E-0000-0000-000036000000}">
            <xm:f>'C:\Users\operaciones\Desktop\[Datos cálculos y gráficos - FO4 2016-2020 - rev Camara Industrias MRE Jun 2020..xlsx]Fuel'!#REF!=3</xm:f>
            <x14:dxf>
              <font>
                <condense val="0"/>
                <extend val="0"/>
                <color auto="1"/>
              </font>
              <fill>
                <patternFill>
                  <bgColor indexed="13"/>
                </patternFill>
              </fill>
            </x14:dxf>
          </x14:cfRule>
          <x14:cfRule type="expression" priority="189" stopIfTrue="1" id="{00000000-000E-0000-0000-000035000000}">
            <xm:f>'C:\Users\operaciones\Desktop\[Datos cálculos y gráficos - FO4 2016-2020 - rev Camara Industrias MRE Jun 2020..xlsx]Fuel'!#REF!=3</xm:f>
            <x14:dxf>
              <fill>
                <patternFill>
                  <bgColor indexed="13"/>
                </patternFill>
              </fill>
            </x14:dxf>
          </x14:cfRule>
          <xm:sqref>C172:C526</xm:sqref>
        </x14:conditionalFormatting>
        <x14:conditionalFormatting xmlns:xm="http://schemas.microsoft.com/office/excel/2006/main">
          <x14:cfRule type="expression" priority="192" stopIfTrue="1" id="{00000000-000E-0000-0000-000038000000}">
            <xm:f>'C:\Users\operaciones\Desktop\[Datos cálculos y gráficos - FO4 2016-2020 - rev Camara Industrias MRE Jun 2020..xlsx]Fuel'!#REF!=3</xm:f>
            <x14:dxf>
              <font>
                <condense val="0"/>
                <extend val="0"/>
                <color auto="1"/>
              </font>
              <fill>
                <patternFill>
                  <bgColor indexed="13"/>
                </patternFill>
              </fill>
            </x14:dxf>
          </x14:cfRule>
          <x14:cfRule type="expression" priority="191" stopIfTrue="1" id="{00000000-000E-0000-0000-000037000000}">
            <xm:f>'C:\Users\operaciones\Desktop\[Datos cálculos y gráficos - FO4 2016-2020 - rev Camara Industrias MRE Jun 2020..xlsx]Fuel'!#REF!=3</xm:f>
            <x14:dxf>
              <fill>
                <patternFill>
                  <bgColor indexed="13"/>
                </patternFill>
              </fill>
            </x14:dxf>
          </x14:cfRule>
          <xm:sqref>E477:U525 H477:I526 E526:I526 K526:O526 Q526:U526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showGridLines="0" workbookViewId="0">
      <selection activeCell="D10" sqref="D10"/>
    </sheetView>
  </sheetViews>
  <sheetFormatPr defaultColWidth="11.44140625" defaultRowHeight="14.4"/>
  <cols>
    <col min="1" max="1" width="13" customWidth="1"/>
    <col min="2" max="2" width="11.5546875" bestFit="1" customWidth="1"/>
    <col min="3" max="3" width="14.77734375" customWidth="1"/>
    <col min="4" max="4" width="42.77734375" customWidth="1"/>
    <col min="5" max="5" width="11" customWidth="1"/>
    <col min="6" max="6" width="25.5546875" bestFit="1" customWidth="1"/>
    <col min="7" max="7" width="13" bestFit="1" customWidth="1"/>
    <col min="8" max="8" width="8.21875" customWidth="1"/>
    <col min="9" max="9" width="19.5546875" customWidth="1"/>
    <col min="10" max="10" width="18.21875" customWidth="1"/>
    <col min="11" max="11" width="11.5546875" bestFit="1" customWidth="1"/>
    <col min="12" max="12" width="17" bestFit="1" customWidth="1"/>
  </cols>
  <sheetData>
    <row r="1" spans="1:14">
      <c r="B1" s="187"/>
      <c r="C1" s="187"/>
      <c r="D1" s="187"/>
      <c r="E1" s="29"/>
      <c r="F1" s="29"/>
    </row>
    <row r="2" spans="1:14">
      <c r="B2" s="187"/>
      <c r="C2" s="187"/>
      <c r="D2" s="187"/>
      <c r="E2" s="30"/>
      <c r="F2" s="29"/>
    </row>
    <row r="3" spans="1:14">
      <c r="F3" s="29"/>
    </row>
    <row r="4" spans="1:14">
      <c r="B4" s="21" t="s">
        <v>1282</v>
      </c>
      <c r="M4" s="25"/>
    </row>
    <row r="5" spans="1:14" ht="51" customHeight="1">
      <c r="B5" s="81" t="s">
        <v>4</v>
      </c>
      <c r="C5" s="98" t="s">
        <v>8</v>
      </c>
      <c r="D5" s="81" t="s">
        <v>5</v>
      </c>
      <c r="E5" s="81" t="s">
        <v>6</v>
      </c>
      <c r="F5" s="81" t="s">
        <v>7</v>
      </c>
      <c r="G5" s="26"/>
      <c r="H5" s="70"/>
      <c r="I5" s="26"/>
      <c r="J5" s="26"/>
      <c r="K5" s="26"/>
      <c r="M5" s="24"/>
    </row>
    <row r="6" spans="1:14">
      <c r="A6" s="71">
        <v>20211125</v>
      </c>
      <c r="B6" s="77">
        <v>44525</v>
      </c>
      <c r="C6" s="76">
        <v>9.56</v>
      </c>
      <c r="D6" s="75" t="s">
        <v>1353</v>
      </c>
      <c r="E6" s="74">
        <v>3245</v>
      </c>
      <c r="F6" s="75" t="s">
        <v>1354</v>
      </c>
      <c r="G6" s="27"/>
      <c r="H6" s="28"/>
      <c r="I6" s="29"/>
      <c r="J6" s="27"/>
      <c r="K6" s="27"/>
      <c r="M6" s="29"/>
      <c r="N6" s="29"/>
    </row>
    <row r="7" spans="1:14">
      <c r="A7" s="71">
        <v>2021107</v>
      </c>
      <c r="B7" s="78">
        <v>44476</v>
      </c>
      <c r="C7" s="72">
        <v>5.77</v>
      </c>
      <c r="D7" s="72" t="s">
        <v>1353</v>
      </c>
      <c r="E7" s="79">
        <v>295</v>
      </c>
      <c r="F7" s="72" t="s">
        <v>1355</v>
      </c>
      <c r="G7" s="27"/>
      <c r="H7" s="28"/>
      <c r="I7" s="29"/>
      <c r="J7" s="27"/>
      <c r="K7" s="27"/>
      <c r="M7" s="29"/>
      <c r="N7" s="29"/>
    </row>
    <row r="8" spans="1:14" ht="26.4">
      <c r="A8" s="71">
        <v>20210728</v>
      </c>
      <c r="B8" s="77">
        <v>44405</v>
      </c>
      <c r="C8" s="76">
        <v>-0.01</v>
      </c>
      <c r="D8" s="75" t="s">
        <v>1353</v>
      </c>
      <c r="E8" s="74">
        <v>295</v>
      </c>
      <c r="F8" s="190" t="s">
        <v>1356</v>
      </c>
      <c r="G8" s="27"/>
      <c r="H8" s="28"/>
      <c r="I8" s="29"/>
      <c r="J8" s="27"/>
      <c r="K8" s="27"/>
      <c r="M8" s="29"/>
      <c r="N8" s="29"/>
    </row>
    <row r="9" spans="1:14">
      <c r="A9" s="71"/>
      <c r="B9" s="78"/>
      <c r="C9" s="72">
        <v>0.77</v>
      </c>
      <c r="D9" s="72"/>
      <c r="E9" s="79"/>
      <c r="F9" s="72"/>
      <c r="G9" s="27"/>
      <c r="H9" s="28"/>
      <c r="I9" s="29"/>
      <c r="J9" s="27"/>
      <c r="K9" s="27"/>
      <c r="M9" s="29"/>
      <c r="N9" s="29"/>
    </row>
    <row r="10" spans="1:14">
      <c r="A10" s="2"/>
      <c r="B10" s="188" t="s">
        <v>0</v>
      </c>
      <c r="C10" s="189">
        <f>+AVERAGE(C6:C8)</f>
        <v>5.1066666666666665</v>
      </c>
      <c r="D10" s="5"/>
      <c r="E10" s="5"/>
    </row>
    <row r="11" spans="1:14">
      <c r="B11" s="21"/>
      <c r="C11" s="11"/>
      <c r="D11" s="5"/>
      <c r="E11" s="9"/>
      <c r="G11" s="13"/>
    </row>
    <row r="12" spans="1:14">
      <c r="B12" s="21" t="s">
        <v>1283</v>
      </c>
      <c r="C12" s="11"/>
      <c r="D12" s="5"/>
      <c r="E12" s="9"/>
      <c r="G12" s="9"/>
    </row>
    <row r="13" spans="1:14" ht="22.8">
      <c r="B13" s="81" t="s">
        <v>4</v>
      </c>
      <c r="C13" s="98" t="s">
        <v>8</v>
      </c>
      <c r="D13" s="81" t="s">
        <v>5</v>
      </c>
      <c r="E13" s="81" t="s">
        <v>6</v>
      </c>
      <c r="F13" s="81" t="s">
        <v>7</v>
      </c>
    </row>
    <row r="14" spans="1:14">
      <c r="A14" s="71">
        <v>20220414</v>
      </c>
      <c r="B14" s="77">
        <v>44665</v>
      </c>
      <c r="C14" s="76">
        <v>-1.51</v>
      </c>
      <c r="D14" s="75" t="s">
        <v>1353</v>
      </c>
      <c r="E14" s="74">
        <v>1770</v>
      </c>
      <c r="F14" s="75" t="s">
        <v>1352</v>
      </c>
    </row>
    <row r="15" spans="1:14">
      <c r="A15" s="71">
        <v>20211015</v>
      </c>
      <c r="B15" s="78">
        <v>44484</v>
      </c>
      <c r="C15" s="72">
        <v>0.66</v>
      </c>
      <c r="D15" s="72" t="s">
        <v>1353</v>
      </c>
      <c r="E15" s="79">
        <v>590</v>
      </c>
      <c r="F15" s="72" t="s">
        <v>1352</v>
      </c>
    </row>
    <row r="16" spans="1:14">
      <c r="A16" s="71">
        <v>20210617</v>
      </c>
      <c r="B16" s="77">
        <v>44364</v>
      </c>
      <c r="C16" s="76">
        <v>-5.75</v>
      </c>
      <c r="D16" s="75" t="s">
        <v>1353</v>
      </c>
      <c r="E16" s="74">
        <v>590</v>
      </c>
      <c r="F16" s="75" t="s">
        <v>1355</v>
      </c>
    </row>
    <row r="17" spans="1:9">
      <c r="A17" s="71"/>
      <c r="B17" s="78"/>
      <c r="C17" s="72">
        <v>1.18</v>
      </c>
      <c r="D17" s="72"/>
      <c r="E17" s="79"/>
      <c r="F17" s="72"/>
    </row>
    <row r="18" spans="1:9">
      <c r="B18" s="188" t="s">
        <v>0</v>
      </c>
      <c r="C18" s="189">
        <f>+AVERAGE(C15:C17)</f>
        <v>-1.3033333333333335</v>
      </c>
      <c r="D18" s="5"/>
      <c r="E18" s="5"/>
    </row>
    <row r="19" spans="1:9">
      <c r="D19" s="5"/>
      <c r="E19" s="6"/>
    </row>
    <row r="20" spans="1:9">
      <c r="B20" s="82" t="s">
        <v>1227</v>
      </c>
      <c r="I20" s="33"/>
    </row>
  </sheetData>
  <sheetProtection algorithmName="SHA-512" hashValue="V4a4+6EFQjJYbBXbE8OHv/W3E5pLyhaaD7hyj+vgNXpgyCFV2d6SlDCs1IDV2K2VeiU2RxDX1clgSQmY5gnVWA==" saltValue="fNrurVw53FvkdLtV0gpW3g==" spinCount="100000" sheet="1" objects="1" scenarios="1" selectLockedCells="1"/>
  <pageMargins left="0.7" right="0.7" top="0.75" bottom="0.75" header="0.3" footer="0.3"/>
  <pageSetup paperSize="9" scale="55" orientation="portrait" r:id="rId1"/>
  <colBreaks count="1" manualBreakCount="1">
    <brk id="8" min="1" max="2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2"/>
  <sheetViews>
    <sheetView zoomScale="110" zoomScaleNormal="110" workbookViewId="0">
      <selection activeCell="E6" sqref="E6"/>
    </sheetView>
  </sheetViews>
  <sheetFormatPr defaultColWidth="11.5546875" defaultRowHeight="14.4"/>
  <cols>
    <col min="1" max="1" width="17.77734375" customWidth="1"/>
    <col min="2" max="2" width="76.44140625" customWidth="1"/>
    <col min="6" max="6" width="14.21875" customWidth="1"/>
    <col min="7" max="7" width="16.21875" customWidth="1"/>
  </cols>
  <sheetData>
    <row r="2" spans="1:7" ht="18">
      <c r="A2" s="203" t="s">
        <v>1270</v>
      </c>
      <c r="B2" s="204"/>
      <c r="E2" s="160" t="s">
        <v>1338</v>
      </c>
      <c r="F2" s="160"/>
      <c r="G2" s="155"/>
    </row>
    <row r="3" spans="1:7" ht="18">
      <c r="A3" s="205"/>
      <c r="B3" s="206"/>
      <c r="C3" s="15"/>
      <c r="D3" s="15"/>
      <c r="E3" s="156" t="s">
        <v>1341</v>
      </c>
      <c r="F3" s="156" t="s">
        <v>1339</v>
      </c>
      <c r="G3" s="157" t="s">
        <v>1340</v>
      </c>
    </row>
    <row r="4" spans="1:7" ht="28.8">
      <c r="A4" s="16" t="s">
        <v>1271</v>
      </c>
      <c r="B4" s="109" t="s">
        <v>1272</v>
      </c>
      <c r="E4" s="158">
        <v>2021</v>
      </c>
      <c r="F4" s="159">
        <v>100073328</v>
      </c>
      <c r="G4" s="159">
        <v>60536683</v>
      </c>
    </row>
    <row r="5" spans="1:7" ht="43.2">
      <c r="A5" s="97" t="s">
        <v>1278</v>
      </c>
      <c r="B5" s="108" t="s">
        <v>1280</v>
      </c>
      <c r="E5" s="158">
        <v>2019</v>
      </c>
      <c r="F5" s="159">
        <v>116588032</v>
      </c>
      <c r="G5" s="159">
        <v>67574016</v>
      </c>
    </row>
    <row r="6" spans="1:7" ht="57.6">
      <c r="A6" s="17" t="s">
        <v>1275</v>
      </c>
      <c r="B6" s="108" t="s">
        <v>1276</v>
      </c>
    </row>
    <row r="7" spans="1:7" ht="60.75" customHeight="1">
      <c r="A7" s="97" t="s">
        <v>1277</v>
      </c>
      <c r="B7" s="108" t="s">
        <v>1281</v>
      </c>
    </row>
    <row r="8" spans="1:7">
      <c r="A8" s="201" t="s">
        <v>11</v>
      </c>
      <c r="B8" s="18" t="s">
        <v>1274</v>
      </c>
    </row>
    <row r="9" spans="1:7">
      <c r="A9" s="202"/>
      <c r="B9" s="32">
        <v>360</v>
      </c>
      <c r="C9" t="s">
        <v>1273</v>
      </c>
      <c r="D9" t="s">
        <v>1279</v>
      </c>
    </row>
    <row r="12" spans="1:7">
      <c r="B12" s="30"/>
    </row>
  </sheetData>
  <mergeCells count="3">
    <mergeCell ref="A8:A9"/>
    <mergeCell ref="A2:B2"/>
    <mergeCell ref="A3:B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61"/>
  <sheetViews>
    <sheetView topLeftCell="B24" zoomScale="85" zoomScaleNormal="85" workbookViewId="0">
      <selection activeCell="N54" sqref="N54"/>
    </sheetView>
  </sheetViews>
  <sheetFormatPr defaultColWidth="11.5546875" defaultRowHeight="14.4"/>
  <cols>
    <col min="2" max="2" width="25.77734375" bestFit="1" customWidth="1"/>
    <col min="14" max="14" width="13.5546875" customWidth="1"/>
    <col min="15" max="15" width="12" customWidth="1"/>
    <col min="19" max="19" width="10.77734375" customWidth="1"/>
    <col min="20" max="20" width="10" customWidth="1"/>
  </cols>
  <sheetData>
    <row r="2" spans="2:20">
      <c r="B2" t="s">
        <v>33</v>
      </c>
      <c r="C2" t="s">
        <v>9</v>
      </c>
    </row>
    <row r="3" spans="2:20">
      <c r="B3" t="s">
        <v>34</v>
      </c>
      <c r="C3" t="s">
        <v>28</v>
      </c>
    </row>
    <row r="4" spans="2:20">
      <c r="B4" t="s">
        <v>27</v>
      </c>
      <c r="C4" t="s">
        <v>19</v>
      </c>
    </row>
    <row r="8" spans="2:20">
      <c r="M8" s="21"/>
    </row>
    <row r="9" spans="2:20">
      <c r="P9" s="44"/>
      <c r="Q9" s="21"/>
      <c r="T9" s="46"/>
    </row>
    <row r="10" spans="2:20">
      <c r="M10" s="21"/>
    </row>
    <row r="11" spans="2:20">
      <c r="P11" s="43"/>
    </row>
    <row r="13" spans="2:20">
      <c r="P13" s="44"/>
    </row>
    <row r="15" spans="2:20" ht="68.25" customHeight="1">
      <c r="M15" s="207" t="s">
        <v>1218</v>
      </c>
      <c r="N15" s="39" t="s">
        <v>35</v>
      </c>
      <c r="O15" s="39" t="s">
        <v>29</v>
      </c>
      <c r="P15" s="39" t="s">
        <v>48</v>
      </c>
      <c r="Q15" s="209" t="s">
        <v>36</v>
      </c>
      <c r="R15" s="210"/>
      <c r="S15" s="209" t="s">
        <v>39</v>
      </c>
      <c r="T15" s="210"/>
    </row>
    <row r="16" spans="2:20">
      <c r="M16" s="208"/>
      <c r="N16" s="23" t="s">
        <v>1</v>
      </c>
      <c r="O16" s="23" t="s">
        <v>2</v>
      </c>
      <c r="P16" s="23" t="s">
        <v>3</v>
      </c>
      <c r="Q16" s="23" t="s">
        <v>37</v>
      </c>
      <c r="R16" s="23" t="s">
        <v>38</v>
      </c>
      <c r="S16" s="23" t="s">
        <v>40</v>
      </c>
      <c r="T16" s="23" t="s">
        <v>41</v>
      </c>
    </row>
    <row r="17" spans="13:20">
      <c r="M17" s="23" t="s">
        <v>0</v>
      </c>
      <c r="N17" s="41" t="e">
        <f>+AVERAGE(N18:N28)</f>
        <v>#REF!</v>
      </c>
      <c r="O17" s="41" t="e">
        <f>+AVERAGE(O18:O28)</f>
        <v>#REF!</v>
      </c>
      <c r="P17" s="41" t="e">
        <f>+AVERAGE(P18:P28)</f>
        <v>#REF!</v>
      </c>
      <c r="Q17" s="41" t="e">
        <f>+N17-P17</f>
        <v>#REF!</v>
      </c>
      <c r="R17" s="42" t="e">
        <f>+Q17/P17</f>
        <v>#REF!</v>
      </c>
      <c r="S17" s="41" t="e">
        <f>+P17-O17</f>
        <v>#REF!</v>
      </c>
      <c r="T17" s="42" t="e">
        <f>+S17/O17</f>
        <v>#REF!</v>
      </c>
    </row>
    <row r="18" spans="13:20">
      <c r="M18" s="47" t="s">
        <v>1216</v>
      </c>
      <c r="N18" s="12" t="e">
        <f>+Gasolinas!#REF!</f>
        <v>#REF!</v>
      </c>
      <c r="O18" s="12" t="e">
        <f>+Gasolinas!#REF!</f>
        <v>#REF!</v>
      </c>
      <c r="P18" s="12" t="e">
        <f>+Gasolinas!#REF!</f>
        <v>#REF!</v>
      </c>
      <c r="Q18" s="12" t="e">
        <f>+N18-P18</f>
        <v>#REF!</v>
      </c>
      <c r="R18" s="36" t="e">
        <f>+Q18/P18</f>
        <v>#REF!</v>
      </c>
      <c r="S18" s="12" t="e">
        <f>+P18-O18</f>
        <v>#REF!</v>
      </c>
      <c r="T18" s="36" t="e">
        <f>+S18/O18</f>
        <v>#REF!</v>
      </c>
    </row>
    <row r="19" spans="13:20">
      <c r="M19" s="47" t="s">
        <v>1215</v>
      </c>
      <c r="N19" s="12" t="e">
        <f>+Gasolinas!#REF!</f>
        <v>#REF!</v>
      </c>
      <c r="O19" s="12" t="e">
        <f>+Gasolinas!#REF!</f>
        <v>#REF!</v>
      </c>
      <c r="P19" s="12" t="e">
        <f>+Gasolinas!#REF!</f>
        <v>#REF!</v>
      </c>
      <c r="Q19" s="12" t="e">
        <f>+N19-P19</f>
        <v>#REF!</v>
      </c>
      <c r="R19" s="36" t="e">
        <f>+Q19/P19</f>
        <v>#REF!</v>
      </c>
      <c r="S19" s="12" t="e">
        <f>+P19-O19</f>
        <v>#REF!</v>
      </c>
      <c r="T19" s="36" t="e">
        <f>+S19/O19</f>
        <v>#REF!</v>
      </c>
    </row>
    <row r="20" spans="13:20">
      <c r="M20" s="47" t="s">
        <v>50</v>
      </c>
      <c r="N20" s="12" t="e">
        <f>+Gasolinas!#REF!</f>
        <v>#REF!</v>
      </c>
      <c r="O20" s="12" t="e">
        <f>+Gasolinas!#REF!</f>
        <v>#REF!</v>
      </c>
      <c r="P20" s="12" t="e">
        <f>+Gasolinas!#REF!</f>
        <v>#REF!</v>
      </c>
      <c r="Q20" s="12" t="e">
        <f>+N20-P20</f>
        <v>#REF!</v>
      </c>
      <c r="R20" s="36" t="e">
        <f>+Q20/P20</f>
        <v>#REF!</v>
      </c>
      <c r="S20" s="12" t="e">
        <f>+P20-O20</f>
        <v>#REF!</v>
      </c>
      <c r="T20" s="36" t="e">
        <f>+S20/O20</f>
        <v>#REF!</v>
      </c>
    </row>
    <row r="21" spans="13:20">
      <c r="M21" s="47" t="s">
        <v>49</v>
      </c>
      <c r="N21" s="12" t="e">
        <f>+Gasolinas!#REF!</f>
        <v>#REF!</v>
      </c>
      <c r="O21" s="12" t="e">
        <f>+Gasolinas!#REF!</f>
        <v>#REF!</v>
      </c>
      <c r="P21" s="12" t="e">
        <f>+Gasolinas!#REF!</f>
        <v>#REF!</v>
      </c>
      <c r="Q21" s="12" t="e">
        <f>+N21-P21</f>
        <v>#REF!</v>
      </c>
      <c r="R21" s="36" t="e">
        <f>+Q21/P21</f>
        <v>#REF!</v>
      </c>
      <c r="S21" s="12" t="e">
        <f>+P21-O21</f>
        <v>#REF!</v>
      </c>
      <c r="T21" s="36" t="e">
        <f>+S21/O21</f>
        <v>#REF!</v>
      </c>
    </row>
    <row r="22" spans="13:20">
      <c r="M22" s="47" t="s">
        <v>31</v>
      </c>
      <c r="N22" s="12" t="e">
        <f>+Gasolinas!#REF!</f>
        <v>#REF!</v>
      </c>
      <c r="O22" s="12" t="e">
        <f>+Gasolinas!#REF!</f>
        <v>#REF!</v>
      </c>
      <c r="P22" s="12" t="e">
        <f>+Gasolinas!#REF!</f>
        <v>#REF!</v>
      </c>
      <c r="Q22" s="12" t="e">
        <f t="shared" ref="Q22:Q28" si="0">+N22-P22</f>
        <v>#REF!</v>
      </c>
      <c r="R22" s="36" t="e">
        <f t="shared" ref="R22:R28" si="1">+Q22/P22</f>
        <v>#REF!</v>
      </c>
      <c r="S22" s="12" t="e">
        <f t="shared" ref="S22:S28" si="2">+P22-O22</f>
        <v>#REF!</v>
      </c>
      <c r="T22" s="36" t="e">
        <f t="shared" ref="T22:T28" si="3">+S22/O22</f>
        <v>#REF!</v>
      </c>
    </row>
    <row r="23" spans="13:20">
      <c r="M23" s="47" t="s">
        <v>26</v>
      </c>
      <c r="N23" s="12" t="e">
        <f>+Gasolinas!#REF!</f>
        <v>#REF!</v>
      </c>
      <c r="O23" s="12" t="e">
        <f>+Gasolinas!#REF!</f>
        <v>#REF!</v>
      </c>
      <c r="P23" s="12" t="e">
        <f>+Gasolinas!#REF!</f>
        <v>#REF!</v>
      </c>
      <c r="Q23" s="12" t="e">
        <f t="shared" si="0"/>
        <v>#REF!</v>
      </c>
      <c r="R23" s="36" t="e">
        <f t="shared" si="1"/>
        <v>#REF!</v>
      </c>
      <c r="S23" s="12" t="e">
        <f t="shared" si="2"/>
        <v>#REF!</v>
      </c>
      <c r="T23" s="36" t="e">
        <f t="shared" si="3"/>
        <v>#REF!</v>
      </c>
    </row>
    <row r="24" spans="13:20">
      <c r="M24" s="47" t="s">
        <v>23</v>
      </c>
      <c r="N24" s="12" t="e">
        <f>+Gasolinas!#REF!</f>
        <v>#REF!</v>
      </c>
      <c r="O24" s="12" t="e">
        <f>+Gasolinas!#REF!</f>
        <v>#REF!</v>
      </c>
      <c r="P24" s="12" t="e">
        <f>+Gasolinas!#REF!</f>
        <v>#REF!</v>
      </c>
      <c r="Q24" s="12" t="e">
        <f t="shared" si="0"/>
        <v>#REF!</v>
      </c>
      <c r="R24" s="36" t="e">
        <f t="shared" si="1"/>
        <v>#REF!</v>
      </c>
      <c r="S24" s="12" t="e">
        <f t="shared" si="2"/>
        <v>#REF!</v>
      </c>
      <c r="T24" s="36" t="e">
        <f t="shared" si="3"/>
        <v>#REF!</v>
      </c>
    </row>
    <row r="25" spans="13:20">
      <c r="M25" s="40" t="s">
        <v>22</v>
      </c>
      <c r="N25" s="12" t="e">
        <f>+Gasolinas!#REF!</f>
        <v>#REF!</v>
      </c>
      <c r="O25" s="12" t="e">
        <f>+Gasolinas!#REF!</f>
        <v>#REF!</v>
      </c>
      <c r="P25" s="12" t="e">
        <f>+Gasolinas!#REF!</f>
        <v>#REF!</v>
      </c>
      <c r="Q25" s="12" t="e">
        <f t="shared" si="0"/>
        <v>#REF!</v>
      </c>
      <c r="R25" s="36" t="e">
        <f t="shared" si="1"/>
        <v>#REF!</v>
      </c>
      <c r="S25" s="12" t="e">
        <f t="shared" si="2"/>
        <v>#REF!</v>
      </c>
      <c r="T25" s="36" t="e">
        <f t="shared" si="3"/>
        <v>#REF!</v>
      </c>
    </row>
    <row r="26" spans="13:20">
      <c r="M26" s="10" t="s">
        <v>21</v>
      </c>
      <c r="N26" s="12" t="e">
        <f>+Gasolinas!#REF!</f>
        <v>#REF!</v>
      </c>
      <c r="O26" s="12" t="e">
        <f>+Gasolinas!#REF!</f>
        <v>#REF!</v>
      </c>
      <c r="P26" s="12" t="e">
        <f>+Gasolinas!#REF!</f>
        <v>#REF!</v>
      </c>
      <c r="Q26" s="12" t="e">
        <f t="shared" si="0"/>
        <v>#REF!</v>
      </c>
      <c r="R26" s="36" t="e">
        <f t="shared" si="1"/>
        <v>#REF!</v>
      </c>
      <c r="S26" s="12" t="e">
        <f t="shared" si="2"/>
        <v>#REF!</v>
      </c>
      <c r="T26" s="36" t="e">
        <f t="shared" si="3"/>
        <v>#REF!</v>
      </c>
    </row>
    <row r="27" spans="13:20">
      <c r="M27" s="37" t="s">
        <v>17</v>
      </c>
      <c r="N27" s="12" t="e">
        <f>+Gasolinas!#REF!</f>
        <v>#REF!</v>
      </c>
      <c r="O27" s="12" t="e">
        <f>+Gasolinas!#REF!</f>
        <v>#REF!</v>
      </c>
      <c r="P27" s="12" t="e">
        <f>+Gasolinas!#REF!</f>
        <v>#REF!</v>
      </c>
      <c r="Q27" s="12" t="e">
        <f t="shared" si="0"/>
        <v>#REF!</v>
      </c>
      <c r="R27" s="38" t="e">
        <f t="shared" si="1"/>
        <v>#REF!</v>
      </c>
      <c r="S27" s="12" t="e">
        <f t="shared" si="2"/>
        <v>#REF!</v>
      </c>
      <c r="T27" s="36" t="e">
        <f t="shared" si="3"/>
        <v>#REF!</v>
      </c>
    </row>
    <row r="28" spans="13:20">
      <c r="M28" s="10" t="s">
        <v>18</v>
      </c>
      <c r="N28" s="12" t="e">
        <f>+Gasolinas!#REF!</f>
        <v>#REF!</v>
      </c>
      <c r="O28" s="12" t="e">
        <f>+Gasolinas!#REF!</f>
        <v>#REF!</v>
      </c>
      <c r="P28" s="12" t="e">
        <f>+Gasolinas!#REF!</f>
        <v>#REF!</v>
      </c>
      <c r="Q28" s="12" t="e">
        <f t="shared" si="0"/>
        <v>#REF!</v>
      </c>
      <c r="R28" s="36" t="e">
        <f t="shared" si="1"/>
        <v>#REF!</v>
      </c>
      <c r="S28" s="12" t="e">
        <f t="shared" si="2"/>
        <v>#REF!</v>
      </c>
      <c r="T28" s="36" t="e">
        <f t="shared" si="3"/>
        <v>#REF!</v>
      </c>
    </row>
    <row r="29" spans="13:20">
      <c r="M29" t="s">
        <v>47</v>
      </c>
    </row>
    <row r="30" spans="13:20">
      <c r="M30" t="s">
        <v>1217</v>
      </c>
      <c r="O30" s="4">
        <f>+INDEX(data_princ,2,2)</f>
        <v>44692</v>
      </c>
    </row>
    <row r="34" spans="2:19">
      <c r="B34" t="s">
        <v>34</v>
      </c>
      <c r="C34" t="s">
        <v>28</v>
      </c>
    </row>
    <row r="35" spans="2:19">
      <c r="B35" t="s">
        <v>33</v>
      </c>
      <c r="C35" t="s">
        <v>9</v>
      </c>
    </row>
    <row r="36" spans="2:19">
      <c r="B36" t="s">
        <v>45</v>
      </c>
      <c r="C36" t="s">
        <v>19</v>
      </c>
    </row>
    <row r="37" spans="2:19">
      <c r="B37" t="s">
        <v>46</v>
      </c>
      <c r="C37" t="s">
        <v>20</v>
      </c>
    </row>
    <row r="46" spans="2:19" ht="64.5" customHeight="1">
      <c r="M46" s="211" t="s">
        <v>1218</v>
      </c>
      <c r="N46" s="39" t="s">
        <v>42</v>
      </c>
      <c r="O46" s="39" t="s">
        <v>43</v>
      </c>
      <c r="P46" s="212" t="s">
        <v>44</v>
      </c>
      <c r="Q46" s="212"/>
      <c r="R46" s="213"/>
      <c r="S46" s="214"/>
    </row>
    <row r="47" spans="2:19">
      <c r="M47" s="211"/>
      <c r="N47" s="23" t="s">
        <v>1</v>
      </c>
      <c r="O47" s="23" t="s">
        <v>2</v>
      </c>
      <c r="P47" s="23" t="s">
        <v>30</v>
      </c>
      <c r="Q47" s="23" t="s">
        <v>32</v>
      </c>
      <c r="R47" s="50"/>
      <c r="S47" s="51"/>
    </row>
    <row r="48" spans="2:19">
      <c r="M48" s="23" t="s">
        <v>0</v>
      </c>
      <c r="N48" s="41" t="e">
        <f>+AVERAGE(N49:N59)</f>
        <v>#REF!</v>
      </c>
      <c r="O48" s="41" t="e">
        <f>+AVERAGE(O49:O59)</f>
        <v>#REF!</v>
      </c>
      <c r="P48" s="41" t="e">
        <f>+O48-N48</f>
        <v>#REF!</v>
      </c>
      <c r="Q48" s="42" t="e">
        <f>+P48/N48</f>
        <v>#REF!</v>
      </c>
      <c r="R48" s="52"/>
      <c r="S48" s="53"/>
    </row>
    <row r="49" spans="13:19">
      <c r="M49" s="47" t="s">
        <v>1216</v>
      </c>
      <c r="N49" s="12" t="e">
        <f>+Gasolinas!#REF!</f>
        <v>#REF!</v>
      </c>
      <c r="O49" s="12" t="e">
        <f>+Gasolinas!#REF!</f>
        <v>#REF!</v>
      </c>
      <c r="P49" s="12" t="e">
        <f>+O49-N49</f>
        <v>#REF!</v>
      </c>
      <c r="Q49" s="36" t="e">
        <f>+P49/N49</f>
        <v>#REF!</v>
      </c>
      <c r="R49" s="52"/>
      <c r="S49" s="53"/>
    </row>
    <row r="50" spans="13:19">
      <c r="M50" s="47" t="s">
        <v>1215</v>
      </c>
      <c r="N50" s="12" t="e">
        <f>+Gasolinas!#REF!</f>
        <v>#REF!</v>
      </c>
      <c r="O50" s="12" t="e">
        <f>+Gasolinas!#REF!</f>
        <v>#REF!</v>
      </c>
      <c r="P50" s="12" t="e">
        <f>+O50-N50</f>
        <v>#REF!</v>
      </c>
      <c r="Q50" s="36" t="e">
        <f>+P50/N50</f>
        <v>#REF!</v>
      </c>
      <c r="R50" s="52"/>
      <c r="S50" s="53"/>
    </row>
    <row r="51" spans="13:19">
      <c r="M51" s="47" t="s">
        <v>50</v>
      </c>
      <c r="N51" s="12" t="e">
        <f>+Gasolinas!#REF!</f>
        <v>#REF!</v>
      </c>
      <c r="O51" s="12" t="e">
        <f>+Gasolinas!#REF!</f>
        <v>#REF!</v>
      </c>
      <c r="P51" s="12" t="e">
        <f>+O51-N51</f>
        <v>#REF!</v>
      </c>
      <c r="Q51" s="36" t="e">
        <f>+P51/N51</f>
        <v>#REF!</v>
      </c>
      <c r="R51" s="52"/>
      <c r="S51" s="53"/>
    </row>
    <row r="52" spans="13:19">
      <c r="M52" s="47" t="s">
        <v>49</v>
      </c>
      <c r="N52" s="12" t="e">
        <f>+Gasolinas!#REF!</f>
        <v>#REF!</v>
      </c>
      <c r="O52" s="12" t="e">
        <f>+Gasolinas!#REF!</f>
        <v>#REF!</v>
      </c>
      <c r="P52" s="12" t="e">
        <f>+O52-N52</f>
        <v>#REF!</v>
      </c>
      <c r="Q52" s="36" t="e">
        <f>+P52/N52</f>
        <v>#REF!</v>
      </c>
      <c r="R52" s="52"/>
      <c r="S52" s="53"/>
    </row>
    <row r="53" spans="13:19">
      <c r="M53" s="47" t="s">
        <v>31</v>
      </c>
      <c r="N53" s="12" t="e">
        <f>+Gasolinas!#REF!</f>
        <v>#REF!</v>
      </c>
      <c r="O53" s="12" t="e">
        <f>+Gasolinas!#REF!</f>
        <v>#REF!</v>
      </c>
      <c r="P53" s="12" t="e">
        <f t="shared" ref="P53:P59" si="4">+O53-N53</f>
        <v>#REF!</v>
      </c>
      <c r="Q53" s="36" t="e">
        <f t="shared" ref="Q53:Q59" si="5">+P53/N53</f>
        <v>#REF!</v>
      </c>
      <c r="R53" s="52"/>
      <c r="S53" s="53"/>
    </row>
    <row r="54" spans="13:19">
      <c r="M54" s="47" t="s">
        <v>26</v>
      </c>
      <c r="N54" s="12" t="e">
        <f>+Gasolinas!#REF!</f>
        <v>#REF!</v>
      </c>
      <c r="O54" s="12" t="e">
        <f>+Gasolinas!#REF!</f>
        <v>#REF!</v>
      </c>
      <c r="P54" s="12" t="e">
        <f t="shared" si="4"/>
        <v>#REF!</v>
      </c>
      <c r="Q54" s="36" t="e">
        <f t="shared" si="5"/>
        <v>#REF!</v>
      </c>
      <c r="R54" s="52"/>
      <c r="S54" s="53"/>
    </row>
    <row r="55" spans="13:19">
      <c r="M55" s="47" t="s">
        <v>23</v>
      </c>
      <c r="N55" s="12" t="e">
        <f>+Gasolinas!#REF!</f>
        <v>#REF!</v>
      </c>
      <c r="O55" s="12" t="e">
        <f>+Gasolinas!#REF!</f>
        <v>#REF!</v>
      </c>
      <c r="P55" s="12" t="e">
        <f t="shared" si="4"/>
        <v>#REF!</v>
      </c>
      <c r="Q55" s="36" t="e">
        <f t="shared" si="5"/>
        <v>#REF!</v>
      </c>
      <c r="R55" s="54"/>
      <c r="S55" s="45"/>
    </row>
    <row r="56" spans="13:19">
      <c r="M56" s="40" t="s">
        <v>22</v>
      </c>
      <c r="N56" s="12" t="e">
        <f>+Gasolinas!#REF!</f>
        <v>#REF!</v>
      </c>
      <c r="O56" s="12" t="e">
        <f>+Gasolinas!#REF!</f>
        <v>#REF!</v>
      </c>
      <c r="P56" s="12" t="e">
        <f t="shared" si="4"/>
        <v>#REF!</v>
      </c>
      <c r="Q56" s="36" t="e">
        <f t="shared" si="5"/>
        <v>#REF!</v>
      </c>
      <c r="R56" s="55"/>
    </row>
    <row r="57" spans="13:19">
      <c r="M57" s="10" t="s">
        <v>21</v>
      </c>
      <c r="N57" s="12" t="e">
        <f>+Gasolinas!#REF!</f>
        <v>#REF!</v>
      </c>
      <c r="O57" s="12" t="e">
        <f>+Gasolinas!#REF!</f>
        <v>#REF!</v>
      </c>
      <c r="P57" s="12" t="e">
        <f t="shared" si="4"/>
        <v>#REF!</v>
      </c>
      <c r="Q57" s="36" t="e">
        <f t="shared" si="5"/>
        <v>#REF!</v>
      </c>
    </row>
    <row r="58" spans="13:19">
      <c r="M58" s="56" t="s">
        <v>17</v>
      </c>
      <c r="N58" s="12" t="e">
        <f>+Gasolinas!#REF!</f>
        <v>#REF!</v>
      </c>
      <c r="O58" s="12" t="e">
        <f>+Gasolinas!#REF!</f>
        <v>#REF!</v>
      </c>
      <c r="P58" s="12" t="e">
        <f t="shared" si="4"/>
        <v>#REF!</v>
      </c>
      <c r="Q58" s="36" t="e">
        <f t="shared" si="5"/>
        <v>#REF!</v>
      </c>
    </row>
    <row r="59" spans="13:19" ht="20.100000000000001" customHeight="1">
      <c r="M59" s="10" t="s">
        <v>18</v>
      </c>
      <c r="N59" s="12" t="e">
        <f>+Gasolinas!#REF!</f>
        <v>#REF!</v>
      </c>
      <c r="O59" s="12" t="e">
        <f>+Gasolinas!#REF!</f>
        <v>#REF!</v>
      </c>
      <c r="P59" s="12" t="e">
        <f t="shared" si="4"/>
        <v>#REF!</v>
      </c>
      <c r="Q59" s="36" t="e">
        <f t="shared" si="5"/>
        <v>#REF!</v>
      </c>
    </row>
    <row r="60" spans="13:19" ht="20.100000000000001" customHeight="1">
      <c r="M60" t="s">
        <v>47</v>
      </c>
    </row>
    <row r="61" spans="13:19">
      <c r="M61" t="s">
        <v>1217</v>
      </c>
      <c r="O61" s="4">
        <f>+INDEX(data_princ,2,2)</f>
        <v>44692</v>
      </c>
    </row>
  </sheetData>
  <mergeCells count="6">
    <mergeCell ref="M15:M16"/>
    <mergeCell ref="Q15:R15"/>
    <mergeCell ref="S15:T15"/>
    <mergeCell ref="M46:M47"/>
    <mergeCell ref="P46:Q46"/>
    <mergeCell ref="R46:S4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P64"/>
  <sheetViews>
    <sheetView showGridLines="0" showRowColHeaders="0" zoomScale="70" zoomScaleNormal="70" workbookViewId="0">
      <selection activeCell="V19" sqref="V19"/>
    </sheetView>
  </sheetViews>
  <sheetFormatPr defaultColWidth="11.44140625" defaultRowHeight="14.4"/>
  <cols>
    <col min="2" max="2" width="25.77734375" customWidth="1"/>
    <col min="11" max="13" width="11.5546875" bestFit="1" customWidth="1"/>
    <col min="14" max="14" width="13.5546875" customWidth="1"/>
    <col min="15" max="15" width="19.33203125" bestFit="1" customWidth="1"/>
    <col min="16" max="18" width="14" customWidth="1"/>
    <col min="19" max="19" width="16.77734375" customWidth="1"/>
    <col min="20" max="20" width="14" customWidth="1"/>
    <col min="21" max="21" width="11.44140625" customWidth="1"/>
    <col min="22" max="22" width="14.77734375" bestFit="1" customWidth="1"/>
    <col min="23" max="23" width="14.21875" bestFit="1" customWidth="1"/>
    <col min="26" max="28" width="11.5546875" bestFit="1" customWidth="1"/>
    <col min="35" max="35" width="17.77734375" customWidth="1"/>
    <col min="43" max="43" width="17.21875" bestFit="1" customWidth="1"/>
    <col min="44" max="45" width="14.21875" customWidth="1"/>
    <col min="46" max="46" width="16.5546875" customWidth="1"/>
    <col min="47" max="47" width="14.77734375" customWidth="1"/>
    <col min="48" max="48" width="9.21875" customWidth="1"/>
    <col min="49" max="49" width="9.44140625" customWidth="1"/>
    <col min="50" max="50" width="17" customWidth="1"/>
    <col min="54" max="55" width="11.5546875" bestFit="1" customWidth="1"/>
    <col min="56" max="56" width="16.5546875" bestFit="1" customWidth="1"/>
  </cols>
  <sheetData>
    <row r="2" spans="2:40">
      <c r="B2" t="s">
        <v>1252</v>
      </c>
      <c r="C2" t="s">
        <v>1253</v>
      </c>
      <c r="D2" t="s">
        <v>1284</v>
      </c>
    </row>
    <row r="3" spans="2:40">
      <c r="B3" t="s">
        <v>1254</v>
      </c>
      <c r="C3" t="s">
        <v>1256</v>
      </c>
      <c r="D3" t="s">
        <v>1285</v>
      </c>
    </row>
    <row r="4" spans="2:40">
      <c r="B4" t="s">
        <v>1255</v>
      </c>
      <c r="C4" t="s">
        <v>1257</v>
      </c>
      <c r="D4" t="s">
        <v>1286</v>
      </c>
    </row>
    <row r="5" spans="2:40">
      <c r="B5" t="s">
        <v>1258</v>
      </c>
      <c r="C5" t="s">
        <v>1261</v>
      </c>
    </row>
    <row r="6" spans="2:40">
      <c r="B6" t="s">
        <v>1259</v>
      </c>
      <c r="C6" t="s">
        <v>1262</v>
      </c>
    </row>
    <row r="7" spans="2:40">
      <c r="B7" t="s">
        <v>1260</v>
      </c>
      <c r="C7" t="s">
        <v>1263</v>
      </c>
    </row>
    <row r="8" spans="2:40">
      <c r="M8" s="21"/>
    </row>
    <row r="9" spans="2:40">
      <c r="P9" s="44"/>
      <c r="Q9" s="21"/>
      <c r="T9" s="46"/>
    </row>
    <row r="10" spans="2:40">
      <c r="M10" s="21"/>
    </row>
    <row r="11" spans="2:40">
      <c r="P11" s="43"/>
    </row>
    <row r="14" spans="2:40">
      <c r="AC14" s="105"/>
      <c r="AD14" s="105"/>
      <c r="AE14" s="105"/>
      <c r="AF14" s="105"/>
      <c r="AG14" s="105"/>
      <c r="AH14" s="105"/>
    </row>
    <row r="15" spans="2:40" ht="68.25" customHeight="1">
      <c r="Z15" t="s">
        <v>1349</v>
      </c>
      <c r="AA15" t="s">
        <v>6</v>
      </c>
      <c r="AC15" s="11"/>
      <c r="AD15" s="11"/>
      <c r="AE15" s="11" t="s">
        <v>1303</v>
      </c>
      <c r="AF15" s="11" t="s">
        <v>1268</v>
      </c>
      <c r="AG15" s="11" t="s">
        <v>1268</v>
      </c>
      <c r="AH15" s="11" t="s">
        <v>1268</v>
      </c>
    </row>
    <row r="16" spans="2:40" ht="63.6">
      <c r="Z16" s="215" t="s">
        <v>16</v>
      </c>
      <c r="AA16" s="98" t="s">
        <v>1299</v>
      </c>
      <c r="AB16" s="98" t="s">
        <v>1293</v>
      </c>
      <c r="AC16" s="98" t="s">
        <v>1294</v>
      </c>
      <c r="AD16" s="98" t="s">
        <v>1295</v>
      </c>
      <c r="AE16" s="98" t="s">
        <v>1264</v>
      </c>
      <c r="AF16" s="98" t="s">
        <v>1265</v>
      </c>
      <c r="AG16" s="98" t="s">
        <v>1266</v>
      </c>
      <c r="AH16" s="98" t="s">
        <v>1244</v>
      </c>
      <c r="AI16" s="128" t="s">
        <v>1300</v>
      </c>
      <c r="AJ16" s="216" t="s">
        <v>1296</v>
      </c>
      <c r="AK16" s="217"/>
      <c r="AM16" t="s">
        <v>1307</v>
      </c>
      <c r="AN16" t="s">
        <v>1304</v>
      </c>
    </row>
    <row r="17" spans="25:42">
      <c r="Z17" s="215"/>
      <c r="AA17" s="127" t="s">
        <v>1</v>
      </c>
      <c r="AB17" s="83" t="s">
        <v>2</v>
      </c>
      <c r="AC17" s="83" t="s">
        <v>3</v>
      </c>
      <c r="AD17" s="83" t="s">
        <v>9</v>
      </c>
      <c r="AE17" s="126" t="s">
        <v>2</v>
      </c>
      <c r="AF17" s="83" t="s">
        <v>1267</v>
      </c>
      <c r="AG17" s="83" t="s">
        <v>1297</v>
      </c>
      <c r="AH17" s="83" t="s">
        <v>1298</v>
      </c>
      <c r="AI17" s="83" t="s">
        <v>3</v>
      </c>
      <c r="AJ17" s="83" t="s">
        <v>1301</v>
      </c>
      <c r="AK17" s="83" t="s">
        <v>1302</v>
      </c>
    </row>
    <row r="18" spans="25:42">
      <c r="Z18" s="84">
        <v>2021</v>
      </c>
      <c r="AA18" s="85">
        <f>+Gasolinas!W21</f>
        <v>101.29501</v>
      </c>
      <c r="AB18" s="85">
        <f>+Gasolinas!Y21</f>
        <v>102.14362000000001</v>
      </c>
      <c r="AC18" s="85">
        <f>+Gasolinas!AA21</f>
        <v>106.42992999999998</v>
      </c>
      <c r="AD18" s="85">
        <f>+Gasolinas!F21</f>
        <v>95.525010000000023</v>
      </c>
      <c r="AE18" s="85">
        <f>+Gasolinas!AY21/1.12</f>
        <v>101.90440499999998</v>
      </c>
      <c r="AF18" s="85">
        <f>+Gasolinas!AZ21</f>
        <v>108.42591479999997</v>
      </c>
      <c r="AG18" s="85">
        <f>+Gasolinas!BA21</f>
        <v>108.63966119999999</v>
      </c>
      <c r="AH18" s="85">
        <f>+Gasolinas!BB21</f>
        <v>98.360841600000001</v>
      </c>
      <c r="AI18" s="85">
        <f>AM18*42</f>
        <v>138.37499999999997</v>
      </c>
      <c r="AJ18" s="85">
        <f>$AE$18-AA18</f>
        <v>0.60939499999997793</v>
      </c>
      <c r="AK18" s="85">
        <f>AI18-$AA$18</f>
        <v>37.079989999999967</v>
      </c>
      <c r="AL18" s="85"/>
      <c r="AM18" s="85">
        <f>3.69/1.12</f>
        <v>3.2946428571428568</v>
      </c>
      <c r="AN18">
        <f>AK18*310/42</f>
        <v>273.68564047619026</v>
      </c>
      <c r="AO18">
        <f>AJ18*310/42</f>
        <v>4.4979154761903128</v>
      </c>
      <c r="AP18" t="s">
        <v>1305</v>
      </c>
    </row>
    <row r="19" spans="25:42">
      <c r="Z19" s="84"/>
      <c r="AA19" s="85"/>
      <c r="AB19" s="85"/>
      <c r="AC19" s="85"/>
      <c r="AD19" s="85"/>
      <c r="AF19" s="85"/>
      <c r="AG19" s="104"/>
      <c r="AI19" s="85">
        <f>AM19*42</f>
        <v>131.24999999999997</v>
      </c>
      <c r="AK19" s="85">
        <f>AI19-$AA$18</f>
        <v>29.954989999999967</v>
      </c>
      <c r="AM19" s="85">
        <f>3.5/1.12</f>
        <v>3.1249999999999996</v>
      </c>
      <c r="AN19">
        <f>AK19*310/42</f>
        <v>221.09635476190454</v>
      </c>
      <c r="AP19" t="s">
        <v>1306</v>
      </c>
    </row>
    <row r="20" spans="25:42">
      <c r="Z20" s="103"/>
      <c r="AA20" s="85"/>
      <c r="AB20" s="85"/>
      <c r="AC20" s="85"/>
      <c r="AD20" s="85"/>
      <c r="AF20" s="85"/>
      <c r="AG20" s="104"/>
      <c r="AI20" s="85">
        <f>AM20*42</f>
        <v>123.74999999999999</v>
      </c>
      <c r="AK20" s="85">
        <f>AI20-$AA$18</f>
        <v>22.454989999999981</v>
      </c>
      <c r="AM20" s="85">
        <f>3.3/1.12</f>
        <v>2.9464285714285712</v>
      </c>
      <c r="AN20">
        <f t="shared" ref="AN20" si="0">AK20*310/42</f>
        <v>165.73921190476176</v>
      </c>
    </row>
    <row r="21" spans="25:42">
      <c r="Z21" s="80"/>
      <c r="AA21" s="80"/>
      <c r="AB21" s="80"/>
      <c r="AC21" s="80"/>
      <c r="AD21" s="80"/>
      <c r="AE21" s="80"/>
      <c r="AF21" s="80"/>
      <c r="AG21" s="80"/>
    </row>
    <row r="22" spans="25:42">
      <c r="Z22" s="80" t="s">
        <v>1217</v>
      </c>
      <c r="AA22" s="80"/>
      <c r="AB22" s="106">
        <v>44519</v>
      </c>
      <c r="AC22" s="73"/>
      <c r="AD22" s="73"/>
      <c r="AE22" s="107"/>
      <c r="AF22" s="73"/>
      <c r="AG22" s="107"/>
    </row>
    <row r="23" spans="25:42">
      <c r="Z23" s="103"/>
      <c r="AA23" s="85"/>
      <c r="AB23" s="85"/>
      <c r="AC23" s="85"/>
      <c r="AD23" s="85"/>
      <c r="AE23" s="104"/>
      <c r="AF23" s="85"/>
      <c r="AG23" s="104"/>
      <c r="AI23" s="131">
        <f>AJ18*AI25</f>
        <v>980458.74953139317</v>
      </c>
      <c r="AJ23" t="s">
        <v>1308</v>
      </c>
    </row>
    <row r="25" spans="25:42">
      <c r="AI25" s="130">
        <v>1608905.142857143</v>
      </c>
    </row>
    <row r="26" spans="25:42">
      <c r="AB26" s="129"/>
    </row>
    <row r="27" spans="25:42">
      <c r="AB27" s="129"/>
    </row>
    <row r="28" spans="25:42">
      <c r="AB28" s="129"/>
    </row>
    <row r="29" spans="25:42">
      <c r="AB29" s="129"/>
    </row>
    <row r="30" spans="25:42">
      <c r="Y30" s="19"/>
      <c r="Z30" s="129"/>
      <c r="AA30" s="129"/>
      <c r="AB30" s="129"/>
    </row>
    <row r="31" spans="25:42">
      <c r="AB31" s="129"/>
    </row>
    <row r="32" spans="25:42">
      <c r="AB32" s="129"/>
    </row>
    <row r="33" spans="2:28">
      <c r="AB33" s="129"/>
    </row>
    <row r="34" spans="2:28">
      <c r="AB34" s="129"/>
    </row>
    <row r="35" spans="2:28">
      <c r="B35" s="80" t="s">
        <v>1231</v>
      </c>
      <c r="Y35" s="69"/>
      <c r="Z35" s="130"/>
      <c r="AA35" s="130"/>
    </row>
    <row r="36" spans="2:28">
      <c r="B36" s="80" t="s">
        <v>1348</v>
      </c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AB36" s="129"/>
    </row>
    <row r="37" spans="2:28">
      <c r="B37" s="80" t="s">
        <v>1350</v>
      </c>
      <c r="K37" s="220" t="s">
        <v>1344</v>
      </c>
      <c r="L37" s="220" t="s">
        <v>1345</v>
      </c>
      <c r="M37" s="219" t="s">
        <v>20</v>
      </c>
      <c r="N37" s="219"/>
      <c r="O37" s="219"/>
      <c r="P37" s="219"/>
      <c r="Q37" s="219" t="s">
        <v>1253</v>
      </c>
      <c r="R37" s="219"/>
      <c r="S37" s="219"/>
      <c r="T37" s="219"/>
      <c r="U37" s="219"/>
      <c r="V37" s="219"/>
      <c r="AB37" s="129"/>
    </row>
    <row r="38" spans="2:28" ht="28.8">
      <c r="K38" s="221" t="s">
        <v>1346</v>
      </c>
      <c r="L38" s="221" t="s">
        <v>1347</v>
      </c>
      <c r="M38" s="221" t="s">
        <v>1358</v>
      </c>
      <c r="N38" s="219"/>
      <c r="O38" s="219"/>
      <c r="P38" s="221" t="s">
        <v>1343</v>
      </c>
      <c r="Q38" s="221" t="s">
        <v>1357</v>
      </c>
      <c r="R38" s="221" t="s">
        <v>1359</v>
      </c>
      <c r="S38" s="219"/>
      <c r="T38" s="219"/>
      <c r="U38" s="219"/>
      <c r="V38" s="219"/>
      <c r="AB38" s="129"/>
    </row>
    <row r="39" spans="2:28">
      <c r="K39" s="222">
        <f>Gasolinas!AS12</f>
        <v>2.5508513102968364</v>
      </c>
      <c r="L39" s="222">
        <f>Gasolinas!AT12</f>
        <v>2.5618201376004874</v>
      </c>
      <c r="M39" s="223">
        <f>Gasolinas!X12</f>
        <v>2.6254483611626487</v>
      </c>
      <c r="N39" s="224">
        <f>K39-M39</f>
        <v>-7.4597050865812253E-2</v>
      </c>
      <c r="O39" s="225">
        <f>Gasolinas!M6</f>
        <v>-1562654915.7153554</v>
      </c>
      <c r="P39" s="224">
        <f>4.7/1.12</f>
        <v>4.1964285714285712</v>
      </c>
      <c r="Q39" s="224">
        <f>+Gasolinas!AE12</f>
        <v>2.4587950937950929</v>
      </c>
      <c r="R39" s="224">
        <f>Gasolinas!P6</f>
        <v>1.5709802102659225</v>
      </c>
      <c r="S39" s="225">
        <f>Gasolinas!S6</f>
        <v>32908806977.899773</v>
      </c>
      <c r="T39" s="219"/>
      <c r="U39" s="219"/>
      <c r="V39" s="219"/>
      <c r="AB39" s="129"/>
    </row>
    <row r="40" spans="2:28">
      <c r="AB40" s="129"/>
    </row>
    <row r="41" spans="2:28">
      <c r="Z41" s="129"/>
      <c r="AA41" s="129"/>
      <c r="AB41" s="129"/>
    </row>
    <row r="42" spans="2:28">
      <c r="AB42" s="129"/>
    </row>
    <row r="43" spans="2:28">
      <c r="AB43" s="129"/>
    </row>
    <row r="44" spans="2:28">
      <c r="AB44" s="129"/>
    </row>
    <row r="45" spans="2:28">
      <c r="AB45" s="129"/>
    </row>
    <row r="46" spans="2:28">
      <c r="AB46" s="129"/>
    </row>
    <row r="47" spans="2:28">
      <c r="AB47" s="129"/>
    </row>
    <row r="48" spans="2:28">
      <c r="AB48" s="129"/>
    </row>
    <row r="49" spans="2:28">
      <c r="AB49" s="129"/>
    </row>
    <row r="50" spans="2:28">
      <c r="Z50" s="129"/>
      <c r="AA50" s="129"/>
      <c r="AB50" s="129"/>
    </row>
    <row r="51" spans="2:28">
      <c r="AB51" s="129"/>
    </row>
    <row r="52" spans="2:28">
      <c r="AB52" s="129"/>
    </row>
    <row r="53" spans="2:28">
      <c r="Y53" s="19"/>
      <c r="Z53" s="129"/>
      <c r="AA53" s="129"/>
      <c r="AB53" s="129"/>
    </row>
    <row r="54" spans="2:28">
      <c r="Y54" s="19"/>
      <c r="Z54" s="129"/>
      <c r="AA54" s="25"/>
      <c r="AB54" s="25"/>
    </row>
    <row r="64" spans="2:28">
      <c r="B64" s="80" t="s">
        <v>1231</v>
      </c>
    </row>
  </sheetData>
  <sheetProtection algorithmName="SHA-512" hashValue="b7fXvqGq0dlm+d9kNBU/HpHXY0WtIdxyTDBxY6B/pJj3Kl7wMp9bvEBGR8mKrU6YpSqpjvv6MG2KFLvK9iY/qg==" saltValue="FZ4Urz+UI/Q/ULNopzBtLQ==" spinCount="100000" sheet="1" objects="1" scenarios="1" selectLockedCells="1"/>
  <mergeCells count="2">
    <mergeCell ref="Z16:Z17"/>
    <mergeCell ref="AJ16:AK16"/>
  </mergeCells>
  <pageMargins left="0.70866141732283472" right="0.70866141732283472" top="0.74803149606299213" bottom="0.74803149606299213" header="0.31496062992125984" footer="0.31496062992125984"/>
  <pageSetup paperSize="9" scale="80" orientation="landscape" copies="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37"/>
  <sheetViews>
    <sheetView workbookViewId="0">
      <selection activeCell="C24" sqref="C24"/>
    </sheetView>
  </sheetViews>
  <sheetFormatPr defaultColWidth="11.5546875" defaultRowHeight="14.4"/>
  <sheetData>
    <row r="2" spans="2:8">
      <c r="C2" t="s">
        <v>24</v>
      </c>
      <c r="D2" t="s">
        <v>25</v>
      </c>
    </row>
    <row r="3" spans="2:8">
      <c r="B3" s="4">
        <v>43070</v>
      </c>
      <c r="C3">
        <v>1.1290480000000001</v>
      </c>
    </row>
    <row r="4" spans="2:8">
      <c r="B4" s="4">
        <v>43101</v>
      </c>
      <c r="C4">
        <v>1.256262</v>
      </c>
    </row>
    <row r="5" spans="2:8">
      <c r="B5" s="4">
        <v>43132</v>
      </c>
      <c r="C5">
        <v>1.0724009999999999</v>
      </c>
      <c r="G5" s="19"/>
      <c r="H5" s="19"/>
    </row>
    <row r="6" spans="2:8">
      <c r="B6" s="4">
        <v>43160</v>
      </c>
      <c r="C6">
        <v>1.0724009999999999</v>
      </c>
      <c r="G6" s="19"/>
      <c r="H6" s="19"/>
    </row>
    <row r="7" spans="2:8">
      <c r="B7" s="4">
        <v>43191</v>
      </c>
      <c r="C7">
        <v>1.0888180000000001</v>
      </c>
      <c r="G7" s="19"/>
      <c r="H7" s="19"/>
    </row>
    <row r="8" spans="2:8">
      <c r="B8" s="4">
        <v>43221</v>
      </c>
      <c r="C8">
        <v>0.91889699999999996</v>
      </c>
      <c r="G8" s="19"/>
      <c r="H8" s="19"/>
    </row>
    <row r="9" spans="2:8">
      <c r="B9" s="4">
        <v>43252</v>
      </c>
      <c r="C9">
        <v>0.98584400000000005</v>
      </c>
      <c r="G9" s="19"/>
      <c r="H9" s="19"/>
    </row>
    <row r="10" spans="2:8">
      <c r="B10" s="4">
        <v>43282</v>
      </c>
      <c r="C10">
        <v>1.0463150000000001</v>
      </c>
      <c r="G10" s="19"/>
      <c r="H10" s="19"/>
    </row>
    <row r="11" spans="2:8">
      <c r="B11" s="4">
        <v>43313</v>
      </c>
      <c r="C11">
        <v>1.0229010000000001</v>
      </c>
      <c r="G11" s="19"/>
      <c r="H11" s="19"/>
    </row>
    <row r="12" spans="2:8">
      <c r="B12" s="4">
        <v>43344</v>
      </c>
      <c r="C12">
        <v>1.079156</v>
      </c>
      <c r="G12" s="19"/>
      <c r="H12" s="19"/>
    </row>
    <row r="13" spans="2:8">
      <c r="B13" s="4">
        <v>43374</v>
      </c>
      <c r="C13">
        <v>1.0494570000000001</v>
      </c>
      <c r="G13" s="19"/>
      <c r="H13" s="19"/>
    </row>
    <row r="14" spans="2:8">
      <c r="B14" s="4">
        <v>43405</v>
      </c>
      <c r="C14">
        <v>1.0904389999999999</v>
      </c>
      <c r="G14" s="19"/>
      <c r="H14" s="19"/>
    </row>
    <row r="15" spans="2:8">
      <c r="B15" s="4">
        <v>43435</v>
      </c>
      <c r="C15">
        <v>1.1730719999999999</v>
      </c>
      <c r="G15" s="19"/>
      <c r="H15" s="19"/>
    </row>
    <row r="16" spans="2:8">
      <c r="B16" s="4">
        <v>43466</v>
      </c>
      <c r="C16">
        <v>1.0741540000000001</v>
      </c>
      <c r="G16" s="19"/>
      <c r="H16" s="19"/>
    </row>
    <row r="17" spans="2:8">
      <c r="B17" s="4">
        <v>43497</v>
      </c>
      <c r="C17">
        <v>0.84253500000000003</v>
      </c>
      <c r="G17" s="19"/>
      <c r="H17" s="19"/>
    </row>
    <row r="18" spans="2:8">
      <c r="B18" s="4">
        <v>43525</v>
      </c>
      <c r="C18">
        <v>0.91931600000000002</v>
      </c>
      <c r="G18" s="19"/>
      <c r="H18" s="19"/>
    </row>
    <row r="19" spans="2:8">
      <c r="B19" s="4">
        <v>43556</v>
      </c>
      <c r="C19">
        <v>0.94867900000000005</v>
      </c>
      <c r="G19" s="19"/>
      <c r="H19" s="19"/>
    </row>
    <row r="20" spans="2:8">
      <c r="B20" s="4">
        <v>43586</v>
      </c>
      <c r="C20">
        <v>0.97985599999999995</v>
      </c>
      <c r="G20" s="19"/>
      <c r="H20" s="19"/>
    </row>
    <row r="21" spans="2:8">
      <c r="B21" s="4">
        <v>43617</v>
      </c>
      <c r="C21">
        <v>1.0624260000000001</v>
      </c>
      <c r="G21" s="19"/>
      <c r="H21" s="19"/>
    </row>
    <row r="22" spans="2:8">
      <c r="B22" s="4">
        <v>43647</v>
      </c>
      <c r="C22">
        <v>1.0146029999999999</v>
      </c>
      <c r="G22" s="19"/>
      <c r="H22" s="19"/>
    </row>
    <row r="23" spans="2:8">
      <c r="B23" s="4">
        <v>43678</v>
      </c>
      <c r="C23">
        <v>0.95427300000000004</v>
      </c>
      <c r="G23" s="19"/>
      <c r="H23" s="19"/>
    </row>
    <row r="24" spans="2:8">
      <c r="B24" s="4">
        <v>43709</v>
      </c>
      <c r="C24">
        <v>1.0104340000000001</v>
      </c>
      <c r="G24" s="19"/>
      <c r="H24" s="19"/>
    </row>
    <row r="25" spans="2:8">
      <c r="B25" s="4">
        <v>43739</v>
      </c>
      <c r="C25">
        <v>0.99310299999999996</v>
      </c>
      <c r="G25" s="19"/>
      <c r="H25" s="19"/>
    </row>
    <row r="26" spans="2:8">
      <c r="B26" s="4">
        <v>43770</v>
      </c>
      <c r="C26">
        <v>1.0137910000000001</v>
      </c>
      <c r="G26" s="19"/>
      <c r="H26" s="19"/>
    </row>
    <row r="27" spans="2:8">
      <c r="B27" s="4">
        <v>43800</v>
      </c>
      <c r="C27">
        <v>1.005776</v>
      </c>
      <c r="G27" s="19"/>
      <c r="H27" s="19"/>
    </row>
    <row r="28" spans="2:8">
      <c r="G28" s="19"/>
      <c r="H28" s="19"/>
    </row>
    <row r="29" spans="2:8">
      <c r="C29" s="218" t="s">
        <v>1224</v>
      </c>
      <c r="D29" s="218"/>
      <c r="E29" s="218"/>
      <c r="F29" s="218"/>
      <c r="G29" s="19"/>
      <c r="H29" s="19"/>
    </row>
    <row r="30" spans="2:8">
      <c r="C30" s="23" t="s">
        <v>4</v>
      </c>
      <c r="D30" s="23" t="s">
        <v>1219</v>
      </c>
      <c r="E30" s="23" t="s">
        <v>1220</v>
      </c>
      <c r="F30" s="23" t="s">
        <v>1221</v>
      </c>
    </row>
    <row r="31" spans="2:8">
      <c r="C31" s="62">
        <v>43991</v>
      </c>
      <c r="D31" s="63">
        <v>433.71</v>
      </c>
      <c r="E31" s="63">
        <v>471.26</v>
      </c>
      <c r="F31" s="63">
        <v>215.95</v>
      </c>
    </row>
    <row r="32" spans="2:8">
      <c r="C32" s="62">
        <v>43992</v>
      </c>
      <c r="D32" s="63">
        <v>326.24</v>
      </c>
      <c r="E32" s="63">
        <v>363.53</v>
      </c>
      <c r="F32" s="63">
        <v>226.32</v>
      </c>
    </row>
    <row r="33" spans="3:6">
      <c r="C33" s="64" t="s">
        <v>1222</v>
      </c>
      <c r="D33" s="65">
        <f>+(D32-D31)</f>
        <v>-107.46999999999997</v>
      </c>
      <c r="E33" s="65">
        <f>+(E32-E31)</f>
        <v>-107.73000000000002</v>
      </c>
      <c r="F33" s="65">
        <f>+(F32-F31)</f>
        <v>10.370000000000005</v>
      </c>
    </row>
    <row r="34" spans="3:6">
      <c r="C34" s="64" t="s">
        <v>1223</v>
      </c>
      <c r="D34" s="66">
        <f>+D33/D31</f>
        <v>-0.24779230361301324</v>
      </c>
      <c r="E34" s="66">
        <f>+E33/E31</f>
        <v>-0.22859992360904813</v>
      </c>
      <c r="F34" s="66">
        <f>+F33/F31</f>
        <v>4.8020375086825676E-2</v>
      </c>
    </row>
    <row r="35" spans="3:6">
      <c r="C35" s="67" t="s">
        <v>1225</v>
      </c>
    </row>
    <row r="37" spans="3:6">
      <c r="E37" s="61"/>
    </row>
  </sheetData>
  <mergeCells count="1">
    <mergeCell ref="C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Gasolinas</vt:lpstr>
      <vt:lpstr>Diferenciales</vt:lpstr>
      <vt:lpstr>Fórmula de precios </vt:lpstr>
      <vt:lpstr>Graf per ARCH</vt:lpstr>
      <vt:lpstr>Graficos</vt:lpstr>
      <vt:lpstr>Hoja1</vt:lpstr>
      <vt:lpstr>data_princ</vt:lpstr>
      <vt:lpstr>Diferenciales!Print_Area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jbaquerizo</dc:creator>
  <cp:lastModifiedBy>Daniela Chipe</cp:lastModifiedBy>
  <cp:lastPrinted>2021-09-29T19:27:23Z</cp:lastPrinted>
  <dcterms:created xsi:type="dcterms:W3CDTF">2019-04-11T15:51:07Z</dcterms:created>
  <dcterms:modified xsi:type="dcterms:W3CDTF">2024-05-20T18:02:17Z</dcterms:modified>
</cp:coreProperties>
</file>