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nationalhealthcare-my.sharepoint.com/personal/dchipe_vumigroup_com/Documents/Escritorio/"/>
    </mc:Choice>
  </mc:AlternateContent>
  <xr:revisionPtr revIDLastSave="132" documentId="13_ncr:1_{463D176B-9B48-4D14-B972-796C6D312358}" xr6:coauthVersionLast="47" xr6:coauthVersionMax="47" xr10:uidLastSave="{21D1BF0E-0999-4D9C-9727-B4C8D76C9FF7}"/>
  <bookViews>
    <workbookView xWindow="-108" yWindow="-108" windowWidth="23256" windowHeight="12576" tabRatio="714" xr2:uid="{00000000-000D-0000-FFFF-FFFF00000000}"/>
  </bookViews>
  <sheets>
    <sheet name="Applicant Information" sheetId="1" r:id="rId1"/>
    <sheet name="Basic" sheetId="8" r:id="rId2"/>
    <sheet name="Standard" sheetId="21" r:id="rId3"/>
    <sheet name="Superior" sheetId="22" r:id="rId4"/>
    <sheet name="Ultra " sheetId="23" r:id="rId5"/>
    <sheet name="Total " sheetId="24" r:id="rId6"/>
  </sheets>
  <definedNames>
    <definedName name="_xlnm._FilterDatabase" localSheetId="0" hidden="1">'Applicant Information'!$N$39:$O$252</definedName>
    <definedName name="AbsoluteChildren">#REF!</definedName>
    <definedName name="AbsoluteRange">#REF!</definedName>
    <definedName name="AdminFee1">#REF!</definedName>
    <definedName name="Africa">'Applicant Information'!$H$47:$H$100</definedName>
    <definedName name="age" localSheetId="2">Standard!$C$13:$C$20</definedName>
    <definedName name="age" localSheetId="3">Superior!$C$13:$C$20</definedName>
    <definedName name="age" localSheetId="5">'Total '!$C$13:$C$20</definedName>
    <definedName name="age" localSheetId="4">'Ultra '!$C$13:$C$20</definedName>
    <definedName name="age">Basic!$C$13:$C$20</definedName>
    <definedName name="AgtName">'Applicant Information'!$B$7</definedName>
    <definedName name="ApplAge">'Applicant Information'!$B$9</definedName>
    <definedName name="ApplName">'Applicant Information'!$B$5</definedName>
    <definedName name="Asia">'Applicant Information'!$H$105:$H$114</definedName>
    <definedName name="Countries">'Applicant Information'!$H$7</definedName>
    <definedName name="Country">'Applicant Information'!$H$7</definedName>
    <definedName name="Deductible">'Applicant Information'!$C$19</definedName>
    <definedName name="Discount">'Applicant Information'!#REF!</definedName>
    <definedName name="ExtEva_App">'Applicant Information'!#REF!</definedName>
    <definedName name="ExtEva_Child1">'Applicant Information'!#REF!</definedName>
    <definedName name="ExtEva_Child2">'Applicant Information'!#REF!</definedName>
    <definedName name="ExtEva_Child3">'Applicant Information'!#REF!</definedName>
    <definedName name="ExtEva_Child4">'Applicant Information'!#REF!</definedName>
    <definedName name="ExtEva_Child5">'Applicant Information'!#REF!</definedName>
    <definedName name="ExtEva_Child6">'Applicant Information'!#REF!</definedName>
    <definedName name="ExtEva_Child7">'Applicant Information'!#REF!</definedName>
    <definedName name="ExtEva_Child8">'Applicant Information'!#REF!</definedName>
    <definedName name="ExtEva_Child9">'Applicant Information'!#REF!</definedName>
    <definedName name="ExtEva_Sp">'Applicant Information'!#REF!</definedName>
    <definedName name="NonEmer_App">'Applicant Information'!#REF!</definedName>
    <definedName name="NonEmer_Child1">'Applicant Information'!#REF!</definedName>
    <definedName name="NonEmer_Child2">'Applicant Information'!#REF!</definedName>
    <definedName name="NonEmer_Child3">'Applicant Information'!#REF!</definedName>
    <definedName name="NonEmer_Child4">'Applicant Information'!#REF!</definedName>
    <definedName name="NonEmer_Child5">'Applicant Information'!#REF!</definedName>
    <definedName name="NonEmer_Child6">'Applicant Information'!#REF!</definedName>
    <definedName name="NonEmer_Child7">'Applicant Information'!#REF!</definedName>
    <definedName name="NonEmer_Child8">'Applicant Information'!#REF!</definedName>
    <definedName name="NonEmer_Child9">'Applicant Information'!#REF!</definedName>
    <definedName name="NonEmer_Sp">'Applicant Information'!#REF!</definedName>
    <definedName name="NumChild">'Applicant Information'!$F$9</definedName>
    <definedName name="NumChild2">'Applicant Information'!$F$11</definedName>
    <definedName name="NumChild3">'Applicant Information'!$F$13</definedName>
    <definedName name="NumChild4">'Applicant Information'!$H$9</definedName>
    <definedName name="NumChild5">'Applicant Information'!$H$11</definedName>
    <definedName name="NumChild6">'Applicant Information'!$H$13</definedName>
    <definedName name="NumChild7">'Applicant Information'!#REF!</definedName>
    <definedName name="NumChild8">'Applicant Information'!#REF!</definedName>
    <definedName name="NumChild9">'Applicant Information'!#REF!</definedName>
    <definedName name="_xlnm.Print_Area" localSheetId="0">'Applicant Information'!$A$1:$I$37</definedName>
    <definedName name="_xlnm.Print_Area" localSheetId="2">Standard!$A$1:$J$213</definedName>
    <definedName name="_xlnm.Print_Area" localSheetId="3">Superior!$A$1:$J$216</definedName>
    <definedName name="_xlnm.Print_Area" localSheetId="5">'Total '!$A$1:$J$222</definedName>
    <definedName name="_xlnm.Print_Area" localSheetId="4">'Ultra '!$A$1:$J$218</definedName>
    <definedName name="Rgn">'Applicant Information'!$H$7</definedName>
    <definedName name="RiderMat">'Applicant Information'!#REF!</definedName>
    <definedName name="RiderMatern">'Applicant Information'!#REF!</definedName>
    <definedName name="RiderTrans">'Applicant Information'!#REF!</definedName>
    <definedName name="SouthEastAsia">'Applicant Information'!$H$105:$H$114</definedName>
    <definedName name="SpcAge">'Applicant Information'!$B$11</definedName>
    <definedName name="SpecialChildren">#REF!</definedName>
    <definedName name="SpecialRange">#REF!</definedName>
    <definedName name="TrimestralRate">#REF!</definedName>
    <definedName name="UniversalChildren">#REF!</definedName>
    <definedName name="UniversalRange">#REF!</definedName>
    <definedName name="VERSION">'Applicant Information'!$H$37</definedName>
    <definedName name="WellOpt_App">'Applicant Information'!#REF!</definedName>
    <definedName name="WellOpt_Child1">'Applicant Information'!#REF!</definedName>
    <definedName name="WellOpt_Child2">'Applicant Information'!#REF!</definedName>
    <definedName name="WellOpt_Child3">'Applicant Information'!#REF!</definedName>
    <definedName name="WellOpt_Child4">'Applicant Information'!#REF!</definedName>
    <definedName name="WellOpt_Child5">'Applicant Information'!#REF!</definedName>
    <definedName name="WellOpt_Child6">'Applicant Information'!#REF!</definedName>
    <definedName name="WellOpt_Child7">'Applicant Information'!#REF!</definedName>
    <definedName name="WellOpt_Child8">'Applicant Information'!#REF!</definedName>
    <definedName name="WellOpt_Child9">'Applicant Information'!#REF!</definedName>
    <definedName name="WellOpt_Sp">'Applicant Information'!#REF!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C53" i="24" s="1"/>
  <c r="C55" i="24" s="1"/>
  <c r="B4" i="24"/>
  <c r="C13" i="24" s="1"/>
  <c r="B5" i="24"/>
  <c r="C14" i="24" s="1"/>
  <c r="E4" i="24"/>
  <c r="C15" i="24" s="1"/>
  <c r="B4" i="23"/>
  <c r="C13" i="23" s="1"/>
  <c r="B5" i="23"/>
  <c r="C14" i="23" s="1"/>
  <c r="E4" i="23"/>
  <c r="C15" i="23" s="1"/>
  <c r="B4" i="22"/>
  <c r="C13" i="22" s="1"/>
  <c r="B5" i="22"/>
  <c r="C14" i="22" s="1"/>
  <c r="E4" i="22"/>
  <c r="C15" i="22" s="1"/>
  <c r="B4" i="21"/>
  <c r="C13" i="21" s="1"/>
  <c r="B5" i="21"/>
  <c r="C14" i="21" s="1"/>
  <c r="E4" i="21"/>
  <c r="C15" i="21" s="1"/>
  <c r="B4" i="8"/>
  <c r="C13" i="8" s="1"/>
  <c r="B5" i="8"/>
  <c r="C14" i="8" s="1"/>
  <c r="E4" i="8"/>
  <c r="C15" i="8" s="1"/>
  <c r="G6" i="24"/>
  <c r="G5" i="24"/>
  <c r="C19" i="24" s="1"/>
  <c r="G4" i="24"/>
  <c r="E6" i="24"/>
  <c r="C17" i="24" s="1"/>
  <c r="E5" i="24"/>
  <c r="G6" i="23"/>
  <c r="G5" i="23"/>
  <c r="G4" i="23"/>
  <c r="C18" i="23" s="1"/>
  <c r="E6" i="23"/>
  <c r="C17" i="23" s="1"/>
  <c r="E5" i="23"/>
  <c r="C16" i="23" s="1"/>
  <c r="G6" i="22"/>
  <c r="G5" i="22"/>
  <c r="C19" i="22" s="1"/>
  <c r="G4" i="22"/>
  <c r="C18" i="22" s="1"/>
  <c r="E6" i="22"/>
  <c r="E5" i="22"/>
  <c r="G6" i="21"/>
  <c r="G5" i="21"/>
  <c r="C19" i="21" s="1"/>
  <c r="G4" i="21"/>
  <c r="C18" i="21" s="1"/>
  <c r="E6" i="21"/>
  <c r="C17" i="21" s="1"/>
  <c r="E5" i="21"/>
  <c r="C16" i="21" s="1"/>
  <c r="G6" i="8"/>
  <c r="C20" i="8" s="1"/>
  <c r="G5" i="8"/>
  <c r="G4" i="8"/>
  <c r="E6" i="8"/>
  <c r="C17" i="8" s="1"/>
  <c r="E5" i="8"/>
  <c r="C16" i="8" s="1"/>
  <c r="D19" i="1"/>
  <c r="B10" i="8" s="1"/>
  <c r="C155" i="24"/>
  <c r="D204" i="24"/>
  <c r="A204" i="24"/>
  <c r="D203" i="24"/>
  <c r="A203" i="24"/>
  <c r="D189" i="24"/>
  <c r="A189" i="24"/>
  <c r="C155" i="23"/>
  <c r="D164" i="23" s="1"/>
  <c r="A203" i="23"/>
  <c r="C155" i="22"/>
  <c r="D203" i="22" s="1"/>
  <c r="C155" i="21"/>
  <c r="D201" i="21" s="1"/>
  <c r="D186" i="21"/>
  <c r="C155" i="8"/>
  <c r="D196" i="8" s="1"/>
  <c r="C20" i="21"/>
  <c r="C16" i="24"/>
  <c r="C18" i="24"/>
  <c r="C20" i="24"/>
  <c r="F8" i="24"/>
  <c r="F7" i="24"/>
  <c r="F9" i="24"/>
  <c r="B8" i="24"/>
  <c r="F8" i="23"/>
  <c r="C19" i="23"/>
  <c r="C20" i="23"/>
  <c r="F7" i="23"/>
  <c r="F9" i="23"/>
  <c r="B8" i="23"/>
  <c r="C17" i="22"/>
  <c r="C16" i="22"/>
  <c r="C20" i="22"/>
  <c r="F9" i="22"/>
  <c r="F8" i="22"/>
  <c r="F7" i="22"/>
  <c r="B8" i="22"/>
  <c r="F9" i="21"/>
  <c r="F8" i="21"/>
  <c r="F7" i="21"/>
  <c r="B8" i="8"/>
  <c r="B8" i="21"/>
  <c r="F8" i="8"/>
  <c r="C18" i="8"/>
  <c r="C19" i="8"/>
  <c r="F7" i="8"/>
  <c r="F9" i="8"/>
  <c r="G1" i="22"/>
  <c r="D202" i="23"/>
  <c r="A202" i="23"/>
  <c r="A200" i="21"/>
  <c r="D172" i="8"/>
  <c r="A222" i="24"/>
  <c r="D221" i="24"/>
  <c r="A221" i="24"/>
  <c r="D220" i="24"/>
  <c r="A220" i="24"/>
  <c r="D219" i="24"/>
  <c r="A219" i="24"/>
  <c r="D218" i="24"/>
  <c r="A218" i="24"/>
  <c r="D217" i="24"/>
  <c r="A217" i="24"/>
  <c r="D216" i="24"/>
  <c r="A216" i="24"/>
  <c r="A215" i="24"/>
  <c r="D214" i="24"/>
  <c r="A214" i="24"/>
  <c r="D213" i="24"/>
  <c r="A213" i="24"/>
  <c r="D212" i="24"/>
  <c r="A212" i="24"/>
  <c r="D211" i="24"/>
  <c r="A211" i="24"/>
  <c r="A210" i="24"/>
  <c r="D209" i="24"/>
  <c r="A209" i="24"/>
  <c r="D208" i="24"/>
  <c r="A208" i="24"/>
  <c r="D207" i="24"/>
  <c r="A207" i="24"/>
  <c r="D206" i="24"/>
  <c r="A206" i="24"/>
  <c r="D205" i="24"/>
  <c r="A205" i="24"/>
  <c r="D202" i="24"/>
  <c r="A202" i="24"/>
  <c r="A201" i="24"/>
  <c r="D200" i="24"/>
  <c r="A200" i="24"/>
  <c r="D199" i="24"/>
  <c r="A199" i="24"/>
  <c r="D198" i="24"/>
  <c r="A198" i="24"/>
  <c r="D197" i="24"/>
  <c r="A197" i="24"/>
  <c r="D196" i="24"/>
  <c r="A196" i="24"/>
  <c r="D195" i="24"/>
  <c r="A195" i="24"/>
  <c r="D194" i="24"/>
  <c r="A194" i="24"/>
  <c r="D193" i="24"/>
  <c r="A193" i="24"/>
  <c r="D192" i="24"/>
  <c r="A192" i="24"/>
  <c r="D191" i="24"/>
  <c r="A191" i="24"/>
  <c r="D190" i="24"/>
  <c r="A190" i="24"/>
  <c r="D188" i="24"/>
  <c r="A188" i="24"/>
  <c r="B187" i="24"/>
  <c r="A187" i="24"/>
  <c r="D186" i="24"/>
  <c r="A186" i="24"/>
  <c r="D185" i="24"/>
  <c r="A185" i="24"/>
  <c r="A184" i="24"/>
  <c r="D183" i="24"/>
  <c r="A183" i="24"/>
  <c r="D182" i="24"/>
  <c r="A182" i="24"/>
  <c r="D181" i="24"/>
  <c r="A181" i="24"/>
  <c r="D180" i="24"/>
  <c r="A180" i="24"/>
  <c r="A179" i="24"/>
  <c r="D178" i="24"/>
  <c r="A178" i="24"/>
  <c r="D177" i="24"/>
  <c r="A177" i="24"/>
  <c r="D176" i="24"/>
  <c r="A176" i="24"/>
  <c r="D175" i="24"/>
  <c r="A175" i="24"/>
  <c r="D174" i="24"/>
  <c r="A174" i="24"/>
  <c r="D173" i="24"/>
  <c r="A173" i="24"/>
  <c r="D172" i="24"/>
  <c r="A172" i="24"/>
  <c r="D171" i="24"/>
  <c r="A171" i="24"/>
  <c r="D170" i="24"/>
  <c r="A170" i="24"/>
  <c r="A169" i="24"/>
  <c r="D168" i="24"/>
  <c r="A168" i="24"/>
  <c r="D167" i="24"/>
  <c r="A167" i="24"/>
  <c r="D166" i="24"/>
  <c r="A166" i="24"/>
  <c r="A165" i="24"/>
  <c r="D164" i="24"/>
  <c r="A164" i="24"/>
  <c r="D163" i="24"/>
  <c r="A163" i="24"/>
  <c r="D162" i="24"/>
  <c r="A162" i="24"/>
  <c r="D161" i="24"/>
  <c r="A161" i="24"/>
  <c r="C54" i="24"/>
  <c r="C44" i="24"/>
  <c r="G28" i="24"/>
  <c r="D17" i="1"/>
  <c r="B7" i="24" s="1"/>
  <c r="B2" i="24"/>
  <c r="E1" i="24"/>
  <c r="B1" i="24"/>
  <c r="G2" i="24"/>
  <c r="G1" i="24"/>
  <c r="A218" i="23"/>
  <c r="D217" i="23"/>
  <c r="A217" i="23"/>
  <c r="D216" i="23"/>
  <c r="A216" i="23"/>
  <c r="D215" i="23"/>
  <c r="A215" i="23"/>
  <c r="D214" i="23"/>
  <c r="A214" i="23"/>
  <c r="A213" i="23"/>
  <c r="D212" i="23"/>
  <c r="A212" i="23"/>
  <c r="D211" i="23"/>
  <c r="A211" i="23"/>
  <c r="D210" i="23"/>
  <c r="A210" i="23"/>
  <c r="D209" i="23"/>
  <c r="A209" i="23"/>
  <c r="A208" i="23"/>
  <c r="D207" i="23"/>
  <c r="A207" i="23"/>
  <c r="D206" i="23"/>
  <c r="A206" i="23"/>
  <c r="D205" i="23"/>
  <c r="A205" i="23"/>
  <c r="D204" i="23"/>
  <c r="A204" i="23"/>
  <c r="D201" i="23"/>
  <c r="A201" i="23"/>
  <c r="A200" i="23"/>
  <c r="D199" i="23"/>
  <c r="A199" i="23"/>
  <c r="D198" i="23"/>
  <c r="A198" i="23"/>
  <c r="D197" i="23"/>
  <c r="A197" i="23"/>
  <c r="D196" i="23"/>
  <c r="A196" i="23"/>
  <c r="D195" i="23"/>
  <c r="A195" i="23"/>
  <c r="D194" i="23"/>
  <c r="A194" i="23"/>
  <c r="D193" i="23"/>
  <c r="A193" i="23"/>
  <c r="D192" i="23"/>
  <c r="A192" i="23"/>
  <c r="D191" i="23"/>
  <c r="A191" i="23"/>
  <c r="D190" i="23"/>
  <c r="A190" i="23"/>
  <c r="D189" i="23"/>
  <c r="A189" i="23"/>
  <c r="D187" i="23"/>
  <c r="A187" i="23"/>
  <c r="B186" i="23"/>
  <c r="A186" i="23"/>
  <c r="D185" i="23"/>
  <c r="A185" i="23"/>
  <c r="D184" i="23"/>
  <c r="A184" i="23"/>
  <c r="A183" i="23"/>
  <c r="D182" i="23"/>
  <c r="A182" i="23"/>
  <c r="D181" i="23"/>
  <c r="A181" i="23"/>
  <c r="D180" i="23"/>
  <c r="A180" i="23"/>
  <c r="A179" i="23"/>
  <c r="D178" i="23"/>
  <c r="A178" i="23"/>
  <c r="D177" i="23"/>
  <c r="A177" i="23"/>
  <c r="D176" i="23"/>
  <c r="A176" i="23"/>
  <c r="D175" i="23"/>
  <c r="A175" i="23"/>
  <c r="D174" i="23"/>
  <c r="A174" i="23"/>
  <c r="D173" i="23"/>
  <c r="A173" i="23"/>
  <c r="D172" i="23"/>
  <c r="A172" i="23"/>
  <c r="D171" i="23"/>
  <c r="A171" i="23"/>
  <c r="D170" i="23"/>
  <c r="A170" i="23"/>
  <c r="A169" i="23"/>
  <c r="D168" i="23"/>
  <c r="A168" i="23"/>
  <c r="D167" i="23"/>
  <c r="A167" i="23"/>
  <c r="D166" i="23"/>
  <c r="A166" i="23"/>
  <c r="A165" i="23"/>
  <c r="A164" i="23"/>
  <c r="D163" i="23"/>
  <c r="A163" i="23"/>
  <c r="D162" i="23"/>
  <c r="A162" i="23"/>
  <c r="D161" i="23"/>
  <c r="A161" i="23"/>
  <c r="C54" i="23"/>
  <c r="C44" i="23"/>
  <c r="G28" i="23"/>
  <c r="B2" i="23"/>
  <c r="E1" i="23"/>
  <c r="B1" i="23"/>
  <c r="G2" i="23"/>
  <c r="G1" i="23"/>
  <c r="A216" i="22"/>
  <c r="D214" i="22"/>
  <c r="A214" i="22"/>
  <c r="A212" i="22"/>
  <c r="D211" i="22"/>
  <c r="A210" i="22"/>
  <c r="D209" i="22"/>
  <c r="A208" i="22"/>
  <c r="A207" i="22"/>
  <c r="D205" i="22"/>
  <c r="A205" i="22"/>
  <c r="D201" i="22"/>
  <c r="A201" i="22"/>
  <c r="A199" i="22"/>
  <c r="D198" i="22"/>
  <c r="A197" i="22"/>
  <c r="D196" i="22"/>
  <c r="A195" i="22"/>
  <c r="D194" i="22"/>
  <c r="A193" i="22"/>
  <c r="D192" i="22"/>
  <c r="A191" i="22"/>
  <c r="D190" i="22"/>
  <c r="A189" i="22"/>
  <c r="D187" i="22"/>
  <c r="A186" i="22"/>
  <c r="D185" i="22"/>
  <c r="A184" i="22"/>
  <c r="A183" i="22"/>
  <c r="D181" i="22"/>
  <c r="A181" i="22"/>
  <c r="A179" i="22"/>
  <c r="D178" i="22"/>
  <c r="A177" i="22"/>
  <c r="D176" i="22"/>
  <c r="A175" i="22"/>
  <c r="D174" i="22"/>
  <c r="A173" i="22"/>
  <c r="D172" i="22"/>
  <c r="A171" i="22"/>
  <c r="D170" i="22"/>
  <c r="D168" i="22"/>
  <c r="A168" i="22"/>
  <c r="D166" i="22"/>
  <c r="A166" i="22"/>
  <c r="A164" i="22"/>
  <c r="D163" i="22"/>
  <c r="A162" i="22"/>
  <c r="D161" i="22"/>
  <c r="C54" i="22"/>
  <c r="C44" i="22"/>
  <c r="G28" i="22"/>
  <c r="B7" i="22"/>
  <c r="B2" i="22"/>
  <c r="E1" i="22"/>
  <c r="B1" i="22"/>
  <c r="G2" i="22"/>
  <c r="D212" i="21"/>
  <c r="A212" i="21"/>
  <c r="D211" i="21"/>
  <c r="A210" i="21"/>
  <c r="D209" i="21"/>
  <c r="A209" i="21"/>
  <c r="A208" i="21"/>
  <c r="D207" i="21"/>
  <c r="A207" i="21"/>
  <c r="A206" i="21"/>
  <c r="A205" i="21"/>
  <c r="D204" i="21"/>
  <c r="D203" i="21"/>
  <c r="A203" i="21"/>
  <c r="D202" i="21"/>
  <c r="D199" i="21"/>
  <c r="A199" i="21"/>
  <c r="A198" i="21"/>
  <c r="A197" i="21"/>
  <c r="D196" i="21"/>
  <c r="A196" i="21"/>
  <c r="A195" i="21"/>
  <c r="D194" i="21"/>
  <c r="A194" i="21"/>
  <c r="A193" i="21"/>
  <c r="D192" i="21"/>
  <c r="A192" i="21"/>
  <c r="A191" i="21"/>
  <c r="D190" i="21"/>
  <c r="A190" i="21"/>
  <c r="A189" i="21"/>
  <c r="D188" i="21"/>
  <c r="A188" i="21"/>
  <c r="A187" i="21"/>
  <c r="D185" i="21"/>
  <c r="A185" i="21"/>
  <c r="A184" i="21"/>
  <c r="D183" i="21"/>
  <c r="A183" i="21"/>
  <c r="A182" i="21"/>
  <c r="A181" i="21"/>
  <c r="D180" i="21"/>
  <c r="D179" i="21"/>
  <c r="A179" i="21"/>
  <c r="A178" i="21"/>
  <c r="A177" i="21"/>
  <c r="D176" i="21"/>
  <c r="A176" i="21"/>
  <c r="A175" i="21"/>
  <c r="D174" i="21"/>
  <c r="A174" i="21"/>
  <c r="A173" i="21"/>
  <c r="D172" i="21"/>
  <c r="A172" i="21"/>
  <c r="A171" i="21"/>
  <c r="D170" i="21"/>
  <c r="A170" i="21"/>
  <c r="D168" i="21"/>
  <c r="A168" i="21"/>
  <c r="D167" i="21"/>
  <c r="D166" i="21"/>
  <c r="A166" i="21"/>
  <c r="A165" i="21"/>
  <c r="A164" i="21"/>
  <c r="D163" i="21"/>
  <c r="A163" i="21"/>
  <c r="A162" i="21"/>
  <c r="D161" i="21"/>
  <c r="A161" i="21"/>
  <c r="C54" i="21"/>
  <c r="C44" i="21"/>
  <c r="G28" i="21"/>
  <c r="B2" i="21"/>
  <c r="E1" i="21"/>
  <c r="B1" i="21"/>
  <c r="G2" i="21"/>
  <c r="G1" i="21"/>
  <c r="D206" i="8"/>
  <c r="D205" i="8"/>
  <c r="D203" i="8"/>
  <c r="A203" i="8"/>
  <c r="A202" i="8"/>
  <c r="A201" i="8"/>
  <c r="D198" i="8"/>
  <c r="D199" i="8"/>
  <c r="A198" i="8"/>
  <c r="D194" i="8"/>
  <c r="D192" i="8"/>
  <c r="A192" i="8"/>
  <c r="A191" i="8"/>
  <c r="A190" i="8"/>
  <c r="D188" i="8"/>
  <c r="A188" i="8"/>
  <c r="A187" i="8"/>
  <c r="A186" i="8"/>
  <c r="D183" i="8"/>
  <c r="D184" i="8"/>
  <c r="A184" i="8"/>
  <c r="A181" i="8"/>
  <c r="D178" i="8"/>
  <c r="D179" i="8"/>
  <c r="A179" i="8"/>
  <c r="D175" i="8"/>
  <c r="A176" i="8"/>
  <c r="A174" i="8"/>
  <c r="A169" i="8"/>
  <c r="D167" i="8"/>
  <c r="A167" i="8"/>
  <c r="A166" i="8"/>
  <c r="A163" i="8"/>
  <c r="A161" i="8"/>
  <c r="D162" i="8"/>
  <c r="D163" i="8"/>
  <c r="A160" i="8"/>
  <c r="C54" i="8"/>
  <c r="E1" i="8"/>
  <c r="G1" i="8"/>
  <c r="G29" i="8"/>
  <c r="C44" i="8"/>
  <c r="B1" i="8"/>
  <c r="G2" i="8"/>
  <c r="B2" i="8"/>
  <c r="F13" i="24"/>
  <c r="G13" i="24"/>
  <c r="E13" i="24"/>
  <c r="D13" i="24"/>
  <c r="D170" i="8" l="1"/>
  <c r="A188" i="22"/>
  <c r="A170" i="8"/>
  <c r="D197" i="8"/>
  <c r="D173" i="8"/>
  <c r="A195" i="8"/>
  <c r="D182" i="8"/>
  <c r="A188" i="23"/>
  <c r="D161" i="8"/>
  <c r="D165" i="8"/>
  <c r="A175" i="8"/>
  <c r="A180" i="8"/>
  <c r="A185" i="8"/>
  <c r="A189" i="8"/>
  <c r="A193" i="8"/>
  <c r="A204" i="8"/>
  <c r="A164" i="8"/>
  <c r="D166" i="8"/>
  <c r="D176" i="8"/>
  <c r="B180" i="8"/>
  <c r="D185" i="8"/>
  <c r="D189" i="8"/>
  <c r="A194" i="8"/>
  <c r="A200" i="8"/>
  <c r="A205" i="8"/>
  <c r="A173" i="8"/>
  <c r="D195" i="8"/>
  <c r="A182" i="8"/>
  <c r="D188" i="23"/>
  <c r="A162" i="8"/>
  <c r="A168" i="8"/>
  <c r="A177" i="8"/>
  <c r="D181" i="8"/>
  <c r="D186" i="8"/>
  <c r="D190" i="8"/>
  <c r="A199" i="8"/>
  <c r="D201" i="8"/>
  <c r="A206" i="8"/>
  <c r="A172" i="8"/>
  <c r="D200" i="21"/>
  <c r="A186" i="21"/>
  <c r="D203" i="23"/>
  <c r="D171" i="8"/>
  <c r="D160" i="8"/>
  <c r="A165" i="8"/>
  <c r="D169" i="8"/>
  <c r="A178" i="8"/>
  <c r="A183" i="8"/>
  <c r="D187" i="8"/>
  <c r="D191" i="8"/>
  <c r="A197" i="8"/>
  <c r="D202" i="8"/>
  <c r="A207" i="8"/>
  <c r="A171" i="8"/>
  <c r="B7" i="8"/>
  <c r="B7" i="23"/>
  <c r="B7" i="21"/>
  <c r="D162" i="21"/>
  <c r="D164" i="21"/>
  <c r="A167" i="21"/>
  <c r="A169" i="21"/>
  <c r="D171" i="21"/>
  <c r="D173" i="21"/>
  <c r="D175" i="21"/>
  <c r="D177" i="21"/>
  <c r="A180" i="21"/>
  <c r="D182" i="21"/>
  <c r="B184" i="21"/>
  <c r="D187" i="21"/>
  <c r="D189" i="21"/>
  <c r="D191" i="21"/>
  <c r="D193" i="21"/>
  <c r="D195" i="21"/>
  <c r="D197" i="21"/>
  <c r="A202" i="21"/>
  <c r="A204" i="21"/>
  <c r="D206" i="21"/>
  <c r="D208" i="21"/>
  <c r="A211" i="21"/>
  <c r="A213" i="21"/>
  <c r="D162" i="22"/>
  <c r="D164" i="22"/>
  <c r="A167" i="22"/>
  <c r="A169" i="22"/>
  <c r="D171" i="22"/>
  <c r="D173" i="22"/>
  <c r="D175" i="22"/>
  <c r="D177" i="22"/>
  <c r="A180" i="22"/>
  <c r="A182" i="22"/>
  <c r="D184" i="22"/>
  <c r="B186" i="22"/>
  <c r="D189" i="22"/>
  <c r="D191" i="22"/>
  <c r="D193" i="22"/>
  <c r="D195" i="22"/>
  <c r="D197" i="22"/>
  <c r="D199" i="22"/>
  <c r="A204" i="22"/>
  <c r="A206" i="22"/>
  <c r="D208" i="22"/>
  <c r="D210" i="22"/>
  <c r="A213" i="22"/>
  <c r="A215" i="22"/>
  <c r="A202" i="22"/>
  <c r="A201" i="21"/>
  <c r="D188" i="22"/>
  <c r="A161" i="22"/>
  <c r="A163" i="22"/>
  <c r="A165" i="22"/>
  <c r="D167" i="22"/>
  <c r="A170" i="22"/>
  <c r="A172" i="22"/>
  <c r="A174" i="22"/>
  <c r="A176" i="22"/>
  <c r="A178" i="22"/>
  <c r="D180" i="22"/>
  <c r="D182" i="22"/>
  <c r="A185" i="22"/>
  <c r="A187" i="22"/>
  <c r="A190" i="22"/>
  <c r="A192" i="22"/>
  <c r="A194" i="22"/>
  <c r="A196" i="22"/>
  <c r="A198" i="22"/>
  <c r="A200" i="22"/>
  <c r="D204" i="22"/>
  <c r="D206" i="22"/>
  <c r="A209" i="22"/>
  <c r="A211" i="22"/>
  <c r="D213" i="22"/>
  <c r="D215" i="22"/>
  <c r="D202" i="22"/>
  <c r="A203" i="22"/>
  <c r="A196" i="8"/>
  <c r="D23" i="1"/>
  <c r="J21" i="22"/>
  <c r="E2" i="21"/>
  <c r="E2" i="24"/>
  <c r="C53" i="8"/>
  <c r="C55" i="8" s="1"/>
  <c r="E2" i="22"/>
  <c r="E2" i="23"/>
  <c r="C53" i="23"/>
  <c r="C55" i="23" s="1"/>
  <c r="E2" i="8"/>
  <c r="C53" i="21"/>
  <c r="C55" i="21" s="1"/>
  <c r="C53" i="22"/>
  <c r="C55" i="22" s="1"/>
  <c r="B10" i="22"/>
  <c r="B10" i="23"/>
  <c r="B10" i="24"/>
  <c r="B10" i="21"/>
  <c r="J23" i="22"/>
  <c r="G23" i="22" s="1"/>
  <c r="J22" i="22"/>
  <c r="J22" i="21"/>
  <c r="J20" i="8"/>
  <c r="J21" i="24"/>
  <c r="F21" i="24" s="1"/>
  <c r="J22" i="24"/>
  <c r="E22" i="24" s="1"/>
  <c r="J23" i="24"/>
  <c r="J23" i="23"/>
  <c r="J21" i="23"/>
  <c r="J22" i="23"/>
  <c r="J21" i="8"/>
  <c r="J21" i="21"/>
  <c r="J23" i="21"/>
  <c r="J22" i="8"/>
  <c r="E25" i="24"/>
  <c r="F25" i="24"/>
  <c r="D22" i="24"/>
  <c r="D25" i="24"/>
  <c r="G25" i="24"/>
  <c r="G18" i="24"/>
  <c r="F15" i="24"/>
  <c r="E14" i="24"/>
  <c r="E18" i="24"/>
  <c r="D15" i="24"/>
  <c r="G17" i="24"/>
  <c r="F17" i="24"/>
  <c r="D14" i="24"/>
  <c r="F19" i="24"/>
  <c r="G15" i="24"/>
  <c r="E16" i="24"/>
  <c r="E19" i="24"/>
  <c r="F14" i="24"/>
  <c r="G16" i="24"/>
  <c r="G14" i="24"/>
  <c r="E17" i="24"/>
  <c r="E15" i="24"/>
  <c r="F16" i="24"/>
  <c r="D19" i="24"/>
  <c r="G19" i="24"/>
  <c r="D20" i="24"/>
  <c r="D16" i="24"/>
  <c r="D18" i="24"/>
  <c r="D17" i="24"/>
  <c r="F18" i="24"/>
  <c r="E20" i="24"/>
  <c r="F20" i="24"/>
  <c r="G20" i="24"/>
  <c r="E13" i="8"/>
  <c r="F13" i="23"/>
  <c r="G13" i="8"/>
  <c r="E13" i="22"/>
  <c r="F13" i="8"/>
  <c r="D13" i="21"/>
  <c r="G13" i="21"/>
  <c r="F13" i="21"/>
  <c r="D13" i="8"/>
  <c r="G13" i="22"/>
  <c r="G13" i="23"/>
  <c r="D13" i="23"/>
  <c r="E13" i="21"/>
  <c r="D13" i="22"/>
  <c r="F13" i="22"/>
  <c r="E13" i="23"/>
  <c r="D24" i="24" l="1"/>
  <c r="F23" i="22"/>
  <c r="F22" i="24"/>
  <c r="G22" i="24"/>
  <c r="G21" i="24"/>
  <c r="E21" i="24"/>
  <c r="D21" i="24"/>
  <c r="E23" i="22"/>
  <c r="G25" i="21"/>
  <c r="G22" i="21"/>
  <c r="G21" i="21"/>
  <c r="F21" i="21"/>
  <c r="F25" i="21"/>
  <c r="F22" i="21"/>
  <c r="E22" i="21"/>
  <c r="E21" i="21"/>
  <c r="E25" i="21"/>
  <c r="D22" i="21"/>
  <c r="D25" i="21"/>
  <c r="D21" i="21"/>
  <c r="G22" i="8"/>
  <c r="G25" i="8"/>
  <c r="G21" i="8"/>
  <c r="E25" i="8"/>
  <c r="E22" i="8"/>
  <c r="E21" i="8"/>
  <c r="F25" i="8"/>
  <c r="F22" i="8"/>
  <c r="F21" i="8"/>
  <c r="D25" i="8"/>
  <c r="D22" i="8"/>
  <c r="D21" i="8"/>
  <c r="G22" i="23"/>
  <c r="G21" i="23"/>
  <c r="G25" i="23"/>
  <c r="D21" i="23"/>
  <c r="D25" i="23"/>
  <c r="D22" i="23"/>
  <c r="F22" i="23"/>
  <c r="F21" i="23"/>
  <c r="F25" i="23"/>
  <c r="E25" i="23"/>
  <c r="E22" i="23"/>
  <c r="E21" i="23"/>
  <c r="G22" i="22"/>
  <c r="G25" i="22"/>
  <c r="G21" i="22"/>
  <c r="D22" i="22"/>
  <c r="D21" i="22"/>
  <c r="D25" i="22"/>
  <c r="E22" i="22"/>
  <c r="E21" i="22"/>
  <c r="E25" i="22"/>
  <c r="F25" i="22"/>
  <c r="F21" i="22"/>
  <c r="F22" i="22"/>
  <c r="D23" i="22"/>
  <c r="F23" i="23"/>
  <c r="G23" i="23"/>
  <c r="E23" i="23"/>
  <c r="D23" i="23"/>
  <c r="F23" i="21"/>
  <c r="D23" i="21"/>
  <c r="G23" i="21"/>
  <c r="E23" i="21"/>
  <c r="D23" i="24"/>
  <c r="F23" i="24"/>
  <c r="G23" i="24"/>
  <c r="E23" i="24"/>
  <c r="G24" i="24"/>
  <c r="F24" i="24"/>
  <c r="E24" i="24"/>
  <c r="D18" i="8"/>
  <c r="D15" i="23"/>
  <c r="D14" i="22"/>
  <c r="E18" i="23"/>
  <c r="F18" i="23"/>
  <c r="E18" i="21"/>
  <c r="G15" i="23"/>
  <c r="G14" i="22"/>
  <c r="G19" i="23"/>
  <c r="G20" i="23"/>
  <c r="E17" i="22"/>
  <c r="F16" i="23"/>
  <c r="F17" i="23"/>
  <c r="D14" i="21"/>
  <c r="G17" i="8"/>
  <c r="F20" i="22"/>
  <c r="G14" i="21"/>
  <c r="D16" i="22"/>
  <c r="D17" i="8"/>
  <c r="E14" i="22"/>
  <c r="E20" i="21"/>
  <c r="G19" i="22"/>
  <c r="E18" i="8"/>
  <c r="F20" i="21"/>
  <c r="D15" i="22"/>
  <c r="D19" i="21"/>
  <c r="E20" i="8"/>
  <c r="D16" i="8"/>
  <c r="G17" i="21"/>
  <c r="F16" i="21"/>
  <c r="G19" i="8"/>
  <c r="G16" i="8"/>
  <c r="E15" i="21"/>
  <c r="D18" i="22"/>
  <c r="D18" i="23"/>
  <c r="F17" i="8"/>
  <c r="D15" i="21"/>
  <c r="E15" i="22"/>
  <c r="E20" i="22"/>
  <c r="G17" i="22"/>
  <c r="D14" i="23"/>
  <c r="D17" i="23"/>
  <c r="F19" i="8"/>
  <c r="E15" i="23"/>
  <c r="G18" i="23"/>
  <c r="G16" i="21"/>
  <c r="E16" i="23"/>
  <c r="D19" i="23"/>
  <c r="D15" i="8"/>
  <c r="D14" i="8"/>
  <c r="F17" i="21"/>
  <c r="G15" i="8"/>
  <c r="G15" i="22"/>
  <c r="G18" i="8"/>
  <c r="D16" i="23"/>
  <c r="D20" i="23"/>
  <c r="F18" i="8"/>
  <c r="F19" i="23"/>
  <c r="G16" i="22"/>
  <c r="G18" i="21"/>
  <c r="E16" i="22"/>
  <c r="D17" i="22"/>
  <c r="E17" i="23"/>
  <c r="F14" i="21"/>
  <c r="G17" i="23"/>
  <c r="F14" i="23"/>
  <c r="E19" i="8"/>
  <c r="E17" i="8"/>
  <c r="G14" i="8"/>
  <c r="E17" i="21"/>
  <c r="F14" i="8"/>
  <c r="D20" i="8"/>
  <c r="E15" i="8"/>
  <c r="D18" i="21"/>
  <c r="F15" i="22"/>
  <c r="E19" i="23"/>
  <c r="D19" i="8"/>
  <c r="E19" i="21"/>
  <c r="E14" i="21"/>
  <c r="E20" i="23"/>
  <c r="F18" i="21"/>
  <c r="E14" i="23"/>
  <c r="F20" i="8"/>
  <c r="E19" i="22"/>
  <c r="G16" i="23"/>
  <c r="G20" i="21"/>
  <c r="F19" i="21"/>
  <c r="F15" i="21"/>
  <c r="D20" i="22"/>
  <c r="D19" i="22"/>
  <c r="E18" i="22"/>
  <c r="F16" i="22"/>
  <c r="E16" i="21"/>
  <c r="F15" i="23"/>
  <c r="D16" i="21"/>
  <c r="E14" i="8"/>
  <c r="F20" i="23"/>
  <c r="G18" i="22"/>
  <c r="E16" i="8"/>
  <c r="G19" i="21"/>
  <c r="G20" i="22"/>
  <c r="F14" i="22"/>
  <c r="F16" i="8"/>
  <c r="D20" i="21"/>
  <c r="G20" i="8"/>
  <c r="F18" i="22"/>
  <c r="G15" i="21"/>
  <c r="F19" i="22"/>
  <c r="F15" i="8"/>
  <c r="F17" i="22"/>
  <c r="D17" i="21"/>
  <c r="G14" i="23"/>
  <c r="D24" i="23" l="1"/>
  <c r="D26" i="23" s="1"/>
  <c r="D24" i="22"/>
  <c r="D26" i="22" s="1"/>
  <c r="D24" i="21"/>
  <c r="D26" i="21" s="1"/>
  <c r="D24" i="8"/>
  <c r="D26" i="8" s="1"/>
  <c r="F26" i="24"/>
  <c r="E26" i="24"/>
  <c r="G26" i="24"/>
  <c r="D26" i="24"/>
  <c r="F24" i="21"/>
  <c r="F26" i="21" s="1"/>
  <c r="E24" i="22"/>
  <c r="E26" i="22" s="1"/>
  <c r="G24" i="21"/>
  <c r="G26" i="21" s="1"/>
  <c r="E24" i="8"/>
  <c r="E26" i="8" s="1"/>
  <c r="E24" i="21"/>
  <c r="E26" i="21" s="1"/>
  <c r="G24" i="22"/>
  <c r="G26" i="22" s="1"/>
  <c r="F24" i="8"/>
  <c r="F26" i="8" s="1"/>
  <c r="F24" i="22"/>
  <c r="F26" i="22" s="1"/>
  <c r="G24" i="23"/>
  <c r="G26" i="23" s="1"/>
  <c r="F24" i="23"/>
  <c r="F26" i="23" s="1"/>
  <c r="G24" i="8"/>
  <c r="G26" i="8" s="1"/>
  <c r="E24" i="23"/>
  <c r="E26" i="23" s="1"/>
</calcChain>
</file>

<file path=xl/sharedStrings.xml><?xml version="1.0" encoding="utf-8"?>
<sst xmlns="http://schemas.openxmlformats.org/spreadsheetml/2006/main" count="2325" uniqueCount="556">
  <si>
    <t>Age</t>
  </si>
  <si>
    <t>Annual</t>
  </si>
  <si>
    <t>Semi-Annual</t>
  </si>
  <si>
    <t>Children</t>
  </si>
  <si>
    <t>Total</t>
  </si>
  <si>
    <t>Countries</t>
  </si>
  <si>
    <t>Yes/Si</t>
  </si>
  <si>
    <t>No</t>
  </si>
  <si>
    <t>Country</t>
  </si>
  <si>
    <t>1</t>
  </si>
  <si>
    <t>2</t>
  </si>
  <si>
    <t>3+</t>
  </si>
  <si>
    <t>--</t>
  </si>
  <si>
    <t>Rate Table</t>
  </si>
  <si>
    <t>N/A</t>
  </si>
  <si>
    <t>Child total</t>
  </si>
  <si>
    <t>Language:</t>
  </si>
  <si>
    <t>Idioma:</t>
  </si>
  <si>
    <t>Spanish / Español</t>
  </si>
  <si>
    <t>DESCRIPTION</t>
  </si>
  <si>
    <t>COVERAGE</t>
  </si>
  <si>
    <t>COBERTURA</t>
  </si>
  <si>
    <t>Age limit to apply</t>
  </si>
  <si>
    <t>Edad límite para solicitar cobertura</t>
  </si>
  <si>
    <t>Repatriation of mortal remains</t>
  </si>
  <si>
    <t>Repatriación de restos mortales</t>
  </si>
  <si>
    <t>English / Inglés</t>
  </si>
  <si>
    <t>INPATIENT BENEFITS</t>
  </si>
  <si>
    <t>OUTPATIENT BENEFITS</t>
  </si>
  <si>
    <t>MEDICAL EVACUATION BENEFITS</t>
  </si>
  <si>
    <t>OTHER BENEFITS</t>
  </si>
  <si>
    <t>DESCRIPCIÓN</t>
  </si>
  <si>
    <t>BENEFICIOS HOSPITALARIOS</t>
  </si>
  <si>
    <t>Beneficio especial para suite</t>
  </si>
  <si>
    <t>Unidad de cuidados intensivos</t>
  </si>
  <si>
    <t>BENEFICIOS AMBULATORIOS</t>
  </si>
  <si>
    <t>Sala de emergencia</t>
  </si>
  <si>
    <t>Visitas a médicos y especialistas</t>
  </si>
  <si>
    <t>Medicamentos por prescripción</t>
  </si>
  <si>
    <t>Cuidados de enfermero(a) en el hogar</t>
  </si>
  <si>
    <t>Honorarios del cirujano y del anestesiólogo</t>
  </si>
  <si>
    <t>Exámenes de cáncer, medicamentos y tratamiento (quimioterapia y/o radioterapia)</t>
  </si>
  <si>
    <t>Cirugía de reducción de riesgo de cáncer o cirugía profiláctica (vitalicio)</t>
  </si>
  <si>
    <t>Extracción y almacenamiento de células madres (opciones I, II y III)</t>
  </si>
  <si>
    <t>Inclusión del recién nacido (opciones I, II y III)</t>
  </si>
  <si>
    <t>Transportación de emergencia por ambulancia terrestre</t>
  </si>
  <si>
    <t>Transportación de emergencia por ambulancia aérea</t>
  </si>
  <si>
    <t>OTROS BENEFICIOS</t>
  </si>
  <si>
    <t>Actividades de alto riesgo y deportes profesionales</t>
  </si>
  <si>
    <t>Cobertura dental de emergencia</t>
  </si>
  <si>
    <t>Cuidados paliativos en casos terminales</t>
  </si>
  <si>
    <t>Cobertura provisional para accidentes mientras se procesa la solicitud</t>
  </si>
  <si>
    <t>Cobertura gratuita extendida a dependientes elegibles después de la muerte del contratante</t>
  </si>
  <si>
    <t>Ilimitada</t>
  </si>
  <si>
    <t>US$3.000</t>
  </si>
  <si>
    <t>US$30.000 (después de un período de espera de 12 meses)</t>
  </si>
  <si>
    <t>US$2.000 por embarazo cubierto</t>
  </si>
  <si>
    <t>100% sin deducible</t>
  </si>
  <si>
    <t>100% por los primeros 180 días</t>
  </si>
  <si>
    <t>US$50.000</t>
  </si>
  <si>
    <t>2 años</t>
  </si>
  <si>
    <t>Pasaje aéreo de regreso del asegurado y del acompañante después de una evacuación por ambulancia aérea</t>
  </si>
  <si>
    <t>Servicios de estudios diagnósticos (exámenes de laboratorio, patología, rayos-X, resonancias magnéticas, tomografías)</t>
  </si>
  <si>
    <t>Cobertura máxima por persona, por año póliza</t>
  </si>
  <si>
    <t>Cobertura geográfica</t>
  </si>
  <si>
    <t>Aparatos auditivos (vitalicio)</t>
  </si>
  <si>
    <t>Mundial sin restricción de médicos y hospitales</t>
  </si>
  <si>
    <t>Sin evaluación de riesgo si nace de una maternidad cubierta</t>
  </si>
  <si>
    <t>Second Medical Opinion VIP</t>
  </si>
  <si>
    <t>Hasta US$3.000 por día dentro de la red “USA Special Network”</t>
  </si>
  <si>
    <t>US$2.000 por persona</t>
  </si>
  <si>
    <t>Terapias complementarias: quiropráctico, psicólogo, psiquiatra, osteópata y/o acupuntura</t>
  </si>
  <si>
    <t>US$3,000,000</t>
  </si>
  <si>
    <t>Applicant name:</t>
  </si>
  <si>
    <t>Agent name:</t>
  </si>
  <si>
    <t>Applicant age:</t>
  </si>
  <si>
    <t>Spouse age:</t>
  </si>
  <si>
    <t>• US$300 por visita, hasta 6 visitas de 0 a 12 meses de edad
• US$500 a partir de 12 meses de edad en adelante, incluyendo hasta US$75 para chequeo dental preventivo en las opciones I, II y III</t>
  </si>
  <si>
    <t>Visitas de médicos y especialistas en el hogar</t>
  </si>
  <si>
    <t>GENERAL BENEFITS</t>
  </si>
  <si>
    <t>MATERNITY BENEFITS</t>
  </si>
  <si>
    <t>BENEFICIOS DE MATERNIDAD</t>
  </si>
  <si>
    <t>All benefits with 100% coverage are up to the policy limit.</t>
  </si>
  <si>
    <t>Cobertura de habitación hospitalaria privada estándar</t>
  </si>
  <si>
    <t>Chequeo médico preventivo, por asegurado, sin deducible (opciones I, II, III, IV, V y VI)</t>
  </si>
  <si>
    <t>Todos los beneficios con cobertura del 100% son hasta los límites de la póliza.</t>
  </si>
  <si>
    <t>Cirugía refractiva (vitalicio)</t>
  </si>
  <si>
    <t>US$500 por ojo (después de un período de espera de 24 meses)</t>
  </si>
  <si>
    <t>US$6.000</t>
  </si>
  <si>
    <t>Applicant name</t>
  </si>
  <si>
    <t>Agent name</t>
  </si>
  <si>
    <t>Zones / Areas:</t>
  </si>
  <si>
    <t>Child age #1:</t>
  </si>
  <si>
    <t>Child age #2:</t>
  </si>
  <si>
    <t>Child age #3:</t>
  </si>
  <si>
    <t>Child age #4:</t>
  </si>
  <si>
    <t>Child age #5:</t>
  </si>
  <si>
    <t>Child age #6:</t>
  </si>
  <si>
    <t>Child #1</t>
  </si>
  <si>
    <t>Child #2</t>
  </si>
  <si>
    <t>Child #3</t>
  </si>
  <si>
    <t>Child #4</t>
  </si>
  <si>
    <t>Child #5</t>
  </si>
  <si>
    <t>Child #6</t>
  </si>
  <si>
    <t>Applicant</t>
  </si>
  <si>
    <t>Admin fee</t>
  </si>
  <si>
    <t>ANNUAL</t>
  </si>
  <si>
    <t>SEMI-ANNUAL</t>
  </si>
  <si>
    <t>QUARTERLY</t>
  </si>
  <si>
    <t>MONTHLY</t>
  </si>
  <si>
    <t>Spouse</t>
  </si>
  <si>
    <t>Quarterly</t>
  </si>
  <si>
    <t>Monthly</t>
  </si>
  <si>
    <t>Extended Evacuation</t>
  </si>
  <si>
    <t>Non-Emergency Evacuation</t>
  </si>
  <si>
    <t>Yes</t>
  </si>
  <si>
    <t>Additional Coverage (Rider)</t>
  </si>
  <si>
    <t>age:</t>
  </si>
  <si>
    <t>Discount</t>
  </si>
  <si>
    <t>Discount for coverage restriction</t>
  </si>
  <si>
    <t>members:</t>
  </si>
  <si>
    <t>V.10.19.1</t>
  </si>
  <si>
    <t>Option I - $500</t>
  </si>
  <si>
    <t>Option II - $1000</t>
  </si>
  <si>
    <t>Option I ($500)</t>
  </si>
  <si>
    <t>Option II ($1000)</t>
  </si>
  <si>
    <t xml:space="preserve">    </t>
  </si>
  <si>
    <t>Country of Residence</t>
  </si>
  <si>
    <t>Geographical Coverage:</t>
  </si>
  <si>
    <t>Full Alphabetical List</t>
  </si>
  <si>
    <t>Area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</si>
  <si>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</si>
  <si>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</si>
  <si>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</si>
  <si>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</si>
  <si>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</si>
  <si>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</si>
  <si>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</si>
  <si>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</si>
  <si>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</si>
  <si>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</si>
  <si>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</si>
  <si>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</si>
  <si>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</si>
  <si>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</si>
  <si>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</si>
  <si>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</si>
  <si>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</si>
  <si>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</si>
  <si>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</si>
  <si>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</si>
  <si>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</si>
  <si>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</si>
  <si>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</si>
  <si>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</si>
  <si>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</si>
  <si>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</si>
  <si>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</si>
  <si>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</si>
  <si>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</si>
  <si>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</si>
  <si>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</si>
  <si>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</si>
  <si>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</si>
  <si>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</si>
  <si>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</si>
  <si>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</si>
  <si>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</si>
  <si>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</si>
  <si>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</si>
  <si>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</si>
  <si>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</t>
  </si>
  <si>
    <t>Colombia</t>
  </si>
  <si>
    <t>Comoros</t>
  </si>
  <si>
    <t>Cook Islands</t>
  </si>
  <si>
    <t>Costa Rica</t>
  </si>
  <si>
    <t>Cote d'ivoire (Ivory Coast)</t>
  </si>
  <si>
    <t>Croatia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</si>
  <si>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</si>
  <si>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</si>
  <si>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</si>
  <si>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</si>
  <si>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</si>
  <si>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</si>
  <si>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</si>
  <si>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</si>
  <si>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</si>
  <si>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</si>
  <si>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</si>
  <si>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</si>
  <si>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</si>
  <si>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</si>
  <si>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</si>
  <si>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</si>
  <si>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</si>
  <si>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</si>
  <si>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</si>
  <si>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</si>
  <si>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</si>
  <si>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</si>
  <si>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</si>
  <si>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</si>
  <si>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</si>
  <si>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</si>
  <si>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</si>
  <si>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</si>
  <si>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</si>
  <si>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</si>
  <si>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</si>
  <si>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</si>
  <si>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</si>
  <si>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</si>
  <si>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</si>
  <si>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</si>
  <si>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</si>
  <si>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</si>
  <si>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</si>
  <si>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</si>
  <si>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</si>
  <si>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</si>
  <si>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</si>
  <si>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</si>
  <si>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</si>
  <si>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</si>
  <si>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</si>
  <si>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</si>
  <si>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</si>
  <si>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</si>
  <si>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</si>
  <si>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</si>
  <si>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</si>
  <si>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KSA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</si>
  <si>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</si>
  <si>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</si>
  <si>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</si>
  <si>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</si>
  <si>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</si>
  <si>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</si>
  <si>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</si>
  <si>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</si>
  <si>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</si>
  <si>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</si>
  <si>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</si>
  <si>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SAR</t>
  </si>
  <si>
    <t>Macedonia</t>
  </si>
  <si>
    <t>Madagascar</t>
  </si>
  <si>
    <t>Malawi</t>
  </si>
  <si>
    <t>Malaysia</t>
  </si>
  <si>
    <t>Maldives</t>
  </si>
  <si>
    <t>Mali</t>
  </si>
  <si>
    <t xml:space="preserve">Malta </t>
  </si>
  <si>
    <t>Marshall Islands</t>
  </si>
  <si>
    <t>Martinique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</si>
  <si>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</si>
  <si>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</si>
  <si>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</si>
  <si>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</si>
  <si>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</si>
  <si>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</si>
  <si>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</si>
  <si>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</si>
  <si>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</si>
  <si>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</si>
  <si>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</si>
  <si>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</si>
  <si>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</si>
  <si>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</si>
  <si>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</si>
  <si>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</si>
  <si>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</si>
  <si>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</si>
  <si>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</si>
  <si>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</si>
  <si>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</si>
  <si>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</si>
  <si>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Outer Mongolia</t>
  </si>
  <si>
    <t>Pakistan</t>
  </si>
  <si>
    <t>Palau</t>
  </si>
  <si>
    <t>Palestine (West Bank &amp; Gaza)</t>
  </si>
  <si>
    <t>Panama</t>
  </si>
  <si>
    <t>Papa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</si>
  <si>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</si>
  <si>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</si>
  <si>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</si>
  <si>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</si>
  <si>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</si>
  <si>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</si>
  <si>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</si>
  <si>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</si>
  <si>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</si>
  <si>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</si>
  <si>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San Marino</t>
  </si>
  <si>
    <t>São Tomé and Príncipe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</si>
  <si>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</si>
  <si>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</si>
  <si>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</si>
  <si>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</si>
  <si>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</si>
  <si>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</si>
  <si>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</si>
  <si>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</si>
  <si>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</si>
  <si>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</si>
  <si>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</si>
  <si>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</si>
  <si>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</si>
  <si>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</si>
  <si>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 Kitts &amp; Nevis</t>
  </si>
  <si>
    <t>St Lucia</t>
  </si>
  <si>
    <t>St Martin</t>
  </si>
  <si>
    <t>St Vincent &amp; The Grenadines</t>
  </si>
  <si>
    <t>Sudan</t>
  </si>
  <si>
    <t>Suriname</t>
  </si>
  <si>
    <t>Swaziland (Eswatini)</t>
  </si>
  <si>
    <t>Sweden</t>
  </si>
  <si>
    <t>Switzerland</t>
  </si>
  <si>
    <t>Taiwan</t>
  </si>
  <si>
    <t>Tajikistan</t>
  </si>
  <si>
    <t>Tanzania</t>
  </si>
  <si>
    <t>Thailand</t>
  </si>
  <si>
    <t>Timor-Leste (East Timor)</t>
  </si>
  <si>
    <t>Togo</t>
  </si>
  <si>
    <t>Tonga</t>
  </si>
  <si>
    <t>Trinidad &amp; Tobago</t>
  </si>
  <si>
    <t>Tunisia</t>
  </si>
  <si>
    <t>Turkey</t>
  </si>
  <si>
    <t>Turkmenistan</t>
  </si>
  <si>
    <t>Turks &amp; Caicos Islands</t>
  </si>
  <si>
    <t>Tuvalu</t>
  </si>
  <si>
    <t>UAE</t>
  </si>
  <si>
    <t>Uganda</t>
  </si>
  <si>
    <t>Ukraine</t>
  </si>
  <si>
    <t>United Kingdom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</si>
  <si>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</si>
  <si>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</si>
  <si>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</si>
  <si>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</si>
  <si>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</si>
  <si>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</si>
  <si>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</si>
  <si>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</si>
  <si>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</si>
  <si>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Rate Zone 1</t>
  </si>
  <si>
    <t>Rate Zone 2</t>
  </si>
  <si>
    <t>Rate Zone 3</t>
  </si>
  <si>
    <t>Rate Zone 4</t>
  </si>
  <si>
    <t>Rate Zone 5</t>
  </si>
  <si>
    <t>Option II</t>
  </si>
  <si>
    <t>Option III</t>
  </si>
  <si>
    <t>Option IV</t>
  </si>
  <si>
    <t>Option V</t>
  </si>
  <si>
    <t>Option VI</t>
  </si>
  <si>
    <t>Country of Residence:</t>
  </si>
  <si>
    <t>Rates Effective Date:</t>
  </si>
  <si>
    <t>Quote Date:</t>
  </si>
  <si>
    <t>Effective Rates:</t>
  </si>
  <si>
    <t>Option I</t>
  </si>
  <si>
    <t>Co Insurance</t>
  </si>
  <si>
    <t>Rider Options</t>
  </si>
  <si>
    <t>Coverage</t>
  </si>
  <si>
    <t>Worldwide</t>
  </si>
  <si>
    <t>Area I</t>
  </si>
  <si>
    <t>Area 2</t>
  </si>
  <si>
    <t>Area 3</t>
  </si>
  <si>
    <t>Area 4</t>
  </si>
  <si>
    <t>Area II</t>
  </si>
  <si>
    <t>Worldwide (excluding USA)</t>
  </si>
  <si>
    <t>US Elective / Rate Zone 1</t>
  </si>
  <si>
    <t>Expensive Europe &amp; Rest of the World incl. expensive GCC and LatAm / Rate Zone 2</t>
  </si>
  <si>
    <t>Cheap Europe &amp; Middle cost Levant and Middle cost GCC, and cheap others incl (LatAm) / Rate Zone 3</t>
  </si>
  <si>
    <t>Ex Eastern Block,  &amp; cheap levant &amp; cheap GCC / Rate Zone 4</t>
  </si>
  <si>
    <t>Africa &amp; SE Asia / Rate Zone 5</t>
  </si>
  <si>
    <t>Area 1</t>
  </si>
  <si>
    <t>Extended Evacuation:</t>
  </si>
  <si>
    <t>Non-Emergency Evacuation:</t>
  </si>
  <si>
    <t>Wellness and Optical:</t>
  </si>
  <si>
    <t>Coverage Restrictions:</t>
  </si>
  <si>
    <t>YES</t>
  </si>
  <si>
    <t>NO</t>
  </si>
  <si>
    <t>African Countries</t>
  </si>
  <si>
    <t>Cote d'Ivoire (Ivory Coast)</t>
  </si>
  <si>
    <t>South-East Asia Countries</t>
  </si>
  <si>
    <t>Deductible</t>
  </si>
  <si>
    <t>Option</t>
  </si>
  <si>
    <t>Vlookup</t>
  </si>
  <si>
    <t>Geographical cover restriction</t>
  </si>
  <si>
    <t>Wellness &amp; Optical</t>
  </si>
  <si>
    <t>Wellness</t>
  </si>
  <si>
    <t>Amount</t>
  </si>
  <si>
    <t>Evacuation</t>
  </si>
  <si>
    <t>Extended Evac</t>
  </si>
  <si>
    <t>Non-Emergency Evac</t>
  </si>
  <si>
    <t>a131:e144</t>
  </si>
  <si>
    <t>a97:e110</t>
  </si>
  <si>
    <t xml:space="preserve">Language: </t>
  </si>
  <si>
    <t>US$5,000,000</t>
  </si>
  <si>
    <t>74 years</t>
  </si>
  <si>
    <t>Up to Policy maximum</t>
  </si>
  <si>
    <t>Psychiatric treatment</t>
  </si>
  <si>
    <t>Up to Policy maximum, max. of 30 days</t>
  </si>
  <si>
    <t xml:space="preserve">Adult companion accommodation 
(related to a covered hospitalisation of an insured child under age 18)
</t>
  </si>
  <si>
    <t>Standard Private Room (room and board)</t>
  </si>
  <si>
    <t>100% UCR, up to Policy maximum</t>
  </si>
  <si>
    <t>Complementary therapy including physiotherapy,  Traditional Chinese Medicine (TCM) and Ayurvedic treatment</t>
  </si>
  <si>
    <t>Up to Policy maximum, pre-authorisation required after 10 sessions</t>
  </si>
  <si>
    <t>Day-care Treatment</t>
  </si>
  <si>
    <t>General practitioner and specialist fees</t>
  </si>
  <si>
    <t>Hormone replacement therapy to relieve the symptoms of menopause</t>
  </si>
  <si>
    <t>Nursing care at home</t>
  </si>
  <si>
    <t>Out-patient surgery</t>
  </si>
  <si>
    <t>Prescription drugs</t>
  </si>
  <si>
    <t>Travel vaccinations and preventive medication e.g. against malaria</t>
  </si>
  <si>
    <t>Up to US$500</t>
  </si>
  <si>
    <t>Up to Policy maximum, max. of 120 days</t>
  </si>
  <si>
    <t>Up to US$10,000</t>
  </si>
  <si>
    <t>BENEFICIOS GENERALES</t>
  </si>
  <si>
    <t>IVF (fertility treatment)</t>
  </si>
  <si>
    <t>Up to US$10,000 per lifetime, up to US$2,500 per attempt and subject to a 25% co-insurance</t>
  </si>
  <si>
    <t>Maternity and Birth Complications</t>
  </si>
  <si>
    <t>Maternity care</t>
  </si>
  <si>
    <t>Up to US$20,000</t>
  </si>
  <si>
    <t>New-born cover</t>
  </si>
  <si>
    <t>Up to US$150,000</t>
  </si>
  <si>
    <t>Emergency transportation by Air Ambulance &amp; Emergency medical evacuation</t>
  </si>
  <si>
    <t>Emergency transportation by Ground Ambulance</t>
  </si>
  <si>
    <t>Up to Policy maximum, US$20,000 for burial or cremation costs</t>
  </si>
  <si>
    <t>(The following benefits offer the same cover for both inpatient and out-patient procedures)</t>
  </si>
  <si>
    <t xml:space="preserve">Congenital Conditions after 30 days from birth </t>
  </si>
  <si>
    <t>Diagnostic study services (laboratory tests, X-rays, CT, PET and MRI scans)</t>
  </si>
  <si>
    <t>External prostheses</t>
  </si>
  <si>
    <t>Up to US$3,000 per Policy year</t>
  </si>
  <si>
    <t>Up to US$50,000</t>
  </si>
  <si>
    <t xml:space="preserve">Organ Transplant (per organ/tissue, per Lifetime) </t>
  </si>
  <si>
    <t>Full refund including US$50,000 for donor costs</t>
  </si>
  <si>
    <t xml:space="preserve">Prescribed physical therapy and rehabilitation </t>
  </si>
  <si>
    <t>Up to Policy maximum, max. of 120 days per medical condition</t>
  </si>
  <si>
    <t>Reconstructive surgery</t>
  </si>
  <si>
    <t>Renal failure and dialysis</t>
  </si>
  <si>
    <t xml:space="preserve">Routine management of Chronic Conditions </t>
  </si>
  <si>
    <t>Surgical procedures</t>
  </si>
  <si>
    <t>Terminal illness / Palliative care</t>
  </si>
  <si>
    <t>Up to US$150,000 per Lifetime</t>
  </si>
  <si>
    <t>Emergency dental treatment</t>
  </si>
  <si>
    <t>Hospital cash benefit</t>
  </si>
  <si>
    <t>Up to US$450 per night, max. of 30 nights</t>
  </si>
  <si>
    <t>Passive war and terrorism</t>
  </si>
  <si>
    <t>Refractive eye surgery (laser)</t>
  </si>
  <si>
    <t>Up to US$1,000 (per Lifetime)</t>
  </si>
  <si>
    <t>Up to US$1,500 for routine and up to US$3,000 for complex, subject to a 20% co-insurance</t>
  </si>
  <si>
    <t>Access to the medical opinion of internationally renowned experts from around the world regarding a condition (no Deductible applies)</t>
  </si>
  <si>
    <t>BENEFICIOS OPCIONALES</t>
  </si>
  <si>
    <t xml:space="preserve">Evacuation to country of choice, country of residence or home country </t>
  </si>
  <si>
    <t>Non-Emergency evacuation</t>
  </si>
  <si>
    <t>Up to US$2,000</t>
  </si>
  <si>
    <t>Wellness and optical</t>
  </si>
  <si>
    <t>• Option I - US$500
• Option II - US$1,000</t>
  </si>
  <si>
    <t>BENEFICIOS DE EVALUACIÓN MEDICA</t>
  </si>
  <si>
    <t>WAITING PERIODS</t>
  </si>
  <si>
    <t>PERIODOS DE ESPERA</t>
  </si>
  <si>
    <t>Dental</t>
  </si>
  <si>
    <t>HIV-AIDS</t>
  </si>
  <si>
    <t>IVF (Fertility treatment)</t>
  </si>
  <si>
    <t>Laser eye surgery</t>
  </si>
  <si>
    <t>9 months</t>
  </si>
  <si>
    <t>36 months</t>
  </si>
  <si>
    <t>24 months</t>
  </si>
  <si>
    <t>12 months</t>
  </si>
  <si>
    <t>Maternity and New-born Complications</t>
  </si>
  <si>
    <t>a63:e76</t>
  </si>
  <si>
    <t>a80:e93</t>
  </si>
  <si>
    <t>a114:e127</t>
  </si>
  <si>
    <t xml:space="preserve">Emergency non-elective treatment outside the geographical area of coverage </t>
  </si>
  <si>
    <t>• Up to Policy maximum for Injuries
• Up to US$50,000 for Illnesses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Up to US$500 for out-patient hospitals visits</t>
  </si>
  <si>
    <t>Up to Policy maximum, pre and post-operative only, up to 15 days before or after in-patient treatment</t>
  </si>
  <si>
    <t>Up to Policy maximum, max. of 60 days</t>
  </si>
  <si>
    <t>Up to Policy maximum, US$5,000 for burial or cremation costs</t>
  </si>
  <si>
    <t>Up to Policy maximum, max. of 30 days per medical condition</t>
  </si>
  <si>
    <t>Up to US$50,000 per Lifetime</t>
  </si>
  <si>
    <t>Up to US$250 per night, max. of 30 nights</t>
  </si>
  <si>
    <t>US$0 Deductible</t>
  </si>
  <si>
    <t xml:space="preserve">US$0 Out-patient Per Visit Excess </t>
  </si>
  <si>
    <t>US$15 Out-patient Per Visit Excess</t>
  </si>
  <si>
    <t>US$30 Out-patient Per Visit Excess</t>
  </si>
  <si>
    <t>10% Out-patient Co-Insurance, up to a maximum out of pocket of US$2,000</t>
  </si>
  <si>
    <t>20% Out-patient Co-Insurance, up to a maximum out of pocket of US$4,000</t>
  </si>
  <si>
    <t>30% Out-patient Co-Insurance, up to a maximum out of pocket of US$6,000</t>
  </si>
  <si>
    <t>US$3,500,000</t>
  </si>
  <si>
    <t>Up to US$2,500</t>
  </si>
  <si>
    <t>Up to US$150</t>
  </si>
  <si>
    <t>Up to US$75,000</t>
  </si>
  <si>
    <t>Up to Policy maximum, US$7,500 for burial or cremation costs</t>
  </si>
  <si>
    <t>Up to US$1,500 per Policy year</t>
  </si>
  <si>
    <t>Up to Policy maximum, max. of 60 days per medical condition</t>
  </si>
  <si>
    <t>Up to US$75,000 per Lifetime</t>
  </si>
  <si>
    <t>Up to US$300 per night, max. of 30 nights</t>
  </si>
  <si>
    <t>US$4,000,000</t>
  </si>
  <si>
    <t>Up to US$250</t>
  </si>
  <si>
    <t>Up to Policy maximum, max. of 90 days</t>
  </si>
  <si>
    <t>Up to US$5,000</t>
  </si>
  <si>
    <t>Up to US$100,000</t>
  </si>
  <si>
    <t>Up to Policy maximum, US$10,000 for burial or cremation costs</t>
  </si>
  <si>
    <t>Up to US$2,000 per Policy year</t>
  </si>
  <si>
    <t>Up to Policy maximum, max. of 90 days per medical condition</t>
  </si>
  <si>
    <t>Up to US$100,000 per Lifetime</t>
  </si>
  <si>
    <t>Up to US$350 per night, max. of 30 nights</t>
  </si>
  <si>
    <t>US$4,500,000</t>
  </si>
  <si>
    <t>Up to US$350</t>
  </si>
  <si>
    <t>Up to US$7,500</t>
  </si>
  <si>
    <t>Up to US$15,000</t>
  </si>
  <si>
    <t>Up to US$125,000</t>
  </si>
  <si>
    <t>Up to Policy maximum, US$15,000 for burial or cremation costs</t>
  </si>
  <si>
    <t>Up to US$2,500 per Policy year</t>
  </si>
  <si>
    <t>Up to US$125,000 per Lifetime</t>
  </si>
  <si>
    <t>Up to US$1,000 for routine and up to US$2,000 for complex, subject to a 20% co-insurance</t>
  </si>
  <si>
    <t>Up to 74 years</t>
  </si>
  <si>
    <t>Congenital Conditions from birth up to 30 days</t>
  </si>
  <si>
    <t>Covered under the newborn benefit</t>
  </si>
  <si>
    <t>HIV- AIDS treatment</t>
  </si>
  <si>
    <t xml:space="preserve">Oncology treatments (cancer tests, drugs and treatment) </t>
  </si>
  <si>
    <t>USA elective treatment (only available for Insureds who chose the worldwide including USA elective treatment geographical area of cover)</t>
  </si>
  <si>
    <t>OPTIONAL ADDITIONAL BENEFITS</t>
  </si>
  <si>
    <t>Up to US$1,500,000 when treatment is rendered within the USA Special Network</t>
  </si>
  <si>
    <t>Up to US$12,500</t>
  </si>
  <si>
    <t>Up to US$400 per night, max. of 30 nights</t>
  </si>
  <si>
    <t>Routine and major dental treatment cover</t>
  </si>
  <si>
    <t>Emergency non-elective treatment outside the geographical area of coverage</t>
  </si>
  <si>
    <t>VIP Universal Medical Insurance Group, Ltd.</t>
  </si>
  <si>
    <t>Option VII</t>
  </si>
  <si>
    <t>Option VIII</t>
  </si>
  <si>
    <t>Option IX</t>
  </si>
  <si>
    <t>Option X</t>
  </si>
  <si>
    <t>Option XI</t>
  </si>
  <si>
    <t>Option XII</t>
  </si>
  <si>
    <t>Deductible / Out-Patient per visit excess / Out-Patient &amp; Co-Insurance:</t>
  </si>
  <si>
    <t>Deductible / Out-Patient per visit excess / Out-Patient &amp; Co-Insurance</t>
  </si>
  <si>
    <t>Geographical cover options</t>
  </si>
  <si>
    <r>
      <t xml:space="preserve"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</t>
    </r>
    <r>
      <rPr>
        <i/>
        <sz val="11"/>
        <color theme="1"/>
        <rFont val="Gill Sans MT"/>
        <family val="2"/>
      </rPr>
      <t xml:space="preserve">   </t>
    </r>
    <r>
      <rPr>
        <sz val="11"/>
        <color theme="1"/>
        <rFont val="Gill Sans MT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Gill Sans MT"/>
        <family val="2"/>
      </rPr>
      <t xml:space="preserve">•  Worldwide including USA elective treatment                                                               •  Worldwide excluding USA </t>
    </r>
    <r>
      <rPr>
        <sz val="11"/>
        <color theme="1"/>
        <rFont val="Gill Sans MT"/>
        <family val="2"/>
      </rPr>
      <t xml:space="preserve">                                                                                          • </t>
    </r>
    <r>
      <rPr>
        <b/>
        <sz val="11"/>
        <color theme="1"/>
        <rFont val="Gill Sans MT"/>
        <family val="2"/>
      </rPr>
      <t>Africa area of cover restriction</t>
    </r>
    <r>
      <rPr>
        <sz val="11"/>
        <color theme="1"/>
        <rFont val="Gill Sans MT"/>
        <family val="2"/>
      </rPr>
      <t xml:space="preserve">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</t>
    </r>
    <r>
      <rPr>
        <b/>
        <sz val="11"/>
        <color theme="1"/>
        <rFont val="Gill Sans MT"/>
        <family val="2"/>
      </rPr>
      <t>S.E. Asia area of cover restriction</t>
    </r>
    <r>
      <rPr>
        <sz val="11"/>
        <color theme="1"/>
        <rFont val="Gill Sans MT"/>
        <family val="2"/>
      </rPr>
      <t xml:space="preserve">
For insureds residing in Brunei, Cambodia, Indonesia, Laos, Malaysia, Myanmar, the Philippines, Thailand, Timor-Leste (East Timor) and Vietnam, the S.E. area of cover restriction will include Singapore but exclude Mainland China, Hong Kong, Japan and South Korea.                                                                                                                                                                 </t>
    </r>
  </si>
  <si>
    <r>
      <t xml:space="preserve"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Gill Sans MT"/>
        <family val="2"/>
      </rPr>
      <t xml:space="preserve">•  Worldwide including USA elective treatment                                                               •  Worldwide excluding USA    </t>
    </r>
    <r>
      <rPr>
        <sz val="11"/>
        <color theme="1"/>
        <rFont val="Gill Sans MT"/>
        <family val="2"/>
      </rPr>
      <t xml:space="preserve">                                                                                       </t>
    </r>
    <r>
      <rPr>
        <b/>
        <sz val="11"/>
        <color theme="1"/>
        <rFont val="Gill Sans MT"/>
        <family val="2"/>
      </rPr>
      <t>• Africa area of cover restriction</t>
    </r>
    <r>
      <rPr>
        <sz val="11"/>
        <color theme="1"/>
        <rFont val="Gill Sans MT"/>
        <family val="2"/>
      </rPr>
      <t xml:space="preserve">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Gill Sans MT"/>
        <family val="2"/>
      </rPr>
      <t>• S.E. Asia area of cover restriction</t>
    </r>
    <r>
      <rPr>
        <sz val="11"/>
        <color theme="1"/>
        <rFont val="Gill Sans MT"/>
        <family val="2"/>
      </rPr>
      <t xml:space="preserve">
For insureds residing in Brunei, Cambodia, Indonesia, Laos, Malaysia, Myanmar, the Philippines, Thailand, Timor-Leste (East Timor) and Vietnam, the S.E. area of cover restriction will include Singapore but exclude Mainland China, Hong Kong, Japan and South Korea.       </t>
    </r>
  </si>
  <si>
    <r>
      <t xml:space="preserve"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Gill Sans MT"/>
        <family val="2"/>
      </rPr>
      <t xml:space="preserve">•  Worldwide including USA elective treatment                                                               •  Worldwide excluding USA      </t>
    </r>
    <r>
      <rPr>
        <sz val="11"/>
        <color theme="1"/>
        <rFont val="Gill Sans MT"/>
        <family val="2"/>
      </rPr>
      <t xml:space="preserve">                                                                                     </t>
    </r>
    <r>
      <rPr>
        <b/>
        <sz val="11"/>
        <color theme="1"/>
        <rFont val="Gill Sans MT"/>
        <family val="2"/>
      </rPr>
      <t>• Africa area of cover restriction</t>
    </r>
    <r>
      <rPr>
        <sz val="11"/>
        <color theme="1"/>
        <rFont val="Gill Sans MT"/>
        <family val="2"/>
      </rPr>
      <t xml:space="preserve">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Gill Sans MT"/>
        <family val="2"/>
      </rPr>
      <t>• S.E. Asia area of cover restriction</t>
    </r>
    <r>
      <rPr>
        <sz val="11"/>
        <color theme="1"/>
        <rFont val="Gill Sans MT"/>
        <family val="2"/>
      </rPr>
      <t xml:space="preserve">
For insureds residing in Brunei, Cambodia, Indonesia, Laos, Malaysia, Myanmar, the Philippines, Thailand, Timor-Leste (East Timor) and Vietnam, the S.E. area of cover restriction will include Singapore but exclude Mainland China, Hong Kong, Japan and South Korea.  </t>
    </r>
  </si>
  <si>
    <r>
      <t xml:space="preserve"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Gill Sans MT"/>
        <family val="2"/>
      </rPr>
      <t>•  Worldwide including USA elective treatment                                                               •  Worldwide excluding USA                                                                                           • Africa area of cover restriction</t>
    </r>
    <r>
      <rPr>
        <sz val="11"/>
        <color theme="1"/>
        <rFont val="Gill Sans MT"/>
        <family val="2"/>
      </rPr>
      <t xml:space="preserve">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Gill Sans MT"/>
        <family val="2"/>
      </rPr>
      <t>• S.E. Asia area of cover restriction</t>
    </r>
    <r>
      <rPr>
        <sz val="11"/>
        <color theme="1"/>
        <rFont val="Gill Sans MT"/>
        <family val="2"/>
      </rPr>
      <t xml:space="preserve">
For insureds residing in Brunei, Cambodia, Indonesia, Laos, Malaysia, Myanmar, the Philippines, Thailand, Timor-Leste (East Timor) and Vietnam, the S.E. area of cover restriction will include Singapore but exclude Mainland China, Hong Kong, Japan and South Korea.</t>
    </r>
  </si>
  <si>
    <t>Up to US$1,000 per Policy Year</t>
  </si>
  <si>
    <t>Maximum cover per person, per Policy Year</t>
  </si>
  <si>
    <t>Zones:</t>
  </si>
  <si>
    <t>Zone:</t>
  </si>
  <si>
    <t>US$1000 Deductible</t>
  </si>
  <si>
    <t>US$2000 Deductible</t>
  </si>
  <si>
    <t>US$5000 Deductible</t>
  </si>
  <si>
    <t>US$10000 Deductible</t>
  </si>
  <si>
    <t>US$15000 Deductible</t>
  </si>
  <si>
    <t>US$20000 Deductible</t>
  </si>
  <si>
    <t xml:space="preserve">Extended Evacuation </t>
  </si>
  <si>
    <t>Insurance company registered in Turks &amp; Caicos Islands, a British Overseas Territory</t>
  </si>
  <si>
    <t>Administration services provided by VUMI Global Services FZ-LLC</t>
  </si>
  <si>
    <t xml:space="preserve">Phone number: +971 4 5732900 Fax Number: + 971 4 5141689 </t>
  </si>
  <si>
    <t>Office 103, Building 7. Dubai Outsource City. Dubai. United Arab Emirates. PO Box. 345807</t>
  </si>
  <si>
    <t>Arabia Saudita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</si>
</sst>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[$$-409]#,##0.00"/>
    <numFmt numFmtId="168" formatCode="0.000"/>
    <numFmt numFmtId="169" formatCode="&quot;$&quot;#,##0.00"/>
    <numFmt numFmtId="170" formatCode="m/d/yyyy;@"/>
  </numFmts>
  <fonts count="5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Gill Sans MT"/>
      <family val="2"/>
    </font>
    <font>
      <sz val="15"/>
      <color theme="1"/>
      <name val="Gill Sans MT"/>
      <family val="2"/>
    </font>
    <font>
      <b/>
      <sz val="12"/>
      <color theme="1"/>
      <name val="Gill Sans MT"/>
      <family val="2"/>
    </font>
    <font>
      <sz val="10"/>
      <color theme="1"/>
      <name val="Gill Sans MT"/>
      <family val="2"/>
    </font>
    <font>
      <b/>
      <sz val="11"/>
      <color theme="1"/>
      <name val="Gill Sans MT"/>
      <family val="2"/>
    </font>
    <font>
      <sz val="9"/>
      <color theme="1"/>
      <name val="Gill Sans MT"/>
      <family val="2"/>
    </font>
    <font>
      <sz val="11"/>
      <color theme="1"/>
      <name val="Gill Sans MT"/>
      <family val="2"/>
    </font>
    <font>
      <sz val="11"/>
      <color rgb="FF000000"/>
      <name val="Gill Sans MT"/>
      <family val="2"/>
    </font>
    <font>
      <b/>
      <sz val="12"/>
      <color theme="0"/>
      <name val="Gill Sans MT"/>
      <family val="2"/>
    </font>
    <font>
      <b/>
      <sz val="15"/>
      <color theme="1"/>
      <name val="Gill Sans MT"/>
      <family val="2"/>
    </font>
    <font>
      <b/>
      <sz val="12"/>
      <color theme="0"/>
      <name val="Gill Sans MT"/>
      <family val="2"/>
    </font>
    <font>
      <sz val="11"/>
      <color theme="1"/>
      <name val="Gill Sans MT"/>
      <family val="2"/>
    </font>
    <font>
      <sz val="11"/>
      <color rgb="FF000000"/>
      <name val="Gill Sans MT"/>
      <family val="2"/>
    </font>
    <font>
      <b/>
      <sz val="11"/>
      <color theme="0"/>
      <name val="Gill Sans MT"/>
      <family val="2"/>
    </font>
    <font>
      <i/>
      <sz val="9"/>
      <color theme="1"/>
      <name val="Gill Sans MT"/>
      <family val="2"/>
    </font>
    <font>
      <b/>
      <sz val="9"/>
      <color theme="0"/>
      <name val="Gill Sans MT"/>
      <family val="2"/>
    </font>
    <font>
      <b/>
      <i/>
      <sz val="11"/>
      <color theme="1"/>
      <name val="Gill Sans MT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Gill Sans MT"/>
      <family val="2"/>
    </font>
    <font>
      <b/>
      <sz val="11.5"/>
      <color theme="1"/>
      <name val="Gill Sans MT"/>
      <family val="2"/>
    </font>
    <font>
      <sz val="12"/>
      <name val="Gill Sans MT"/>
      <family val="2"/>
    </font>
    <font>
      <b/>
      <sz val="12"/>
      <name val="Gill Sans MT"/>
      <family val="2"/>
    </font>
    <font>
      <b/>
      <sz val="11"/>
      <name val="Gill Sans MT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0" tint="-0.249977111117893"/>
      <name val="Arial"/>
      <family val="2"/>
    </font>
    <font>
      <b/>
      <sz val="10"/>
      <name val="Arial"/>
      <family val="2"/>
    </font>
    <font>
      <i/>
      <sz val="11"/>
      <color theme="1"/>
      <name val="Gill Sans MT"/>
      <family val="2"/>
    </font>
    <font>
      <i/>
      <sz val="10"/>
      <color theme="1"/>
      <name val="Gill Sans MT"/>
      <family val="2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DDE0"/>
        <bgColor indexed="64"/>
      </patternFill>
    </fill>
    <fill>
      <patternFill patternType="solid">
        <fgColor rgb="FFD4D5D9"/>
        <bgColor indexed="64"/>
      </patternFill>
    </fill>
    <fill>
      <patternFill patternType="solid">
        <fgColor rgb="FFFF83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32F5B"/>
        <bgColor indexed="64"/>
      </patternFill>
    </fill>
    <fill>
      <patternFill patternType="solid">
        <fgColor theme="4" tint="0.59999389629810485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532F5B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rgb="FF532F5B"/>
      </top>
      <bottom/>
      <diagonal/>
    </border>
    <border>
      <left/>
      <right/>
      <top style="double">
        <color rgb="FF532F5B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</borders>
  <cellStyleXfs count="21789">
    <xf numFmtId="0" fontId="0" fillId="0" borderId="0"/>
    <xf numFmtId="0" fontId="7" fillId="0" borderId="0"/>
    <xf numFmtId="0" fontId="9" fillId="0" borderId="20" applyNumberFormat="0" applyFill="0" applyAlignment="0" applyProtection="0"/>
    <xf numFmtId="0" fontId="10" fillId="0" borderId="21" applyNumberFormat="0" applyFill="0" applyAlignment="0" applyProtection="0"/>
    <xf numFmtId="0" fontId="11" fillId="0" borderId="22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23" applyNumberFormat="0" applyAlignment="0" applyProtection="0"/>
    <xf numFmtId="0" fontId="16" fillId="9" borderId="24" applyNumberFormat="0" applyAlignment="0" applyProtection="0"/>
    <xf numFmtId="0" fontId="17" fillId="9" borderId="23" applyNumberFormat="0" applyAlignment="0" applyProtection="0"/>
    <xf numFmtId="0" fontId="18" fillId="0" borderId="25" applyNumberFormat="0" applyFill="0" applyAlignment="0" applyProtection="0"/>
    <xf numFmtId="0" fontId="19" fillId="10" borderId="2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0" borderId="28" applyNumberFormat="0" applyFill="0" applyAlignment="0" applyProtection="0"/>
    <xf numFmtId="0" fontId="22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2" fillId="35" borderId="0" applyNumberFormat="0" applyBorder="0" applyAlignment="0" applyProtection="0"/>
    <xf numFmtId="0" fontId="4" fillId="0" borderId="0"/>
    <xf numFmtId="0" fontId="4" fillId="0" borderId="0"/>
    <xf numFmtId="0" fontId="23" fillId="11" borderId="27" applyNumberFormat="0" applyFont="0" applyAlignment="0" applyProtection="0"/>
    <xf numFmtId="0" fontId="24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11" borderId="27" applyNumberFormat="0" applyFont="0" applyAlignment="0" applyProtection="0"/>
    <xf numFmtId="0" fontId="2" fillId="0" borderId="0"/>
    <xf numFmtId="0" fontId="2" fillId="11" borderId="27" applyNumberFormat="0" applyFont="0" applyAlignment="0" applyProtection="0"/>
    <xf numFmtId="0" fontId="2" fillId="0" borderId="0"/>
    <xf numFmtId="0" fontId="2" fillId="0" borderId="0"/>
    <xf numFmtId="0" fontId="2" fillId="11" borderId="27" applyNumberFormat="0" applyFont="0" applyAlignment="0" applyProtection="0"/>
    <xf numFmtId="0" fontId="2" fillId="0" borderId="0"/>
    <xf numFmtId="0" fontId="2" fillId="11" borderId="27" applyNumberFormat="0" applyFont="0" applyAlignment="0" applyProtection="0"/>
    <xf numFmtId="0" fontId="2" fillId="11" borderId="27" applyNumberFormat="0" applyFont="0" applyAlignment="0" applyProtection="0"/>
    <xf numFmtId="0" fontId="2" fillId="21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13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17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4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13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17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4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17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4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17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" fillId="0" borderId="0"/>
    <xf numFmtId="0" fontId="6" fillId="0" borderId="0"/>
    <xf numFmtId="0" fontId="53" fillId="0" borderId="0"/>
    <xf numFmtId="0" fontId="53" fillId="0" borderId="0"/>
  </cellStyleXfs>
  <cellXfs count="301">
    <xf numFmtId="0" fontId="0" fillId="0" borderId="0" xfId="0"/>
    <xf numFmtId="0" fontId="27" fillId="0" borderId="0" xfId="0" applyFont="1" applyProtection="1">
      <protection hidden="1"/>
    </xf>
    <xf numFmtId="0" fontId="28" fillId="0" borderId="0" xfId="0" applyFont="1" applyAlignment="1" applyProtection="1">
      <alignment horizontal="right"/>
      <protection hidden="1"/>
    </xf>
    <xf numFmtId="0" fontId="27" fillId="36" borderId="0" xfId="0" applyFont="1" applyFill="1" applyProtection="1">
      <protection hidden="1"/>
    </xf>
    <xf numFmtId="0" fontId="30" fillId="0" borderId="0" xfId="0" applyFont="1" applyAlignment="1" applyProtection="1">
      <alignment horizontal="right" vertical="top"/>
      <protection hidden="1"/>
    </xf>
    <xf numFmtId="14" fontId="31" fillId="36" borderId="0" xfId="0" applyNumberFormat="1" applyFont="1" applyFill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left"/>
      <protection hidden="1"/>
    </xf>
    <xf numFmtId="0" fontId="28" fillId="0" borderId="0" xfId="0" applyFont="1" applyProtection="1">
      <protection hidden="1"/>
    </xf>
    <xf numFmtId="0" fontId="29" fillId="0" borderId="0" xfId="0" applyFont="1" applyAlignment="1" applyProtection="1">
      <alignment horizontal="right"/>
      <protection hidden="1"/>
    </xf>
    <xf numFmtId="0" fontId="27" fillId="3" borderId="0" xfId="0" applyFont="1" applyFill="1" applyProtection="1">
      <protection hidden="1"/>
    </xf>
    <xf numFmtId="0" fontId="27" fillId="4" borderId="0" xfId="0" applyFont="1" applyFill="1" applyProtection="1">
      <protection hidden="1"/>
    </xf>
    <xf numFmtId="0" fontId="27" fillId="0" borderId="7" xfId="0" applyFont="1" applyBorder="1" applyProtection="1">
      <protection hidden="1"/>
    </xf>
    <xf numFmtId="0" fontId="27" fillId="0" borderId="1" xfId="0" applyFont="1" applyBorder="1" applyProtection="1">
      <protection hidden="1"/>
    </xf>
    <xf numFmtId="0" fontId="27" fillId="0" borderId="0" xfId="0" quotePrefix="1" applyFont="1" applyProtection="1">
      <protection hidden="1"/>
    </xf>
    <xf numFmtId="0" fontId="27" fillId="0" borderId="0" xfId="0" quotePrefix="1" applyFont="1" applyAlignment="1" applyProtection="1">
      <alignment horizontal="left"/>
      <protection hidden="1"/>
    </xf>
    <xf numFmtId="0" fontId="27" fillId="37" borderId="0" xfId="0" applyFont="1" applyFill="1" applyProtection="1">
      <protection hidden="1"/>
    </xf>
    <xf numFmtId="0" fontId="33" fillId="0" borderId="1" xfId="1" applyFont="1" applyBorder="1" applyAlignment="1" applyProtection="1">
      <alignment horizontal="left"/>
      <protection hidden="1"/>
    </xf>
    <xf numFmtId="166" fontId="34" fillId="0" borderId="5" xfId="48" applyNumberFormat="1" applyFont="1" applyBorder="1" applyAlignment="1">
      <alignment horizontal="center"/>
    </xf>
    <xf numFmtId="0" fontId="33" fillId="0" borderId="11" xfId="1" applyFont="1" applyBorder="1" applyAlignment="1" applyProtection="1">
      <alignment horizontal="left"/>
      <protection hidden="1"/>
    </xf>
    <xf numFmtId="1" fontId="33" fillId="0" borderId="10" xfId="1" applyNumberFormat="1" applyFont="1" applyBorder="1" applyProtection="1">
      <protection hidden="1"/>
    </xf>
    <xf numFmtId="0" fontId="29" fillId="40" borderId="11" xfId="0" applyFont="1" applyFill="1" applyBorder="1" applyProtection="1">
      <protection hidden="1"/>
    </xf>
    <xf numFmtId="0" fontId="29" fillId="40" borderId="14" xfId="0" applyFont="1" applyFill="1" applyBorder="1" applyProtection="1">
      <protection hidden="1"/>
    </xf>
    <xf numFmtId="0" fontId="36" fillId="40" borderId="0" xfId="0" applyFont="1" applyFill="1" applyAlignment="1" applyProtection="1">
      <alignment horizontal="left"/>
      <protection locked="0" hidden="1"/>
    </xf>
    <xf numFmtId="0" fontId="32" fillId="0" borderId="0" xfId="0" applyFont="1" applyAlignment="1" applyProtection="1">
      <alignment horizontal="right" vertical="top"/>
      <protection hidden="1"/>
    </xf>
    <xf numFmtId="0" fontId="33" fillId="0" borderId="0" xfId="0" applyFont="1" applyAlignment="1" applyProtection="1">
      <alignment vertical="center" wrapText="1"/>
      <protection hidden="1"/>
    </xf>
    <xf numFmtId="0" fontId="27" fillId="0" borderId="0" xfId="0" applyFont="1" applyAlignment="1" applyProtection="1">
      <alignment horizontal="right"/>
      <protection hidden="1"/>
    </xf>
    <xf numFmtId="0" fontId="27" fillId="0" borderId="0" xfId="0" applyFont="1" applyAlignment="1" applyProtection="1">
      <alignment horizontal="right" vertical="top"/>
      <protection hidden="1"/>
    </xf>
    <xf numFmtId="0" fontId="27" fillId="0" borderId="0" xfId="0" applyFont="1" applyAlignment="1" applyProtection="1">
      <alignment wrapText="1"/>
      <protection hidden="1"/>
    </xf>
    <xf numFmtId="0" fontId="33" fillId="0" borderId="0" xfId="0" applyFont="1" applyProtection="1">
      <protection hidden="1"/>
    </xf>
    <xf numFmtId="0" fontId="30" fillId="0" borderId="0" xfId="0" applyFont="1" applyAlignment="1" applyProtection="1">
      <alignment vertical="center" wrapText="1"/>
      <protection hidden="1"/>
    </xf>
    <xf numFmtId="0" fontId="35" fillId="41" borderId="19" xfId="0" applyFont="1" applyFill="1" applyBorder="1" applyAlignment="1" applyProtection="1">
      <alignment vertical="center" wrapText="1"/>
      <protection hidden="1"/>
    </xf>
    <xf numFmtId="0" fontId="38" fillId="0" borderId="0" xfId="0" applyFont="1" applyProtection="1">
      <protection hidden="1"/>
    </xf>
    <xf numFmtId="0" fontId="38" fillId="38" borderId="0" xfId="0" applyFont="1" applyFill="1" applyAlignment="1" applyProtection="1">
      <alignment vertical="center" wrapText="1"/>
      <protection hidden="1"/>
    </xf>
    <xf numFmtId="0" fontId="38" fillId="0" borderId="0" xfId="0" applyFont="1" applyAlignment="1" applyProtection="1">
      <alignment vertical="center" wrapText="1"/>
      <protection hidden="1"/>
    </xf>
    <xf numFmtId="0" fontId="40" fillId="41" borderId="19" xfId="0" applyFont="1" applyFill="1" applyBorder="1" applyAlignment="1" applyProtection="1">
      <alignment vertical="center" wrapText="1"/>
      <protection hidden="1"/>
    </xf>
    <xf numFmtId="0" fontId="38" fillId="0" borderId="0" xfId="0" applyFont="1" applyAlignment="1" applyProtection="1">
      <alignment wrapText="1"/>
      <protection hidden="1"/>
    </xf>
    <xf numFmtId="0" fontId="31" fillId="2" borderId="7" xfId="1" applyFont="1" applyFill="1" applyBorder="1" applyProtection="1">
      <protection hidden="1"/>
    </xf>
    <xf numFmtId="0" fontId="31" fillId="2" borderId="12" xfId="1" applyFont="1" applyFill="1" applyBorder="1" applyProtection="1">
      <protection hidden="1"/>
    </xf>
    <xf numFmtId="0" fontId="37" fillId="41" borderId="0" xfId="0" applyFont="1" applyFill="1" applyAlignment="1" applyProtection="1">
      <alignment vertical="center" wrapText="1"/>
      <protection hidden="1"/>
    </xf>
    <xf numFmtId="0" fontId="38" fillId="0" borderId="0" xfId="0" applyFont="1" applyAlignment="1" applyProtection="1">
      <alignment vertical="center"/>
      <protection hidden="1"/>
    </xf>
    <xf numFmtId="0" fontId="33" fillId="0" borderId="0" xfId="0" applyFont="1" applyAlignment="1" applyProtection="1">
      <alignment vertical="center"/>
      <protection hidden="1"/>
    </xf>
    <xf numFmtId="0" fontId="35" fillId="41" borderId="0" xfId="0" applyFont="1" applyFill="1" applyAlignment="1" applyProtection="1">
      <alignment horizontal="left" vertical="center" wrapText="1"/>
      <protection hidden="1"/>
    </xf>
    <xf numFmtId="0" fontId="42" fillId="41" borderId="0" xfId="0" applyFont="1" applyFill="1" applyAlignment="1" applyProtection="1">
      <alignment horizontal="left" vertical="center" wrapText="1"/>
      <protection hidden="1"/>
    </xf>
    <xf numFmtId="14" fontId="29" fillId="0" borderId="0" xfId="0" applyNumberFormat="1" applyFont="1" applyAlignment="1" applyProtection="1">
      <alignment horizontal="center"/>
      <protection hidden="1"/>
    </xf>
    <xf numFmtId="0" fontId="33" fillId="0" borderId="0" xfId="0" applyFont="1" applyAlignment="1" applyProtection="1">
      <alignment horizontal="right"/>
      <protection hidden="1"/>
    </xf>
    <xf numFmtId="0" fontId="30" fillId="36" borderId="0" xfId="0" applyFont="1" applyFill="1" applyAlignment="1" applyProtection="1">
      <alignment vertical="center"/>
      <protection hidden="1"/>
    </xf>
    <xf numFmtId="0" fontId="30" fillId="36" borderId="0" xfId="0" applyFont="1" applyFill="1" applyAlignment="1" applyProtection="1">
      <alignment vertical="center" wrapText="1"/>
      <protection hidden="1"/>
    </xf>
    <xf numFmtId="0" fontId="38" fillId="38" borderId="0" xfId="0" applyFont="1" applyFill="1" applyAlignment="1" applyProtection="1">
      <alignment vertical="center"/>
      <protection hidden="1"/>
    </xf>
    <xf numFmtId="0" fontId="40" fillId="41" borderId="19" xfId="0" applyFont="1" applyFill="1" applyBorder="1" applyAlignment="1" applyProtection="1">
      <alignment vertical="center"/>
      <protection hidden="1"/>
    </xf>
    <xf numFmtId="0" fontId="35" fillId="41" borderId="0" xfId="0" applyFont="1" applyFill="1" applyAlignment="1" applyProtection="1">
      <alignment horizontal="left" vertical="center"/>
      <protection hidden="1"/>
    </xf>
    <xf numFmtId="0" fontId="37" fillId="41" borderId="0" xfId="0" applyFont="1" applyFill="1" applyAlignment="1" applyProtection="1">
      <alignment vertical="center"/>
      <protection hidden="1"/>
    </xf>
    <xf numFmtId="0" fontId="42" fillId="41" borderId="0" xfId="0" applyFont="1" applyFill="1" applyAlignment="1" applyProtection="1">
      <alignment horizontal="left" vertical="center"/>
      <protection hidden="1"/>
    </xf>
    <xf numFmtId="9" fontId="38" fillId="0" borderId="0" xfId="0" applyNumberFormat="1" applyFont="1" applyAlignment="1" applyProtection="1">
      <alignment vertical="center"/>
      <protection hidden="1"/>
    </xf>
    <xf numFmtId="9" fontId="33" fillId="0" borderId="0" xfId="0" applyNumberFormat="1" applyFont="1" applyAlignment="1" applyProtection="1">
      <alignment vertical="center"/>
      <protection hidden="1"/>
    </xf>
    <xf numFmtId="0" fontId="33" fillId="38" borderId="0" xfId="0" applyFont="1" applyFill="1" applyAlignment="1" applyProtection="1">
      <alignment vertical="center"/>
      <protection hidden="1"/>
    </xf>
    <xf numFmtId="0" fontId="33" fillId="0" borderId="0" xfId="1" applyFont="1" applyAlignment="1" applyProtection="1">
      <alignment horizontal="left"/>
      <protection hidden="1"/>
    </xf>
    <xf numFmtId="166" fontId="34" fillId="0" borderId="0" xfId="83" applyNumberFormat="1" applyFont="1" applyBorder="1" applyAlignment="1">
      <alignment horizontal="center"/>
    </xf>
    <xf numFmtId="166" fontId="39" fillId="0" borderId="0" xfId="83" applyNumberFormat="1" applyFont="1" applyBorder="1" applyAlignment="1">
      <alignment horizontal="center"/>
    </xf>
    <xf numFmtId="4" fontId="34" fillId="0" borderId="4" xfId="21782" applyNumberFormat="1" applyFont="1" applyBorder="1" applyAlignment="1">
      <alignment horizontal="center"/>
    </xf>
    <xf numFmtId="7" fontId="27" fillId="0" borderId="13" xfId="0" applyNumberFormat="1" applyFont="1" applyBorder="1" applyAlignment="1" applyProtection="1">
      <alignment horizontal="right"/>
      <protection hidden="1"/>
    </xf>
    <xf numFmtId="7" fontId="27" fillId="0" borderId="17" xfId="0" applyNumberFormat="1" applyFont="1" applyBorder="1" applyAlignment="1" applyProtection="1">
      <alignment horizontal="right"/>
      <protection hidden="1"/>
    </xf>
    <xf numFmtId="7" fontId="27" fillId="0" borderId="18" xfId="0" applyNumberFormat="1" applyFont="1" applyBorder="1" applyAlignment="1" applyProtection="1">
      <alignment horizontal="right"/>
      <protection hidden="1"/>
    </xf>
    <xf numFmtId="7" fontId="29" fillId="40" borderId="14" xfId="0" applyNumberFormat="1" applyFont="1" applyFill="1" applyBorder="1" applyAlignment="1" applyProtection="1">
      <alignment horizontal="right"/>
      <protection hidden="1"/>
    </xf>
    <xf numFmtId="0" fontId="29" fillId="39" borderId="0" xfId="0" applyFont="1" applyFill="1" applyAlignment="1" applyProtection="1">
      <alignment horizontal="center"/>
      <protection locked="0" hidden="1"/>
    </xf>
    <xf numFmtId="0" fontId="29" fillId="0" borderId="0" xfId="0" applyFont="1" applyAlignment="1" applyProtection="1">
      <alignment horizontal="center"/>
      <protection hidden="1"/>
    </xf>
    <xf numFmtId="166" fontId="34" fillId="0" borderId="0" xfId="48" applyNumberFormat="1" applyFont="1" applyBorder="1" applyAlignment="1">
      <alignment horizontal="center"/>
    </xf>
    <xf numFmtId="0" fontId="33" fillId="42" borderId="44" xfId="1" applyFont="1" applyFill="1" applyBorder="1" applyProtection="1">
      <protection hidden="1"/>
    </xf>
    <xf numFmtId="43" fontId="34" fillId="0" borderId="45" xfId="21782" applyFont="1" applyBorder="1" applyAlignment="1">
      <alignment horizontal="center"/>
    </xf>
    <xf numFmtId="43" fontId="34" fillId="0" borderId="46" xfId="21782" applyFont="1" applyBorder="1" applyAlignment="1">
      <alignment horizontal="center"/>
    </xf>
    <xf numFmtId="0" fontId="27" fillId="0" borderId="12" xfId="0" applyFont="1" applyBorder="1" applyProtection="1">
      <protection hidden="1"/>
    </xf>
    <xf numFmtId="0" fontId="29" fillId="40" borderId="10" xfId="0" applyFont="1" applyFill="1" applyBorder="1" applyProtection="1">
      <protection hidden="1"/>
    </xf>
    <xf numFmtId="0" fontId="27" fillId="0" borderId="15" xfId="0" applyFont="1" applyBorder="1" applyAlignment="1" applyProtection="1">
      <alignment horizontal="center"/>
      <protection hidden="1"/>
    </xf>
    <xf numFmtId="0" fontId="27" fillId="0" borderId="16" xfId="0" applyFont="1" applyBorder="1" applyAlignment="1" applyProtection="1">
      <alignment horizontal="center"/>
      <protection hidden="1"/>
    </xf>
    <xf numFmtId="0" fontId="27" fillId="0" borderId="0" xfId="0" applyFont="1" applyAlignment="1" applyProtection="1">
      <alignment horizontal="center"/>
      <protection hidden="1"/>
    </xf>
    <xf numFmtId="0" fontId="27" fillId="0" borderId="3" xfId="0" applyFont="1" applyBorder="1" applyProtection="1">
      <protection hidden="1"/>
    </xf>
    <xf numFmtId="0" fontId="35" fillId="43" borderId="19" xfId="0" applyFont="1" applyFill="1" applyBorder="1" applyProtection="1">
      <protection hidden="1"/>
    </xf>
    <xf numFmtId="0" fontId="33" fillId="42" borderId="52" xfId="1" applyFont="1" applyFill="1" applyBorder="1" applyProtection="1">
      <protection hidden="1"/>
    </xf>
    <xf numFmtId="0" fontId="33" fillId="42" borderId="53" xfId="1" applyFont="1" applyFill="1" applyBorder="1" applyProtection="1">
      <protection hidden="1"/>
    </xf>
    <xf numFmtId="0" fontId="33" fillId="0" borderId="49" xfId="1" applyFont="1" applyBorder="1" applyAlignment="1" applyProtection="1">
      <alignment horizontal="left"/>
      <protection hidden="1"/>
    </xf>
    <xf numFmtId="166" fontId="34" fillId="0" borderId="51" xfId="21782" applyNumberFormat="1" applyFont="1" applyBorder="1" applyAlignment="1">
      <alignment horizontal="center"/>
    </xf>
    <xf numFmtId="43" fontId="34" fillId="0" borderId="51" xfId="48" applyFont="1" applyBorder="1" applyAlignment="1">
      <alignment horizontal="center"/>
    </xf>
    <xf numFmtId="43" fontId="34" fillId="0" borderId="51" xfId="83" applyFont="1" applyBorder="1" applyAlignment="1">
      <alignment horizontal="center"/>
    </xf>
    <xf numFmtId="0" fontId="31" fillId="36" borderId="0" xfId="0" applyFont="1" applyFill="1" applyAlignment="1" applyProtection="1">
      <alignment wrapText="1"/>
      <protection hidden="1"/>
    </xf>
    <xf numFmtId="5" fontId="48" fillId="43" borderId="19" xfId="0" applyNumberFormat="1" applyFont="1" applyFill="1" applyBorder="1" applyAlignment="1" applyProtection="1">
      <alignment horizontal="center"/>
      <protection hidden="1"/>
    </xf>
    <xf numFmtId="0" fontId="47" fillId="44" borderId="3" xfId="1" applyFont="1" applyFill="1" applyBorder="1" applyAlignment="1">
      <alignment horizontal="left" vertical="center"/>
    </xf>
    <xf numFmtId="0" fontId="27" fillId="0" borderId="3" xfId="0" quotePrefix="1" applyFont="1" applyBorder="1" applyProtection="1">
      <protection hidden="1"/>
    </xf>
    <xf numFmtId="16" fontId="45" fillId="0" borderId="3" xfId="1" quotePrefix="1" applyNumberFormat="1" applyFont="1" applyBorder="1" applyAlignment="1">
      <alignment horizontal="left" vertical="center"/>
    </xf>
    <xf numFmtId="164" fontId="27" fillId="0" borderId="3" xfId="0" applyNumberFormat="1" applyFont="1" applyBorder="1" applyAlignment="1" applyProtection="1">
      <alignment horizontal="left"/>
      <protection hidden="1"/>
    </xf>
    <xf numFmtId="0" fontId="45" fillId="0" borderId="3" xfId="0" applyFont="1" applyBorder="1" applyAlignment="1">
      <alignment horizontal="left"/>
    </xf>
    <xf numFmtId="0" fontId="45" fillId="0" borderId="3" xfId="0" applyFont="1" applyBorder="1" applyAlignment="1">
      <alignment horizontal="center"/>
    </xf>
    <xf numFmtId="0" fontId="46" fillId="0" borderId="3" xfId="0" applyFont="1" applyBorder="1" applyAlignment="1">
      <alignment horizontal="left"/>
    </xf>
    <xf numFmtId="0" fontId="45" fillId="0" borderId="3" xfId="0" applyFont="1" applyBorder="1" applyAlignment="1">
      <alignment vertical="center"/>
    </xf>
    <xf numFmtId="0" fontId="45" fillId="0" borderId="3" xfId="0" applyFont="1" applyBorder="1"/>
    <xf numFmtId="0" fontId="46" fillId="0" borderId="3" xfId="0" applyFont="1" applyBorder="1" applyAlignment="1">
      <alignment vertical="center"/>
    </xf>
    <xf numFmtId="5" fontId="30" fillId="0" borderId="55" xfId="0" applyNumberFormat="1" applyFont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right" vertical="center"/>
      <protection hidden="1"/>
    </xf>
    <xf numFmtId="0" fontId="49" fillId="0" borderId="0" xfId="0" applyFont="1" applyAlignment="1" applyProtection="1">
      <alignment horizontal="center"/>
      <protection hidden="1"/>
    </xf>
    <xf numFmtId="2" fontId="27" fillId="0" borderId="0" xfId="0" applyNumberFormat="1" applyFont="1" applyProtection="1">
      <protection hidden="1"/>
    </xf>
    <xf numFmtId="5" fontId="32" fillId="0" borderId="55" xfId="0" applyNumberFormat="1" applyFont="1" applyBorder="1" applyAlignment="1" applyProtection="1">
      <alignment vertical="center" wrapText="1"/>
      <protection hidden="1"/>
    </xf>
    <xf numFmtId="0" fontId="33" fillId="0" borderId="0" xfId="0" applyFont="1" applyAlignment="1" applyProtection="1">
      <alignment horizontal="center"/>
      <protection hidden="1"/>
    </xf>
    <xf numFmtId="9" fontId="38" fillId="0" borderId="0" xfId="0" applyNumberFormat="1" applyFont="1" applyAlignment="1" applyProtection="1">
      <alignment horizontal="center"/>
      <protection hidden="1"/>
    </xf>
    <xf numFmtId="10" fontId="38" fillId="0" borderId="0" xfId="0" applyNumberFormat="1" applyFont="1" applyAlignment="1" applyProtection="1">
      <alignment horizontal="center"/>
      <protection hidden="1"/>
    </xf>
    <xf numFmtId="10" fontId="27" fillId="0" borderId="0" xfId="0" applyNumberFormat="1" applyFont="1" applyAlignment="1" applyProtection="1">
      <alignment horizontal="center"/>
      <protection hidden="1"/>
    </xf>
    <xf numFmtId="0" fontId="50" fillId="0" borderId="0" xfId="0" applyFont="1" applyProtection="1">
      <protection hidden="1"/>
    </xf>
    <xf numFmtId="0" fontId="51" fillId="0" borderId="0" xfId="0" applyFont="1" applyAlignment="1" applyProtection="1">
      <alignment horizontal="left"/>
      <protection hidden="1"/>
    </xf>
    <xf numFmtId="0" fontId="50" fillId="0" borderId="0" xfId="0" applyFont="1" applyAlignment="1" applyProtection="1">
      <alignment horizontal="right" vertical="top"/>
      <protection hidden="1"/>
    </xf>
    <xf numFmtId="0" fontId="31" fillId="39" borderId="0" xfId="0" applyFont="1" applyFill="1" applyAlignment="1" applyProtection="1">
      <alignment horizontal="center"/>
      <protection locked="0" hidden="1"/>
    </xf>
    <xf numFmtId="14" fontId="27" fillId="0" borderId="0" xfId="0" applyNumberFormat="1" applyFont="1" applyProtection="1">
      <protection hidden="1"/>
    </xf>
    <xf numFmtId="0" fontId="35" fillId="43" borderId="9" xfId="0" applyFont="1" applyFill="1" applyBorder="1" applyAlignment="1" applyProtection="1">
      <alignment horizontal="center"/>
      <protection hidden="1"/>
    </xf>
    <xf numFmtId="0" fontId="35" fillId="43" borderId="11" xfId="0" applyFont="1" applyFill="1" applyBorder="1" applyAlignment="1" applyProtection="1">
      <alignment horizontal="center"/>
      <protection hidden="1"/>
    </xf>
    <xf numFmtId="0" fontId="31" fillId="0" borderId="0" xfId="0" applyFont="1" applyProtection="1">
      <protection hidden="1"/>
    </xf>
    <xf numFmtId="44" fontId="31" fillId="0" borderId="0" xfId="21784" applyFont="1" applyBorder="1" applyAlignment="1" applyProtection="1">
      <protection hidden="1"/>
    </xf>
    <xf numFmtId="0" fontId="41" fillId="0" borderId="0" xfId="0" applyFont="1" applyAlignment="1" applyProtection="1">
      <alignment wrapText="1"/>
      <protection hidden="1"/>
    </xf>
    <xf numFmtId="0" fontId="27" fillId="0" borderId="56" xfId="0" applyFont="1" applyBorder="1" applyProtection="1">
      <protection hidden="1"/>
    </xf>
    <xf numFmtId="0" fontId="33" fillId="0" borderId="56" xfId="0" applyFont="1" applyBorder="1" applyAlignment="1" applyProtection="1">
      <alignment horizontal="right"/>
      <protection hidden="1"/>
    </xf>
    <xf numFmtId="14" fontId="29" fillId="0" borderId="56" xfId="0" applyNumberFormat="1" applyFont="1" applyBorder="1" applyAlignment="1" applyProtection="1">
      <alignment horizontal="center"/>
      <protection hidden="1"/>
    </xf>
    <xf numFmtId="0" fontId="1" fillId="0" borderId="0" xfId="21785"/>
    <xf numFmtId="0" fontId="47" fillId="44" borderId="65" xfId="21786" applyFont="1" applyFill="1" applyBorder="1" applyAlignment="1">
      <alignment horizontal="center" vertical="center"/>
    </xf>
    <xf numFmtId="0" fontId="47" fillId="44" borderId="59" xfId="21786" applyFont="1" applyFill="1" applyBorder="1" applyAlignment="1">
      <alignment horizontal="center" vertical="center"/>
    </xf>
    <xf numFmtId="1" fontId="45" fillId="0" borderId="9" xfId="21786" applyNumberFormat="1" applyFont="1" applyBorder="1" applyAlignment="1">
      <alignment horizontal="center" vertical="center"/>
    </xf>
    <xf numFmtId="0" fontId="47" fillId="44" borderId="67" xfId="21786" applyFont="1" applyFill="1" applyBorder="1" applyAlignment="1">
      <alignment horizontal="center" vertical="center"/>
    </xf>
    <xf numFmtId="167" fontId="45" fillId="0" borderId="60" xfId="21786" applyNumberFormat="1" applyFont="1" applyBorder="1" applyAlignment="1">
      <alignment horizontal="center" vertical="center"/>
    </xf>
    <xf numFmtId="167" fontId="45" fillId="0" borderId="63" xfId="21786" applyNumberFormat="1" applyFont="1" applyBorder="1" applyAlignment="1">
      <alignment horizontal="center" vertical="center"/>
    </xf>
    <xf numFmtId="0" fontId="47" fillId="44" borderId="59" xfId="21786" applyFont="1" applyFill="1" applyBorder="1" applyAlignment="1">
      <alignment vertical="center"/>
    </xf>
    <xf numFmtId="0" fontId="47" fillId="44" borderId="64" xfId="21786" applyFont="1" applyFill="1" applyBorder="1" applyAlignment="1">
      <alignment horizontal="left" vertical="center"/>
    </xf>
    <xf numFmtId="0" fontId="47" fillId="44" borderId="68" xfId="21786" applyFont="1" applyFill="1" applyBorder="1" applyAlignment="1">
      <alignment horizontal="center" vertical="center"/>
    </xf>
    <xf numFmtId="0" fontId="55" fillId="0" borderId="0" xfId="21785" applyFont="1" applyAlignment="1">
      <alignment horizontal="center" vertical="center"/>
    </xf>
    <xf numFmtId="0" fontId="45" fillId="0" borderId="61" xfId="21785" applyFont="1" applyBorder="1" applyAlignment="1">
      <alignment horizontal="left"/>
    </xf>
    <xf numFmtId="0" fontId="45" fillId="0" borderId="58" xfId="21785" applyFont="1" applyBorder="1" applyAlignment="1">
      <alignment horizontal="center"/>
    </xf>
    <xf numFmtId="0" fontId="45" fillId="0" borderId="60" xfId="21785" applyFont="1" applyBorder="1" applyAlignment="1">
      <alignment horizontal="center"/>
    </xf>
    <xf numFmtId="0" fontId="45" fillId="0" borderId="61" xfId="21785" applyFont="1" applyBorder="1" applyAlignment="1">
      <alignment vertical="center"/>
    </xf>
    <xf numFmtId="0" fontId="45" fillId="0" borderId="57" xfId="21785" applyFont="1" applyBorder="1" applyAlignment="1">
      <alignment vertical="center"/>
    </xf>
    <xf numFmtId="0" fontId="45" fillId="0" borderId="66" xfId="21785" applyFont="1" applyBorder="1" applyAlignment="1">
      <alignment vertical="center"/>
    </xf>
    <xf numFmtId="0" fontId="45" fillId="0" borderId="69" xfId="21785" applyFont="1" applyBorder="1" applyAlignment="1">
      <alignment horizontal="center"/>
    </xf>
    <xf numFmtId="0" fontId="46" fillId="0" borderId="57" xfId="21785" applyFont="1" applyBorder="1" applyAlignment="1">
      <alignment vertical="center"/>
    </xf>
    <xf numFmtId="0" fontId="46" fillId="0" borderId="58" xfId="21785" applyFont="1" applyBorder="1" applyAlignment="1">
      <alignment horizontal="center"/>
    </xf>
    <xf numFmtId="0" fontId="46" fillId="0" borderId="61" xfId="21785" applyFont="1" applyBorder="1" applyAlignment="1">
      <alignment vertical="center"/>
    </xf>
    <xf numFmtId="0" fontId="46" fillId="0" borderId="60" xfId="21785" applyFont="1" applyBorder="1" applyAlignment="1">
      <alignment horizontal="center"/>
    </xf>
    <xf numFmtId="0" fontId="46" fillId="0" borderId="62" xfId="21785" applyFont="1" applyBorder="1" applyAlignment="1">
      <alignment vertical="center"/>
    </xf>
    <xf numFmtId="0" fontId="46" fillId="0" borderId="63" xfId="21785" applyFont="1" applyBorder="1" applyAlignment="1">
      <alignment horizontal="center"/>
    </xf>
    <xf numFmtId="44" fontId="27" fillId="0" borderId="0" xfId="21784" applyFont="1" applyProtection="1">
      <protection hidden="1"/>
    </xf>
    <xf numFmtId="0" fontId="47" fillId="44" borderId="0" xfId="21786" applyFont="1" applyFill="1" applyAlignment="1">
      <alignment horizontal="center" vertical="center"/>
    </xf>
    <xf numFmtId="2" fontId="45" fillId="0" borderId="60" xfId="21786" applyNumberFormat="1" applyFont="1" applyBorder="1" applyAlignment="1">
      <alignment horizontal="center" vertical="center"/>
    </xf>
    <xf numFmtId="49" fontId="27" fillId="0" borderId="0" xfId="21784" applyNumberFormat="1" applyFont="1" applyProtection="1">
      <protection hidden="1"/>
    </xf>
    <xf numFmtId="44" fontId="45" fillId="0" borderId="60" xfId="21784" applyFont="1" applyBorder="1" applyAlignment="1">
      <alignment horizontal="center" vertical="center"/>
    </xf>
    <xf numFmtId="44" fontId="45" fillId="0" borderId="63" xfId="21784" applyFont="1" applyBorder="1" applyAlignment="1">
      <alignment horizontal="center" vertical="center"/>
    </xf>
    <xf numFmtId="9" fontId="54" fillId="0" borderId="61" xfId="21786" applyNumberFormat="1" applyFont="1" applyBorder="1" applyAlignment="1">
      <alignment horizontal="left" vertical="center"/>
    </xf>
    <xf numFmtId="9" fontId="54" fillId="0" borderId="62" xfId="21786" applyNumberFormat="1" applyFont="1" applyBorder="1" applyAlignment="1">
      <alignment horizontal="left" vertical="center"/>
    </xf>
    <xf numFmtId="4" fontId="34" fillId="0" borderId="0" xfId="21782" applyNumberFormat="1" applyFont="1" applyBorder="1" applyAlignment="1"/>
    <xf numFmtId="4" fontId="34" fillId="0" borderId="48" xfId="21782" applyNumberFormat="1" applyFont="1" applyBorder="1" applyAlignment="1"/>
    <xf numFmtId="4" fontId="34" fillId="0" borderId="3" xfId="21782" applyNumberFormat="1" applyFont="1" applyBorder="1" applyAlignment="1">
      <alignment horizontal="center"/>
    </xf>
    <xf numFmtId="166" fontId="34" fillId="0" borderId="3" xfId="48" applyNumberFormat="1" applyFont="1" applyBorder="1" applyAlignment="1">
      <alignment horizontal="center"/>
    </xf>
    <xf numFmtId="0" fontId="49" fillId="0" borderId="0" xfId="0" applyFont="1" applyProtection="1">
      <protection hidden="1"/>
    </xf>
    <xf numFmtId="9" fontId="27" fillId="0" borderId="0" xfId="0" applyNumberFormat="1" applyFont="1" applyProtection="1">
      <protection hidden="1"/>
    </xf>
    <xf numFmtId="0" fontId="45" fillId="0" borderId="0" xfId="21785" applyFont="1" applyAlignment="1">
      <alignment vertical="center"/>
    </xf>
    <xf numFmtId="0" fontId="45" fillId="0" borderId="0" xfId="21785" applyFont="1" applyAlignment="1">
      <alignment horizontal="center"/>
    </xf>
    <xf numFmtId="0" fontId="46" fillId="0" borderId="0" xfId="21785" applyFont="1" applyAlignment="1">
      <alignment horizontal="center"/>
    </xf>
    <xf numFmtId="0" fontId="45" fillId="0" borderId="0" xfId="21785" applyFont="1" applyAlignment="1">
      <alignment horizontal="left"/>
    </xf>
    <xf numFmtId="0" fontId="27" fillId="0" borderId="0" xfId="0" applyFont="1" applyAlignment="1" applyProtection="1">
      <alignment horizontal="right"/>
      <protection locked="0" hidden="1"/>
    </xf>
    <xf numFmtId="4" fontId="34" fillId="0" borderId="2" xfId="21782" applyNumberFormat="1" applyFont="1" applyBorder="1" applyAlignment="1">
      <alignment horizontal="center"/>
    </xf>
    <xf numFmtId="166" fontId="34" fillId="0" borderId="66" xfId="48" applyNumberFormat="1" applyFont="1" applyBorder="1" applyAlignment="1">
      <alignment horizontal="center"/>
    </xf>
    <xf numFmtId="4" fontId="34" fillId="0" borderId="6" xfId="21782" applyNumberFormat="1" applyFont="1" applyBorder="1" applyAlignment="1">
      <alignment horizontal="center"/>
    </xf>
    <xf numFmtId="0" fontId="33" fillId="0" borderId="70" xfId="1" applyFont="1" applyBorder="1" applyAlignment="1" applyProtection="1">
      <alignment horizontal="left"/>
      <protection hidden="1"/>
    </xf>
    <xf numFmtId="0" fontId="33" fillId="0" borderId="72" xfId="1" applyFont="1" applyBorder="1" applyAlignment="1" applyProtection="1">
      <alignment horizontal="left"/>
      <protection hidden="1"/>
    </xf>
    <xf numFmtId="0" fontId="33" fillId="0" borderId="3" xfId="1" applyFont="1" applyBorder="1" applyProtection="1">
      <protection hidden="1"/>
    </xf>
    <xf numFmtId="4" fontId="34" fillId="0" borderId="9" xfId="21782" applyNumberFormat="1" applyFont="1" applyBorder="1" applyAlignment="1">
      <alignment horizontal="center"/>
    </xf>
    <xf numFmtId="0" fontId="27" fillId="0" borderId="19" xfId="0" applyFont="1" applyBorder="1" applyProtection="1">
      <protection hidden="1"/>
    </xf>
    <xf numFmtId="4" fontId="34" fillId="0" borderId="1" xfId="21782" applyNumberFormat="1" applyFont="1" applyBorder="1" applyAlignment="1"/>
    <xf numFmtId="0" fontId="31" fillId="2" borderId="9" xfId="1" applyFont="1" applyFill="1" applyBorder="1" applyProtection="1">
      <protection hidden="1"/>
    </xf>
    <xf numFmtId="0" fontId="31" fillId="2" borderId="19" xfId="1" applyFont="1" applyFill="1" applyBorder="1" applyProtection="1">
      <protection hidden="1"/>
    </xf>
    <xf numFmtId="0" fontId="31" fillId="2" borderId="6" xfId="1" applyFont="1" applyFill="1" applyBorder="1" applyProtection="1">
      <protection hidden="1"/>
    </xf>
    <xf numFmtId="0" fontId="33" fillId="0" borderId="9" xfId="1" applyFont="1" applyBorder="1" applyProtection="1">
      <protection hidden="1"/>
    </xf>
    <xf numFmtId="4" fontId="34" fillId="0" borderId="19" xfId="21782" applyNumberFormat="1" applyFont="1" applyBorder="1" applyAlignment="1">
      <alignment horizontal="center"/>
    </xf>
    <xf numFmtId="0" fontId="27" fillId="0" borderId="6" xfId="0" applyFont="1" applyBorder="1" applyProtection="1">
      <protection hidden="1"/>
    </xf>
    <xf numFmtId="4" fontId="34" fillId="0" borderId="59" xfId="21782" applyNumberFormat="1" applyFont="1" applyBorder="1" applyAlignment="1">
      <alignment horizontal="center"/>
    </xf>
    <xf numFmtId="4" fontId="34" fillId="0" borderId="64" xfId="21782" applyNumberFormat="1" applyFont="1" applyBorder="1" applyAlignment="1">
      <alignment horizontal="center"/>
    </xf>
    <xf numFmtId="4" fontId="34" fillId="0" borderId="70" xfId="21782" applyNumberFormat="1" applyFont="1" applyBorder="1" applyAlignment="1">
      <alignment horizontal="center"/>
    </xf>
    <xf numFmtId="4" fontId="34" fillId="0" borderId="1" xfId="21782" applyNumberFormat="1" applyFont="1" applyBorder="1" applyAlignment="1">
      <alignment horizontal="center"/>
    </xf>
    <xf numFmtId="166" fontId="34" fillId="0" borderId="73" xfId="48" applyNumberFormat="1" applyFont="1" applyBorder="1" applyAlignment="1">
      <alignment horizontal="center"/>
    </xf>
    <xf numFmtId="4" fontId="34" fillId="0" borderId="72" xfId="21782" applyNumberFormat="1" applyFont="1" applyBorder="1" applyAlignment="1">
      <alignment horizontal="center"/>
    </xf>
    <xf numFmtId="166" fontId="34" fillId="0" borderId="71" xfId="48" applyNumberFormat="1" applyFont="1" applyBorder="1" applyAlignment="1">
      <alignment horizontal="center"/>
    </xf>
    <xf numFmtId="166" fontId="34" fillId="0" borderId="48" xfId="48" applyNumberFormat="1" applyFont="1" applyBorder="1" applyAlignment="1">
      <alignment horizontal="center"/>
    </xf>
    <xf numFmtId="4" fontId="34" fillId="0" borderId="8" xfId="21782" applyNumberFormat="1" applyFont="1" applyBorder="1" applyAlignment="1">
      <alignment horizontal="center"/>
    </xf>
    <xf numFmtId="0" fontId="33" fillId="0" borderId="6" xfId="1" applyFont="1" applyBorder="1" applyProtection="1">
      <protection hidden="1"/>
    </xf>
    <xf numFmtId="166" fontId="34" fillId="0" borderId="74" xfId="21782" applyNumberFormat="1" applyFont="1" applyBorder="1" applyAlignment="1">
      <alignment horizontal="center"/>
    </xf>
    <xf numFmtId="43" fontId="34" fillId="0" borderId="75" xfId="21782" applyFont="1" applyBorder="1" applyAlignment="1">
      <alignment horizontal="center"/>
    </xf>
    <xf numFmtId="43" fontId="34" fillId="0" borderId="66" xfId="21782" applyFont="1" applyBorder="1" applyAlignment="1">
      <alignment horizontal="center"/>
    </xf>
    <xf numFmtId="166" fontId="34" fillId="0" borderId="77" xfId="21782" applyNumberFormat="1" applyFont="1" applyBorder="1" applyAlignment="1">
      <alignment horizontal="center"/>
    </xf>
    <xf numFmtId="2" fontId="27" fillId="0" borderId="76" xfId="0" applyNumberFormat="1" applyFont="1" applyBorder="1" applyProtection="1">
      <protection hidden="1"/>
    </xf>
    <xf numFmtId="2" fontId="27" fillId="0" borderId="73" xfId="0" applyNumberFormat="1" applyFont="1" applyBorder="1" applyProtection="1">
      <protection hidden="1"/>
    </xf>
    <xf numFmtId="43" fontId="34" fillId="0" borderId="77" xfId="48" applyFont="1" applyBorder="1" applyAlignment="1">
      <alignment horizontal="center"/>
    </xf>
    <xf numFmtId="43" fontId="34" fillId="0" borderId="77" xfId="83" applyFont="1" applyBorder="1" applyAlignment="1">
      <alignment horizontal="center"/>
    </xf>
    <xf numFmtId="43" fontId="34" fillId="0" borderId="76" xfId="48" applyFont="1" applyBorder="1" applyAlignment="1">
      <alignment horizontal="center"/>
    </xf>
    <xf numFmtId="43" fontId="34" fillId="0" borderId="73" xfId="48" applyFont="1" applyBorder="1" applyAlignment="1">
      <alignment horizontal="center"/>
    </xf>
    <xf numFmtId="166" fontId="34" fillId="0" borderId="47" xfId="83" applyNumberFormat="1" applyFont="1" applyBorder="1" applyAlignment="1">
      <alignment horizontal="center"/>
    </xf>
    <xf numFmtId="166" fontId="34" fillId="0" borderId="47" xfId="48" applyNumberFormat="1" applyFont="1" applyBorder="1" applyAlignment="1">
      <alignment horizontal="center"/>
    </xf>
    <xf numFmtId="166" fontId="34" fillId="0" borderId="50" xfId="48" applyNumberFormat="1" applyFont="1" applyBorder="1" applyAlignment="1">
      <alignment horizontal="center"/>
    </xf>
    <xf numFmtId="0" fontId="35" fillId="41" borderId="0" xfId="0" applyFont="1" applyFill="1" applyAlignment="1" applyProtection="1">
      <alignment vertical="center"/>
      <protection hidden="1"/>
    </xf>
    <xf numFmtId="0" fontId="35" fillId="41" borderId="0" xfId="0" applyFont="1" applyFill="1" applyAlignment="1" applyProtection="1">
      <alignment vertical="center" wrapText="1"/>
      <protection hidden="1"/>
    </xf>
    <xf numFmtId="0" fontId="35" fillId="43" borderId="9" xfId="0" applyFont="1" applyFill="1" applyBorder="1" applyAlignment="1" applyProtection="1">
      <alignment horizontal="left" vertical="top"/>
      <protection hidden="1"/>
    </xf>
    <xf numFmtId="0" fontId="29" fillId="0" borderId="0" xfId="0" applyFont="1" applyProtection="1">
      <protection locked="0" hidden="1"/>
    </xf>
    <xf numFmtId="44" fontId="52" fillId="0" borderId="0" xfId="21784" applyFont="1" applyAlignment="1" applyProtection="1">
      <alignment horizontal="left" indent="1"/>
      <protection hidden="1"/>
    </xf>
    <xf numFmtId="0" fontId="29" fillId="39" borderId="0" xfId="0" applyFont="1" applyFill="1" applyAlignment="1" applyProtection="1">
      <alignment horizontal="center" vertical="center" wrapText="1"/>
      <protection locked="0" hidden="1"/>
    </xf>
    <xf numFmtId="0" fontId="41" fillId="0" borderId="0" xfId="0" applyFont="1" applyAlignment="1" applyProtection="1">
      <alignment horizontal="right"/>
      <protection hidden="1"/>
    </xf>
    <xf numFmtId="44" fontId="31" fillId="0" borderId="0" xfId="0" applyNumberFormat="1" applyFont="1" applyProtection="1">
      <protection hidden="1"/>
    </xf>
    <xf numFmtId="0" fontId="29" fillId="0" borderId="0" xfId="0" applyFont="1" applyProtection="1">
      <protection hidden="1"/>
    </xf>
    <xf numFmtId="0" fontId="33" fillId="0" borderId="0" xfId="0" applyFont="1" applyAlignment="1" applyProtection="1">
      <alignment horizontal="right" vertical="top"/>
      <protection hidden="1"/>
    </xf>
    <xf numFmtId="0" fontId="49" fillId="0" borderId="0" xfId="0" applyFont="1" applyAlignment="1" applyProtection="1">
      <alignment horizontal="center" vertical="top"/>
      <protection hidden="1"/>
    </xf>
    <xf numFmtId="0" fontId="27" fillId="0" borderId="78" xfId="0" applyFont="1" applyBorder="1" applyAlignment="1" applyProtection="1">
      <alignment horizontal="right"/>
      <protection hidden="1"/>
    </xf>
    <xf numFmtId="0" fontId="31" fillId="0" borderId="56" xfId="0" applyFont="1" applyBorder="1" applyProtection="1">
      <protection hidden="1"/>
    </xf>
    <xf numFmtId="0" fontId="27" fillId="0" borderId="10" xfId="0" applyFont="1" applyBorder="1" applyProtection="1">
      <protection hidden="1"/>
    </xf>
    <xf numFmtId="0" fontId="27" fillId="0" borderId="79" xfId="0" applyFont="1" applyBorder="1" applyProtection="1">
      <protection hidden="1"/>
    </xf>
    <xf numFmtId="0" fontId="27" fillId="0" borderId="78" xfId="0" applyFont="1" applyBorder="1" applyProtection="1">
      <protection hidden="1"/>
    </xf>
    <xf numFmtId="0" fontId="33" fillId="0" borderId="79" xfId="0" applyFont="1" applyBorder="1" applyAlignment="1" applyProtection="1">
      <alignment horizontal="right"/>
      <protection hidden="1"/>
    </xf>
    <xf numFmtId="0" fontId="49" fillId="0" borderId="79" xfId="0" applyFont="1" applyBorder="1" applyAlignment="1" applyProtection="1">
      <alignment horizontal="center"/>
      <protection hidden="1"/>
    </xf>
    <xf numFmtId="0" fontId="27" fillId="0" borderId="0" xfId="0" applyFont="1" applyAlignment="1" applyProtection="1">
      <alignment vertical="top"/>
      <protection hidden="1"/>
    </xf>
    <xf numFmtId="0" fontId="33" fillId="0" borderId="0" xfId="0" applyFont="1" applyAlignment="1" applyProtection="1">
      <alignment vertical="top"/>
      <protection hidden="1"/>
    </xf>
    <xf numFmtId="0" fontId="38" fillId="0" borderId="0" xfId="0" applyFont="1" applyAlignment="1" applyProtection="1">
      <alignment vertical="top"/>
      <protection hidden="1"/>
    </xf>
    <xf numFmtId="0" fontId="27" fillId="4" borderId="0" xfId="0" applyFont="1" applyFill="1" applyAlignment="1" applyProtection="1">
      <alignment vertical="top"/>
      <protection hidden="1"/>
    </xf>
    <xf numFmtId="0" fontId="49" fillId="0" borderId="10" xfId="0" applyFont="1" applyBorder="1" applyAlignment="1" applyProtection="1">
      <alignment horizontal="center"/>
      <protection hidden="1"/>
    </xf>
    <xf numFmtId="0" fontId="33" fillId="0" borderId="10" xfId="0" applyFont="1" applyBorder="1" applyProtection="1">
      <protection hidden="1"/>
    </xf>
    <xf numFmtId="0" fontId="33" fillId="0" borderId="10" xfId="0" applyFont="1" applyBorder="1" applyAlignment="1" applyProtection="1">
      <alignment horizontal="right"/>
      <protection hidden="1"/>
    </xf>
    <xf numFmtId="44" fontId="31" fillId="0" borderId="56" xfId="21784" applyFont="1" applyBorder="1" applyAlignment="1" applyProtection="1">
      <protection hidden="1"/>
    </xf>
    <xf numFmtId="0" fontId="33" fillId="0" borderId="80" xfId="0" applyFont="1" applyBorder="1" applyAlignment="1" applyProtection="1">
      <alignment horizontal="left" vertical="top" wrapText="1"/>
      <protection hidden="1"/>
    </xf>
    <xf numFmtId="0" fontId="33" fillId="0" borderId="81" xfId="0" applyFont="1" applyBorder="1" applyAlignment="1" applyProtection="1">
      <alignment horizontal="left" vertical="top" wrapText="1"/>
      <protection hidden="1"/>
    </xf>
    <xf numFmtId="0" fontId="33" fillId="0" borderId="82" xfId="0" applyFont="1" applyBorder="1" applyAlignment="1" applyProtection="1">
      <alignment horizontal="left" vertical="top" wrapText="1"/>
      <protection hidden="1"/>
    </xf>
    <xf numFmtId="0" fontId="44" fillId="44" borderId="52" xfId="21785" applyFont="1" applyFill="1" applyBorder="1" applyAlignment="1">
      <alignment horizontal="left" vertical="center"/>
    </xf>
    <xf numFmtId="0" fontId="44" fillId="44" borderId="53" xfId="21785" applyFont="1" applyFill="1" applyBorder="1" applyAlignment="1">
      <alignment horizontal="left" vertical="center"/>
    </xf>
    <xf numFmtId="0" fontId="44" fillId="44" borderId="52" xfId="21785" applyFont="1" applyFill="1" applyBorder="1" applyAlignment="1">
      <alignment horizontal="center" vertical="center"/>
    </xf>
    <xf numFmtId="0" fontId="44" fillId="44" borderId="53" xfId="21785" applyFont="1" applyFill="1" applyBorder="1" applyAlignment="1">
      <alignment horizontal="center" vertical="center"/>
    </xf>
    <xf numFmtId="0" fontId="56" fillId="0" borderId="83" xfId="21786" applyFont="1" applyBorder="1" applyAlignment="1">
      <alignment vertical="center"/>
    </xf>
    <xf numFmtId="0" fontId="56" fillId="0" borderId="0" xfId="21786" applyFont="1" applyAlignment="1">
      <alignment vertical="center"/>
    </xf>
    <xf numFmtId="5" fontId="48" fillId="0" borderId="0" xfId="0" applyNumberFormat="1" applyFont="1" applyAlignment="1" applyProtection="1">
      <alignment horizontal="center"/>
      <protection hidden="1"/>
    </xf>
    <xf numFmtId="0" fontId="47" fillId="0" borderId="0" xfId="21786" applyFont="1" applyAlignment="1">
      <alignment horizontal="left" vertical="center"/>
    </xf>
    <xf numFmtId="0" fontId="47" fillId="0" borderId="83" xfId="21786" applyFont="1" applyBorder="1" applyAlignment="1">
      <alignment horizontal="center" vertical="center"/>
    </xf>
    <xf numFmtId="1" fontId="45" fillId="0" borderId="0" xfId="21786" applyNumberFormat="1" applyFont="1" applyAlignment="1">
      <alignment horizontal="center" vertical="center"/>
    </xf>
    <xf numFmtId="0" fontId="45" fillId="0" borderId="0" xfId="21786" applyFont="1" applyAlignment="1">
      <alignment horizontal="center" vertical="center"/>
    </xf>
    <xf numFmtId="0" fontId="56" fillId="44" borderId="44" xfId="21786" applyFont="1" applyFill="1" applyBorder="1" applyAlignment="1">
      <alignment vertical="center"/>
    </xf>
    <xf numFmtId="0" fontId="56" fillId="44" borderId="45" xfId="21786" applyFont="1" applyFill="1" applyBorder="1" applyAlignment="1">
      <alignment vertical="center"/>
    </xf>
    <xf numFmtId="168" fontId="45" fillId="0" borderId="60" xfId="21786" applyNumberFormat="1" applyFont="1" applyBorder="1" applyAlignment="1">
      <alignment horizontal="center" vertical="center"/>
    </xf>
    <xf numFmtId="0" fontId="47" fillId="44" borderId="86" xfId="21786" applyFont="1" applyFill="1" applyBorder="1" applyAlignment="1">
      <alignment horizontal="center" vertical="center"/>
    </xf>
    <xf numFmtId="2" fontId="45" fillId="0" borderId="3" xfId="21786" applyNumberFormat="1" applyFont="1" applyBorder="1" applyAlignment="1">
      <alignment horizontal="center" vertical="center"/>
    </xf>
    <xf numFmtId="168" fontId="45" fillId="0" borderId="58" xfId="21786" applyNumberFormat="1" applyFont="1" applyBorder="1" applyAlignment="1">
      <alignment horizontal="center" vertical="center"/>
    </xf>
    <xf numFmtId="169" fontId="27" fillId="0" borderId="0" xfId="0" applyNumberFormat="1" applyFont="1" applyProtection="1">
      <protection hidden="1"/>
    </xf>
    <xf numFmtId="169" fontId="38" fillId="0" borderId="0" xfId="21784" applyNumberFormat="1" applyFont="1" applyAlignment="1" applyProtection="1">
      <alignment horizontal="center" vertical="center"/>
      <protection hidden="1"/>
    </xf>
    <xf numFmtId="0" fontId="58" fillId="0" borderId="0" xfId="0" applyFont="1" applyAlignment="1" applyProtection="1">
      <alignment horizontal="right"/>
      <protection hidden="1"/>
    </xf>
    <xf numFmtId="170" fontId="27" fillId="0" borderId="0" xfId="0" applyNumberFormat="1" applyFont="1" applyProtection="1">
      <protection hidden="1"/>
    </xf>
    <xf numFmtId="0" fontId="44" fillId="44" borderId="3" xfId="0" applyFont="1" applyFill="1" applyBorder="1" applyAlignment="1">
      <alignment horizontal="center" vertical="center"/>
    </xf>
    <xf numFmtId="0" fontId="44" fillId="44" borderId="52" xfId="21785" applyFont="1" applyFill="1" applyBorder="1" applyAlignment="1">
      <alignment horizontal="left" vertical="center"/>
    </xf>
    <xf numFmtId="0" fontId="44" fillId="44" borderId="53" xfId="21785" applyFont="1" applyFill="1" applyBorder="1" applyAlignment="1">
      <alignment horizontal="left" vertical="center"/>
    </xf>
    <xf numFmtId="0" fontId="44" fillId="44" borderId="52" xfId="21785" applyFont="1" applyFill="1" applyBorder="1" applyAlignment="1">
      <alignment horizontal="center" vertical="center"/>
    </xf>
    <xf numFmtId="0" fontId="44" fillId="44" borderId="53" xfId="21785" applyFont="1" applyFill="1" applyBorder="1" applyAlignment="1">
      <alignment horizontal="center" vertical="center"/>
    </xf>
    <xf numFmtId="0" fontId="27" fillId="0" borderId="0" xfId="0" applyFont="1" applyAlignment="1" applyProtection="1">
      <alignment horizontal="right" vertical="center" wrapText="1"/>
      <protection hidden="1"/>
    </xf>
    <xf numFmtId="0" fontId="29" fillId="39" borderId="0" xfId="0" applyFont="1" applyFill="1" applyAlignment="1" applyProtection="1">
      <alignment horizontal="center"/>
      <protection locked="0" hidden="1"/>
    </xf>
    <xf numFmtId="0" fontId="44" fillId="44" borderId="3" xfId="0" applyFont="1" applyFill="1" applyBorder="1" applyAlignment="1">
      <alignment horizontal="left" vertical="center"/>
    </xf>
    <xf numFmtId="0" fontId="33" fillId="0" borderId="0" xfId="0" applyFont="1" applyAlignment="1" applyProtection="1">
      <alignment horizontal="right" wrapText="1"/>
      <protection hidden="1"/>
    </xf>
    <xf numFmtId="0" fontId="33" fillId="0" borderId="56" xfId="0" applyFont="1" applyBorder="1" applyAlignment="1" applyProtection="1">
      <alignment horizontal="right" wrapText="1"/>
      <protection hidden="1"/>
    </xf>
    <xf numFmtId="9" fontId="33" fillId="0" borderId="29" xfId="21783" applyFont="1" applyBorder="1" applyAlignment="1" applyProtection="1">
      <alignment horizontal="left" vertical="top" wrapText="1"/>
      <protection hidden="1"/>
    </xf>
    <xf numFmtId="9" fontId="33" fillId="0" borderId="30" xfId="21783" applyFont="1" applyBorder="1" applyAlignment="1" applyProtection="1">
      <alignment horizontal="left" vertical="top" wrapText="1"/>
      <protection hidden="1"/>
    </xf>
    <xf numFmtId="9" fontId="33" fillId="0" borderId="31" xfId="21783" applyFont="1" applyBorder="1" applyAlignment="1" applyProtection="1">
      <alignment horizontal="left" vertical="top" wrapText="1"/>
      <protection hidden="1"/>
    </xf>
    <xf numFmtId="0" fontId="33" fillId="0" borderId="39" xfId="0" applyFont="1" applyBorder="1" applyAlignment="1" applyProtection="1">
      <alignment horizontal="left" vertical="top" wrapText="1"/>
      <protection hidden="1"/>
    </xf>
    <xf numFmtId="0" fontId="33" fillId="0" borderId="30" xfId="0" applyFont="1" applyBorder="1" applyAlignment="1" applyProtection="1">
      <alignment horizontal="left" vertical="top" wrapText="1"/>
      <protection hidden="1"/>
    </xf>
    <xf numFmtId="0" fontId="33" fillId="0" borderId="40" xfId="0" applyFont="1" applyBorder="1" applyAlignment="1" applyProtection="1">
      <alignment horizontal="left" vertical="top" wrapText="1"/>
      <protection hidden="1"/>
    </xf>
    <xf numFmtId="0" fontId="33" fillId="0" borderId="38" xfId="0" applyFont="1" applyBorder="1" applyAlignment="1" applyProtection="1">
      <alignment horizontal="left" vertical="top" wrapText="1"/>
      <protection hidden="1"/>
    </xf>
    <xf numFmtId="0" fontId="33" fillId="0" borderId="33" xfId="0" applyFont="1" applyBorder="1" applyAlignment="1" applyProtection="1">
      <alignment horizontal="left" vertical="top" wrapText="1"/>
      <protection hidden="1"/>
    </xf>
    <xf numFmtId="0" fontId="33" fillId="0" borderId="41" xfId="0" applyFont="1" applyBorder="1" applyAlignment="1" applyProtection="1">
      <alignment horizontal="left" vertical="top" wrapText="1"/>
      <protection hidden="1"/>
    </xf>
    <xf numFmtId="0" fontId="33" fillId="0" borderId="42" xfId="0" applyFont="1" applyBorder="1" applyAlignment="1" applyProtection="1">
      <alignment horizontal="left" vertical="top" wrapText="1"/>
      <protection hidden="1"/>
    </xf>
    <xf numFmtId="0" fontId="33" fillId="0" borderId="36" xfId="0" applyFont="1" applyBorder="1" applyAlignment="1" applyProtection="1">
      <alignment horizontal="left" vertical="top" wrapText="1"/>
      <protection hidden="1"/>
    </xf>
    <xf numFmtId="0" fontId="33" fillId="0" borderId="43" xfId="0" applyFont="1" applyBorder="1" applyAlignment="1" applyProtection="1">
      <alignment horizontal="left" vertical="top" wrapText="1"/>
      <protection hidden="1"/>
    </xf>
    <xf numFmtId="9" fontId="33" fillId="0" borderId="32" xfId="21783" applyFont="1" applyBorder="1" applyAlignment="1" applyProtection="1">
      <alignment horizontal="left" vertical="top" wrapText="1"/>
      <protection hidden="1"/>
    </xf>
    <xf numFmtId="9" fontId="33" fillId="0" borderId="33" xfId="21783" applyFont="1" applyBorder="1" applyAlignment="1" applyProtection="1">
      <alignment horizontal="left" vertical="top" wrapText="1"/>
      <protection hidden="1"/>
    </xf>
    <xf numFmtId="9" fontId="33" fillId="0" borderId="34" xfId="21783" applyFont="1" applyBorder="1" applyAlignment="1" applyProtection="1">
      <alignment horizontal="left" vertical="top" wrapText="1"/>
      <protection hidden="1"/>
    </xf>
    <xf numFmtId="0" fontId="35" fillId="43" borderId="9" xfId="0" applyFont="1" applyFill="1" applyBorder="1" applyAlignment="1" applyProtection="1">
      <alignment horizontal="left" vertical="top"/>
      <protection hidden="1"/>
    </xf>
    <xf numFmtId="0" fontId="35" fillId="43" borderId="19" xfId="0" applyFont="1" applyFill="1" applyBorder="1" applyAlignment="1" applyProtection="1">
      <alignment horizontal="left" vertical="top"/>
      <protection hidden="1"/>
    </xf>
    <xf numFmtId="0" fontId="35" fillId="43" borderId="6" xfId="0" applyFont="1" applyFill="1" applyBorder="1" applyAlignment="1" applyProtection="1">
      <alignment horizontal="left" vertical="top"/>
      <protection hidden="1"/>
    </xf>
    <xf numFmtId="9" fontId="33" fillId="0" borderId="35" xfId="21783" applyFont="1" applyBorder="1" applyAlignment="1" applyProtection="1">
      <alignment horizontal="left" vertical="top" wrapText="1"/>
      <protection hidden="1"/>
    </xf>
    <xf numFmtId="9" fontId="33" fillId="0" borderId="36" xfId="21783" applyFont="1" applyBorder="1" applyAlignment="1" applyProtection="1">
      <alignment horizontal="left" vertical="top" wrapText="1"/>
      <protection hidden="1"/>
    </xf>
    <xf numFmtId="9" fontId="33" fillId="0" borderId="37" xfId="21783" applyFont="1" applyBorder="1" applyAlignment="1" applyProtection="1">
      <alignment horizontal="left" vertical="top" wrapText="1"/>
      <protection hidden="1"/>
    </xf>
    <xf numFmtId="0" fontId="43" fillId="0" borderId="12" xfId="0" applyFont="1" applyBorder="1" applyAlignment="1" applyProtection="1">
      <alignment vertical="top" wrapText="1"/>
      <protection hidden="1"/>
    </xf>
    <xf numFmtId="0" fontId="43" fillId="0" borderId="0" xfId="0" applyFont="1" applyAlignment="1" applyProtection="1">
      <alignment vertical="top" wrapText="1"/>
      <protection hidden="1"/>
    </xf>
    <xf numFmtId="0" fontId="40" fillId="43" borderId="19" xfId="0" applyFont="1" applyFill="1" applyBorder="1" applyAlignment="1" applyProtection="1">
      <alignment horizontal="left" vertical="top"/>
      <protection hidden="1"/>
    </xf>
    <xf numFmtId="0" fontId="40" fillId="43" borderId="6" xfId="0" applyFont="1" applyFill="1" applyBorder="1" applyAlignment="1" applyProtection="1">
      <alignment horizontal="left" vertical="top"/>
      <protection hidden="1"/>
    </xf>
    <xf numFmtId="0" fontId="33" fillId="0" borderId="29" xfId="0" applyFont="1" applyBorder="1" applyAlignment="1" applyProtection="1">
      <alignment horizontal="left" vertical="top" wrapText="1"/>
      <protection hidden="1"/>
    </xf>
    <xf numFmtId="0" fontId="33" fillId="0" borderId="31" xfId="0" applyFont="1" applyBorder="1" applyAlignment="1" applyProtection="1">
      <alignment horizontal="left" vertical="top" wrapText="1"/>
      <protection hidden="1"/>
    </xf>
    <xf numFmtId="0" fontId="35" fillId="43" borderId="9" xfId="0" applyFont="1" applyFill="1" applyBorder="1" applyAlignment="1" applyProtection="1">
      <alignment horizontal="left" vertical="top" wrapText="1"/>
      <protection hidden="1"/>
    </xf>
    <xf numFmtId="0" fontId="35" fillId="43" borderId="19" xfId="0" applyFont="1" applyFill="1" applyBorder="1" applyAlignment="1" applyProtection="1">
      <alignment horizontal="left" vertical="top" wrapText="1"/>
      <protection hidden="1"/>
    </xf>
    <xf numFmtId="0" fontId="42" fillId="43" borderId="19" xfId="0" applyFont="1" applyFill="1" applyBorder="1" applyAlignment="1" applyProtection="1">
      <alignment horizontal="left" vertical="top" wrapText="1"/>
      <protection hidden="1"/>
    </xf>
    <xf numFmtId="0" fontId="42" fillId="43" borderId="6" xfId="0" applyFont="1" applyFill="1" applyBorder="1" applyAlignment="1" applyProtection="1">
      <alignment horizontal="left" vertical="top" wrapText="1"/>
      <protection hidden="1"/>
    </xf>
    <xf numFmtId="0" fontId="42" fillId="43" borderId="19" xfId="0" applyFont="1" applyFill="1" applyBorder="1" applyAlignment="1" applyProtection="1">
      <alignment horizontal="left" vertical="top"/>
      <protection hidden="1"/>
    </xf>
    <xf numFmtId="0" fontId="42" fillId="43" borderId="6" xfId="0" applyFont="1" applyFill="1" applyBorder="1" applyAlignment="1" applyProtection="1">
      <alignment horizontal="left" vertical="top"/>
      <protection hidden="1"/>
    </xf>
    <xf numFmtId="0" fontId="33" fillId="0" borderId="32" xfId="0" applyFont="1" applyBorder="1" applyAlignment="1" applyProtection="1">
      <alignment horizontal="left" vertical="top" wrapText="1"/>
      <protection hidden="1"/>
    </xf>
    <xf numFmtId="0" fontId="33" fillId="0" borderId="34" xfId="0" applyFont="1" applyBorder="1" applyAlignment="1" applyProtection="1">
      <alignment horizontal="left" vertical="top" wrapText="1"/>
      <protection hidden="1"/>
    </xf>
    <xf numFmtId="0" fontId="56" fillId="44" borderId="84" xfId="21786" applyFont="1" applyFill="1" applyBorder="1" applyAlignment="1">
      <alignment horizontal="center" vertical="center"/>
    </xf>
    <xf numFmtId="0" fontId="56" fillId="44" borderId="85" xfId="21786" applyFont="1" applyFill="1" applyBorder="1" applyAlignment="1">
      <alignment horizontal="center" vertical="center"/>
    </xf>
    <xf numFmtId="0" fontId="41" fillId="0" borderId="0" xfId="0" applyFont="1" applyAlignment="1" applyProtection="1">
      <alignment horizontal="left" wrapText="1"/>
      <protection hidden="1"/>
    </xf>
    <xf numFmtId="0" fontId="44" fillId="0" borderId="0" xfId="21785" applyFont="1" applyAlignment="1">
      <alignment horizontal="left" vertical="center"/>
    </xf>
    <xf numFmtId="0" fontId="44" fillId="0" borderId="0" xfId="21785" applyFont="1" applyAlignment="1">
      <alignment horizontal="center" vertical="center"/>
    </xf>
    <xf numFmtId="0" fontId="33" fillId="0" borderId="35" xfId="0" applyFont="1" applyBorder="1" applyAlignment="1" applyProtection="1">
      <alignment horizontal="left" vertical="top" wrapText="1"/>
      <protection hidden="1"/>
    </xf>
    <xf numFmtId="0" fontId="33" fillId="0" borderId="37" xfId="0" applyFont="1" applyBorder="1" applyAlignment="1" applyProtection="1">
      <alignment horizontal="left" vertical="top" wrapText="1"/>
      <protection hidden="1"/>
    </xf>
    <xf numFmtId="0" fontId="56" fillId="44" borderId="54" xfId="21786" applyFont="1" applyFill="1" applyBorder="1" applyAlignment="1">
      <alignment horizontal="center" vertical="center"/>
    </xf>
    <xf numFmtId="0" fontId="56" fillId="44" borderId="51" xfId="21786" applyFont="1" applyFill="1" applyBorder="1" applyAlignment="1">
      <alignment horizontal="center" vertical="center"/>
    </xf>
  </cellXfs>
  <cellStyles count="21789">
    <cellStyle name="20% - Accent1" xfId="18" builtinId="30" customBuiltin="1"/>
    <cellStyle name="20% - Accent1 2" xfId="19529" xr:uid="{00000000-0005-0000-0000-000000000000}"/>
    <cellStyle name="20% - Accent1 3" xfId="19536" xr:uid="{00000000-0005-0000-0000-000001000000}"/>
    <cellStyle name="20% - Accent1 4" xfId="19535" xr:uid="{00000000-0005-0000-0000-000002000000}"/>
    <cellStyle name="20% - Accent1 5" xfId="19539" xr:uid="{00000000-0005-0000-0000-000003000000}"/>
    <cellStyle name="20% - Accent1 6" xfId="19917" xr:uid="{00000000-0005-0000-0000-000004000000}"/>
    <cellStyle name="20% - Accent2" xfId="22" builtinId="34" customBuiltin="1"/>
    <cellStyle name="20% - Accent2 2" xfId="19533" xr:uid="{00000000-0005-0000-0000-000005000000}"/>
    <cellStyle name="20% - Accent2 3" xfId="19546" xr:uid="{00000000-0005-0000-0000-000006000000}"/>
    <cellStyle name="20% - Accent2 4" xfId="19924" xr:uid="{00000000-0005-0000-0000-000007000000}"/>
    <cellStyle name="20% - Accent2 5" xfId="20118" xr:uid="{00000000-0005-0000-0000-000008000000}"/>
    <cellStyle name="20% - Accent2 6" xfId="20494" xr:uid="{00000000-0005-0000-0000-000009000000}"/>
    <cellStyle name="20% - Accent3" xfId="26" builtinId="38" customBuiltin="1"/>
    <cellStyle name="20% - Accent3 2" xfId="19537" xr:uid="{00000000-0005-0000-0000-00000A000000}"/>
    <cellStyle name="20% - Accent3 3" xfId="19531" xr:uid="{00000000-0005-0000-0000-00000B000000}"/>
    <cellStyle name="20% - Accent3 4" xfId="19528" xr:uid="{00000000-0005-0000-0000-00000C000000}"/>
    <cellStyle name="20% - Accent3 5" xfId="19540" xr:uid="{00000000-0005-0000-0000-00000D000000}"/>
    <cellStyle name="20% - Accent3 6" xfId="19918" xr:uid="{00000000-0005-0000-0000-00000E000000}"/>
    <cellStyle name="20% - Accent4" xfId="30" builtinId="42" customBuiltin="1"/>
    <cellStyle name="20% - Accent4 2" xfId="19541" xr:uid="{00000000-0005-0000-0000-00000F000000}"/>
    <cellStyle name="20% - Accent4 3" xfId="19919" xr:uid="{00000000-0005-0000-0000-000010000000}"/>
    <cellStyle name="20% - Accent4 4" xfId="20113" xr:uid="{00000000-0005-0000-0000-000011000000}"/>
    <cellStyle name="20% - Accent4 5" xfId="20489" xr:uid="{00000000-0005-0000-0000-000012000000}"/>
    <cellStyle name="20% - Accent4 6" xfId="21046" xr:uid="{00000000-0005-0000-0000-000013000000}"/>
    <cellStyle name="20% - Accent5" xfId="34" builtinId="46" customBuiltin="1"/>
    <cellStyle name="20% - Accent5 2" xfId="19544" xr:uid="{00000000-0005-0000-0000-000014000000}"/>
    <cellStyle name="20% - Accent5 3" xfId="19922" xr:uid="{00000000-0005-0000-0000-000015000000}"/>
    <cellStyle name="20% - Accent5 4" xfId="20116" xr:uid="{00000000-0005-0000-0000-000016000000}"/>
    <cellStyle name="20% - Accent5 5" xfId="20492" xr:uid="{00000000-0005-0000-0000-000017000000}"/>
    <cellStyle name="20% - Accent5 6" xfId="21048" xr:uid="{00000000-0005-0000-0000-000018000000}"/>
    <cellStyle name="20% - Accent6" xfId="38" builtinId="50" customBuiltin="1"/>
    <cellStyle name="20% - Accent6 2" xfId="19547" xr:uid="{00000000-0005-0000-0000-000019000000}"/>
    <cellStyle name="20% - Accent6 3" xfId="19925" xr:uid="{00000000-0005-0000-0000-00001A000000}"/>
    <cellStyle name="20% - Accent6 4" xfId="20119" xr:uid="{00000000-0005-0000-0000-00001B000000}"/>
    <cellStyle name="20% - Accent6 5" xfId="20495" xr:uid="{00000000-0005-0000-0000-00001C000000}"/>
    <cellStyle name="20% - Accent6 6" xfId="21050" xr:uid="{00000000-0005-0000-0000-00001D000000}"/>
    <cellStyle name="40% - Accent1" xfId="19" builtinId="31" customBuiltin="1"/>
    <cellStyle name="40% - Accent1 2" xfId="19530" xr:uid="{00000000-0005-0000-0000-000024000000}"/>
    <cellStyle name="40% - Accent1 3" xfId="19532" xr:uid="{00000000-0005-0000-0000-000025000000}"/>
    <cellStyle name="40% - Accent1 4" xfId="19549" xr:uid="{00000000-0005-0000-0000-000026000000}"/>
    <cellStyle name="40% - Accent1 5" xfId="19927" xr:uid="{00000000-0005-0000-0000-000027000000}"/>
    <cellStyle name="40% - Accent1 6" xfId="20121" xr:uid="{00000000-0005-0000-0000-000028000000}"/>
    <cellStyle name="40% - Accent2" xfId="23" builtinId="35" customBuiltin="1"/>
    <cellStyle name="40% - Accent2 2" xfId="19534" xr:uid="{00000000-0005-0000-0000-000029000000}"/>
    <cellStyle name="40% - Accent2 3" xfId="19543" xr:uid="{00000000-0005-0000-0000-00002A000000}"/>
    <cellStyle name="40% - Accent2 4" xfId="19921" xr:uid="{00000000-0005-0000-0000-00002B000000}"/>
    <cellStyle name="40% - Accent2 5" xfId="20115" xr:uid="{00000000-0005-0000-0000-00002C000000}"/>
    <cellStyle name="40% - Accent2 6" xfId="20491" xr:uid="{00000000-0005-0000-0000-00002D000000}"/>
    <cellStyle name="40% - Accent3" xfId="27" builtinId="39" customBuiltin="1"/>
    <cellStyle name="40% - Accent3 2" xfId="19538" xr:uid="{00000000-0005-0000-0000-00002E000000}"/>
    <cellStyle name="40% - Accent3 3" xfId="19916" xr:uid="{00000000-0005-0000-0000-00002F000000}"/>
    <cellStyle name="40% - Accent3 4" xfId="20112" xr:uid="{00000000-0005-0000-0000-000030000000}"/>
    <cellStyle name="40% - Accent3 5" xfId="20488" xr:uid="{00000000-0005-0000-0000-000031000000}"/>
    <cellStyle name="40% - Accent3 6" xfId="21045" xr:uid="{00000000-0005-0000-0000-000032000000}"/>
    <cellStyle name="40% - Accent4" xfId="31" builtinId="43" customBuiltin="1"/>
    <cellStyle name="40% - Accent4 2" xfId="19542" xr:uid="{00000000-0005-0000-0000-000033000000}"/>
    <cellStyle name="40% - Accent4 3" xfId="19920" xr:uid="{00000000-0005-0000-0000-000034000000}"/>
    <cellStyle name="40% - Accent4 4" xfId="20114" xr:uid="{00000000-0005-0000-0000-000035000000}"/>
    <cellStyle name="40% - Accent4 5" xfId="20490" xr:uid="{00000000-0005-0000-0000-000036000000}"/>
    <cellStyle name="40% - Accent4 6" xfId="21047" xr:uid="{00000000-0005-0000-0000-000037000000}"/>
    <cellStyle name="40% - Accent5" xfId="35" builtinId="47" customBuiltin="1"/>
    <cellStyle name="40% - Accent5 2" xfId="19545" xr:uid="{00000000-0005-0000-0000-000038000000}"/>
    <cellStyle name="40% - Accent5 3" xfId="19923" xr:uid="{00000000-0005-0000-0000-000039000000}"/>
    <cellStyle name="40% - Accent5 4" xfId="20117" xr:uid="{00000000-0005-0000-0000-00003A000000}"/>
    <cellStyle name="40% - Accent5 5" xfId="20493" xr:uid="{00000000-0005-0000-0000-00003B000000}"/>
    <cellStyle name="40% - Accent5 6" xfId="21049" xr:uid="{00000000-0005-0000-0000-00003C000000}"/>
    <cellStyle name="40% - Accent6" xfId="39" builtinId="51" customBuiltin="1"/>
    <cellStyle name="40% - Accent6 2" xfId="19548" xr:uid="{00000000-0005-0000-0000-00003D000000}"/>
    <cellStyle name="40% - Accent6 3" xfId="19926" xr:uid="{00000000-0005-0000-0000-00003E000000}"/>
    <cellStyle name="40% - Accent6 4" xfId="20120" xr:uid="{00000000-0005-0000-0000-00003F000000}"/>
    <cellStyle name="40% - Accent6 5" xfId="20496" xr:uid="{00000000-0005-0000-0000-000040000000}"/>
    <cellStyle name="40% - Accent6 6" xfId="21051" xr:uid="{00000000-0005-0000-0000-000041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21782" builtinId="3"/>
    <cellStyle name="Comma 10" xfId="60" xr:uid="{00000000-0005-0000-0000-000052000000}"/>
    <cellStyle name="Comma 11" xfId="62" xr:uid="{00000000-0005-0000-0000-000053000000}"/>
    <cellStyle name="Comma 12" xfId="64" xr:uid="{00000000-0005-0000-0000-000054000000}"/>
    <cellStyle name="Comma 13" xfId="66" xr:uid="{00000000-0005-0000-0000-000055000000}"/>
    <cellStyle name="Comma 14" xfId="68" xr:uid="{00000000-0005-0000-0000-000056000000}"/>
    <cellStyle name="Comma 15" xfId="70" xr:uid="{00000000-0005-0000-0000-000057000000}"/>
    <cellStyle name="Comma 16" xfId="77" xr:uid="{00000000-0005-0000-0000-000058000000}"/>
    <cellStyle name="Comma 17" xfId="79" xr:uid="{00000000-0005-0000-0000-000059000000}"/>
    <cellStyle name="Comma 18" xfId="81" xr:uid="{00000000-0005-0000-0000-00005A000000}"/>
    <cellStyle name="Comma 19" xfId="83" xr:uid="{00000000-0005-0000-0000-00005B000000}"/>
    <cellStyle name="Comma 2" xfId="73" xr:uid="{00000000-0005-0000-0000-00005C000000}"/>
    <cellStyle name="Comma 20" xfId="19411" xr:uid="{00000000-0005-0000-0000-00005D000000}"/>
    <cellStyle name="Comma 21" xfId="19415" xr:uid="{00000000-0005-0000-0000-00005E000000}"/>
    <cellStyle name="Comma 23" xfId="19422" xr:uid="{00000000-0005-0000-0000-00005F000000}"/>
    <cellStyle name="Comma 24" xfId="19426" xr:uid="{00000000-0005-0000-0000-000060000000}"/>
    <cellStyle name="Comma 25" xfId="19430" xr:uid="{00000000-0005-0000-0000-000061000000}"/>
    <cellStyle name="Comma 26" xfId="19434" xr:uid="{00000000-0005-0000-0000-000062000000}"/>
    <cellStyle name="Comma 27" xfId="19438" xr:uid="{00000000-0005-0000-0000-000063000000}"/>
    <cellStyle name="Comma 28" xfId="19442" xr:uid="{00000000-0005-0000-0000-000064000000}"/>
    <cellStyle name="Comma 29" xfId="19446" xr:uid="{00000000-0005-0000-0000-000065000000}"/>
    <cellStyle name="Comma 3" xfId="75" xr:uid="{00000000-0005-0000-0000-000066000000}"/>
    <cellStyle name="Comma 30" xfId="19450" xr:uid="{00000000-0005-0000-0000-000067000000}"/>
    <cellStyle name="Comma 31" xfId="19454" xr:uid="{00000000-0005-0000-0000-000068000000}"/>
    <cellStyle name="Comma 32" xfId="19458" xr:uid="{00000000-0005-0000-0000-000069000000}"/>
    <cellStyle name="Comma 33" xfId="19462" xr:uid="{00000000-0005-0000-0000-00006A000000}"/>
    <cellStyle name="Comma 34" xfId="19466" xr:uid="{00000000-0005-0000-0000-00006B000000}"/>
    <cellStyle name="Comma 35" xfId="19470" xr:uid="{00000000-0005-0000-0000-00006C000000}"/>
    <cellStyle name="Comma 36" xfId="19474" xr:uid="{00000000-0005-0000-0000-00006D000000}"/>
    <cellStyle name="Comma 37" xfId="19478" xr:uid="{00000000-0005-0000-0000-00006E000000}"/>
    <cellStyle name="Comma 38" xfId="19482" xr:uid="{00000000-0005-0000-0000-00006F000000}"/>
    <cellStyle name="Comma 4" xfId="48" xr:uid="{00000000-0005-0000-0000-000070000000}"/>
    <cellStyle name="Comma 5" xfId="50" xr:uid="{00000000-0005-0000-0000-000071000000}"/>
    <cellStyle name="Comma 6" xfId="52" xr:uid="{00000000-0005-0000-0000-000072000000}"/>
    <cellStyle name="Comma 7" xfId="54" xr:uid="{00000000-0005-0000-0000-000073000000}"/>
    <cellStyle name="Comma 8" xfId="56" xr:uid="{00000000-0005-0000-0000-000074000000}"/>
    <cellStyle name="Comma 9" xfId="58" xr:uid="{00000000-0005-0000-0000-000075000000}"/>
    <cellStyle name="Currency" xfId="21784" builtinId="4"/>
    <cellStyle name="Currency 10" xfId="5386" xr:uid="{00000000-0005-0000-0000-000076000000}"/>
    <cellStyle name="Currency 11" xfId="6709" xr:uid="{00000000-0005-0000-0000-000077000000}"/>
    <cellStyle name="Currency 12" xfId="8296" xr:uid="{00000000-0005-0000-0000-000078000000}"/>
    <cellStyle name="Currency 13" xfId="9883" xr:uid="{00000000-0005-0000-0000-000079000000}"/>
    <cellStyle name="Currency 14" xfId="11998" xr:uid="{00000000-0005-0000-0000-00007A000000}"/>
    <cellStyle name="Currency 15" xfId="14113" xr:uid="{00000000-0005-0000-0000-00007B000000}"/>
    <cellStyle name="Currency 16" xfId="15964" xr:uid="{00000000-0005-0000-0000-00007C000000}"/>
    <cellStyle name="Currency 17" xfId="17815" xr:uid="{00000000-0005-0000-0000-00007D000000}"/>
    <cellStyle name="Currency 18" xfId="17818" xr:uid="{00000000-0005-0000-0000-00007E000000}"/>
    <cellStyle name="Currency 19" xfId="17821" xr:uid="{00000000-0005-0000-0000-00007F000000}"/>
    <cellStyle name="Currency 2" xfId="45" xr:uid="{00000000-0005-0000-0000-000080000000}"/>
    <cellStyle name="Currency 2 10" xfId="19445" xr:uid="{00000000-0005-0000-0000-000081000000}"/>
    <cellStyle name="Currency 2 11" xfId="19449" xr:uid="{00000000-0005-0000-0000-000082000000}"/>
    <cellStyle name="Currency 2 12" xfId="19453" xr:uid="{00000000-0005-0000-0000-000083000000}"/>
    <cellStyle name="Currency 2 13" xfId="19457" xr:uid="{00000000-0005-0000-0000-000084000000}"/>
    <cellStyle name="Currency 2 14" xfId="19461" xr:uid="{00000000-0005-0000-0000-000085000000}"/>
    <cellStyle name="Currency 2 15" xfId="19465" xr:uid="{00000000-0005-0000-0000-000086000000}"/>
    <cellStyle name="Currency 2 16" xfId="19469" xr:uid="{00000000-0005-0000-0000-000087000000}"/>
    <cellStyle name="Currency 2 17" xfId="19473" xr:uid="{00000000-0005-0000-0000-000088000000}"/>
    <cellStyle name="Currency 2 18" xfId="19477" xr:uid="{00000000-0005-0000-0000-000089000000}"/>
    <cellStyle name="Currency 2 19" xfId="19481" xr:uid="{00000000-0005-0000-0000-00008A000000}"/>
    <cellStyle name="Currency 2 2" xfId="19414" xr:uid="{00000000-0005-0000-0000-00008B000000}"/>
    <cellStyle name="Currency 2 20" xfId="19485" xr:uid="{00000000-0005-0000-0000-00008C000000}"/>
    <cellStyle name="Currency 2 21" xfId="19488" xr:uid="{00000000-0005-0000-0000-00008D000000}"/>
    <cellStyle name="Currency 2 22" xfId="19492" xr:uid="{00000000-0005-0000-0000-00008E000000}"/>
    <cellStyle name="Currency 2 23" xfId="19496" xr:uid="{00000000-0005-0000-0000-00008F000000}"/>
    <cellStyle name="Currency 2 24" xfId="19500" xr:uid="{00000000-0005-0000-0000-000090000000}"/>
    <cellStyle name="Currency 2 25" xfId="19504" xr:uid="{00000000-0005-0000-0000-000091000000}"/>
    <cellStyle name="Currency 2 26" xfId="19508" xr:uid="{00000000-0005-0000-0000-000092000000}"/>
    <cellStyle name="Currency 2 27" xfId="19512" xr:uid="{00000000-0005-0000-0000-000093000000}"/>
    <cellStyle name="Currency 2 28" xfId="19516" xr:uid="{00000000-0005-0000-0000-000094000000}"/>
    <cellStyle name="Currency 2 3" xfId="19418" xr:uid="{00000000-0005-0000-0000-000095000000}"/>
    <cellStyle name="Currency 2 4" xfId="19421" xr:uid="{00000000-0005-0000-0000-000096000000}"/>
    <cellStyle name="Currency 2 5" xfId="19425" xr:uid="{00000000-0005-0000-0000-000097000000}"/>
    <cellStyle name="Currency 2 6" xfId="19429" xr:uid="{00000000-0005-0000-0000-000098000000}"/>
    <cellStyle name="Currency 2 7" xfId="19433" xr:uid="{00000000-0005-0000-0000-000099000000}"/>
    <cellStyle name="Currency 2 8" xfId="19437" xr:uid="{00000000-0005-0000-0000-00009A000000}"/>
    <cellStyle name="Currency 2 9" xfId="19441" xr:uid="{00000000-0005-0000-0000-00009B000000}"/>
    <cellStyle name="Currency 20" xfId="18616" xr:uid="{00000000-0005-0000-0000-00009C000000}"/>
    <cellStyle name="Currency 3" xfId="85" xr:uid="{00000000-0005-0000-0000-00009D000000}"/>
    <cellStyle name="Currency 4" xfId="1144" xr:uid="{00000000-0005-0000-0000-00009E000000}"/>
    <cellStyle name="Currency 5" xfId="2203" xr:uid="{00000000-0005-0000-0000-00009F000000}"/>
    <cellStyle name="Currency 6" xfId="2602" xr:uid="{00000000-0005-0000-0000-0000A0000000}"/>
    <cellStyle name="Currency 7" xfId="3001" xr:uid="{00000000-0005-0000-0000-0000A1000000}"/>
    <cellStyle name="Currency 8" xfId="3532" xr:uid="{00000000-0005-0000-0000-0000A2000000}"/>
    <cellStyle name="Currency 9" xfId="4063" xr:uid="{00000000-0005-0000-0000-0000A3000000}"/>
    <cellStyle name="Explanatory Text" xfId="15" builtinId="53" customBuilti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176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08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40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572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04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36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967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35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367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499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31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763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895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26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293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692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092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24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355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23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755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886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154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286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18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50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682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14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46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078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09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477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5" builtinId="9" hidden="1"/>
    <cellStyle name="Followed Hyperlink" xfId="5607" builtinId="9" hidden="1"/>
    <cellStyle name="Followed Hyperlink" xfId="5611" builtinId="9" hidden="1"/>
    <cellStyle name="Followed Hyperlink" xfId="5613" builtinId="9" hidden="1"/>
    <cellStyle name="Followed Hyperlink" xfId="5615" builtinId="9" hidden="1"/>
    <cellStyle name="Followed Hyperlink" xfId="5617" builtinId="9" hidden="1"/>
    <cellStyle name="Followed Hyperlink" xfId="5619" builtinId="9" hidden="1"/>
    <cellStyle name="Followed Hyperlink" xfId="5621" builtinId="9" hidden="1"/>
    <cellStyle name="Followed Hyperlink" xfId="5623" builtinId="9" hidden="1"/>
    <cellStyle name="Followed Hyperlink" xfId="5625" builtinId="9" hidden="1"/>
    <cellStyle name="Followed Hyperlink" xfId="5627" builtinId="9" hidden="1"/>
    <cellStyle name="Followed Hyperlink" xfId="5629" builtinId="9" hidden="1"/>
    <cellStyle name="Followed Hyperlink" xfId="5631" builtinId="9" hidden="1"/>
    <cellStyle name="Followed Hyperlink" xfId="5633" builtinId="9" hidden="1"/>
    <cellStyle name="Followed Hyperlink" xfId="5635" builtinId="9" hidden="1"/>
    <cellStyle name="Followed Hyperlink" xfId="5637" builtinId="9" hidden="1"/>
    <cellStyle name="Followed Hyperlink" xfId="5639" builtinId="9" hidden="1"/>
    <cellStyle name="Followed Hyperlink" xfId="5641" builtinId="9" hidden="1"/>
    <cellStyle name="Followed Hyperlink" xfId="5643" builtinId="9" hidden="1"/>
    <cellStyle name="Followed Hyperlink" xfId="5645" builtinId="9" hidden="1"/>
    <cellStyle name="Followed Hyperlink" xfId="5647" builtinId="9" hidden="1"/>
    <cellStyle name="Followed Hyperlink" xfId="5649" builtinId="9" hidden="1"/>
    <cellStyle name="Followed Hyperlink" xfId="5651" builtinId="9" hidden="1"/>
    <cellStyle name="Followed Hyperlink" xfId="5653" builtinId="9" hidden="1"/>
    <cellStyle name="Followed Hyperlink" xfId="5655" builtinId="9" hidden="1"/>
    <cellStyle name="Followed Hyperlink" xfId="5609" builtinId="9" hidden="1"/>
    <cellStyle name="Followed Hyperlink" xfId="5657" builtinId="9" hidden="1"/>
    <cellStyle name="Followed Hyperlink" xfId="5659" builtinId="9" hidden="1"/>
    <cellStyle name="Followed Hyperlink" xfId="5661" builtinId="9" hidden="1"/>
    <cellStyle name="Followed Hyperlink" xfId="5663" builtinId="9" hidden="1"/>
    <cellStyle name="Followed Hyperlink" xfId="5665" builtinId="9" hidden="1"/>
    <cellStyle name="Followed Hyperlink" xfId="5667" builtinId="9" hidden="1"/>
    <cellStyle name="Followed Hyperlink" xfId="5669" builtinId="9" hidden="1"/>
    <cellStyle name="Followed Hyperlink" xfId="5671" builtinId="9" hidden="1"/>
    <cellStyle name="Followed Hyperlink" xfId="5673" builtinId="9" hidden="1"/>
    <cellStyle name="Followed Hyperlink" xfId="5675" builtinId="9" hidden="1"/>
    <cellStyle name="Followed Hyperlink" xfId="5677" builtinId="9" hidden="1"/>
    <cellStyle name="Followed Hyperlink" xfId="5679" builtinId="9" hidden="1"/>
    <cellStyle name="Followed Hyperlink" xfId="5681" builtinId="9" hidden="1"/>
    <cellStyle name="Followed Hyperlink" xfId="5683" builtinId="9" hidden="1"/>
    <cellStyle name="Followed Hyperlink" xfId="5685" builtinId="9" hidden="1"/>
    <cellStyle name="Followed Hyperlink" xfId="5687" builtinId="9" hidden="1"/>
    <cellStyle name="Followed Hyperlink" xfId="5689" builtinId="9" hidden="1"/>
    <cellStyle name="Followed Hyperlink" xfId="5691" builtinId="9" hidden="1"/>
    <cellStyle name="Followed Hyperlink" xfId="5693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41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873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1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69" builtinId="9" hidden="1"/>
    <cellStyle name="Followed Hyperlink" xfId="5971" builtinId="9" hidden="1"/>
    <cellStyle name="Followed Hyperlink" xfId="5973" builtinId="9" hidden="1"/>
    <cellStyle name="Followed Hyperlink" xfId="5975" builtinId="9" hidden="1"/>
    <cellStyle name="Followed Hyperlink" xfId="5977" builtinId="9" hidden="1"/>
    <cellStyle name="Followed Hyperlink" xfId="5979" builtinId="9" hidden="1"/>
    <cellStyle name="Followed Hyperlink" xfId="5981" builtinId="9" hidden="1"/>
    <cellStyle name="Followed Hyperlink" xfId="5983" builtinId="9" hidden="1"/>
    <cellStyle name="Followed Hyperlink" xfId="5985" builtinId="9" hidden="1"/>
    <cellStyle name="Followed Hyperlink" xfId="5987" builtinId="9" hidden="1"/>
    <cellStyle name="Followed Hyperlink" xfId="5989" builtinId="9" hidden="1"/>
    <cellStyle name="Followed Hyperlink" xfId="5991" builtinId="9" hidden="1"/>
    <cellStyle name="Followed Hyperlink" xfId="5993" builtinId="9" hidden="1"/>
    <cellStyle name="Followed Hyperlink" xfId="5995" builtinId="9" hidden="1"/>
    <cellStyle name="Followed Hyperlink" xfId="5997" builtinId="9" hidden="1"/>
    <cellStyle name="Followed Hyperlink" xfId="5999" builtinId="9" hidden="1"/>
    <cellStyle name="Followed Hyperlink" xfId="6001" builtinId="9" hidden="1"/>
    <cellStyle name="Followed Hyperlink" xfId="6003" builtinId="9" hidden="1"/>
    <cellStyle name="Followed Hyperlink" xfId="6007" builtinId="9" hidden="1"/>
    <cellStyle name="Followed Hyperlink" xfId="6009" builtinId="9" hidden="1"/>
    <cellStyle name="Followed Hyperlink" xfId="6011" builtinId="9" hidden="1"/>
    <cellStyle name="Followed Hyperlink" xfId="6013" builtinId="9" hidden="1"/>
    <cellStyle name="Followed Hyperlink" xfId="6015" builtinId="9" hidden="1"/>
    <cellStyle name="Followed Hyperlink" xfId="6017" builtinId="9" hidden="1"/>
    <cellStyle name="Followed Hyperlink" xfId="6019" builtinId="9" hidden="1"/>
    <cellStyle name="Followed Hyperlink" xfId="6021" builtinId="9" hidden="1"/>
    <cellStyle name="Followed Hyperlink" xfId="6023" builtinId="9" hidden="1"/>
    <cellStyle name="Followed Hyperlink" xfId="6025" builtinId="9" hidden="1"/>
    <cellStyle name="Followed Hyperlink" xfId="6027" builtinId="9" hidden="1"/>
    <cellStyle name="Followed Hyperlink" xfId="6029" builtinId="9" hidden="1"/>
    <cellStyle name="Followed Hyperlink" xfId="6031" builtinId="9" hidden="1"/>
    <cellStyle name="Followed Hyperlink" xfId="6033" builtinId="9" hidden="1"/>
    <cellStyle name="Followed Hyperlink" xfId="6035" builtinId="9" hidden="1"/>
    <cellStyle name="Followed Hyperlink" xfId="6037" builtinId="9" hidden="1"/>
    <cellStyle name="Followed Hyperlink" xfId="6039" builtinId="9" hidden="1"/>
    <cellStyle name="Followed Hyperlink" xfId="6041" builtinId="9" hidden="1"/>
    <cellStyle name="Followed Hyperlink" xfId="6043" builtinId="9" hidden="1"/>
    <cellStyle name="Followed Hyperlink" xfId="6045" builtinId="9" hidden="1"/>
    <cellStyle name="Followed Hyperlink" xfId="6047" builtinId="9" hidden="1"/>
    <cellStyle name="Followed Hyperlink" xfId="6049" builtinId="9" hidden="1"/>
    <cellStyle name="Followed Hyperlink" xfId="6051" builtinId="9" hidden="1"/>
    <cellStyle name="Followed Hyperlink" xfId="6005" builtinId="9" hidden="1"/>
    <cellStyle name="Followed Hyperlink" xfId="6053" builtinId="9" hidden="1"/>
    <cellStyle name="Followed Hyperlink" xfId="6055" builtinId="9" hidden="1"/>
    <cellStyle name="Followed Hyperlink" xfId="6057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7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7" builtinId="9" hidden="1"/>
    <cellStyle name="Followed Hyperlink" xfId="6119" builtinId="9" hidden="1"/>
    <cellStyle name="Followed Hyperlink" xfId="6121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9" builtinId="9" hidden="1"/>
    <cellStyle name="Followed Hyperlink" xfId="6151" builtinId="9" hidden="1"/>
    <cellStyle name="Followed Hyperlink" xfId="6153" builtinId="9" hidden="1"/>
    <cellStyle name="Followed Hyperlink" xfId="6155" builtinId="9" hidden="1"/>
    <cellStyle name="Followed Hyperlink" xfId="6157" builtinId="9" hidden="1"/>
    <cellStyle name="Followed Hyperlink" xfId="6159" builtinId="9" hidden="1"/>
    <cellStyle name="Followed Hyperlink" xfId="6161" builtinId="9" hidden="1"/>
    <cellStyle name="Followed Hyperlink" xfId="6163" builtinId="9" hidden="1"/>
    <cellStyle name="Followed Hyperlink" xfId="6165" builtinId="9" hidden="1"/>
    <cellStyle name="Followed Hyperlink" xfId="6167" builtinId="9" hidden="1"/>
    <cellStyle name="Followed Hyperlink" xfId="6169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79" builtinId="9" hidden="1"/>
    <cellStyle name="Followed Hyperlink" xfId="6181" builtinId="9" hidden="1"/>
    <cellStyle name="Followed Hyperlink" xfId="6183" builtinId="9" hidden="1"/>
    <cellStyle name="Followed Hyperlink" xfId="6137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5" builtinId="9" hidden="1"/>
    <cellStyle name="Followed Hyperlink" xfId="6217" builtinId="9" hidden="1"/>
    <cellStyle name="Followed Hyperlink" xfId="6219" builtinId="9" hidden="1"/>
    <cellStyle name="Followed Hyperlink" xfId="6221" builtinId="9" hidden="1"/>
    <cellStyle name="Followed Hyperlink" xfId="6223" builtinId="9" hidden="1"/>
    <cellStyle name="Followed Hyperlink" xfId="6225" builtinId="9" hidden="1"/>
    <cellStyle name="Followed Hyperlink" xfId="6227" builtinId="9" hidden="1"/>
    <cellStyle name="Followed Hyperlink" xfId="6229" builtinId="9" hidden="1"/>
    <cellStyle name="Followed Hyperlink" xfId="6231" builtinId="9" hidden="1"/>
    <cellStyle name="Followed Hyperlink" xfId="6233" builtinId="9" hidden="1"/>
    <cellStyle name="Followed Hyperlink" xfId="6235" builtinId="9" hidden="1"/>
    <cellStyle name="Followed Hyperlink" xfId="6237" builtinId="9" hidden="1"/>
    <cellStyle name="Followed Hyperlink" xfId="6239" builtinId="9" hidden="1"/>
    <cellStyle name="Followed Hyperlink" xfId="6241" builtinId="9" hidden="1"/>
    <cellStyle name="Followed Hyperlink" xfId="6243" builtinId="9" hidden="1"/>
    <cellStyle name="Followed Hyperlink" xfId="6245" builtinId="9" hidden="1"/>
    <cellStyle name="Followed Hyperlink" xfId="6247" builtinId="9" hidden="1"/>
    <cellStyle name="Followed Hyperlink" xfId="6249" builtinId="9" hidden="1"/>
    <cellStyle name="Followed Hyperlink" xfId="6251" builtinId="9" hidden="1"/>
    <cellStyle name="Followed Hyperlink" xfId="6253" builtinId="9" hidden="1"/>
    <cellStyle name="Followed Hyperlink" xfId="6255" builtinId="9" hidden="1"/>
    <cellStyle name="Followed Hyperlink" xfId="6257" builtinId="9" hidden="1"/>
    <cellStyle name="Followed Hyperlink" xfId="6259" builtinId="9" hidden="1"/>
    <cellStyle name="Followed Hyperlink" xfId="6261" builtinId="9" hidden="1"/>
    <cellStyle name="Followed Hyperlink" xfId="6263" builtinId="9" hidden="1"/>
    <cellStyle name="Followed Hyperlink" xfId="6265" builtinId="9" hidden="1"/>
    <cellStyle name="Followed Hyperlink" xfId="6267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269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29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" xfId="6419" builtinId="9" hidden="1"/>
    <cellStyle name="Followed Hyperlink" xfId="6421" builtinId="9" hidden="1"/>
    <cellStyle name="Followed Hyperlink" xfId="6423" builtinId="9" hidden="1"/>
    <cellStyle name="Followed Hyperlink" xfId="6425" builtinId="9" hidden="1"/>
    <cellStyle name="Followed Hyperlink" xfId="6427" builtinId="9" hidden="1"/>
    <cellStyle name="Followed Hyperlink" xfId="6429" builtinId="9" hidden="1"/>
    <cellStyle name="Followed Hyperlink" xfId="6431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1" builtinId="9" hidden="1"/>
    <cellStyle name="Followed Hyperlink" xfId="6443" builtinId="9" hidden="1"/>
    <cellStyle name="Followed Hyperlink" xfId="6445" builtinId="9" hidden="1"/>
    <cellStyle name="Followed Hyperlink" xfId="6447" builtinId="9" hidden="1"/>
    <cellStyle name="Followed Hyperlink" xfId="6401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5" builtinId="9" hidden="1"/>
    <cellStyle name="Followed Hyperlink" xfId="6457" builtinId="9" hidden="1"/>
    <cellStyle name="Followed Hyperlink" xfId="6459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7" builtinId="9" hidden="1"/>
    <cellStyle name="Followed Hyperlink" xfId="6469" builtinId="9" hidden="1"/>
    <cellStyle name="Followed Hyperlink" xfId="6471" builtinId="9" hidden="1"/>
    <cellStyle name="Followed Hyperlink" xfId="6473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32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00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32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064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196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28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460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592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24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856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7988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1" builtinId="9" hidden="1"/>
    <cellStyle name="Followed Hyperlink" xfId="8123" builtinId="9" hidden="1"/>
    <cellStyle name="Followed Hyperlink" xfId="8125" builtinId="9" hidden="1"/>
    <cellStyle name="Followed Hyperlink" xfId="8127" builtinId="9" hidden="1"/>
    <cellStyle name="Followed Hyperlink" xfId="8129" builtinId="9" hidden="1"/>
    <cellStyle name="Followed Hyperlink" xfId="8131" builtinId="9" hidden="1"/>
    <cellStyle name="Followed Hyperlink" xfId="8133" builtinId="9" hidden="1"/>
    <cellStyle name="Followed Hyperlink" xfId="8135" builtinId="9" hidden="1"/>
    <cellStyle name="Followed Hyperlink" xfId="8137" builtinId="9" hidden="1"/>
    <cellStyle name="Followed Hyperlink" xfId="8139" builtinId="9" hidden="1"/>
    <cellStyle name="Followed Hyperlink" xfId="8141" builtinId="9" hidden="1"/>
    <cellStyle name="Followed Hyperlink" xfId="8143" builtinId="9" hidden="1"/>
    <cellStyle name="Followed Hyperlink" xfId="8145" builtinId="9" hidden="1"/>
    <cellStyle name="Followed Hyperlink" xfId="8147" builtinId="9" hidden="1"/>
    <cellStyle name="Followed Hyperlink" xfId="8149" builtinId="9" hidden="1"/>
    <cellStyle name="Followed Hyperlink" xfId="8151" builtinId="9" hidden="1"/>
    <cellStyle name="Followed Hyperlink" xfId="8153" builtinId="9" hidden="1"/>
    <cellStyle name="Followed Hyperlink" xfId="8155" builtinId="9" hidden="1"/>
    <cellStyle name="Followed Hyperlink" xfId="8157" builtinId="9" hidden="1"/>
    <cellStyle name="Followed Hyperlink" xfId="8159" builtinId="9" hidden="1"/>
    <cellStyle name="Followed Hyperlink" xfId="8161" builtinId="9" hidden="1"/>
    <cellStyle name="Followed Hyperlink" xfId="8163" builtinId="9" hidden="1"/>
    <cellStyle name="Followed Hyperlink" xfId="8165" builtinId="9" hidden="1"/>
    <cellStyle name="Followed Hyperlink" xfId="8119" builtinId="9" hidden="1"/>
    <cellStyle name="Followed Hyperlink" xfId="8167" builtinId="9" hidden="1"/>
    <cellStyle name="Followed Hyperlink" xfId="8169" builtinId="9" hidden="1"/>
    <cellStyle name="Followed Hyperlink" xfId="8171" builtinId="9" hidden="1"/>
    <cellStyle name="Followed Hyperlink" xfId="8173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3" builtinId="9" hidden="1"/>
    <cellStyle name="Followed Hyperlink" xfId="8335" builtinId="9" hidden="1"/>
    <cellStyle name="Followed Hyperlink" xfId="8337" builtinId="9" hidden="1"/>
    <cellStyle name="Followed Hyperlink" xfId="8339" builtinId="9" hidden="1"/>
    <cellStyle name="Followed Hyperlink" xfId="8341" builtinId="9" hidden="1"/>
    <cellStyle name="Followed Hyperlink" xfId="8343" builtinId="9" hidden="1"/>
    <cellStyle name="Followed Hyperlink" xfId="8345" builtinId="9" hidden="1"/>
    <cellStyle name="Followed Hyperlink" xfId="834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5" builtinId="9" hidden="1"/>
    <cellStyle name="Followed Hyperlink" xfId="8357" builtinId="9" hidden="1"/>
    <cellStyle name="Followed Hyperlink" xfId="8359" builtinId="9" hidden="1"/>
    <cellStyle name="Followed Hyperlink" xfId="8361" builtinId="9" hidden="1"/>
    <cellStyle name="Followed Hyperlink" xfId="8363" builtinId="9" hidden="1"/>
    <cellStyle name="Followed Hyperlink" xfId="8365" builtinId="9" hidden="1"/>
    <cellStyle name="Followed Hyperlink" xfId="8367" builtinId="9" hidden="1"/>
    <cellStyle name="Followed Hyperlink" xfId="8369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387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79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9" builtinId="9" hidden="1"/>
    <cellStyle name="Followed Hyperlink" xfId="8491" builtinId="9" hidden="1"/>
    <cellStyle name="Followed Hyperlink" xfId="8493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1" builtinId="9" hidden="1"/>
    <cellStyle name="Followed Hyperlink" xfId="8513" builtinId="9" hidden="1"/>
    <cellStyle name="Followed Hyperlink" xfId="8515" builtinId="9" hidden="1"/>
    <cellStyle name="Followed Hyperlink" xfId="8517" builtinId="9" hidden="1"/>
    <cellStyle name="Followed Hyperlink" xfId="8521" builtinId="9" hidden="1"/>
    <cellStyle name="Followed Hyperlink" xfId="8523" builtinId="9" hidden="1"/>
    <cellStyle name="Followed Hyperlink" xfId="8525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5" builtinId="9" hidden="1"/>
    <cellStyle name="Followed Hyperlink" xfId="8537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19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575" builtinId="9" hidden="1"/>
    <cellStyle name="Followed Hyperlink" xfId="8577" builtinId="9" hidden="1"/>
    <cellStyle name="Followed Hyperlink" xfId="8579" builtinId="9" hidden="1"/>
    <cellStyle name="Followed Hyperlink" xfId="8581" builtinId="9" hidden="1"/>
    <cellStyle name="Followed Hyperlink" xfId="8583" builtinId="9" hidden="1"/>
    <cellStyle name="Followed Hyperlink" xfId="8585" builtinId="9" hidden="1"/>
    <cellStyle name="Followed Hyperlink" xfId="8587" builtinId="9" hidden="1"/>
    <cellStyle name="Followed Hyperlink" xfId="8589" builtinId="9" hidden="1"/>
    <cellStyle name="Followed Hyperlink" xfId="8591" builtinId="9" hidden="1"/>
    <cellStyle name="Followed Hyperlink" xfId="8593" builtinId="9" hidden="1"/>
    <cellStyle name="Followed Hyperlink" xfId="8595" builtinId="9" hidden="1"/>
    <cellStyle name="Followed Hyperlink" xfId="8597" builtinId="9" hidden="1"/>
    <cellStyle name="Followed Hyperlink" xfId="8599" builtinId="9" hidden="1"/>
    <cellStyle name="Followed Hyperlink" xfId="8601" builtinId="9" hidden="1"/>
    <cellStyle name="Followed Hyperlink" xfId="8603" builtinId="9" hidden="1"/>
    <cellStyle name="Followed Hyperlink" xfId="8605" builtinId="9" hidden="1"/>
    <cellStyle name="Followed Hyperlink" xfId="8607" builtinId="9" hidden="1"/>
    <cellStyle name="Followed Hyperlink" xfId="8609" builtinId="9" hidden="1"/>
    <cellStyle name="Followed Hyperlink" xfId="8611" builtinId="9" hidden="1"/>
    <cellStyle name="Followed Hyperlink" xfId="8613" builtinId="9" hidden="1"/>
    <cellStyle name="Followed Hyperlink" xfId="8615" builtinId="9" hidden="1"/>
    <cellStyle name="Followed Hyperlink" xfId="8617" builtinId="9" hidden="1"/>
    <cellStyle name="Followed Hyperlink" xfId="8619" builtinId="9" hidden="1"/>
    <cellStyle name="Followed Hyperlink" xfId="8621" builtinId="9" hidden="1"/>
    <cellStyle name="Followed Hyperlink" xfId="8623" builtinId="9" hidden="1"/>
    <cellStyle name="Followed Hyperlink" xfId="8625" builtinId="9" hidden="1"/>
    <cellStyle name="Followed Hyperlink" xfId="8627" builtinId="9" hidden="1"/>
    <cellStyle name="Followed Hyperlink" xfId="8629" builtinId="9" hidden="1"/>
    <cellStyle name="Followed Hyperlink" xfId="8631" builtinId="9" hidden="1"/>
    <cellStyle name="Followed Hyperlink" xfId="8633" builtinId="9" hidden="1"/>
    <cellStyle name="Followed Hyperlink" xfId="8635" builtinId="9" hidden="1"/>
    <cellStyle name="Followed Hyperlink" xfId="8637" builtinId="9" hidden="1"/>
    <cellStyle name="Followed Hyperlink" xfId="8639" builtinId="9" hidden="1"/>
    <cellStyle name="Followed Hyperlink" xfId="8641" builtinId="9" hidden="1"/>
    <cellStyle name="Followed Hyperlink" xfId="8643" builtinId="9" hidden="1"/>
    <cellStyle name="Followed Hyperlink" xfId="8645" builtinId="9" hidden="1"/>
    <cellStyle name="Followed Hyperlink" xfId="8647" builtinId="9" hidden="1"/>
    <cellStyle name="Followed Hyperlink" xfId="8649" builtinId="9" hidden="1"/>
    <cellStyle name="Followed Hyperlink" xfId="8653" builtinId="9" hidden="1"/>
    <cellStyle name="Followed Hyperlink" xfId="8655" builtinId="9" hidden="1"/>
    <cellStyle name="Followed Hyperlink" xfId="8657" builtinId="9" hidden="1"/>
    <cellStyle name="Followed Hyperlink" xfId="8659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7" builtinId="9" hidden="1"/>
    <cellStyle name="Followed Hyperlink" xfId="8669" builtinId="9" hidden="1"/>
    <cellStyle name="Followed Hyperlink" xfId="8671" builtinId="9" hidden="1"/>
    <cellStyle name="Followed Hyperlink" xfId="8673" builtinId="9" hidden="1"/>
    <cellStyle name="Followed Hyperlink" xfId="8675" builtinId="9" hidden="1"/>
    <cellStyle name="Followed Hyperlink" xfId="8677" builtinId="9" hidden="1"/>
    <cellStyle name="Followed Hyperlink" xfId="8679" builtinId="9" hidden="1"/>
    <cellStyle name="Followed Hyperlink" xfId="8681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1" builtinId="9" hidden="1"/>
    <cellStyle name="Followed Hyperlink" xfId="8693" builtinId="9" hidden="1"/>
    <cellStyle name="Followed Hyperlink" xfId="8695" builtinId="9" hidden="1"/>
    <cellStyle name="Followed Hyperlink" xfId="8697" builtinId="9" hidden="1"/>
    <cellStyle name="Followed Hyperlink" xfId="8651" builtinId="9" hidden="1"/>
    <cellStyle name="Followed Hyperlink" xfId="8699" builtinId="9" hidden="1"/>
    <cellStyle name="Followed Hyperlink" xfId="8701" builtinId="9" hidden="1"/>
    <cellStyle name="Followed Hyperlink" xfId="8703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3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3" builtinId="9" hidden="1"/>
    <cellStyle name="Followed Hyperlink" xfId="8725" builtinId="9" hidden="1"/>
    <cellStyle name="Followed Hyperlink" xfId="8727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3" builtinId="9" hidden="1"/>
    <cellStyle name="Followed Hyperlink" xfId="8755" builtinId="9" hidden="1"/>
    <cellStyle name="Followed Hyperlink" xfId="8757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9" builtinId="9" hidden="1"/>
    <cellStyle name="Followed Hyperlink" xfId="8771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3" builtinId="9" hidden="1"/>
    <cellStyle name="Followed Hyperlink" xfId="8825" builtinId="9" hidden="1"/>
    <cellStyle name="Followed Hyperlink" xfId="8827" builtinId="9" hidden="1"/>
    <cellStyle name="Followed Hyperlink" xfId="8829" builtinId="9" hidden="1"/>
    <cellStyle name="Followed Hyperlink" xfId="8783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69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5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17" builtinId="9" hidden="1"/>
    <cellStyle name="Followed Hyperlink" xfId="8919" builtinId="9" hidden="1"/>
    <cellStyle name="Followed Hyperlink" xfId="8921" builtinId="9" hidden="1"/>
    <cellStyle name="Followed Hyperlink" xfId="8923" builtinId="9" hidden="1"/>
    <cellStyle name="Followed Hyperlink" xfId="8925" builtinId="9" hidden="1"/>
    <cellStyle name="Followed Hyperlink" xfId="8927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7" builtinId="9" hidden="1"/>
    <cellStyle name="Followed Hyperlink" xfId="8939" builtinId="9" hidden="1"/>
    <cellStyle name="Followed Hyperlink" xfId="8941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1" builtinId="9" hidden="1"/>
    <cellStyle name="Followed Hyperlink" xfId="8953" builtinId="9" hidden="1"/>
    <cellStyle name="Followed Hyperlink" xfId="8955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15" builtinId="9" hidden="1"/>
    <cellStyle name="Followed Hyperlink" xfId="8963" builtinId="9" hidden="1"/>
    <cellStyle name="Followed Hyperlink" xfId="8965" builtinId="9" hidden="1"/>
    <cellStyle name="Followed Hyperlink" xfId="8967" builtinId="9" hidden="1"/>
    <cellStyle name="Followed Hyperlink" xfId="8969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19" builtinId="9" hidden="1"/>
    <cellStyle name="Followed Hyperlink" xfId="9021" builtinId="9" hidden="1"/>
    <cellStyle name="Followed Hyperlink" xfId="9023" builtinId="9" hidden="1"/>
    <cellStyle name="Followed Hyperlink" xfId="9025" builtinId="9" hidden="1"/>
    <cellStyle name="Followed Hyperlink" xfId="9027" builtinId="9" hidden="1"/>
    <cellStyle name="Followed Hyperlink" xfId="9029" builtinId="9" hidden="1"/>
    <cellStyle name="Followed Hyperlink" xfId="9031" builtinId="9" hidden="1"/>
    <cellStyle name="Followed Hyperlink" xfId="9033" builtinId="9" hidden="1"/>
    <cellStyle name="Followed Hyperlink" xfId="9035" builtinId="9" hidden="1"/>
    <cellStyle name="Followed Hyperlink" xfId="9037" builtinId="9" hidden="1"/>
    <cellStyle name="Followed Hyperlink" xfId="9039" builtinId="9" hidden="1"/>
    <cellStyle name="Followed Hyperlink" xfId="9041" builtinId="9" hidden="1"/>
    <cellStyle name="Followed Hyperlink" xfId="9043" builtinId="9" hidden="1"/>
    <cellStyle name="Followed Hyperlink" xfId="9045" builtinId="9" hidden="1"/>
    <cellStyle name="Followed Hyperlink" xfId="9049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9087" builtinId="9" hidden="1"/>
    <cellStyle name="Followed Hyperlink" xfId="9089" builtinId="9" hidden="1"/>
    <cellStyle name="Followed Hyperlink" xfId="9091" builtinId="9" hidden="1"/>
    <cellStyle name="Followed Hyperlink" xfId="9093" builtinId="9" hidden="1"/>
    <cellStyle name="Followed Hyperlink" xfId="9047" builtinId="9" hidden="1"/>
    <cellStyle name="Followed Hyperlink" xfId="9095" builtinId="9" hidden="1"/>
    <cellStyle name="Followed Hyperlink" xfId="9097" builtinId="9" hidden="1"/>
    <cellStyle name="Followed Hyperlink" xfId="9099" builtinId="9" hidden="1"/>
    <cellStyle name="Followed Hyperlink" xfId="9101" builtinId="9" hidden="1"/>
    <cellStyle name="Followed Hyperlink" xfId="9103" builtinId="9" hidden="1"/>
    <cellStyle name="Followed Hyperlink" xfId="9105" builtinId="9" hidden="1"/>
    <cellStyle name="Followed Hyperlink" xfId="9107" builtinId="9" hidden="1"/>
    <cellStyle name="Followed Hyperlink" xfId="9109" builtinId="9" hidden="1"/>
    <cellStyle name="Followed Hyperlink" xfId="9111" builtinId="9" hidden="1"/>
    <cellStyle name="Followed Hyperlink" xfId="9113" builtinId="9" hidden="1"/>
    <cellStyle name="Followed Hyperlink" xfId="9115" builtinId="9" hidden="1"/>
    <cellStyle name="Followed Hyperlink" xfId="9117" builtinId="9" hidden="1"/>
    <cellStyle name="Followed Hyperlink" xfId="9119" builtinId="9" hidden="1"/>
    <cellStyle name="Followed Hyperlink" xfId="9121" builtinId="9" hidden="1"/>
    <cellStyle name="Followed Hyperlink" xfId="9123" builtinId="9" hidden="1"/>
    <cellStyle name="Followed Hyperlink" xfId="9125" builtinId="9" hidden="1"/>
    <cellStyle name="Followed Hyperlink" xfId="9127" builtinId="9" hidden="1"/>
    <cellStyle name="Followed Hyperlink" xfId="9129" builtinId="9" hidden="1"/>
    <cellStyle name="Followed Hyperlink" xfId="9131" builtinId="9" hidden="1"/>
    <cellStyle name="Followed Hyperlink" xfId="9133" builtinId="9" hidden="1"/>
    <cellStyle name="Followed Hyperlink" xfId="9135" builtinId="9" hidden="1"/>
    <cellStyle name="Followed Hyperlink" xfId="9137" builtinId="9" hidden="1"/>
    <cellStyle name="Followed Hyperlink" xfId="9139" builtinId="9" hidden="1"/>
    <cellStyle name="Followed Hyperlink" xfId="9141" builtinId="9" hidden="1"/>
    <cellStyle name="Followed Hyperlink" xfId="9143" builtinId="9" hidden="1"/>
    <cellStyle name="Followed Hyperlink" xfId="9145" builtinId="9" hidden="1"/>
    <cellStyle name="Followed Hyperlink" xfId="9147" builtinId="9" hidden="1"/>
    <cellStyle name="Followed Hyperlink" xfId="9149" builtinId="9" hidden="1"/>
    <cellStyle name="Followed Hyperlink" xfId="9151" builtinId="9" hidden="1"/>
    <cellStyle name="Followed Hyperlink" xfId="9153" builtinId="9" hidden="1"/>
    <cellStyle name="Followed Hyperlink" xfId="9155" builtinId="9" hidden="1"/>
    <cellStyle name="Followed Hyperlink" xfId="9157" builtinId="9" hidden="1"/>
    <cellStyle name="Followed Hyperlink" xfId="9159" builtinId="9" hidden="1"/>
    <cellStyle name="Followed Hyperlink" xfId="9161" builtinId="9" hidden="1"/>
    <cellStyle name="Followed Hyperlink" xfId="9163" builtinId="9" hidden="1"/>
    <cellStyle name="Followed Hyperlink" xfId="9165" builtinId="9" hidden="1"/>
    <cellStyle name="Followed Hyperlink" xfId="9167" builtinId="9" hidden="1"/>
    <cellStyle name="Followed Hyperlink" xfId="9169" builtinId="9" hidden="1"/>
    <cellStyle name="Followed Hyperlink" xfId="9171" builtinId="9" hidden="1"/>
    <cellStyle name="Followed Hyperlink" xfId="9173" builtinId="9" hidden="1"/>
    <cellStyle name="Followed Hyperlink" xfId="9175" builtinId="9" hidden="1"/>
    <cellStyle name="Followed Hyperlink" xfId="9177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1" builtinId="9" hidden="1"/>
    <cellStyle name="Followed Hyperlink" xfId="9193" builtinId="9" hidden="1"/>
    <cellStyle name="Followed Hyperlink" xfId="9195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179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9273" builtinId="9" hidden="1"/>
    <cellStyle name="Followed Hyperlink" xfId="9275" builtinId="9" hidden="1"/>
    <cellStyle name="Followed Hyperlink" xfId="9277" builtinId="9" hidden="1"/>
    <cellStyle name="Followed Hyperlink" xfId="9279" builtinId="9" hidden="1"/>
    <cellStyle name="Followed Hyperlink" xfId="9281" builtinId="9" hidden="1"/>
    <cellStyle name="Followed Hyperlink" xfId="9283" builtinId="9" hidden="1"/>
    <cellStyle name="Followed Hyperlink" xfId="9285" builtinId="9" hidden="1"/>
    <cellStyle name="Followed Hyperlink" xfId="9287" builtinId="9" hidden="1"/>
    <cellStyle name="Followed Hyperlink" xfId="9289" builtinId="9" hidden="1"/>
    <cellStyle name="Followed Hyperlink" xfId="9291" builtinId="9" hidden="1"/>
    <cellStyle name="Followed Hyperlink" xfId="9293" builtinId="9" hidden="1"/>
    <cellStyle name="Followed Hyperlink" xfId="9295" builtinId="9" hidden="1"/>
    <cellStyle name="Followed Hyperlink" xfId="9297" builtinId="9" hidden="1"/>
    <cellStyle name="Followed Hyperlink" xfId="9299" builtinId="9" hidden="1"/>
    <cellStyle name="Followed Hyperlink" xfId="9301" builtinId="9" hidden="1"/>
    <cellStyle name="Followed Hyperlink" xfId="9303" builtinId="9" hidden="1"/>
    <cellStyle name="Followed Hyperlink" xfId="9305" builtinId="9" hidden="1"/>
    <cellStyle name="Followed Hyperlink" xfId="9307" builtinId="9" hidden="1"/>
    <cellStyle name="Followed Hyperlink" xfId="9309" builtinId="9" hidden="1"/>
    <cellStyle name="Followed Hyperlink" xfId="9313" builtinId="9" hidden="1"/>
    <cellStyle name="Followed Hyperlink" xfId="9315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5" builtinId="9" hidden="1"/>
    <cellStyle name="Followed Hyperlink" xfId="9327" builtinId="9" hidden="1"/>
    <cellStyle name="Followed Hyperlink" xfId="9329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39" builtinId="9" hidden="1"/>
    <cellStyle name="Followed Hyperlink" xfId="9341" builtinId="9" hidden="1"/>
    <cellStyle name="Followed Hyperlink" xfId="9343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3" builtinId="9" hidden="1"/>
    <cellStyle name="Followed Hyperlink" xfId="9355" builtinId="9" hidden="1"/>
    <cellStyle name="Followed Hyperlink" xfId="9357" builtinId="9" hidden="1"/>
    <cellStyle name="Followed Hyperlink" xfId="9311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5" builtinId="9" hidden="1"/>
    <cellStyle name="Followed Hyperlink" xfId="9427" builtinId="9" hidden="1"/>
    <cellStyle name="Followed Hyperlink" xfId="9429" builtinId="9" hidden="1"/>
    <cellStyle name="Followed Hyperlink" xfId="9431" builtinId="9" hidden="1"/>
    <cellStyle name="Followed Hyperlink" xfId="9433" builtinId="9" hidden="1"/>
    <cellStyle name="Followed Hyperlink" xfId="9435" builtinId="9" hidden="1"/>
    <cellStyle name="Followed Hyperlink" xfId="9437" builtinId="9" hidden="1"/>
    <cellStyle name="Followed Hyperlink" xfId="9439" builtinId="9" hidden="1"/>
    <cellStyle name="Followed Hyperlink" xfId="9441" builtinId="9" hidden="1"/>
    <cellStyle name="Followed Hyperlink" xfId="9445" builtinId="9" hidden="1"/>
    <cellStyle name="Followed Hyperlink" xfId="9447" builtinId="9" hidden="1"/>
    <cellStyle name="Followed Hyperlink" xfId="9449" builtinId="9" hidden="1"/>
    <cellStyle name="Followed Hyperlink" xfId="9451" builtinId="9" hidden="1"/>
    <cellStyle name="Followed Hyperlink" xfId="9453" builtinId="9" hidden="1"/>
    <cellStyle name="Followed Hyperlink" xfId="9455" builtinId="9" hidden="1"/>
    <cellStyle name="Followed Hyperlink" xfId="9457" builtinId="9" hidden="1"/>
    <cellStyle name="Followed Hyperlink" xfId="9459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5" builtinId="9" hidden="1"/>
    <cellStyle name="Followed Hyperlink" xfId="9477" builtinId="9" hidden="1"/>
    <cellStyle name="Followed Hyperlink" xfId="9479" builtinId="9" hidden="1"/>
    <cellStyle name="Followed Hyperlink" xfId="9481" builtinId="9" hidden="1"/>
    <cellStyle name="Followed Hyperlink" xfId="9483" builtinId="9" hidden="1"/>
    <cellStyle name="Followed Hyperlink" xfId="9485" builtinId="9" hidden="1"/>
    <cellStyle name="Followed Hyperlink" xfId="9487" builtinId="9" hidden="1"/>
    <cellStyle name="Followed Hyperlink" xfId="9489" builtinId="9" hidden="1"/>
    <cellStyle name="Followed Hyperlink" xfId="9443" builtinId="9" hidden="1"/>
    <cellStyle name="Followed Hyperlink" xfId="9491" builtinId="9" hidden="1"/>
    <cellStyle name="Followed Hyperlink" xfId="9493" builtinId="9" hidden="1"/>
    <cellStyle name="Followed Hyperlink" xfId="9495" builtinId="9" hidden="1"/>
    <cellStyle name="Followed Hyperlink" xfId="9497" builtinId="9" hidden="1"/>
    <cellStyle name="Followed Hyperlink" xfId="9499" builtinId="9" hidden="1"/>
    <cellStyle name="Followed Hyperlink" xfId="9501" builtinId="9" hidden="1"/>
    <cellStyle name="Followed Hyperlink" xfId="9503" builtinId="9" hidden="1"/>
    <cellStyle name="Followed Hyperlink" xfId="9505" builtinId="9" hidden="1"/>
    <cellStyle name="Followed Hyperlink" xfId="9507" builtinId="9" hidden="1"/>
    <cellStyle name="Followed Hyperlink" xfId="9509" builtinId="9" hidden="1"/>
    <cellStyle name="Followed Hyperlink" xfId="9511" builtinId="9" hidden="1"/>
    <cellStyle name="Followed Hyperlink" xfId="9513" builtinId="9" hidden="1"/>
    <cellStyle name="Followed Hyperlink" xfId="9515" builtinId="9" hidden="1"/>
    <cellStyle name="Followed Hyperlink" xfId="9517" builtinId="9" hidden="1"/>
    <cellStyle name="Followed Hyperlink" xfId="9519" builtinId="9" hidden="1"/>
    <cellStyle name="Followed Hyperlink" xfId="9521" builtinId="9" hidden="1"/>
    <cellStyle name="Followed Hyperlink" xfId="9523" builtinId="9" hidden="1"/>
    <cellStyle name="Followed Hyperlink" xfId="9525" builtinId="9" hidden="1"/>
    <cellStyle name="Followed Hyperlink" xfId="9527" builtinId="9" hidden="1"/>
    <cellStyle name="Followed Hyperlink" xfId="9529" builtinId="9" hidden="1"/>
    <cellStyle name="Followed Hyperlink" xfId="9531" builtinId="9" hidden="1"/>
    <cellStyle name="Followed Hyperlink" xfId="9533" builtinId="9" hidden="1"/>
    <cellStyle name="Followed Hyperlink" xfId="9535" builtinId="9" hidden="1"/>
    <cellStyle name="Followed Hyperlink" xfId="9537" builtinId="9" hidden="1"/>
    <cellStyle name="Followed Hyperlink" xfId="9539" builtinId="9" hidden="1"/>
    <cellStyle name="Followed Hyperlink" xfId="9541" builtinId="9" hidden="1"/>
    <cellStyle name="Followed Hyperlink" xfId="9543" builtinId="9" hidden="1"/>
    <cellStyle name="Followed Hyperlink" xfId="9545" builtinId="9" hidden="1"/>
    <cellStyle name="Followed Hyperlink" xfId="9547" builtinId="9" hidden="1"/>
    <cellStyle name="Followed Hyperlink" xfId="9549" builtinId="9" hidden="1"/>
    <cellStyle name="Followed Hyperlink" xfId="9551" builtinId="9" hidden="1"/>
    <cellStyle name="Followed Hyperlink" xfId="9553" builtinId="9" hidden="1"/>
    <cellStyle name="Followed Hyperlink" xfId="9555" builtinId="9" hidden="1"/>
    <cellStyle name="Followed Hyperlink" xfId="9557" builtinId="9" hidden="1"/>
    <cellStyle name="Followed Hyperlink" xfId="9559" builtinId="9" hidden="1"/>
    <cellStyle name="Followed Hyperlink" xfId="9561" builtinId="9" hidden="1"/>
    <cellStyle name="Followed Hyperlink" xfId="9563" builtinId="9" hidden="1"/>
    <cellStyle name="Followed Hyperlink" xfId="9565" builtinId="9" hidden="1"/>
    <cellStyle name="Followed Hyperlink" xfId="9567" builtinId="9" hidden="1"/>
    <cellStyle name="Followed Hyperlink" xfId="9569" builtinId="9" hidden="1"/>
    <cellStyle name="Followed Hyperlink" xfId="9571" builtinId="9" hidden="1"/>
    <cellStyle name="Followed Hyperlink" xfId="9573" builtinId="9" hidden="1"/>
    <cellStyle name="Followed Hyperlink" xfId="9577" builtinId="9" hidden="1"/>
    <cellStyle name="Followed Hyperlink" xfId="9579" builtinId="9" hidden="1"/>
    <cellStyle name="Followed Hyperlink" xfId="9581" builtinId="9" hidden="1"/>
    <cellStyle name="Followed Hyperlink" xfId="9583" builtinId="9" hidden="1"/>
    <cellStyle name="Followed Hyperlink" xfId="9585" builtinId="9" hidden="1"/>
    <cellStyle name="Followed Hyperlink" xfId="9587" builtinId="9" hidden="1"/>
    <cellStyle name="Followed Hyperlink" xfId="9589" builtinId="9" hidden="1"/>
    <cellStyle name="Followed Hyperlink" xfId="9591" builtinId="9" hidden="1"/>
    <cellStyle name="Followed Hyperlink" xfId="9593" builtinId="9" hidden="1"/>
    <cellStyle name="Followed Hyperlink" xfId="9595" builtinId="9" hidden="1"/>
    <cellStyle name="Followed Hyperlink" xfId="9597" builtinId="9" hidden="1"/>
    <cellStyle name="Followed Hyperlink" xfId="9599" builtinId="9" hidden="1"/>
    <cellStyle name="Followed Hyperlink" xfId="9601" builtinId="9" hidden="1"/>
    <cellStyle name="Followed Hyperlink" xfId="9603" builtinId="9" hidden="1"/>
    <cellStyle name="Followed Hyperlink" xfId="9605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575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1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49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06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9974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06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38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370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02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34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766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898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30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162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294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26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558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690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3" builtinId="9" hidden="1"/>
    <cellStyle name="Followed Hyperlink" xfId="11825" builtinId="9" hidden="1"/>
    <cellStyle name="Followed Hyperlink" xfId="11827" builtinId="9" hidden="1"/>
    <cellStyle name="Followed Hyperlink" xfId="11829" builtinId="9" hidden="1"/>
    <cellStyle name="Followed Hyperlink" xfId="11831" builtinId="9" hidden="1"/>
    <cellStyle name="Followed Hyperlink" xfId="11833" builtinId="9" hidden="1"/>
    <cellStyle name="Followed Hyperlink" xfId="11835" builtinId="9" hidden="1"/>
    <cellStyle name="Followed Hyperlink" xfId="11837" builtinId="9" hidden="1"/>
    <cellStyle name="Followed Hyperlink" xfId="11839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21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905" builtinId="9" hidden="1"/>
    <cellStyle name="Followed Hyperlink" xfId="11907" builtinId="9" hidden="1"/>
    <cellStyle name="Followed Hyperlink" xfId="11909" builtinId="9" hidden="1"/>
    <cellStyle name="Followed Hyperlink" xfId="11911" builtinId="9" hidden="1"/>
    <cellStyle name="Followed Hyperlink" xfId="11913" builtinId="9" hidden="1"/>
    <cellStyle name="Followed Hyperlink" xfId="11915" builtinId="9" hidden="1"/>
    <cellStyle name="Followed Hyperlink" xfId="11917" builtinId="9" hidden="1"/>
    <cellStyle name="Followed Hyperlink" xfId="11919" builtinId="9" hidden="1"/>
    <cellStyle name="Followed Hyperlink" xfId="11921" builtinId="9" hidden="1"/>
    <cellStyle name="Followed Hyperlink" xfId="11923" builtinId="9" hidden="1"/>
    <cellStyle name="Followed Hyperlink" xfId="11925" builtinId="9" hidden="1"/>
    <cellStyle name="Followed Hyperlink" xfId="11927" builtinId="9" hidden="1"/>
    <cellStyle name="Followed Hyperlink" xfId="11929" builtinId="9" hidden="1"/>
    <cellStyle name="Followed Hyperlink" xfId="11931" builtinId="9" hidden="1"/>
    <cellStyle name="Followed Hyperlink" xfId="11933" builtinId="9" hidden="1"/>
    <cellStyle name="Followed Hyperlink" xfId="11935" builtinId="9" hidden="1"/>
    <cellStyle name="Followed Hyperlink" xfId="11937" builtinId="9" hidden="1"/>
    <cellStyle name="Followed Hyperlink" xfId="11939" builtinId="9" hidden="1"/>
    <cellStyle name="Followed Hyperlink" xfId="11941" builtinId="9" hidden="1"/>
    <cellStyle name="Followed Hyperlink" xfId="11943" builtinId="9" hidden="1"/>
    <cellStyle name="Followed Hyperlink" xfId="11945" builtinId="9" hidden="1"/>
    <cellStyle name="Followed Hyperlink" xfId="11947" builtinId="9" hidden="1"/>
    <cellStyle name="Followed Hyperlink" xfId="11949" builtinId="9" hidden="1"/>
    <cellStyle name="Followed Hyperlink" xfId="11951" builtinId="9" hidden="1"/>
    <cellStyle name="Followed Hyperlink" xfId="11953" builtinId="9" hidden="1"/>
    <cellStyle name="Followed Hyperlink" xfId="11955" builtinId="9" hidden="1"/>
    <cellStyle name="Followed Hyperlink" xfId="11957" builtinId="9" hidden="1"/>
    <cellStyle name="Followed Hyperlink" xfId="11959" builtinId="9" hidden="1"/>
    <cellStyle name="Followed Hyperlink" xfId="11961" builtinId="9" hidden="1"/>
    <cellStyle name="Followed Hyperlink" xfId="11963" builtinId="9" hidden="1"/>
    <cellStyle name="Followed Hyperlink" xfId="11965" builtinId="9" hidden="1"/>
    <cellStyle name="Followed Hyperlink" xfId="11967" builtinId="9" hidden="1"/>
    <cellStyle name="Followed Hyperlink" xfId="11969" builtinId="9" hidden="1"/>
    <cellStyle name="Followed Hyperlink" xfId="11971" builtinId="9" hidden="1"/>
    <cellStyle name="Followed Hyperlink" xfId="11973" builtinId="9" hidden="1"/>
    <cellStyle name="Followed Hyperlink" xfId="11975" builtinId="9" hidden="1"/>
    <cellStyle name="Followed Hyperlink" xfId="11977" builtinId="9" hidden="1"/>
    <cellStyle name="Followed Hyperlink" xfId="11979" builtinId="9" hidden="1"/>
    <cellStyle name="Followed Hyperlink" xfId="11981" builtinId="9" hidden="1"/>
    <cellStyle name="Followed Hyperlink" xfId="11983" builtinId="9" hidden="1"/>
    <cellStyle name="Followed Hyperlink" xfId="11985" builtinId="9" hidden="1"/>
    <cellStyle name="Followed Hyperlink" xfId="11987" builtinId="9" hidden="1"/>
    <cellStyle name="Followed Hyperlink" xfId="11989" builtinId="9" hidden="1"/>
    <cellStyle name="Followed Hyperlink" xfId="11991" builtinId="9" hidden="1"/>
    <cellStyle name="Followed Hyperlink" xfId="11993" builtinId="9" hidden="1"/>
    <cellStyle name="Followed Hyperlink" xfId="11995" builtinId="9" hidden="1"/>
    <cellStyle name="Followed Hyperlink" xfId="11997" builtinId="9" hidden="1"/>
    <cellStyle name="Followed Hyperlink" xfId="12003" builtinId="9" hidden="1"/>
    <cellStyle name="Followed Hyperlink" xfId="12005" builtinId="9" hidden="1"/>
    <cellStyle name="Followed Hyperlink" xfId="12007" builtinId="9" hidden="1"/>
    <cellStyle name="Followed Hyperlink" xfId="12009" builtinId="9" hidden="1"/>
    <cellStyle name="Followed Hyperlink" xfId="12011" builtinId="9" hidden="1"/>
    <cellStyle name="Followed Hyperlink" xfId="12013" builtinId="9" hidden="1"/>
    <cellStyle name="Followed Hyperlink" xfId="12015" builtinId="9" hidden="1"/>
    <cellStyle name="Followed Hyperlink" xfId="12017" builtinId="9" hidden="1"/>
    <cellStyle name="Followed Hyperlink" xfId="12019" builtinId="9" hidden="1"/>
    <cellStyle name="Followed Hyperlink" xfId="12021" builtinId="9" hidden="1"/>
    <cellStyle name="Followed Hyperlink" xfId="12023" builtinId="9" hidden="1"/>
    <cellStyle name="Followed Hyperlink" xfId="12025" builtinId="9" hidden="1"/>
    <cellStyle name="Followed Hyperlink" xfId="12027" builtinId="9" hidden="1"/>
    <cellStyle name="Followed Hyperlink" xfId="12029" builtinId="9" hidden="1"/>
    <cellStyle name="Followed Hyperlink" xfId="12031" builtinId="9" hidden="1"/>
    <cellStyle name="Followed Hyperlink" xfId="12033" builtinId="9" hidden="1"/>
    <cellStyle name="Followed Hyperlink" xfId="12035" builtinId="9" hidden="1"/>
    <cellStyle name="Followed Hyperlink" xfId="12037" builtinId="9" hidden="1"/>
    <cellStyle name="Followed Hyperlink" xfId="12039" builtinId="9" hidden="1"/>
    <cellStyle name="Followed Hyperlink" xfId="12041" builtinId="9" hidden="1"/>
    <cellStyle name="Followed Hyperlink" xfId="12043" builtinId="9" hidden="1"/>
    <cellStyle name="Followed Hyperlink" xfId="12045" builtinId="9" hidden="1"/>
    <cellStyle name="Followed Hyperlink" xfId="12047" builtinId="9" hidden="1"/>
    <cellStyle name="Followed Hyperlink" xfId="12049" builtinId="9" hidden="1"/>
    <cellStyle name="Followed Hyperlink" xfId="12051" builtinId="9" hidden="1"/>
    <cellStyle name="Followed Hyperlink" xfId="12053" builtinId="9" hidden="1"/>
    <cellStyle name="Followed Hyperlink" xfId="12055" builtinId="9" hidden="1"/>
    <cellStyle name="Followed Hyperlink" xfId="12057" builtinId="9" hidden="1"/>
    <cellStyle name="Followed Hyperlink" xfId="12059" builtinId="9" hidden="1"/>
    <cellStyle name="Followed Hyperlink" xfId="12061" builtinId="9" hidden="1"/>
    <cellStyle name="Followed Hyperlink" xfId="12063" builtinId="9" hidden="1"/>
    <cellStyle name="Followed Hyperlink" xfId="12065" builtinId="9" hidden="1"/>
    <cellStyle name="Followed Hyperlink" xfId="12067" builtinId="9" hidden="1"/>
    <cellStyle name="Followed Hyperlink" xfId="12069" builtinId="9" hidden="1"/>
    <cellStyle name="Followed Hyperlink" xfId="12071" builtinId="9" hidden="1"/>
    <cellStyle name="Followed Hyperlink" xfId="12073" builtinId="9" hidden="1"/>
    <cellStyle name="Followed Hyperlink" xfId="12075" builtinId="9" hidden="1"/>
    <cellStyle name="Followed Hyperlink" xfId="12077" builtinId="9" hidden="1"/>
    <cellStyle name="Followed Hyperlink" xfId="12079" builtinId="9" hidden="1"/>
    <cellStyle name="Followed Hyperlink" xfId="12081" builtinId="9" hidden="1"/>
    <cellStyle name="Followed Hyperlink" xfId="12083" builtinId="9" hidden="1"/>
    <cellStyle name="Followed Hyperlink" xfId="12085" builtinId="9" hidden="1"/>
    <cellStyle name="Followed Hyperlink" xfId="12087" builtinId="9" hidden="1"/>
    <cellStyle name="Followed Hyperlink" xfId="12091" builtinId="9" hidden="1"/>
    <cellStyle name="Followed Hyperlink" xfId="12093" builtinId="9" hidden="1"/>
    <cellStyle name="Followed Hyperlink" xfId="12095" builtinId="9" hidden="1"/>
    <cellStyle name="Followed Hyperlink" xfId="12097" builtinId="9" hidden="1"/>
    <cellStyle name="Followed Hyperlink" xfId="12099" builtinId="9" hidden="1"/>
    <cellStyle name="Followed Hyperlink" xfId="12101" builtinId="9" hidden="1"/>
    <cellStyle name="Followed Hyperlink" xfId="12103" builtinId="9" hidden="1"/>
    <cellStyle name="Followed Hyperlink" xfId="12105" builtinId="9" hidden="1"/>
    <cellStyle name="Followed Hyperlink" xfId="12107" builtinId="9" hidden="1"/>
    <cellStyle name="Followed Hyperlink" xfId="12109" builtinId="9" hidden="1"/>
    <cellStyle name="Followed Hyperlink" xfId="12111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1" builtinId="9" hidden="1"/>
    <cellStyle name="Followed Hyperlink" xfId="12123" builtinId="9" hidden="1"/>
    <cellStyle name="Followed Hyperlink" xfId="12125" builtinId="9" hidden="1"/>
    <cellStyle name="Followed Hyperlink" xfId="12127" builtinId="9" hidden="1"/>
    <cellStyle name="Followed Hyperlink" xfId="12129" builtinId="9" hidden="1"/>
    <cellStyle name="Followed Hyperlink" xfId="12131" builtinId="9" hidden="1"/>
    <cellStyle name="Followed Hyperlink" xfId="12133" builtinId="9" hidden="1"/>
    <cellStyle name="Followed Hyperlink" xfId="12135" builtinId="9" hidden="1"/>
    <cellStyle name="Followed Hyperlink" xfId="12089" builtinId="9" hidden="1"/>
    <cellStyle name="Followed Hyperlink" xfId="12137" builtinId="9" hidden="1"/>
    <cellStyle name="Followed Hyperlink" xfId="12139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49" builtinId="9" hidden="1"/>
    <cellStyle name="Followed Hyperlink" xfId="12151" builtinId="9" hidden="1"/>
    <cellStyle name="Followed Hyperlink" xfId="12153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3" builtinId="9" hidden="1"/>
    <cellStyle name="Followed Hyperlink" xfId="12165" builtinId="9" hidden="1"/>
    <cellStyle name="Followed Hyperlink" xfId="12167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81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21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7" builtinId="9" hidden="1"/>
    <cellStyle name="Followed Hyperlink" xfId="12279" builtinId="9" hidden="1"/>
    <cellStyle name="Followed Hyperlink" xfId="12281" builtinId="9" hidden="1"/>
    <cellStyle name="Followed Hyperlink" xfId="12283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297" builtinId="9" hidden="1"/>
    <cellStyle name="Followed Hyperlink" xfId="12299" builtinId="9" hidden="1"/>
    <cellStyle name="Followed Hyperlink" xfId="12301" builtinId="9" hidden="1"/>
    <cellStyle name="Followed Hyperlink" xfId="12303" builtinId="9" hidden="1"/>
    <cellStyle name="Followed Hyperlink" xfId="12305" builtinId="9" hidden="1"/>
    <cellStyle name="Followed Hyperlink" xfId="12307" builtinId="9" hidden="1"/>
    <cellStyle name="Followed Hyperlink" xfId="12309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317" builtinId="9" hidden="1"/>
    <cellStyle name="Followed Hyperlink" xfId="12319" builtinId="9" hidden="1"/>
    <cellStyle name="Followed Hyperlink" xfId="12321" builtinId="9" hidden="1"/>
    <cellStyle name="Followed Hyperlink" xfId="12323" builtinId="9" hidden="1"/>
    <cellStyle name="Followed Hyperlink" xfId="12325" builtinId="9" hidden="1"/>
    <cellStyle name="Followed Hyperlink" xfId="12327" builtinId="9" hidden="1"/>
    <cellStyle name="Followed Hyperlink" xfId="12329" builtinId="9" hidden="1"/>
    <cellStyle name="Followed Hyperlink" xfId="12331" builtinId="9" hidden="1"/>
    <cellStyle name="Followed Hyperlink" xfId="12333" builtinId="9" hidden="1"/>
    <cellStyle name="Followed Hyperlink" xfId="12335" builtinId="9" hidden="1"/>
    <cellStyle name="Followed Hyperlink" xfId="12337" builtinId="9" hidden="1"/>
    <cellStyle name="Followed Hyperlink" xfId="12339" builtinId="9" hidden="1"/>
    <cellStyle name="Followed Hyperlink" xfId="12341" builtinId="9" hidden="1"/>
    <cellStyle name="Followed Hyperlink" xfId="12343" builtinId="9" hidden="1"/>
    <cellStyle name="Followed Hyperlink" xfId="12345" builtinId="9" hidden="1"/>
    <cellStyle name="Followed Hyperlink" xfId="12347" builtinId="9" hidden="1"/>
    <cellStyle name="Followed Hyperlink" xfId="12349" builtinId="9" hidden="1"/>
    <cellStyle name="Followed Hyperlink" xfId="12351" builtinId="9" hidden="1"/>
    <cellStyle name="Followed Hyperlink" xfId="12355" builtinId="9" hidden="1"/>
    <cellStyle name="Followed Hyperlink" xfId="12357" builtinId="9" hidden="1"/>
    <cellStyle name="Followed Hyperlink" xfId="12359" builtinId="9" hidden="1"/>
    <cellStyle name="Followed Hyperlink" xfId="12361" builtinId="9" hidden="1"/>
    <cellStyle name="Followed Hyperlink" xfId="12363" builtinId="9" hidden="1"/>
    <cellStyle name="Followed Hyperlink" xfId="12365" builtinId="9" hidden="1"/>
    <cellStyle name="Followed Hyperlink" xfId="12367" builtinId="9" hidden="1"/>
    <cellStyle name="Followed Hyperlink" xfId="12369" builtinId="9" hidden="1"/>
    <cellStyle name="Followed Hyperlink" xfId="12371" builtinId="9" hidden="1"/>
    <cellStyle name="Followed Hyperlink" xfId="12373" builtinId="9" hidden="1"/>
    <cellStyle name="Followed Hyperlink" xfId="12375" builtinId="9" hidden="1"/>
    <cellStyle name="Followed Hyperlink" xfId="12377" builtinId="9" hidden="1"/>
    <cellStyle name="Followed Hyperlink" xfId="12379" builtinId="9" hidden="1"/>
    <cellStyle name="Followed Hyperlink" xfId="12381" builtinId="9" hidden="1"/>
    <cellStyle name="Followed Hyperlink" xfId="12383" builtinId="9" hidden="1"/>
    <cellStyle name="Followed Hyperlink" xfId="12385" builtinId="9" hidden="1"/>
    <cellStyle name="Followed Hyperlink" xfId="12387" builtinId="9" hidden="1"/>
    <cellStyle name="Followed Hyperlink" xfId="12389" builtinId="9" hidden="1"/>
    <cellStyle name="Followed Hyperlink" xfId="12391" builtinId="9" hidden="1"/>
    <cellStyle name="Followed Hyperlink" xfId="12393" builtinId="9" hidden="1"/>
    <cellStyle name="Followed Hyperlink" xfId="12395" builtinId="9" hidden="1"/>
    <cellStyle name="Followed Hyperlink" xfId="12397" builtinId="9" hidden="1"/>
    <cellStyle name="Followed Hyperlink" xfId="12399" builtinId="9" hidden="1"/>
    <cellStyle name="Followed Hyperlink" xfId="12353" builtinId="9" hidden="1"/>
    <cellStyle name="Followed Hyperlink" xfId="12401" builtinId="9" hidden="1"/>
    <cellStyle name="Followed Hyperlink" xfId="12403" builtinId="9" hidden="1"/>
    <cellStyle name="Followed Hyperlink" xfId="12405" builtinId="9" hidden="1"/>
    <cellStyle name="Followed Hyperlink" xfId="12407" builtinId="9" hidden="1"/>
    <cellStyle name="Followed Hyperlink" xfId="12409" builtinId="9" hidden="1"/>
    <cellStyle name="Followed Hyperlink" xfId="12411" builtinId="9" hidden="1"/>
    <cellStyle name="Followed Hyperlink" xfId="12413" builtinId="9" hidden="1"/>
    <cellStyle name="Followed Hyperlink" xfId="12415" builtinId="9" hidden="1"/>
    <cellStyle name="Followed Hyperlink" xfId="12417" builtinId="9" hidden="1"/>
    <cellStyle name="Followed Hyperlink" xfId="12419" builtinId="9" hidden="1"/>
    <cellStyle name="Followed Hyperlink" xfId="12421" builtinId="9" hidden="1"/>
    <cellStyle name="Followed Hyperlink" xfId="12423" builtinId="9" hidden="1"/>
    <cellStyle name="Followed Hyperlink" xfId="12425" builtinId="9" hidden="1"/>
    <cellStyle name="Followed Hyperlink" xfId="12427" builtinId="9" hidden="1"/>
    <cellStyle name="Followed Hyperlink" xfId="12429" builtinId="9" hidden="1"/>
    <cellStyle name="Followed Hyperlink" xfId="12431" builtinId="9" hidden="1"/>
    <cellStyle name="Followed Hyperlink" xfId="12433" builtinId="9" hidden="1"/>
    <cellStyle name="Followed Hyperlink" xfId="12435" builtinId="9" hidden="1"/>
    <cellStyle name="Followed Hyperlink" xfId="12437" builtinId="9" hidden="1"/>
    <cellStyle name="Followed Hyperlink" xfId="12439" builtinId="9" hidden="1"/>
    <cellStyle name="Followed Hyperlink" xfId="12441" builtinId="9" hidden="1"/>
    <cellStyle name="Followed Hyperlink" xfId="12443" builtinId="9" hidden="1"/>
    <cellStyle name="Followed Hyperlink" xfId="12445" builtinId="9" hidden="1"/>
    <cellStyle name="Followed Hyperlink" xfId="12447" builtinId="9" hidden="1"/>
    <cellStyle name="Followed Hyperlink" xfId="12449" builtinId="9" hidden="1"/>
    <cellStyle name="Followed Hyperlink" xfId="12451" builtinId="9" hidden="1"/>
    <cellStyle name="Followed Hyperlink" xfId="12453" builtinId="9" hidden="1"/>
    <cellStyle name="Followed Hyperlink" xfId="12455" builtinId="9" hidden="1"/>
    <cellStyle name="Followed Hyperlink" xfId="12457" builtinId="9" hidden="1"/>
    <cellStyle name="Followed Hyperlink" xfId="12459" builtinId="9" hidden="1"/>
    <cellStyle name="Followed Hyperlink" xfId="12461" builtinId="9" hidden="1"/>
    <cellStyle name="Followed Hyperlink" xfId="12463" builtinId="9" hidden="1"/>
    <cellStyle name="Followed Hyperlink" xfId="12465" builtinId="9" hidden="1"/>
    <cellStyle name="Followed Hyperlink" xfId="12467" builtinId="9" hidden="1"/>
    <cellStyle name="Followed Hyperlink" xfId="12469" builtinId="9" hidden="1"/>
    <cellStyle name="Followed Hyperlink" xfId="12471" builtinId="9" hidden="1"/>
    <cellStyle name="Followed Hyperlink" xfId="12473" builtinId="9" hidden="1"/>
    <cellStyle name="Followed Hyperlink" xfId="12475" builtinId="9" hidden="1"/>
    <cellStyle name="Followed Hyperlink" xfId="12477" builtinId="9" hidden="1"/>
    <cellStyle name="Followed Hyperlink" xfId="12479" builtinId="9" hidden="1"/>
    <cellStyle name="Followed Hyperlink" xfId="12481" builtinId="9" hidden="1"/>
    <cellStyle name="Followed Hyperlink" xfId="12483" builtinId="9" hidden="1"/>
    <cellStyle name="Followed Hyperlink" xfId="12487" builtinId="9" hidden="1"/>
    <cellStyle name="Followed Hyperlink" xfId="12489" builtinId="9" hidden="1"/>
    <cellStyle name="Followed Hyperlink" xfId="12491" builtinId="9" hidden="1"/>
    <cellStyle name="Followed Hyperlink" xfId="12493" builtinId="9" hidden="1"/>
    <cellStyle name="Followed Hyperlink" xfId="12495" builtinId="9" hidden="1"/>
    <cellStyle name="Followed Hyperlink" xfId="12497" builtinId="9" hidden="1"/>
    <cellStyle name="Followed Hyperlink" xfId="12499" builtinId="9" hidden="1"/>
    <cellStyle name="Followed Hyperlink" xfId="12501" builtinId="9" hidden="1"/>
    <cellStyle name="Followed Hyperlink" xfId="12503" builtinId="9" hidden="1"/>
    <cellStyle name="Followed Hyperlink" xfId="12505" builtinId="9" hidden="1"/>
    <cellStyle name="Followed Hyperlink" xfId="12507" builtinId="9" hidden="1"/>
    <cellStyle name="Followed Hyperlink" xfId="12509" builtinId="9" hidden="1"/>
    <cellStyle name="Followed Hyperlink" xfId="12511" builtinId="9" hidden="1"/>
    <cellStyle name="Followed Hyperlink" xfId="12513" builtinId="9" hidden="1"/>
    <cellStyle name="Followed Hyperlink" xfId="12515" builtinId="9" hidden="1"/>
    <cellStyle name="Followed Hyperlink" xfId="12517" builtinId="9" hidden="1"/>
    <cellStyle name="Followed Hyperlink" xfId="12519" builtinId="9" hidden="1"/>
    <cellStyle name="Followed Hyperlink" xfId="12521" builtinId="9" hidden="1"/>
    <cellStyle name="Followed Hyperlink" xfId="12523" builtinId="9" hidden="1"/>
    <cellStyle name="Followed Hyperlink" xfId="12525" builtinId="9" hidden="1"/>
    <cellStyle name="Followed Hyperlink" xfId="12527" builtinId="9" hidden="1"/>
    <cellStyle name="Followed Hyperlink" xfId="12529" builtinId="9" hidden="1"/>
    <cellStyle name="Followed Hyperlink" xfId="12531" builtinId="9" hidden="1"/>
    <cellStyle name="Followed Hyperlink" xfId="12485" builtinId="9" hidden="1"/>
    <cellStyle name="Followed Hyperlink" xfId="12533" builtinId="9" hidden="1"/>
    <cellStyle name="Followed Hyperlink" xfId="12535" builtinId="9" hidden="1"/>
    <cellStyle name="Followed Hyperlink" xfId="12537" builtinId="9" hidden="1"/>
    <cellStyle name="Followed Hyperlink" xfId="12539" builtinId="9" hidden="1"/>
    <cellStyle name="Followed Hyperlink" xfId="12541" builtinId="9" hidden="1"/>
    <cellStyle name="Followed Hyperlink" xfId="12543" builtinId="9" hidden="1"/>
    <cellStyle name="Followed Hyperlink" xfId="12545" builtinId="9" hidden="1"/>
    <cellStyle name="Followed Hyperlink" xfId="12547" builtinId="9" hidden="1"/>
    <cellStyle name="Followed Hyperlink" xfId="12549" builtinId="9" hidden="1"/>
    <cellStyle name="Followed Hyperlink" xfId="12551" builtinId="9" hidden="1"/>
    <cellStyle name="Followed Hyperlink" xfId="12553" builtinId="9" hidden="1"/>
    <cellStyle name="Followed Hyperlink" xfId="12555" builtinId="9" hidden="1"/>
    <cellStyle name="Followed Hyperlink" xfId="12557" builtinId="9" hidden="1"/>
    <cellStyle name="Followed Hyperlink" xfId="12559" builtinId="9" hidden="1"/>
    <cellStyle name="Followed Hyperlink" xfId="12561" builtinId="9" hidden="1"/>
    <cellStyle name="Followed Hyperlink" xfId="12563" builtinId="9" hidden="1"/>
    <cellStyle name="Followed Hyperlink" xfId="12565" builtinId="9" hidden="1"/>
    <cellStyle name="Followed Hyperlink" xfId="12567" builtinId="9" hidden="1"/>
    <cellStyle name="Followed Hyperlink" xfId="12569" builtinId="9" hidden="1"/>
    <cellStyle name="Followed Hyperlink" xfId="12571" builtinId="9" hidden="1"/>
    <cellStyle name="Followed Hyperlink" xfId="12573" builtinId="9" hidden="1"/>
    <cellStyle name="Followed Hyperlink" xfId="12575" builtinId="9" hidden="1"/>
    <cellStyle name="Followed Hyperlink" xfId="12577" builtinId="9" hidden="1"/>
    <cellStyle name="Followed Hyperlink" xfId="12579" builtinId="9" hidden="1"/>
    <cellStyle name="Followed Hyperlink" xfId="12581" builtinId="9" hidden="1"/>
    <cellStyle name="Followed Hyperlink" xfId="12583" builtinId="9" hidden="1"/>
    <cellStyle name="Followed Hyperlink" xfId="12585" builtinId="9" hidden="1"/>
    <cellStyle name="Followed Hyperlink" xfId="12587" builtinId="9" hidden="1"/>
    <cellStyle name="Followed Hyperlink" xfId="12589" builtinId="9" hidden="1"/>
    <cellStyle name="Followed Hyperlink" xfId="12591" builtinId="9" hidden="1"/>
    <cellStyle name="Followed Hyperlink" xfId="12593" builtinId="9" hidden="1"/>
    <cellStyle name="Followed Hyperlink" xfId="12595" builtinId="9" hidden="1"/>
    <cellStyle name="Followed Hyperlink" xfId="12597" builtinId="9" hidden="1"/>
    <cellStyle name="Followed Hyperlink" xfId="12599" builtinId="9" hidden="1"/>
    <cellStyle name="Followed Hyperlink" xfId="12601" builtinId="9" hidden="1"/>
    <cellStyle name="Followed Hyperlink" xfId="12603" builtinId="9" hidden="1"/>
    <cellStyle name="Followed Hyperlink" xfId="12605" builtinId="9" hidden="1"/>
    <cellStyle name="Followed Hyperlink" xfId="12607" builtinId="9" hidden="1"/>
    <cellStyle name="Followed Hyperlink" xfId="12609" builtinId="9" hidden="1"/>
    <cellStyle name="Followed Hyperlink" xfId="12611" builtinId="9" hidden="1"/>
    <cellStyle name="Followed Hyperlink" xfId="12613" builtinId="9" hidden="1"/>
    <cellStyle name="Followed Hyperlink" xfId="12615" builtinId="9" hidden="1"/>
    <cellStyle name="Followed Hyperlink" xfId="12619" builtinId="9" hidden="1"/>
    <cellStyle name="Followed Hyperlink" xfId="12621" builtinId="9" hidden="1"/>
    <cellStyle name="Followed Hyperlink" xfId="12623" builtinId="9" hidden="1"/>
    <cellStyle name="Followed Hyperlink" xfId="12625" builtinId="9" hidden="1"/>
    <cellStyle name="Followed Hyperlink" xfId="12627" builtinId="9" hidden="1"/>
    <cellStyle name="Followed Hyperlink" xfId="12629" builtinId="9" hidden="1"/>
    <cellStyle name="Followed Hyperlink" xfId="12631" builtinId="9" hidden="1"/>
    <cellStyle name="Followed Hyperlink" xfId="12633" builtinId="9" hidden="1"/>
    <cellStyle name="Followed Hyperlink" xfId="12635" builtinId="9" hidden="1"/>
    <cellStyle name="Followed Hyperlink" xfId="12637" builtinId="9" hidden="1"/>
    <cellStyle name="Followed Hyperlink" xfId="12639" builtinId="9" hidden="1"/>
    <cellStyle name="Followed Hyperlink" xfId="12641" builtinId="9" hidden="1"/>
    <cellStyle name="Followed Hyperlink" xfId="12643" builtinId="9" hidden="1"/>
    <cellStyle name="Followed Hyperlink" xfId="12645" builtinId="9" hidden="1"/>
    <cellStyle name="Followed Hyperlink" xfId="12647" builtinId="9" hidden="1"/>
    <cellStyle name="Followed Hyperlink" xfId="12649" builtinId="9" hidden="1"/>
    <cellStyle name="Followed Hyperlink" xfId="12651" builtinId="9" hidden="1"/>
    <cellStyle name="Followed Hyperlink" xfId="12653" builtinId="9" hidden="1"/>
    <cellStyle name="Followed Hyperlink" xfId="12655" builtinId="9" hidden="1"/>
    <cellStyle name="Followed Hyperlink" xfId="12657" builtinId="9" hidden="1"/>
    <cellStyle name="Followed Hyperlink" xfId="12659" builtinId="9" hidden="1"/>
    <cellStyle name="Followed Hyperlink" xfId="12661" builtinId="9" hidden="1"/>
    <cellStyle name="Followed Hyperlink" xfId="12663" builtinId="9" hidden="1"/>
    <cellStyle name="Followed Hyperlink" xfId="12617" builtinId="9" hidden="1"/>
    <cellStyle name="Followed Hyperlink" xfId="12665" builtinId="9" hidden="1"/>
    <cellStyle name="Followed Hyperlink" xfId="12667" builtinId="9" hidden="1"/>
    <cellStyle name="Followed Hyperlink" xfId="12669" builtinId="9" hidden="1"/>
    <cellStyle name="Followed Hyperlink" xfId="12671" builtinId="9" hidden="1"/>
    <cellStyle name="Followed Hyperlink" xfId="12673" builtinId="9" hidden="1"/>
    <cellStyle name="Followed Hyperlink" xfId="12675" builtinId="9" hidden="1"/>
    <cellStyle name="Followed Hyperlink" xfId="12677" builtinId="9" hidden="1"/>
    <cellStyle name="Followed Hyperlink" xfId="12679" builtinId="9" hidden="1"/>
    <cellStyle name="Followed Hyperlink" xfId="12681" builtinId="9" hidden="1"/>
    <cellStyle name="Followed Hyperlink" xfId="12683" builtinId="9" hidden="1"/>
    <cellStyle name="Followed Hyperlink" xfId="12685" builtinId="9" hidden="1"/>
    <cellStyle name="Followed Hyperlink" xfId="12687" builtinId="9" hidden="1"/>
    <cellStyle name="Followed Hyperlink" xfId="12689" builtinId="9" hidden="1"/>
    <cellStyle name="Followed Hyperlink" xfId="12691" builtinId="9" hidden="1"/>
    <cellStyle name="Followed Hyperlink" xfId="12693" builtinId="9" hidden="1"/>
    <cellStyle name="Followed Hyperlink" xfId="12695" builtinId="9" hidden="1"/>
    <cellStyle name="Followed Hyperlink" xfId="12697" builtinId="9" hidden="1"/>
    <cellStyle name="Followed Hyperlink" xfId="12699" builtinId="9" hidden="1"/>
    <cellStyle name="Followed Hyperlink" xfId="12701" builtinId="9" hidden="1"/>
    <cellStyle name="Followed Hyperlink" xfId="12703" builtinId="9" hidden="1"/>
    <cellStyle name="Followed Hyperlink" xfId="12705" builtinId="9" hidden="1"/>
    <cellStyle name="Followed Hyperlink" xfId="12707" builtinId="9" hidden="1"/>
    <cellStyle name="Followed Hyperlink" xfId="12709" builtinId="9" hidden="1"/>
    <cellStyle name="Followed Hyperlink" xfId="12711" builtinId="9" hidden="1"/>
    <cellStyle name="Followed Hyperlink" xfId="12713" builtinId="9" hidden="1"/>
    <cellStyle name="Followed Hyperlink" xfId="12715" builtinId="9" hidden="1"/>
    <cellStyle name="Followed Hyperlink" xfId="12717" builtinId="9" hidden="1"/>
    <cellStyle name="Followed Hyperlink" xfId="12719" builtinId="9" hidden="1"/>
    <cellStyle name="Followed Hyperlink" xfId="12721" builtinId="9" hidden="1"/>
    <cellStyle name="Followed Hyperlink" xfId="12723" builtinId="9" hidden="1"/>
    <cellStyle name="Followed Hyperlink" xfId="12725" builtinId="9" hidden="1"/>
    <cellStyle name="Followed Hyperlink" xfId="12727" builtinId="9" hidden="1"/>
    <cellStyle name="Followed Hyperlink" xfId="12729" builtinId="9" hidden="1"/>
    <cellStyle name="Followed Hyperlink" xfId="12731" builtinId="9" hidden="1"/>
    <cellStyle name="Followed Hyperlink" xfId="12733" builtinId="9" hidden="1"/>
    <cellStyle name="Followed Hyperlink" xfId="12735" builtinId="9" hidden="1"/>
    <cellStyle name="Followed Hyperlink" xfId="12737" builtinId="9" hidden="1"/>
    <cellStyle name="Followed Hyperlink" xfId="12739" builtinId="9" hidden="1"/>
    <cellStyle name="Followed Hyperlink" xfId="12741" builtinId="9" hidden="1"/>
    <cellStyle name="Followed Hyperlink" xfId="12743" builtinId="9" hidden="1"/>
    <cellStyle name="Followed Hyperlink" xfId="12745" builtinId="9" hidden="1"/>
    <cellStyle name="Followed Hyperlink" xfId="12747" builtinId="9" hidden="1"/>
    <cellStyle name="Followed Hyperlink" xfId="12751" builtinId="9" hidden="1"/>
    <cellStyle name="Followed Hyperlink" xfId="12753" builtinId="9" hidden="1"/>
    <cellStyle name="Followed Hyperlink" xfId="12755" builtinId="9" hidden="1"/>
    <cellStyle name="Followed Hyperlink" xfId="12757" builtinId="9" hidden="1"/>
    <cellStyle name="Followed Hyperlink" xfId="12759" builtinId="9" hidden="1"/>
    <cellStyle name="Followed Hyperlink" xfId="12761" builtinId="9" hidden="1"/>
    <cellStyle name="Followed Hyperlink" xfId="12763" builtinId="9" hidden="1"/>
    <cellStyle name="Followed Hyperlink" xfId="12765" builtinId="9" hidden="1"/>
    <cellStyle name="Followed Hyperlink" xfId="12767" builtinId="9" hidden="1"/>
    <cellStyle name="Followed Hyperlink" xfId="12769" builtinId="9" hidden="1"/>
    <cellStyle name="Followed Hyperlink" xfId="12771" builtinId="9" hidden="1"/>
    <cellStyle name="Followed Hyperlink" xfId="12773" builtinId="9" hidden="1"/>
    <cellStyle name="Followed Hyperlink" xfId="12775" builtinId="9" hidden="1"/>
    <cellStyle name="Followed Hyperlink" xfId="12777" builtinId="9" hidden="1"/>
    <cellStyle name="Followed Hyperlink" xfId="12779" builtinId="9" hidden="1"/>
    <cellStyle name="Followed Hyperlink" xfId="12781" builtinId="9" hidden="1"/>
    <cellStyle name="Followed Hyperlink" xfId="12783" builtinId="9" hidden="1"/>
    <cellStyle name="Followed Hyperlink" xfId="12785" builtinId="9" hidden="1"/>
    <cellStyle name="Followed Hyperlink" xfId="12787" builtinId="9" hidden="1"/>
    <cellStyle name="Followed Hyperlink" xfId="12789" builtinId="9" hidden="1"/>
    <cellStyle name="Followed Hyperlink" xfId="12791" builtinId="9" hidden="1"/>
    <cellStyle name="Followed Hyperlink" xfId="12793" builtinId="9" hidden="1"/>
    <cellStyle name="Followed Hyperlink" xfId="12795" builtinId="9" hidden="1"/>
    <cellStyle name="Followed Hyperlink" xfId="12749" builtinId="9" hidden="1"/>
    <cellStyle name="Followed Hyperlink" xfId="12797" builtinId="9" hidden="1"/>
    <cellStyle name="Followed Hyperlink" xfId="12799" builtinId="9" hidden="1"/>
    <cellStyle name="Followed Hyperlink" xfId="12801" builtinId="9" hidden="1"/>
    <cellStyle name="Followed Hyperlink" xfId="12803" builtinId="9" hidden="1"/>
    <cellStyle name="Followed Hyperlink" xfId="12805" builtinId="9" hidden="1"/>
    <cellStyle name="Followed Hyperlink" xfId="12807" builtinId="9" hidden="1"/>
    <cellStyle name="Followed Hyperlink" xfId="12809" builtinId="9" hidden="1"/>
    <cellStyle name="Followed Hyperlink" xfId="12811" builtinId="9" hidden="1"/>
    <cellStyle name="Followed Hyperlink" xfId="12813" builtinId="9" hidden="1"/>
    <cellStyle name="Followed Hyperlink" xfId="12815" builtinId="9" hidden="1"/>
    <cellStyle name="Followed Hyperlink" xfId="12817" builtinId="9" hidden="1"/>
    <cellStyle name="Followed Hyperlink" xfId="12819" builtinId="9" hidden="1"/>
    <cellStyle name="Followed Hyperlink" xfId="12821" builtinId="9" hidden="1"/>
    <cellStyle name="Followed Hyperlink" xfId="12823" builtinId="9" hidden="1"/>
    <cellStyle name="Followed Hyperlink" xfId="12825" builtinId="9" hidden="1"/>
    <cellStyle name="Followed Hyperlink" xfId="12827" builtinId="9" hidden="1"/>
    <cellStyle name="Followed Hyperlink" xfId="12829" builtinId="9" hidden="1"/>
    <cellStyle name="Followed Hyperlink" xfId="12831" builtinId="9" hidden="1"/>
    <cellStyle name="Followed Hyperlink" xfId="12833" builtinId="9" hidden="1"/>
    <cellStyle name="Followed Hyperlink" xfId="12835" builtinId="9" hidden="1"/>
    <cellStyle name="Followed Hyperlink" xfId="12837" builtinId="9" hidden="1"/>
    <cellStyle name="Followed Hyperlink" xfId="12839" builtinId="9" hidden="1"/>
    <cellStyle name="Followed Hyperlink" xfId="12841" builtinId="9" hidden="1"/>
    <cellStyle name="Followed Hyperlink" xfId="12843" builtinId="9" hidden="1"/>
    <cellStyle name="Followed Hyperlink" xfId="12845" builtinId="9" hidden="1"/>
    <cellStyle name="Followed Hyperlink" xfId="12847" builtinId="9" hidden="1"/>
    <cellStyle name="Followed Hyperlink" xfId="12849" builtinId="9" hidden="1"/>
    <cellStyle name="Followed Hyperlink" xfId="12851" builtinId="9" hidden="1"/>
    <cellStyle name="Followed Hyperlink" xfId="12853" builtinId="9" hidden="1"/>
    <cellStyle name="Followed Hyperlink" xfId="12855" builtinId="9" hidden="1"/>
    <cellStyle name="Followed Hyperlink" xfId="12857" builtinId="9" hidden="1"/>
    <cellStyle name="Followed Hyperlink" xfId="12859" builtinId="9" hidden="1"/>
    <cellStyle name="Followed Hyperlink" xfId="12861" builtinId="9" hidden="1"/>
    <cellStyle name="Followed Hyperlink" xfId="12863" builtinId="9" hidden="1"/>
    <cellStyle name="Followed Hyperlink" xfId="12865" builtinId="9" hidden="1"/>
    <cellStyle name="Followed Hyperlink" xfId="12867" builtinId="9" hidden="1"/>
    <cellStyle name="Followed Hyperlink" xfId="12869" builtinId="9" hidden="1"/>
    <cellStyle name="Followed Hyperlink" xfId="12871" builtinId="9" hidden="1"/>
    <cellStyle name="Followed Hyperlink" xfId="12873" builtinId="9" hidden="1"/>
    <cellStyle name="Followed Hyperlink" xfId="12875" builtinId="9" hidden="1"/>
    <cellStyle name="Followed Hyperlink" xfId="12877" builtinId="9" hidden="1"/>
    <cellStyle name="Followed Hyperlink" xfId="12879" builtinId="9" hidden="1"/>
    <cellStyle name="Followed Hyperlink" xfId="12883" builtinId="9" hidden="1"/>
    <cellStyle name="Followed Hyperlink" xfId="12885" builtinId="9" hidden="1"/>
    <cellStyle name="Followed Hyperlink" xfId="12887" builtinId="9" hidden="1"/>
    <cellStyle name="Followed Hyperlink" xfId="12889" builtinId="9" hidden="1"/>
    <cellStyle name="Followed Hyperlink" xfId="12891" builtinId="9" hidden="1"/>
    <cellStyle name="Followed Hyperlink" xfId="12893" builtinId="9" hidden="1"/>
    <cellStyle name="Followed Hyperlink" xfId="12895" builtinId="9" hidden="1"/>
    <cellStyle name="Followed Hyperlink" xfId="12897" builtinId="9" hidden="1"/>
    <cellStyle name="Followed Hyperlink" xfId="12899" builtinId="9" hidden="1"/>
    <cellStyle name="Followed Hyperlink" xfId="12901" builtinId="9" hidden="1"/>
    <cellStyle name="Followed Hyperlink" xfId="12903" builtinId="9" hidden="1"/>
    <cellStyle name="Followed Hyperlink" xfId="12905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3" builtinId="9" hidden="1"/>
    <cellStyle name="Followed Hyperlink" xfId="12915" builtinId="9" hidden="1"/>
    <cellStyle name="Followed Hyperlink" xfId="12917" builtinId="9" hidden="1"/>
    <cellStyle name="Followed Hyperlink" xfId="12919" builtinId="9" hidden="1"/>
    <cellStyle name="Followed Hyperlink" xfId="12921" builtinId="9" hidden="1"/>
    <cellStyle name="Followed Hyperlink" xfId="12923" builtinId="9" hidden="1"/>
    <cellStyle name="Followed Hyperlink" xfId="12925" builtinId="9" hidden="1"/>
    <cellStyle name="Followed Hyperlink" xfId="12927" builtinId="9" hidden="1"/>
    <cellStyle name="Followed Hyperlink" xfId="12881" builtinId="9" hidden="1"/>
    <cellStyle name="Followed Hyperlink" xfId="12929" builtinId="9" hidden="1"/>
    <cellStyle name="Followed Hyperlink" xfId="12931" builtinId="9" hidden="1"/>
    <cellStyle name="Followed Hyperlink" xfId="12933" builtinId="9" hidden="1"/>
    <cellStyle name="Followed Hyperlink" xfId="12935" builtinId="9" hidden="1"/>
    <cellStyle name="Followed Hyperlink" xfId="12937" builtinId="9" hidden="1"/>
    <cellStyle name="Followed Hyperlink" xfId="12939" builtinId="9" hidden="1"/>
    <cellStyle name="Followed Hyperlink" xfId="12941" builtinId="9" hidden="1"/>
    <cellStyle name="Followed Hyperlink" xfId="12943" builtinId="9" hidden="1"/>
    <cellStyle name="Followed Hyperlink" xfId="12945" builtinId="9" hidden="1"/>
    <cellStyle name="Followed Hyperlink" xfId="12947" builtinId="9" hidden="1"/>
    <cellStyle name="Followed Hyperlink" xfId="12949" builtinId="9" hidden="1"/>
    <cellStyle name="Followed Hyperlink" xfId="12951" builtinId="9" hidden="1"/>
    <cellStyle name="Followed Hyperlink" xfId="12953" builtinId="9" hidden="1"/>
    <cellStyle name="Followed Hyperlink" xfId="12955" builtinId="9" hidden="1"/>
    <cellStyle name="Followed Hyperlink" xfId="12957" builtinId="9" hidden="1"/>
    <cellStyle name="Followed Hyperlink" xfId="12959" builtinId="9" hidden="1"/>
    <cellStyle name="Followed Hyperlink" xfId="12961" builtinId="9" hidden="1"/>
    <cellStyle name="Followed Hyperlink" xfId="12963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3" builtinId="9" hidden="1"/>
    <cellStyle name="Followed Hyperlink" xfId="12975" builtinId="9" hidden="1"/>
    <cellStyle name="Followed Hyperlink" xfId="12977" builtinId="9" hidden="1"/>
    <cellStyle name="Followed Hyperlink" xfId="12979" builtinId="9" hidden="1"/>
    <cellStyle name="Followed Hyperlink" xfId="12981" builtinId="9" hidden="1"/>
    <cellStyle name="Followed Hyperlink" xfId="12983" builtinId="9" hidden="1"/>
    <cellStyle name="Followed Hyperlink" xfId="12985" builtinId="9" hidden="1"/>
    <cellStyle name="Followed Hyperlink" xfId="12987" builtinId="9" hidden="1"/>
    <cellStyle name="Followed Hyperlink" xfId="12989" builtinId="9" hidden="1"/>
    <cellStyle name="Followed Hyperlink" xfId="12991" builtinId="9" hidden="1"/>
    <cellStyle name="Followed Hyperlink" xfId="12993" builtinId="9" hidden="1"/>
    <cellStyle name="Followed Hyperlink" xfId="12995" builtinId="9" hidden="1"/>
    <cellStyle name="Followed Hyperlink" xfId="12997" builtinId="9" hidden="1"/>
    <cellStyle name="Followed Hyperlink" xfId="12999" builtinId="9" hidden="1"/>
    <cellStyle name="Followed Hyperlink" xfId="13001" builtinId="9" hidden="1"/>
    <cellStyle name="Followed Hyperlink" xfId="13003" builtinId="9" hidden="1"/>
    <cellStyle name="Followed Hyperlink" xfId="13005" builtinId="9" hidden="1"/>
    <cellStyle name="Followed Hyperlink" xfId="13007" builtinId="9" hidden="1"/>
    <cellStyle name="Followed Hyperlink" xfId="13009" builtinId="9" hidden="1"/>
    <cellStyle name="Followed Hyperlink" xfId="13011" builtinId="9" hidden="1"/>
    <cellStyle name="Followed Hyperlink" xfId="13015" builtinId="9" hidden="1"/>
    <cellStyle name="Followed Hyperlink" xfId="13017" builtinId="9" hidden="1"/>
    <cellStyle name="Followed Hyperlink" xfId="13019" builtinId="9" hidden="1"/>
    <cellStyle name="Followed Hyperlink" xfId="13021" builtinId="9" hidden="1"/>
    <cellStyle name="Followed Hyperlink" xfId="13023" builtinId="9" hidden="1"/>
    <cellStyle name="Followed Hyperlink" xfId="13025" builtinId="9" hidden="1"/>
    <cellStyle name="Followed Hyperlink" xfId="13027" builtinId="9" hidden="1"/>
    <cellStyle name="Followed Hyperlink" xfId="13029" builtinId="9" hidden="1"/>
    <cellStyle name="Followed Hyperlink" xfId="13031" builtinId="9" hidden="1"/>
    <cellStyle name="Followed Hyperlink" xfId="13033" builtinId="9" hidden="1"/>
    <cellStyle name="Followed Hyperlink" xfId="13035" builtinId="9" hidden="1"/>
    <cellStyle name="Followed Hyperlink" xfId="13037" builtinId="9" hidden="1"/>
    <cellStyle name="Followed Hyperlink" xfId="13039" builtinId="9" hidden="1"/>
    <cellStyle name="Followed Hyperlink" xfId="13041" builtinId="9" hidden="1"/>
    <cellStyle name="Followed Hyperlink" xfId="13043" builtinId="9" hidden="1"/>
    <cellStyle name="Followed Hyperlink" xfId="13045" builtinId="9" hidden="1"/>
    <cellStyle name="Followed Hyperlink" xfId="13047" builtinId="9" hidden="1"/>
    <cellStyle name="Followed Hyperlink" xfId="13049" builtinId="9" hidden="1"/>
    <cellStyle name="Followed Hyperlink" xfId="13051" builtinId="9" hidden="1"/>
    <cellStyle name="Followed Hyperlink" xfId="13053" builtinId="9" hidden="1"/>
    <cellStyle name="Followed Hyperlink" xfId="13055" builtinId="9" hidden="1"/>
    <cellStyle name="Followed Hyperlink" xfId="13057" builtinId="9" hidden="1"/>
    <cellStyle name="Followed Hyperlink" xfId="13059" builtinId="9" hidden="1"/>
    <cellStyle name="Followed Hyperlink" xfId="13013" builtinId="9" hidden="1"/>
    <cellStyle name="Followed Hyperlink" xfId="13061" builtinId="9" hidden="1"/>
    <cellStyle name="Followed Hyperlink" xfId="13063" builtinId="9" hidden="1"/>
    <cellStyle name="Followed Hyperlink" xfId="13065" builtinId="9" hidden="1"/>
    <cellStyle name="Followed Hyperlink" xfId="13067" builtinId="9" hidden="1"/>
    <cellStyle name="Followed Hyperlink" xfId="13069" builtinId="9" hidden="1"/>
    <cellStyle name="Followed Hyperlink" xfId="13071" builtinId="9" hidden="1"/>
    <cellStyle name="Followed Hyperlink" xfId="13073" builtinId="9" hidden="1"/>
    <cellStyle name="Followed Hyperlink" xfId="13075" builtinId="9" hidden="1"/>
    <cellStyle name="Followed Hyperlink" xfId="13077" builtinId="9" hidden="1"/>
    <cellStyle name="Followed Hyperlink" xfId="13079" builtinId="9" hidden="1"/>
    <cellStyle name="Followed Hyperlink" xfId="13081" builtinId="9" hidden="1"/>
    <cellStyle name="Followed Hyperlink" xfId="13083" builtinId="9" hidden="1"/>
    <cellStyle name="Followed Hyperlink" xfId="13085" builtinId="9" hidden="1"/>
    <cellStyle name="Followed Hyperlink" xfId="13087" builtinId="9" hidden="1"/>
    <cellStyle name="Followed Hyperlink" xfId="13089" builtinId="9" hidden="1"/>
    <cellStyle name="Followed Hyperlink" xfId="13091" builtinId="9" hidden="1"/>
    <cellStyle name="Followed Hyperlink" xfId="13093" builtinId="9" hidden="1"/>
    <cellStyle name="Followed Hyperlink" xfId="13095" builtinId="9" hidden="1"/>
    <cellStyle name="Followed Hyperlink" xfId="13097" builtinId="9" hidden="1"/>
    <cellStyle name="Followed Hyperlink" xfId="13099" builtinId="9" hidden="1"/>
    <cellStyle name="Followed Hyperlink" xfId="13101" builtinId="9" hidden="1"/>
    <cellStyle name="Followed Hyperlink" xfId="13103" builtinId="9" hidden="1"/>
    <cellStyle name="Followed Hyperlink" xfId="13105" builtinId="9" hidden="1"/>
    <cellStyle name="Followed Hyperlink" xfId="13107" builtinId="9" hidden="1"/>
    <cellStyle name="Followed Hyperlink" xfId="13109" builtinId="9" hidden="1"/>
    <cellStyle name="Followed Hyperlink" xfId="13111" builtinId="9" hidden="1"/>
    <cellStyle name="Followed Hyperlink" xfId="13113" builtinId="9" hidden="1"/>
    <cellStyle name="Followed Hyperlink" xfId="13115" builtinId="9" hidden="1"/>
    <cellStyle name="Followed Hyperlink" xfId="13117" builtinId="9" hidden="1"/>
    <cellStyle name="Followed Hyperlink" xfId="13119" builtinId="9" hidden="1"/>
    <cellStyle name="Followed Hyperlink" xfId="13121" builtinId="9" hidden="1"/>
    <cellStyle name="Followed Hyperlink" xfId="13123" builtinId="9" hidden="1"/>
    <cellStyle name="Followed Hyperlink" xfId="13125" builtinId="9" hidden="1"/>
    <cellStyle name="Followed Hyperlink" xfId="13127" builtinId="9" hidden="1"/>
    <cellStyle name="Followed Hyperlink" xfId="13129" builtinId="9" hidden="1"/>
    <cellStyle name="Followed Hyperlink" xfId="13131" builtinId="9" hidden="1"/>
    <cellStyle name="Followed Hyperlink" xfId="13133" builtinId="9" hidden="1"/>
    <cellStyle name="Followed Hyperlink" xfId="13135" builtinId="9" hidden="1"/>
    <cellStyle name="Followed Hyperlink" xfId="13137" builtinId="9" hidden="1"/>
    <cellStyle name="Followed Hyperlink" xfId="13139" builtinId="9" hidden="1"/>
    <cellStyle name="Followed Hyperlink" xfId="13141" builtinId="9" hidden="1"/>
    <cellStyle name="Followed Hyperlink" xfId="13143" builtinId="9" hidden="1"/>
    <cellStyle name="Followed Hyperlink" xfId="13147" builtinId="9" hidden="1"/>
    <cellStyle name="Followed Hyperlink" xfId="13149" builtinId="9" hidden="1"/>
    <cellStyle name="Followed Hyperlink" xfId="13151" builtinId="9" hidden="1"/>
    <cellStyle name="Followed Hyperlink" xfId="13153" builtinId="9" hidden="1"/>
    <cellStyle name="Followed Hyperlink" xfId="13155" builtinId="9" hidden="1"/>
    <cellStyle name="Followed Hyperlink" xfId="13157" builtinId="9" hidden="1"/>
    <cellStyle name="Followed Hyperlink" xfId="13159" builtinId="9" hidden="1"/>
    <cellStyle name="Followed Hyperlink" xfId="13161" builtinId="9" hidden="1"/>
    <cellStyle name="Followed Hyperlink" xfId="13163" builtinId="9" hidden="1"/>
    <cellStyle name="Followed Hyperlink" xfId="13165" builtinId="9" hidden="1"/>
    <cellStyle name="Followed Hyperlink" xfId="13167" builtinId="9" hidden="1"/>
    <cellStyle name="Followed Hyperlink" xfId="13169" builtinId="9" hidden="1"/>
    <cellStyle name="Followed Hyperlink" xfId="13171" builtinId="9" hidden="1"/>
    <cellStyle name="Followed Hyperlink" xfId="13173" builtinId="9" hidden="1"/>
    <cellStyle name="Followed Hyperlink" xfId="13175" builtinId="9" hidden="1"/>
    <cellStyle name="Followed Hyperlink" xfId="13177" builtinId="9" hidden="1"/>
    <cellStyle name="Followed Hyperlink" xfId="13179" builtinId="9" hidden="1"/>
    <cellStyle name="Followed Hyperlink" xfId="13181" builtinId="9" hidden="1"/>
    <cellStyle name="Followed Hyperlink" xfId="13183" builtinId="9" hidden="1"/>
    <cellStyle name="Followed Hyperlink" xfId="13185" builtinId="9" hidden="1"/>
    <cellStyle name="Followed Hyperlink" xfId="13187" builtinId="9" hidden="1"/>
    <cellStyle name="Followed Hyperlink" xfId="13189" builtinId="9" hidden="1"/>
    <cellStyle name="Followed Hyperlink" xfId="13191" builtinId="9" hidden="1"/>
    <cellStyle name="Followed Hyperlink" xfId="13145" builtinId="9" hidden="1"/>
    <cellStyle name="Followed Hyperlink" xfId="13193" builtinId="9" hidden="1"/>
    <cellStyle name="Followed Hyperlink" xfId="13195" builtinId="9" hidden="1"/>
    <cellStyle name="Followed Hyperlink" xfId="13197" builtinId="9" hidden="1"/>
    <cellStyle name="Followed Hyperlink" xfId="13199" builtinId="9" hidden="1"/>
    <cellStyle name="Followed Hyperlink" xfId="13201" builtinId="9" hidden="1"/>
    <cellStyle name="Followed Hyperlink" xfId="13203" builtinId="9" hidden="1"/>
    <cellStyle name="Followed Hyperlink" xfId="13205" builtinId="9" hidden="1"/>
    <cellStyle name="Followed Hyperlink" xfId="13207" builtinId="9" hidden="1"/>
    <cellStyle name="Followed Hyperlink" xfId="13209" builtinId="9" hidden="1"/>
    <cellStyle name="Followed Hyperlink" xfId="13211" builtinId="9" hidden="1"/>
    <cellStyle name="Followed Hyperlink" xfId="13213" builtinId="9" hidden="1"/>
    <cellStyle name="Followed Hyperlink" xfId="13215" builtinId="9" hidden="1"/>
    <cellStyle name="Followed Hyperlink" xfId="13217" builtinId="9" hidden="1"/>
    <cellStyle name="Followed Hyperlink" xfId="13219" builtinId="9" hidden="1"/>
    <cellStyle name="Followed Hyperlink" xfId="13221" builtinId="9" hidden="1"/>
    <cellStyle name="Followed Hyperlink" xfId="13223" builtinId="9" hidden="1"/>
    <cellStyle name="Followed Hyperlink" xfId="13225" builtinId="9" hidden="1"/>
    <cellStyle name="Followed Hyperlink" xfId="13227" builtinId="9" hidden="1"/>
    <cellStyle name="Followed Hyperlink" xfId="13229" builtinId="9" hidden="1"/>
    <cellStyle name="Followed Hyperlink" xfId="13231" builtinId="9" hidden="1"/>
    <cellStyle name="Followed Hyperlink" xfId="13233" builtinId="9" hidden="1"/>
    <cellStyle name="Followed Hyperlink" xfId="13235" builtinId="9" hidden="1"/>
    <cellStyle name="Followed Hyperlink" xfId="13237" builtinId="9" hidden="1"/>
    <cellStyle name="Followed Hyperlink" xfId="13239" builtinId="9" hidden="1"/>
    <cellStyle name="Followed Hyperlink" xfId="13241" builtinId="9" hidden="1"/>
    <cellStyle name="Followed Hyperlink" xfId="13243" builtinId="9" hidden="1"/>
    <cellStyle name="Followed Hyperlink" xfId="13245" builtinId="9" hidden="1"/>
    <cellStyle name="Followed Hyperlink" xfId="13247" builtinId="9" hidden="1"/>
    <cellStyle name="Followed Hyperlink" xfId="13249" builtinId="9" hidden="1"/>
    <cellStyle name="Followed Hyperlink" xfId="13251" builtinId="9" hidden="1"/>
    <cellStyle name="Followed Hyperlink" xfId="13253" builtinId="9" hidden="1"/>
    <cellStyle name="Followed Hyperlink" xfId="13255" builtinId="9" hidden="1"/>
    <cellStyle name="Followed Hyperlink" xfId="13257" builtinId="9" hidden="1"/>
    <cellStyle name="Followed Hyperlink" xfId="13259" builtinId="9" hidden="1"/>
    <cellStyle name="Followed Hyperlink" xfId="13261" builtinId="9" hidden="1"/>
    <cellStyle name="Followed Hyperlink" xfId="13263" builtinId="9" hidden="1"/>
    <cellStyle name="Followed Hyperlink" xfId="13265" builtinId="9" hidden="1"/>
    <cellStyle name="Followed Hyperlink" xfId="13267" builtinId="9" hidden="1"/>
    <cellStyle name="Followed Hyperlink" xfId="13269" builtinId="9" hidden="1"/>
    <cellStyle name="Followed Hyperlink" xfId="13271" builtinId="9" hidden="1"/>
    <cellStyle name="Followed Hyperlink" xfId="13273" builtinId="9" hidden="1"/>
    <cellStyle name="Followed Hyperlink" xfId="13275" builtinId="9" hidden="1"/>
    <cellStyle name="Followed Hyperlink" xfId="13279" builtinId="9" hidden="1"/>
    <cellStyle name="Followed Hyperlink" xfId="13281" builtinId="9" hidden="1"/>
    <cellStyle name="Followed Hyperlink" xfId="13283" builtinId="9" hidden="1"/>
    <cellStyle name="Followed Hyperlink" xfId="13285" builtinId="9" hidden="1"/>
    <cellStyle name="Followed Hyperlink" xfId="13287" builtinId="9" hidden="1"/>
    <cellStyle name="Followed Hyperlink" xfId="13289" builtinId="9" hidden="1"/>
    <cellStyle name="Followed Hyperlink" xfId="13291" builtinId="9" hidden="1"/>
    <cellStyle name="Followed Hyperlink" xfId="13293" builtinId="9" hidden="1"/>
    <cellStyle name="Followed Hyperlink" xfId="13295" builtinId="9" hidden="1"/>
    <cellStyle name="Followed Hyperlink" xfId="13297" builtinId="9" hidden="1"/>
    <cellStyle name="Followed Hyperlink" xfId="13299" builtinId="9" hidden="1"/>
    <cellStyle name="Followed Hyperlink" xfId="13301" builtinId="9" hidden="1"/>
    <cellStyle name="Followed Hyperlink" xfId="13303" builtinId="9" hidden="1"/>
    <cellStyle name="Followed Hyperlink" xfId="13305" builtinId="9" hidden="1"/>
    <cellStyle name="Followed Hyperlink" xfId="13307" builtinId="9" hidden="1"/>
    <cellStyle name="Followed Hyperlink" xfId="13309" builtinId="9" hidden="1"/>
    <cellStyle name="Followed Hyperlink" xfId="13311" builtinId="9" hidden="1"/>
    <cellStyle name="Followed Hyperlink" xfId="13313" builtinId="9" hidden="1"/>
    <cellStyle name="Followed Hyperlink" xfId="13315" builtinId="9" hidden="1"/>
    <cellStyle name="Followed Hyperlink" xfId="13317" builtinId="9" hidden="1"/>
    <cellStyle name="Followed Hyperlink" xfId="13319" builtinId="9" hidden="1"/>
    <cellStyle name="Followed Hyperlink" xfId="13321" builtinId="9" hidden="1"/>
    <cellStyle name="Followed Hyperlink" xfId="13323" builtinId="9" hidden="1"/>
    <cellStyle name="Followed Hyperlink" xfId="13277" builtinId="9" hidden="1"/>
    <cellStyle name="Followed Hyperlink" xfId="13325" builtinId="9" hidden="1"/>
    <cellStyle name="Followed Hyperlink" xfId="13327" builtinId="9" hidden="1"/>
    <cellStyle name="Followed Hyperlink" xfId="13329" builtinId="9" hidden="1"/>
    <cellStyle name="Followed Hyperlink" xfId="13331" builtinId="9" hidden="1"/>
    <cellStyle name="Followed Hyperlink" xfId="13333" builtinId="9" hidden="1"/>
    <cellStyle name="Followed Hyperlink" xfId="13335" builtinId="9" hidden="1"/>
    <cellStyle name="Followed Hyperlink" xfId="13337" builtinId="9" hidden="1"/>
    <cellStyle name="Followed Hyperlink" xfId="13339" builtinId="9" hidden="1"/>
    <cellStyle name="Followed Hyperlink" xfId="13341" builtinId="9" hidden="1"/>
    <cellStyle name="Followed Hyperlink" xfId="13343" builtinId="9" hidden="1"/>
    <cellStyle name="Followed Hyperlink" xfId="13345" builtinId="9" hidden="1"/>
    <cellStyle name="Followed Hyperlink" xfId="13347" builtinId="9" hidden="1"/>
    <cellStyle name="Followed Hyperlink" xfId="13349" builtinId="9" hidden="1"/>
    <cellStyle name="Followed Hyperlink" xfId="13351" builtinId="9" hidden="1"/>
    <cellStyle name="Followed Hyperlink" xfId="13353" builtinId="9" hidden="1"/>
    <cellStyle name="Followed Hyperlink" xfId="13355" builtinId="9" hidden="1"/>
    <cellStyle name="Followed Hyperlink" xfId="13357" builtinId="9" hidden="1"/>
    <cellStyle name="Followed Hyperlink" xfId="13359" builtinId="9" hidden="1"/>
    <cellStyle name="Followed Hyperlink" xfId="13361" builtinId="9" hidden="1"/>
    <cellStyle name="Followed Hyperlink" xfId="13363" builtinId="9" hidden="1"/>
    <cellStyle name="Followed Hyperlink" xfId="13365" builtinId="9" hidden="1"/>
    <cellStyle name="Followed Hyperlink" xfId="13367" builtinId="9" hidden="1"/>
    <cellStyle name="Followed Hyperlink" xfId="13369" builtinId="9" hidden="1"/>
    <cellStyle name="Followed Hyperlink" xfId="13371" builtinId="9" hidden="1"/>
    <cellStyle name="Followed Hyperlink" xfId="13373" builtinId="9" hidden="1"/>
    <cellStyle name="Followed Hyperlink" xfId="13375" builtinId="9" hidden="1"/>
    <cellStyle name="Followed Hyperlink" xfId="13377" builtinId="9" hidden="1"/>
    <cellStyle name="Followed Hyperlink" xfId="13379" builtinId="9" hidden="1"/>
    <cellStyle name="Followed Hyperlink" xfId="13381" builtinId="9" hidden="1"/>
    <cellStyle name="Followed Hyperlink" xfId="13383" builtinId="9" hidden="1"/>
    <cellStyle name="Followed Hyperlink" xfId="13385" builtinId="9" hidden="1"/>
    <cellStyle name="Followed Hyperlink" xfId="13387" builtinId="9" hidden="1"/>
    <cellStyle name="Followed Hyperlink" xfId="13389" builtinId="9" hidden="1"/>
    <cellStyle name="Followed Hyperlink" xfId="13391" builtinId="9" hidden="1"/>
    <cellStyle name="Followed Hyperlink" xfId="13393" builtinId="9" hidden="1"/>
    <cellStyle name="Followed Hyperlink" xfId="13395" builtinId="9" hidden="1"/>
    <cellStyle name="Followed Hyperlink" xfId="13397" builtinId="9" hidden="1"/>
    <cellStyle name="Followed Hyperlink" xfId="13399" builtinId="9" hidden="1"/>
    <cellStyle name="Followed Hyperlink" xfId="13401" builtinId="9" hidden="1"/>
    <cellStyle name="Followed Hyperlink" xfId="13403" builtinId="9" hidden="1"/>
    <cellStyle name="Followed Hyperlink" xfId="13405" builtinId="9" hidden="1"/>
    <cellStyle name="Followed Hyperlink" xfId="13407" builtinId="9" hidden="1"/>
    <cellStyle name="Followed Hyperlink" xfId="13411" builtinId="9" hidden="1"/>
    <cellStyle name="Followed Hyperlink" xfId="13413" builtinId="9" hidden="1"/>
    <cellStyle name="Followed Hyperlink" xfId="13415" builtinId="9" hidden="1"/>
    <cellStyle name="Followed Hyperlink" xfId="13417" builtinId="9" hidden="1"/>
    <cellStyle name="Followed Hyperlink" xfId="13419" builtinId="9" hidden="1"/>
    <cellStyle name="Followed Hyperlink" xfId="13421" builtinId="9" hidden="1"/>
    <cellStyle name="Followed Hyperlink" xfId="13423" builtinId="9" hidden="1"/>
    <cellStyle name="Followed Hyperlink" xfId="13425" builtinId="9" hidden="1"/>
    <cellStyle name="Followed Hyperlink" xfId="13427" builtinId="9" hidden="1"/>
    <cellStyle name="Followed Hyperlink" xfId="13429" builtinId="9" hidden="1"/>
    <cellStyle name="Followed Hyperlink" xfId="13431" builtinId="9" hidden="1"/>
    <cellStyle name="Followed Hyperlink" xfId="13433" builtinId="9" hidden="1"/>
    <cellStyle name="Followed Hyperlink" xfId="13435" builtinId="9" hidden="1"/>
    <cellStyle name="Followed Hyperlink" xfId="13437" builtinId="9" hidden="1"/>
    <cellStyle name="Followed Hyperlink" xfId="13439" builtinId="9" hidden="1"/>
    <cellStyle name="Followed Hyperlink" xfId="13441" builtinId="9" hidden="1"/>
    <cellStyle name="Followed Hyperlink" xfId="13443" builtinId="9" hidden="1"/>
    <cellStyle name="Followed Hyperlink" xfId="13445" builtinId="9" hidden="1"/>
    <cellStyle name="Followed Hyperlink" xfId="13447" builtinId="9" hidden="1"/>
    <cellStyle name="Followed Hyperlink" xfId="13449" builtinId="9" hidden="1"/>
    <cellStyle name="Followed Hyperlink" xfId="13451" builtinId="9" hidden="1"/>
    <cellStyle name="Followed Hyperlink" xfId="13453" builtinId="9" hidden="1"/>
    <cellStyle name="Followed Hyperlink" xfId="13455" builtinId="9" hidden="1"/>
    <cellStyle name="Followed Hyperlink" xfId="13409" builtinId="9" hidden="1"/>
    <cellStyle name="Followed Hyperlink" xfId="13457" builtinId="9" hidden="1"/>
    <cellStyle name="Followed Hyperlink" xfId="13459" builtinId="9" hidden="1"/>
    <cellStyle name="Followed Hyperlink" xfId="13461" builtinId="9" hidden="1"/>
    <cellStyle name="Followed Hyperlink" xfId="13463" builtinId="9" hidden="1"/>
    <cellStyle name="Followed Hyperlink" xfId="13465" builtinId="9" hidden="1"/>
    <cellStyle name="Followed Hyperlink" xfId="13467" builtinId="9" hidden="1"/>
    <cellStyle name="Followed Hyperlink" xfId="13469" builtinId="9" hidden="1"/>
    <cellStyle name="Followed Hyperlink" xfId="13471" builtinId="9" hidden="1"/>
    <cellStyle name="Followed Hyperlink" xfId="13473" builtinId="9" hidden="1"/>
    <cellStyle name="Followed Hyperlink" xfId="13475" builtinId="9" hidden="1"/>
    <cellStyle name="Followed Hyperlink" xfId="13477" builtinId="9" hidden="1"/>
    <cellStyle name="Followed Hyperlink" xfId="13479" builtinId="9" hidden="1"/>
    <cellStyle name="Followed Hyperlink" xfId="13481" builtinId="9" hidden="1"/>
    <cellStyle name="Followed Hyperlink" xfId="13483" builtinId="9" hidden="1"/>
    <cellStyle name="Followed Hyperlink" xfId="13485" builtinId="9" hidden="1"/>
    <cellStyle name="Followed Hyperlink" xfId="13487" builtinId="9" hidden="1"/>
    <cellStyle name="Followed Hyperlink" xfId="13489" builtinId="9" hidden="1"/>
    <cellStyle name="Followed Hyperlink" xfId="13491" builtinId="9" hidden="1"/>
    <cellStyle name="Followed Hyperlink" xfId="13493" builtinId="9" hidden="1"/>
    <cellStyle name="Followed Hyperlink" xfId="13495" builtinId="9" hidden="1"/>
    <cellStyle name="Followed Hyperlink" xfId="13497" builtinId="9" hidden="1"/>
    <cellStyle name="Followed Hyperlink" xfId="13499" builtinId="9" hidden="1"/>
    <cellStyle name="Followed Hyperlink" xfId="13501" builtinId="9" hidden="1"/>
    <cellStyle name="Followed Hyperlink" xfId="13503" builtinId="9" hidden="1"/>
    <cellStyle name="Followed Hyperlink" xfId="13505" builtinId="9" hidden="1"/>
    <cellStyle name="Followed Hyperlink" xfId="13507" builtinId="9" hidden="1"/>
    <cellStyle name="Followed Hyperlink" xfId="13509" builtinId="9" hidden="1"/>
    <cellStyle name="Followed Hyperlink" xfId="13511" builtinId="9" hidden="1"/>
    <cellStyle name="Followed Hyperlink" xfId="13513" builtinId="9" hidden="1"/>
    <cellStyle name="Followed Hyperlink" xfId="13515" builtinId="9" hidden="1"/>
    <cellStyle name="Followed Hyperlink" xfId="13517" builtinId="9" hidden="1"/>
    <cellStyle name="Followed Hyperlink" xfId="13519" builtinId="9" hidden="1"/>
    <cellStyle name="Followed Hyperlink" xfId="13521" builtinId="9" hidden="1"/>
    <cellStyle name="Followed Hyperlink" xfId="13523" builtinId="9" hidden="1"/>
    <cellStyle name="Followed Hyperlink" xfId="13525" builtinId="9" hidden="1"/>
    <cellStyle name="Followed Hyperlink" xfId="13527" builtinId="9" hidden="1"/>
    <cellStyle name="Followed Hyperlink" xfId="13529" builtinId="9" hidden="1"/>
    <cellStyle name="Followed Hyperlink" xfId="13531" builtinId="9" hidden="1"/>
    <cellStyle name="Followed Hyperlink" xfId="13533" builtinId="9" hidden="1"/>
    <cellStyle name="Followed Hyperlink" xfId="13535" builtinId="9" hidden="1"/>
    <cellStyle name="Followed Hyperlink" xfId="13537" builtinId="9" hidden="1"/>
    <cellStyle name="Followed Hyperlink" xfId="13539" builtinId="9" hidden="1"/>
    <cellStyle name="Followed Hyperlink" xfId="13543" builtinId="9" hidden="1"/>
    <cellStyle name="Followed Hyperlink" xfId="13545" builtinId="9" hidden="1"/>
    <cellStyle name="Followed Hyperlink" xfId="13547" builtinId="9" hidden="1"/>
    <cellStyle name="Followed Hyperlink" xfId="13549" builtinId="9" hidden="1"/>
    <cellStyle name="Followed Hyperlink" xfId="13551" builtinId="9" hidden="1"/>
    <cellStyle name="Followed Hyperlink" xfId="13553" builtinId="9" hidden="1"/>
    <cellStyle name="Followed Hyperlink" xfId="13555" builtinId="9" hidden="1"/>
    <cellStyle name="Followed Hyperlink" xfId="13557" builtinId="9" hidden="1"/>
    <cellStyle name="Followed Hyperlink" xfId="13559" builtinId="9" hidden="1"/>
    <cellStyle name="Followed Hyperlink" xfId="13561" builtinId="9" hidden="1"/>
    <cellStyle name="Followed Hyperlink" xfId="13563" builtinId="9" hidden="1"/>
    <cellStyle name="Followed Hyperlink" xfId="13565" builtinId="9" hidden="1"/>
    <cellStyle name="Followed Hyperlink" xfId="13567" builtinId="9" hidden="1"/>
    <cellStyle name="Followed Hyperlink" xfId="13569" builtinId="9" hidden="1"/>
    <cellStyle name="Followed Hyperlink" xfId="13571" builtinId="9" hidden="1"/>
    <cellStyle name="Followed Hyperlink" xfId="13573" builtinId="9" hidden="1"/>
    <cellStyle name="Followed Hyperlink" xfId="13575" builtinId="9" hidden="1"/>
    <cellStyle name="Followed Hyperlink" xfId="13577" builtinId="9" hidden="1"/>
    <cellStyle name="Followed Hyperlink" xfId="13579" builtinId="9" hidden="1"/>
    <cellStyle name="Followed Hyperlink" xfId="13581" builtinId="9" hidden="1"/>
    <cellStyle name="Followed Hyperlink" xfId="13583" builtinId="9" hidden="1"/>
    <cellStyle name="Followed Hyperlink" xfId="13585" builtinId="9" hidden="1"/>
    <cellStyle name="Followed Hyperlink" xfId="13587" builtinId="9" hidden="1"/>
    <cellStyle name="Followed Hyperlink" xfId="13541" builtinId="9" hidden="1"/>
    <cellStyle name="Followed Hyperlink" xfId="13589" builtinId="9" hidden="1"/>
    <cellStyle name="Followed Hyperlink" xfId="13591" builtinId="9" hidden="1"/>
    <cellStyle name="Followed Hyperlink" xfId="13593" builtinId="9" hidden="1"/>
    <cellStyle name="Followed Hyperlink" xfId="13595" builtinId="9" hidden="1"/>
    <cellStyle name="Followed Hyperlink" xfId="13597" builtinId="9" hidden="1"/>
    <cellStyle name="Followed Hyperlink" xfId="13599" builtinId="9" hidden="1"/>
    <cellStyle name="Followed Hyperlink" xfId="13601" builtinId="9" hidden="1"/>
    <cellStyle name="Followed Hyperlink" xfId="13603" builtinId="9" hidden="1"/>
    <cellStyle name="Followed Hyperlink" xfId="13605" builtinId="9" hidden="1"/>
    <cellStyle name="Followed Hyperlink" xfId="13607" builtinId="9" hidden="1"/>
    <cellStyle name="Followed Hyperlink" xfId="13609" builtinId="9" hidden="1"/>
    <cellStyle name="Followed Hyperlink" xfId="13611" builtinId="9" hidden="1"/>
    <cellStyle name="Followed Hyperlink" xfId="13613" builtinId="9" hidden="1"/>
    <cellStyle name="Followed Hyperlink" xfId="13615" builtinId="9" hidden="1"/>
    <cellStyle name="Followed Hyperlink" xfId="13617" builtinId="9" hidden="1"/>
    <cellStyle name="Followed Hyperlink" xfId="13619" builtinId="9" hidden="1"/>
    <cellStyle name="Followed Hyperlink" xfId="13621" builtinId="9" hidden="1"/>
    <cellStyle name="Followed Hyperlink" xfId="13623" builtinId="9" hidden="1"/>
    <cellStyle name="Followed Hyperlink" xfId="13625" builtinId="9" hidden="1"/>
    <cellStyle name="Followed Hyperlink" xfId="13627" builtinId="9" hidden="1"/>
    <cellStyle name="Followed Hyperlink" xfId="13629" builtinId="9" hidden="1"/>
    <cellStyle name="Followed Hyperlink" xfId="13631" builtinId="9" hidden="1"/>
    <cellStyle name="Followed Hyperlink" xfId="13633" builtinId="9" hidden="1"/>
    <cellStyle name="Followed Hyperlink" xfId="13635" builtinId="9" hidden="1"/>
    <cellStyle name="Followed Hyperlink" xfId="13637" builtinId="9" hidden="1"/>
    <cellStyle name="Followed Hyperlink" xfId="13639" builtinId="9" hidden="1"/>
    <cellStyle name="Followed Hyperlink" xfId="13641" builtinId="9" hidden="1"/>
    <cellStyle name="Followed Hyperlink" xfId="13643" builtinId="9" hidden="1"/>
    <cellStyle name="Followed Hyperlink" xfId="13645" builtinId="9" hidden="1"/>
    <cellStyle name="Followed Hyperlink" xfId="13647" builtinId="9" hidden="1"/>
    <cellStyle name="Followed Hyperlink" xfId="13649" builtinId="9" hidden="1"/>
    <cellStyle name="Followed Hyperlink" xfId="13651" builtinId="9" hidden="1"/>
    <cellStyle name="Followed Hyperlink" xfId="13653" builtinId="9" hidden="1"/>
    <cellStyle name="Followed Hyperlink" xfId="13655" builtinId="9" hidden="1"/>
    <cellStyle name="Followed Hyperlink" xfId="13657" builtinId="9" hidden="1"/>
    <cellStyle name="Followed Hyperlink" xfId="13659" builtinId="9" hidden="1"/>
    <cellStyle name="Followed Hyperlink" xfId="13661" builtinId="9" hidden="1"/>
    <cellStyle name="Followed Hyperlink" xfId="13663" builtinId="9" hidden="1"/>
    <cellStyle name="Followed Hyperlink" xfId="13665" builtinId="9" hidden="1"/>
    <cellStyle name="Followed Hyperlink" xfId="13667" builtinId="9" hidden="1"/>
    <cellStyle name="Followed Hyperlink" xfId="13669" builtinId="9" hidden="1"/>
    <cellStyle name="Followed Hyperlink" xfId="13671" builtinId="9" hidden="1"/>
    <cellStyle name="Followed Hyperlink" xfId="13675" builtinId="9" hidden="1"/>
    <cellStyle name="Followed Hyperlink" xfId="13677" builtinId="9" hidden="1"/>
    <cellStyle name="Followed Hyperlink" xfId="13679" builtinId="9" hidden="1"/>
    <cellStyle name="Followed Hyperlink" xfId="13681" builtinId="9" hidden="1"/>
    <cellStyle name="Followed Hyperlink" xfId="13683" builtinId="9" hidden="1"/>
    <cellStyle name="Followed Hyperlink" xfId="13685" builtinId="9" hidden="1"/>
    <cellStyle name="Followed Hyperlink" xfId="13687" builtinId="9" hidden="1"/>
    <cellStyle name="Followed Hyperlink" xfId="13689" builtinId="9" hidden="1"/>
    <cellStyle name="Followed Hyperlink" xfId="13691" builtinId="9" hidden="1"/>
    <cellStyle name="Followed Hyperlink" xfId="13693" builtinId="9" hidden="1"/>
    <cellStyle name="Followed Hyperlink" xfId="13695" builtinId="9" hidden="1"/>
    <cellStyle name="Followed Hyperlink" xfId="13697" builtinId="9" hidden="1"/>
    <cellStyle name="Followed Hyperlink" xfId="13699" builtinId="9" hidden="1"/>
    <cellStyle name="Followed Hyperlink" xfId="13701" builtinId="9" hidden="1"/>
    <cellStyle name="Followed Hyperlink" xfId="13703" builtinId="9" hidden="1"/>
    <cellStyle name="Followed Hyperlink" xfId="13705" builtinId="9" hidden="1"/>
    <cellStyle name="Followed Hyperlink" xfId="13707" builtinId="9" hidden="1"/>
    <cellStyle name="Followed Hyperlink" xfId="13709" builtinId="9" hidden="1"/>
    <cellStyle name="Followed Hyperlink" xfId="13711" builtinId="9" hidden="1"/>
    <cellStyle name="Followed Hyperlink" xfId="13713" builtinId="9" hidden="1"/>
    <cellStyle name="Followed Hyperlink" xfId="13715" builtinId="9" hidden="1"/>
    <cellStyle name="Followed Hyperlink" xfId="13717" builtinId="9" hidden="1"/>
    <cellStyle name="Followed Hyperlink" xfId="13719" builtinId="9" hidden="1"/>
    <cellStyle name="Followed Hyperlink" xfId="13673" builtinId="9" hidden="1"/>
    <cellStyle name="Followed Hyperlink" xfId="13721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1" builtinId="9" hidden="1"/>
    <cellStyle name="Followed Hyperlink" xfId="13733" builtinId="9" hidden="1"/>
    <cellStyle name="Followed Hyperlink" xfId="13735" builtinId="9" hidden="1"/>
    <cellStyle name="Followed Hyperlink" xfId="13737" builtinId="9" hidden="1"/>
    <cellStyle name="Followed Hyperlink" xfId="13739" builtinId="9" hidden="1"/>
    <cellStyle name="Followed Hyperlink" xfId="13741" builtinId="9" hidden="1"/>
    <cellStyle name="Followed Hyperlink" xfId="13743" builtinId="9" hidden="1"/>
    <cellStyle name="Followed Hyperlink" xfId="13745" builtinId="9" hidden="1"/>
    <cellStyle name="Followed Hyperlink" xfId="13747" builtinId="9" hidden="1"/>
    <cellStyle name="Followed Hyperlink" xfId="13749" builtinId="9" hidden="1"/>
    <cellStyle name="Followed Hyperlink" xfId="13751" builtinId="9" hidden="1"/>
    <cellStyle name="Followed Hyperlink" xfId="13753" builtinId="9" hidden="1"/>
    <cellStyle name="Followed Hyperlink" xfId="13755" builtinId="9" hidden="1"/>
    <cellStyle name="Followed Hyperlink" xfId="13757" builtinId="9" hidden="1"/>
    <cellStyle name="Followed Hyperlink" xfId="13759" builtinId="9" hidden="1"/>
    <cellStyle name="Followed Hyperlink" xfId="13761" builtinId="9" hidden="1"/>
    <cellStyle name="Followed Hyperlink" xfId="13763" builtinId="9" hidden="1"/>
    <cellStyle name="Followed Hyperlink" xfId="13765" builtinId="9" hidden="1"/>
    <cellStyle name="Followed Hyperlink" xfId="13767" builtinId="9" hidden="1"/>
    <cellStyle name="Followed Hyperlink" xfId="13769" builtinId="9" hidden="1"/>
    <cellStyle name="Followed Hyperlink" xfId="13771" builtinId="9" hidden="1"/>
    <cellStyle name="Followed Hyperlink" xfId="13773" builtinId="9" hidden="1"/>
    <cellStyle name="Followed Hyperlink" xfId="13775" builtinId="9" hidden="1"/>
    <cellStyle name="Followed Hyperlink" xfId="13777" builtinId="9" hidden="1"/>
    <cellStyle name="Followed Hyperlink" xfId="13779" builtinId="9" hidden="1"/>
    <cellStyle name="Followed Hyperlink" xfId="13781" builtinId="9" hidden="1"/>
    <cellStyle name="Followed Hyperlink" xfId="13783" builtinId="9" hidden="1"/>
    <cellStyle name="Followed Hyperlink" xfId="13785" builtinId="9" hidden="1"/>
    <cellStyle name="Followed Hyperlink" xfId="13787" builtinId="9" hidden="1"/>
    <cellStyle name="Followed Hyperlink" xfId="13789" builtinId="9" hidden="1"/>
    <cellStyle name="Followed Hyperlink" xfId="13791" builtinId="9" hidden="1"/>
    <cellStyle name="Followed Hyperlink" xfId="13793" builtinId="9" hidden="1"/>
    <cellStyle name="Followed Hyperlink" xfId="13795" builtinId="9" hidden="1"/>
    <cellStyle name="Followed Hyperlink" xfId="13797" builtinId="9" hidden="1"/>
    <cellStyle name="Followed Hyperlink" xfId="13799" builtinId="9" hidden="1"/>
    <cellStyle name="Followed Hyperlink" xfId="13801" builtinId="9" hidden="1"/>
    <cellStyle name="Followed Hyperlink" xfId="13803" builtinId="9" hidden="1"/>
    <cellStyle name="Followed Hyperlink" xfId="13807" builtinId="9" hidden="1"/>
    <cellStyle name="Followed Hyperlink" xfId="13809" builtinId="9" hidden="1"/>
    <cellStyle name="Followed Hyperlink" xfId="13811" builtinId="9" hidden="1"/>
    <cellStyle name="Followed Hyperlink" xfId="13813" builtinId="9" hidden="1"/>
    <cellStyle name="Followed Hyperlink" xfId="13815" builtinId="9" hidden="1"/>
    <cellStyle name="Followed Hyperlink" xfId="13817" builtinId="9" hidden="1"/>
    <cellStyle name="Followed Hyperlink" xfId="13819" builtinId="9" hidden="1"/>
    <cellStyle name="Followed Hyperlink" xfId="13821" builtinId="9" hidden="1"/>
    <cellStyle name="Followed Hyperlink" xfId="13823" builtinId="9" hidden="1"/>
    <cellStyle name="Followed Hyperlink" xfId="13825" builtinId="9" hidden="1"/>
    <cellStyle name="Followed Hyperlink" xfId="13827" builtinId="9" hidden="1"/>
    <cellStyle name="Followed Hyperlink" xfId="13829" builtinId="9" hidden="1"/>
    <cellStyle name="Followed Hyperlink" xfId="13831" builtinId="9" hidden="1"/>
    <cellStyle name="Followed Hyperlink" xfId="13833" builtinId="9" hidden="1"/>
    <cellStyle name="Followed Hyperlink" xfId="13835" builtinId="9" hidden="1"/>
    <cellStyle name="Followed Hyperlink" xfId="13837" builtinId="9" hidden="1"/>
    <cellStyle name="Followed Hyperlink" xfId="13839" builtinId="9" hidden="1"/>
    <cellStyle name="Followed Hyperlink" xfId="13841" builtinId="9" hidden="1"/>
    <cellStyle name="Followed Hyperlink" xfId="13843" builtinId="9" hidden="1"/>
    <cellStyle name="Followed Hyperlink" xfId="13845" builtinId="9" hidden="1"/>
    <cellStyle name="Followed Hyperlink" xfId="13847" builtinId="9" hidden="1"/>
    <cellStyle name="Followed Hyperlink" xfId="13849" builtinId="9" hidden="1"/>
    <cellStyle name="Followed Hyperlink" xfId="13851" builtinId="9" hidden="1"/>
    <cellStyle name="Followed Hyperlink" xfId="13805" builtinId="9" hidden="1"/>
    <cellStyle name="Followed Hyperlink" xfId="13853" builtinId="9" hidden="1"/>
    <cellStyle name="Followed Hyperlink" xfId="13855" builtinId="9" hidden="1"/>
    <cellStyle name="Followed Hyperlink" xfId="13857" builtinId="9" hidden="1"/>
    <cellStyle name="Followed Hyperlink" xfId="13859" builtinId="9" hidden="1"/>
    <cellStyle name="Followed Hyperlink" xfId="13861" builtinId="9" hidden="1"/>
    <cellStyle name="Followed Hyperlink" xfId="13863" builtinId="9" hidden="1"/>
    <cellStyle name="Followed Hyperlink" xfId="13865" builtinId="9" hidden="1"/>
    <cellStyle name="Followed Hyperlink" xfId="13867" builtinId="9" hidden="1"/>
    <cellStyle name="Followed Hyperlink" xfId="13869" builtinId="9" hidden="1"/>
    <cellStyle name="Followed Hyperlink" xfId="13871" builtinId="9" hidden="1"/>
    <cellStyle name="Followed Hyperlink" xfId="13873" builtinId="9" hidden="1"/>
    <cellStyle name="Followed Hyperlink" xfId="13875" builtinId="9" hidden="1"/>
    <cellStyle name="Followed Hyperlink" xfId="13877" builtinId="9" hidden="1"/>
    <cellStyle name="Followed Hyperlink" xfId="13879" builtinId="9" hidden="1"/>
    <cellStyle name="Followed Hyperlink" xfId="13881" builtinId="9" hidden="1"/>
    <cellStyle name="Followed Hyperlink" xfId="13883" builtinId="9" hidden="1"/>
    <cellStyle name="Followed Hyperlink" xfId="13885" builtinId="9" hidden="1"/>
    <cellStyle name="Followed Hyperlink" xfId="13887" builtinId="9" hidden="1"/>
    <cellStyle name="Followed Hyperlink" xfId="13889" builtinId="9" hidden="1"/>
    <cellStyle name="Followed Hyperlink" xfId="13891" builtinId="9" hidden="1"/>
    <cellStyle name="Followed Hyperlink" xfId="13893" builtinId="9" hidden="1"/>
    <cellStyle name="Followed Hyperlink" xfId="13895" builtinId="9" hidden="1"/>
    <cellStyle name="Followed Hyperlink" xfId="13897" builtinId="9" hidden="1"/>
    <cellStyle name="Followed Hyperlink" xfId="13899" builtinId="9" hidden="1"/>
    <cellStyle name="Followed Hyperlink" xfId="13901" builtinId="9" hidden="1"/>
    <cellStyle name="Followed Hyperlink" xfId="13903" builtinId="9" hidden="1"/>
    <cellStyle name="Followed Hyperlink" xfId="13905" builtinId="9" hidden="1"/>
    <cellStyle name="Followed Hyperlink" xfId="13907" builtinId="9" hidden="1"/>
    <cellStyle name="Followed Hyperlink" xfId="13909" builtinId="9" hidden="1"/>
    <cellStyle name="Followed Hyperlink" xfId="13911" builtinId="9" hidden="1"/>
    <cellStyle name="Followed Hyperlink" xfId="13913" builtinId="9" hidden="1"/>
    <cellStyle name="Followed Hyperlink" xfId="13915" builtinId="9" hidden="1"/>
    <cellStyle name="Followed Hyperlink" xfId="13917" builtinId="9" hidden="1"/>
    <cellStyle name="Followed Hyperlink" xfId="13919" builtinId="9" hidden="1"/>
    <cellStyle name="Followed Hyperlink" xfId="13921" builtinId="9" hidden="1"/>
    <cellStyle name="Followed Hyperlink" xfId="13923" builtinId="9" hidden="1"/>
    <cellStyle name="Followed Hyperlink" xfId="13925" builtinId="9" hidden="1"/>
    <cellStyle name="Followed Hyperlink" xfId="13927" builtinId="9" hidden="1"/>
    <cellStyle name="Followed Hyperlink" xfId="13929" builtinId="9" hidden="1"/>
    <cellStyle name="Followed Hyperlink" xfId="13931" builtinId="9" hidden="1"/>
    <cellStyle name="Followed Hyperlink" xfId="13933" builtinId="9" hidden="1"/>
    <cellStyle name="Followed Hyperlink" xfId="13935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36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0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90" builtinId="9" hidden="1"/>
    <cellStyle name="Followed Hyperlink" xfId="14092" builtinId="9" hidden="1"/>
    <cellStyle name="Followed Hyperlink" xfId="14094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2" builtinId="9" hidden="1"/>
    <cellStyle name="Followed Hyperlink" xfId="14118" builtinId="9" hidden="1"/>
    <cellStyle name="Followed Hyperlink" xfId="14120" builtinId="9" hidden="1"/>
    <cellStyle name="Followed Hyperlink" xfId="14122" builtinId="9" hidden="1"/>
    <cellStyle name="Followed Hyperlink" xfId="14124" builtinId="9" hidden="1"/>
    <cellStyle name="Followed Hyperlink" xfId="14126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6" builtinId="9" hidden="1"/>
    <cellStyle name="Followed Hyperlink" xfId="14138" builtinId="9" hidden="1"/>
    <cellStyle name="Followed Hyperlink" xfId="14140" builtinId="9" hidden="1"/>
    <cellStyle name="Followed Hyperlink" xfId="14142" builtinId="9" hidden="1"/>
    <cellStyle name="Followed Hyperlink" xfId="14144" builtinId="9" hidden="1"/>
    <cellStyle name="Followed Hyperlink" xfId="14146" builtinId="9" hidden="1"/>
    <cellStyle name="Followed Hyperlink" xfId="14148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58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8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6" builtinId="9" hidden="1"/>
    <cellStyle name="Followed Hyperlink" xfId="14248" builtinId="9" hidden="1"/>
    <cellStyle name="Followed Hyperlink" xfId="14250" builtinId="9" hidden="1"/>
    <cellStyle name="Followed Hyperlink" xfId="14204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36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0" builtinId="9" hidden="1"/>
    <cellStyle name="Followed Hyperlink" xfId="14442" builtinId="9" hidden="1"/>
    <cellStyle name="Followed Hyperlink" xfId="14444" builtinId="9" hidden="1"/>
    <cellStyle name="Followed Hyperlink" xfId="14446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468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00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Followed Hyperlink" xfId="14766" builtinId="9" hidden="1"/>
    <cellStyle name="Followed Hyperlink" xfId="14768" builtinId="9" hidden="1"/>
    <cellStyle name="Followed Hyperlink" xfId="14770" builtinId="9" hidden="1"/>
    <cellStyle name="Followed Hyperlink" xfId="14772" builtinId="9" hidden="1"/>
    <cellStyle name="Followed Hyperlink" xfId="14774" builtinId="9" hidden="1"/>
    <cellStyle name="Followed Hyperlink" xfId="14776" builtinId="9" hidden="1"/>
    <cellStyle name="Followed Hyperlink" xfId="14778" builtinId="9" hidden="1"/>
    <cellStyle name="Followed Hyperlink" xfId="14732" builtinId="9" hidden="1"/>
    <cellStyle name="Followed Hyperlink" xfId="14780" builtinId="9" hidden="1"/>
    <cellStyle name="Followed Hyperlink" xfId="14782" builtinId="9" hidden="1"/>
    <cellStyle name="Followed Hyperlink" xfId="14784" builtinId="9" hidden="1"/>
    <cellStyle name="Followed Hyperlink" xfId="14786" builtinId="9" hidden="1"/>
    <cellStyle name="Followed Hyperlink" xfId="14788" builtinId="9" hidden="1"/>
    <cellStyle name="Followed Hyperlink" xfId="14790" builtinId="9" hidden="1"/>
    <cellStyle name="Followed Hyperlink" xfId="14792" builtinId="9" hidden="1"/>
    <cellStyle name="Followed Hyperlink" xfId="14794" builtinId="9" hidden="1"/>
    <cellStyle name="Followed Hyperlink" xfId="14796" builtinId="9" hidden="1"/>
    <cellStyle name="Followed Hyperlink" xfId="14798" builtinId="9" hidden="1"/>
    <cellStyle name="Followed Hyperlink" xfId="14800" builtinId="9" hidden="1"/>
    <cellStyle name="Followed Hyperlink" xfId="14802" builtinId="9" hidden="1"/>
    <cellStyle name="Followed Hyperlink" xfId="14804" builtinId="9" hidden="1"/>
    <cellStyle name="Followed Hyperlink" xfId="14806" builtinId="9" hidden="1"/>
    <cellStyle name="Followed Hyperlink" xfId="14808" builtinId="9" hidden="1"/>
    <cellStyle name="Followed Hyperlink" xfId="14810" builtinId="9" hidden="1"/>
    <cellStyle name="Followed Hyperlink" xfId="14812" builtinId="9" hidden="1"/>
    <cellStyle name="Followed Hyperlink" xfId="14814" builtinId="9" hidden="1"/>
    <cellStyle name="Followed Hyperlink" xfId="14816" builtinId="9" hidden="1"/>
    <cellStyle name="Followed Hyperlink" xfId="14818" builtinId="9" hidden="1"/>
    <cellStyle name="Followed Hyperlink" xfId="14820" builtinId="9" hidden="1"/>
    <cellStyle name="Followed Hyperlink" xfId="14822" builtinId="9" hidden="1"/>
    <cellStyle name="Followed Hyperlink" xfId="14824" builtinId="9" hidden="1"/>
    <cellStyle name="Followed Hyperlink" xfId="14826" builtinId="9" hidden="1"/>
    <cellStyle name="Followed Hyperlink" xfId="14828" builtinId="9" hidden="1"/>
    <cellStyle name="Followed Hyperlink" xfId="14830" builtinId="9" hidden="1"/>
    <cellStyle name="Followed Hyperlink" xfId="14832" builtinId="9" hidden="1"/>
    <cellStyle name="Followed Hyperlink" xfId="14834" builtinId="9" hidden="1"/>
    <cellStyle name="Followed Hyperlink" xfId="14836" builtinId="9" hidden="1"/>
    <cellStyle name="Followed Hyperlink" xfId="14838" builtinId="9" hidden="1"/>
    <cellStyle name="Followed Hyperlink" xfId="14840" builtinId="9" hidden="1"/>
    <cellStyle name="Followed Hyperlink" xfId="14842" builtinId="9" hidden="1"/>
    <cellStyle name="Followed Hyperlink" xfId="14844" builtinId="9" hidden="1"/>
    <cellStyle name="Followed Hyperlink" xfId="14846" builtinId="9" hidden="1"/>
    <cellStyle name="Followed Hyperlink" xfId="14848" builtinId="9" hidden="1"/>
    <cellStyle name="Followed Hyperlink" xfId="14850" builtinId="9" hidden="1"/>
    <cellStyle name="Followed Hyperlink" xfId="14852" builtinId="9" hidden="1"/>
    <cellStyle name="Followed Hyperlink" xfId="14854" builtinId="9" hidden="1"/>
    <cellStyle name="Followed Hyperlink" xfId="14856" builtinId="9" hidden="1"/>
    <cellStyle name="Followed Hyperlink" xfId="14858" builtinId="9" hidden="1"/>
    <cellStyle name="Followed Hyperlink" xfId="14860" builtinId="9" hidden="1"/>
    <cellStyle name="Followed Hyperlink" xfId="14862" builtinId="9" hidden="1"/>
    <cellStyle name="Followed Hyperlink" xfId="14866" builtinId="9" hidden="1"/>
    <cellStyle name="Followed Hyperlink" xfId="14868" builtinId="9" hidden="1"/>
    <cellStyle name="Followed Hyperlink" xfId="14870" builtinId="9" hidden="1"/>
    <cellStyle name="Followed Hyperlink" xfId="14872" builtinId="9" hidden="1"/>
    <cellStyle name="Followed Hyperlink" xfId="14874" builtinId="9" hidden="1"/>
    <cellStyle name="Followed Hyperlink" xfId="14876" builtinId="9" hidden="1"/>
    <cellStyle name="Followed Hyperlink" xfId="14878" builtinId="9" hidden="1"/>
    <cellStyle name="Followed Hyperlink" xfId="14880" builtinId="9" hidden="1"/>
    <cellStyle name="Followed Hyperlink" xfId="14882" builtinId="9" hidden="1"/>
    <cellStyle name="Followed Hyperlink" xfId="14884" builtinId="9" hidden="1"/>
    <cellStyle name="Followed Hyperlink" xfId="14886" builtinId="9" hidden="1"/>
    <cellStyle name="Followed Hyperlink" xfId="14888" builtinId="9" hidden="1"/>
    <cellStyle name="Followed Hyperlink" xfId="14890" builtinId="9" hidden="1"/>
    <cellStyle name="Followed Hyperlink" xfId="14892" builtinId="9" hidden="1"/>
    <cellStyle name="Followed Hyperlink" xfId="14894" builtinId="9" hidden="1"/>
    <cellStyle name="Followed Hyperlink" xfId="14896" builtinId="9" hidden="1"/>
    <cellStyle name="Followed Hyperlink" xfId="14898" builtinId="9" hidden="1"/>
    <cellStyle name="Followed Hyperlink" xfId="14900" builtinId="9" hidden="1"/>
    <cellStyle name="Followed Hyperlink" xfId="14902" builtinId="9" hidden="1"/>
    <cellStyle name="Followed Hyperlink" xfId="14904" builtinId="9" hidden="1"/>
    <cellStyle name="Followed Hyperlink" xfId="14906" builtinId="9" hidden="1"/>
    <cellStyle name="Followed Hyperlink" xfId="14908" builtinId="9" hidden="1"/>
    <cellStyle name="Followed Hyperlink" xfId="14910" builtinId="9" hidden="1"/>
    <cellStyle name="Followed Hyperlink" xfId="14864" builtinId="9" hidden="1"/>
    <cellStyle name="Followed Hyperlink" xfId="14912" builtinId="9" hidden="1"/>
    <cellStyle name="Followed Hyperlink" xfId="14914" builtinId="9" hidden="1"/>
    <cellStyle name="Followed Hyperlink" xfId="14916" builtinId="9" hidden="1"/>
    <cellStyle name="Followed Hyperlink" xfId="14918" builtinId="9" hidden="1"/>
    <cellStyle name="Followed Hyperlink" xfId="14920" builtinId="9" hidden="1"/>
    <cellStyle name="Followed Hyperlink" xfId="14922" builtinId="9" hidden="1"/>
    <cellStyle name="Followed Hyperlink" xfId="14924" builtinId="9" hidden="1"/>
    <cellStyle name="Followed Hyperlink" xfId="14926" builtinId="9" hidden="1"/>
    <cellStyle name="Followed Hyperlink" xfId="14928" builtinId="9" hidden="1"/>
    <cellStyle name="Followed Hyperlink" xfId="14930" builtinId="9" hidden="1"/>
    <cellStyle name="Followed Hyperlink" xfId="14932" builtinId="9" hidden="1"/>
    <cellStyle name="Followed Hyperlink" xfId="14934" builtinId="9" hidden="1"/>
    <cellStyle name="Followed Hyperlink" xfId="14936" builtinId="9" hidden="1"/>
    <cellStyle name="Followed Hyperlink" xfId="14938" builtinId="9" hidden="1"/>
    <cellStyle name="Followed Hyperlink" xfId="14940" builtinId="9" hidden="1"/>
    <cellStyle name="Followed Hyperlink" xfId="14942" builtinId="9" hidden="1"/>
    <cellStyle name="Followed Hyperlink" xfId="14944" builtinId="9" hidden="1"/>
    <cellStyle name="Followed Hyperlink" xfId="14946" builtinId="9" hidden="1"/>
    <cellStyle name="Followed Hyperlink" xfId="14948" builtinId="9" hidden="1"/>
    <cellStyle name="Followed Hyperlink" xfId="14950" builtinId="9" hidden="1"/>
    <cellStyle name="Followed Hyperlink" xfId="14952" builtinId="9" hidden="1"/>
    <cellStyle name="Followed Hyperlink" xfId="14954" builtinId="9" hidden="1"/>
    <cellStyle name="Followed Hyperlink" xfId="14956" builtinId="9" hidden="1"/>
    <cellStyle name="Followed Hyperlink" xfId="14958" builtinId="9" hidden="1"/>
    <cellStyle name="Followed Hyperlink" xfId="14960" builtinId="9" hidden="1"/>
    <cellStyle name="Followed Hyperlink" xfId="14962" builtinId="9" hidden="1"/>
    <cellStyle name="Followed Hyperlink" xfId="14964" builtinId="9" hidden="1"/>
    <cellStyle name="Followed Hyperlink" xfId="14966" builtinId="9" hidden="1"/>
    <cellStyle name="Followed Hyperlink" xfId="14968" builtinId="9" hidden="1"/>
    <cellStyle name="Followed Hyperlink" xfId="14970" builtinId="9" hidden="1"/>
    <cellStyle name="Followed Hyperlink" xfId="14972" builtinId="9" hidden="1"/>
    <cellStyle name="Followed Hyperlink" xfId="14974" builtinId="9" hidden="1"/>
    <cellStyle name="Followed Hyperlink" xfId="14976" builtinId="9" hidden="1"/>
    <cellStyle name="Followed Hyperlink" xfId="14978" builtinId="9" hidden="1"/>
    <cellStyle name="Followed Hyperlink" xfId="14980" builtinId="9" hidden="1"/>
    <cellStyle name="Followed Hyperlink" xfId="14982" builtinId="9" hidden="1"/>
    <cellStyle name="Followed Hyperlink" xfId="14984" builtinId="9" hidden="1"/>
    <cellStyle name="Followed Hyperlink" xfId="14986" builtinId="9" hidden="1"/>
    <cellStyle name="Followed Hyperlink" xfId="14988" builtinId="9" hidden="1"/>
    <cellStyle name="Followed Hyperlink" xfId="14990" builtinId="9" hidden="1"/>
    <cellStyle name="Followed Hyperlink" xfId="14992" builtinId="9" hidden="1"/>
    <cellStyle name="Followed Hyperlink" xfId="14994" builtinId="9" hidden="1"/>
    <cellStyle name="Followed Hyperlink" xfId="14998" builtinId="9" hidden="1"/>
    <cellStyle name="Followed Hyperlink" xfId="15000" builtinId="9" hidden="1"/>
    <cellStyle name="Followed Hyperlink" xfId="15002" builtinId="9" hidden="1"/>
    <cellStyle name="Followed Hyperlink" xfId="15004" builtinId="9" hidden="1"/>
    <cellStyle name="Followed Hyperlink" xfId="15006" builtinId="9" hidden="1"/>
    <cellStyle name="Followed Hyperlink" xfId="15008" builtinId="9" hidden="1"/>
    <cellStyle name="Followed Hyperlink" xfId="15010" builtinId="9" hidden="1"/>
    <cellStyle name="Followed Hyperlink" xfId="15012" builtinId="9" hidden="1"/>
    <cellStyle name="Followed Hyperlink" xfId="15014" builtinId="9" hidden="1"/>
    <cellStyle name="Followed Hyperlink" xfId="15016" builtinId="9" hidden="1"/>
    <cellStyle name="Followed Hyperlink" xfId="15018" builtinId="9" hidden="1"/>
    <cellStyle name="Followed Hyperlink" xfId="15020" builtinId="9" hidden="1"/>
    <cellStyle name="Followed Hyperlink" xfId="15022" builtinId="9" hidden="1"/>
    <cellStyle name="Followed Hyperlink" xfId="15024" builtinId="9" hidden="1"/>
    <cellStyle name="Followed Hyperlink" xfId="15026" builtinId="9" hidden="1"/>
    <cellStyle name="Followed Hyperlink" xfId="15028" builtinId="9" hidden="1"/>
    <cellStyle name="Followed Hyperlink" xfId="15030" builtinId="9" hidden="1"/>
    <cellStyle name="Followed Hyperlink" xfId="15032" builtinId="9" hidden="1"/>
    <cellStyle name="Followed Hyperlink" xfId="15034" builtinId="9" hidden="1"/>
    <cellStyle name="Followed Hyperlink" xfId="15036" builtinId="9" hidden="1"/>
    <cellStyle name="Followed Hyperlink" xfId="15038" builtinId="9" hidden="1"/>
    <cellStyle name="Followed Hyperlink" xfId="15040" builtinId="9" hidden="1"/>
    <cellStyle name="Followed Hyperlink" xfId="15042" builtinId="9" hidden="1"/>
    <cellStyle name="Followed Hyperlink" xfId="14996" builtinId="9" hidden="1"/>
    <cellStyle name="Followed Hyperlink" xfId="15044" builtinId="9" hidden="1"/>
    <cellStyle name="Followed Hyperlink" xfId="15046" builtinId="9" hidden="1"/>
    <cellStyle name="Followed Hyperlink" xfId="15048" builtinId="9" hidden="1"/>
    <cellStyle name="Followed Hyperlink" xfId="15050" builtinId="9" hidden="1"/>
    <cellStyle name="Followed Hyperlink" xfId="15052" builtinId="9" hidden="1"/>
    <cellStyle name="Followed Hyperlink" xfId="15054" builtinId="9" hidden="1"/>
    <cellStyle name="Followed Hyperlink" xfId="15056" builtinId="9" hidden="1"/>
    <cellStyle name="Followed Hyperlink" xfId="15058" builtinId="9" hidden="1"/>
    <cellStyle name="Followed Hyperlink" xfId="15060" builtinId="9" hidden="1"/>
    <cellStyle name="Followed Hyperlink" xfId="15062" builtinId="9" hidden="1"/>
    <cellStyle name="Followed Hyperlink" xfId="15064" builtinId="9" hidden="1"/>
    <cellStyle name="Followed Hyperlink" xfId="15066" builtinId="9" hidden="1"/>
    <cellStyle name="Followed Hyperlink" xfId="15068" builtinId="9" hidden="1"/>
    <cellStyle name="Followed Hyperlink" xfId="15070" builtinId="9" hidden="1"/>
    <cellStyle name="Followed Hyperlink" xfId="15072" builtinId="9" hidden="1"/>
    <cellStyle name="Followed Hyperlink" xfId="15074" builtinId="9" hidden="1"/>
    <cellStyle name="Followed Hyperlink" xfId="15076" builtinId="9" hidden="1"/>
    <cellStyle name="Followed Hyperlink" xfId="15078" builtinId="9" hidden="1"/>
    <cellStyle name="Followed Hyperlink" xfId="15080" builtinId="9" hidden="1"/>
    <cellStyle name="Followed Hyperlink" xfId="15082" builtinId="9" hidden="1"/>
    <cellStyle name="Followed Hyperlink" xfId="15084" builtinId="9" hidden="1"/>
    <cellStyle name="Followed Hyperlink" xfId="15086" builtinId="9" hidden="1"/>
    <cellStyle name="Followed Hyperlink" xfId="15088" builtinId="9" hidden="1"/>
    <cellStyle name="Followed Hyperlink" xfId="15090" builtinId="9" hidden="1"/>
    <cellStyle name="Followed Hyperlink" xfId="15092" builtinId="9" hidden="1"/>
    <cellStyle name="Followed Hyperlink" xfId="15094" builtinId="9" hidden="1"/>
    <cellStyle name="Followed Hyperlink" xfId="15096" builtinId="9" hidden="1"/>
    <cellStyle name="Followed Hyperlink" xfId="15098" builtinId="9" hidden="1"/>
    <cellStyle name="Followed Hyperlink" xfId="15100" builtinId="9" hidden="1"/>
    <cellStyle name="Followed Hyperlink" xfId="15102" builtinId="9" hidden="1"/>
    <cellStyle name="Followed Hyperlink" xfId="15104" builtinId="9" hidden="1"/>
    <cellStyle name="Followed Hyperlink" xfId="15106" builtinId="9" hidden="1"/>
    <cellStyle name="Followed Hyperlink" xfId="15108" builtinId="9" hidden="1"/>
    <cellStyle name="Followed Hyperlink" xfId="15110" builtinId="9" hidden="1"/>
    <cellStyle name="Followed Hyperlink" xfId="15112" builtinId="9" hidden="1"/>
    <cellStyle name="Followed Hyperlink" xfId="15114" builtinId="9" hidden="1"/>
    <cellStyle name="Followed Hyperlink" xfId="15116" builtinId="9" hidden="1"/>
    <cellStyle name="Followed Hyperlink" xfId="15118" builtinId="9" hidden="1"/>
    <cellStyle name="Followed Hyperlink" xfId="15120" builtinId="9" hidden="1"/>
    <cellStyle name="Followed Hyperlink" xfId="15122" builtinId="9" hidden="1"/>
    <cellStyle name="Followed Hyperlink" xfId="15124" builtinId="9" hidden="1"/>
    <cellStyle name="Followed Hyperlink" xfId="15126" builtinId="9" hidden="1"/>
    <cellStyle name="Followed Hyperlink" xfId="15130" builtinId="9" hidden="1"/>
    <cellStyle name="Followed Hyperlink" xfId="15132" builtinId="9" hidden="1"/>
    <cellStyle name="Followed Hyperlink" xfId="15134" builtinId="9" hidden="1"/>
    <cellStyle name="Followed Hyperlink" xfId="15136" builtinId="9" hidden="1"/>
    <cellStyle name="Followed Hyperlink" xfId="15138" builtinId="9" hidden="1"/>
    <cellStyle name="Followed Hyperlink" xfId="15140" builtinId="9" hidden="1"/>
    <cellStyle name="Followed Hyperlink" xfId="15142" builtinId="9" hidden="1"/>
    <cellStyle name="Followed Hyperlink" xfId="15144" builtinId="9" hidden="1"/>
    <cellStyle name="Followed Hyperlink" xfId="15146" builtinId="9" hidden="1"/>
    <cellStyle name="Followed Hyperlink" xfId="15148" builtinId="9" hidden="1"/>
    <cellStyle name="Followed Hyperlink" xfId="15150" builtinId="9" hidden="1"/>
    <cellStyle name="Followed Hyperlink" xfId="15152" builtinId="9" hidden="1"/>
    <cellStyle name="Followed Hyperlink" xfId="15154" builtinId="9" hidden="1"/>
    <cellStyle name="Followed Hyperlink" xfId="15156" builtinId="9" hidden="1"/>
    <cellStyle name="Followed Hyperlink" xfId="15158" builtinId="9" hidden="1"/>
    <cellStyle name="Followed Hyperlink" xfId="15160" builtinId="9" hidden="1"/>
    <cellStyle name="Followed Hyperlink" xfId="15162" builtinId="9" hidden="1"/>
    <cellStyle name="Followed Hyperlink" xfId="15164" builtinId="9" hidden="1"/>
    <cellStyle name="Followed Hyperlink" xfId="15166" builtinId="9" hidden="1"/>
    <cellStyle name="Followed Hyperlink" xfId="15168" builtinId="9" hidden="1"/>
    <cellStyle name="Followed Hyperlink" xfId="15170" builtinId="9" hidden="1"/>
    <cellStyle name="Followed Hyperlink" xfId="15172" builtinId="9" hidden="1"/>
    <cellStyle name="Followed Hyperlink" xfId="15174" builtinId="9" hidden="1"/>
    <cellStyle name="Followed Hyperlink" xfId="15128" builtinId="9" hidden="1"/>
    <cellStyle name="Followed Hyperlink" xfId="15176" builtinId="9" hidden="1"/>
    <cellStyle name="Followed Hyperlink" xfId="15178" builtinId="9" hidden="1"/>
    <cellStyle name="Followed Hyperlink" xfId="15180" builtinId="9" hidden="1"/>
    <cellStyle name="Followed Hyperlink" xfId="15182" builtinId="9" hidden="1"/>
    <cellStyle name="Followed Hyperlink" xfId="15184" builtinId="9" hidden="1"/>
    <cellStyle name="Followed Hyperlink" xfId="15186" builtinId="9" hidden="1"/>
    <cellStyle name="Followed Hyperlink" xfId="15188" builtinId="9" hidden="1"/>
    <cellStyle name="Followed Hyperlink" xfId="15190" builtinId="9" hidden="1"/>
    <cellStyle name="Followed Hyperlink" xfId="15192" builtinId="9" hidden="1"/>
    <cellStyle name="Followed Hyperlink" xfId="15194" builtinId="9" hidden="1"/>
    <cellStyle name="Followed Hyperlink" xfId="15196" builtinId="9" hidden="1"/>
    <cellStyle name="Followed Hyperlink" xfId="15198" builtinId="9" hidden="1"/>
    <cellStyle name="Followed Hyperlink" xfId="15200" builtinId="9" hidden="1"/>
    <cellStyle name="Followed Hyperlink" xfId="15202" builtinId="9" hidden="1"/>
    <cellStyle name="Followed Hyperlink" xfId="15204" builtinId="9" hidden="1"/>
    <cellStyle name="Followed Hyperlink" xfId="15206" builtinId="9" hidden="1"/>
    <cellStyle name="Followed Hyperlink" xfId="15208" builtinId="9" hidden="1"/>
    <cellStyle name="Followed Hyperlink" xfId="15210" builtinId="9" hidden="1"/>
    <cellStyle name="Followed Hyperlink" xfId="15212" builtinId="9" hidden="1"/>
    <cellStyle name="Followed Hyperlink" xfId="15214" builtinId="9" hidden="1"/>
    <cellStyle name="Followed Hyperlink" xfId="15216" builtinId="9" hidden="1"/>
    <cellStyle name="Followed Hyperlink" xfId="15218" builtinId="9" hidden="1"/>
    <cellStyle name="Followed Hyperlink" xfId="15220" builtinId="9" hidden="1"/>
    <cellStyle name="Followed Hyperlink" xfId="15222" builtinId="9" hidden="1"/>
    <cellStyle name="Followed Hyperlink" xfId="15224" builtinId="9" hidden="1"/>
    <cellStyle name="Followed Hyperlink" xfId="15226" builtinId="9" hidden="1"/>
    <cellStyle name="Followed Hyperlink" xfId="15228" builtinId="9" hidden="1"/>
    <cellStyle name="Followed Hyperlink" xfId="15230" builtinId="9" hidden="1"/>
    <cellStyle name="Followed Hyperlink" xfId="15232" builtinId="9" hidden="1"/>
    <cellStyle name="Followed Hyperlink" xfId="15234" builtinId="9" hidden="1"/>
    <cellStyle name="Followed Hyperlink" xfId="15236" builtinId="9" hidden="1"/>
    <cellStyle name="Followed Hyperlink" xfId="15238" builtinId="9" hidden="1"/>
    <cellStyle name="Followed Hyperlink" xfId="15240" builtinId="9" hidden="1"/>
    <cellStyle name="Followed Hyperlink" xfId="15242" builtinId="9" hidden="1"/>
    <cellStyle name="Followed Hyperlink" xfId="15244" builtinId="9" hidden="1"/>
    <cellStyle name="Followed Hyperlink" xfId="15246" builtinId="9" hidden="1"/>
    <cellStyle name="Followed Hyperlink" xfId="15248" builtinId="9" hidden="1"/>
    <cellStyle name="Followed Hyperlink" xfId="15250" builtinId="9" hidden="1"/>
    <cellStyle name="Followed Hyperlink" xfId="15252" builtinId="9" hidden="1"/>
    <cellStyle name="Followed Hyperlink" xfId="15254" builtinId="9" hidden="1"/>
    <cellStyle name="Followed Hyperlink" xfId="15256" builtinId="9" hidden="1"/>
    <cellStyle name="Followed Hyperlink" xfId="15258" builtinId="9" hidden="1"/>
    <cellStyle name="Followed Hyperlink" xfId="15262" builtinId="9" hidden="1"/>
    <cellStyle name="Followed Hyperlink" xfId="15264" builtinId="9" hidden="1"/>
    <cellStyle name="Followed Hyperlink" xfId="15266" builtinId="9" hidden="1"/>
    <cellStyle name="Followed Hyperlink" xfId="15268" builtinId="9" hidden="1"/>
    <cellStyle name="Followed Hyperlink" xfId="15270" builtinId="9" hidden="1"/>
    <cellStyle name="Followed Hyperlink" xfId="15272" builtinId="9" hidden="1"/>
    <cellStyle name="Followed Hyperlink" xfId="15274" builtinId="9" hidden="1"/>
    <cellStyle name="Followed Hyperlink" xfId="15276" builtinId="9" hidden="1"/>
    <cellStyle name="Followed Hyperlink" xfId="15278" builtinId="9" hidden="1"/>
    <cellStyle name="Followed Hyperlink" xfId="15280" builtinId="9" hidden="1"/>
    <cellStyle name="Followed Hyperlink" xfId="15282" builtinId="9" hidden="1"/>
    <cellStyle name="Followed Hyperlink" xfId="15284" builtinId="9" hidden="1"/>
    <cellStyle name="Followed Hyperlink" xfId="15286" builtinId="9" hidden="1"/>
    <cellStyle name="Followed Hyperlink" xfId="15288" builtinId="9" hidden="1"/>
    <cellStyle name="Followed Hyperlink" xfId="15290" builtinId="9" hidden="1"/>
    <cellStyle name="Followed Hyperlink" xfId="15292" builtinId="9" hidden="1"/>
    <cellStyle name="Followed Hyperlink" xfId="15294" builtinId="9" hidden="1"/>
    <cellStyle name="Followed Hyperlink" xfId="15296" builtinId="9" hidden="1"/>
    <cellStyle name="Followed Hyperlink" xfId="15298" builtinId="9" hidden="1"/>
    <cellStyle name="Followed Hyperlink" xfId="15300" builtinId="9" hidden="1"/>
    <cellStyle name="Followed Hyperlink" xfId="15302" builtinId="9" hidden="1"/>
    <cellStyle name="Followed Hyperlink" xfId="15304" builtinId="9" hidden="1"/>
    <cellStyle name="Followed Hyperlink" xfId="15306" builtinId="9" hidden="1"/>
    <cellStyle name="Followed Hyperlink" xfId="15260" builtinId="9" hidden="1"/>
    <cellStyle name="Followed Hyperlink" xfId="15308" builtinId="9" hidden="1"/>
    <cellStyle name="Followed Hyperlink" xfId="15310" builtinId="9" hidden="1"/>
    <cellStyle name="Followed Hyperlink" xfId="15312" builtinId="9" hidden="1"/>
    <cellStyle name="Followed Hyperlink" xfId="15314" builtinId="9" hidden="1"/>
    <cellStyle name="Followed Hyperlink" xfId="15316" builtinId="9" hidden="1"/>
    <cellStyle name="Followed Hyperlink" xfId="15318" builtinId="9" hidden="1"/>
    <cellStyle name="Followed Hyperlink" xfId="15320" builtinId="9" hidden="1"/>
    <cellStyle name="Followed Hyperlink" xfId="15322" builtinId="9" hidden="1"/>
    <cellStyle name="Followed Hyperlink" xfId="15324" builtinId="9" hidden="1"/>
    <cellStyle name="Followed Hyperlink" xfId="15326" builtinId="9" hidden="1"/>
    <cellStyle name="Followed Hyperlink" xfId="15328" builtinId="9" hidden="1"/>
    <cellStyle name="Followed Hyperlink" xfId="15330" builtinId="9" hidden="1"/>
    <cellStyle name="Followed Hyperlink" xfId="15332" builtinId="9" hidden="1"/>
    <cellStyle name="Followed Hyperlink" xfId="15334" builtinId="9" hidden="1"/>
    <cellStyle name="Followed Hyperlink" xfId="15336" builtinId="9" hidden="1"/>
    <cellStyle name="Followed Hyperlink" xfId="15338" builtinId="9" hidden="1"/>
    <cellStyle name="Followed Hyperlink" xfId="15340" builtinId="9" hidden="1"/>
    <cellStyle name="Followed Hyperlink" xfId="15342" builtinId="9" hidden="1"/>
    <cellStyle name="Followed Hyperlink" xfId="15344" builtinId="9" hidden="1"/>
    <cellStyle name="Followed Hyperlink" xfId="15346" builtinId="9" hidden="1"/>
    <cellStyle name="Followed Hyperlink" xfId="15348" builtinId="9" hidden="1"/>
    <cellStyle name="Followed Hyperlink" xfId="15350" builtinId="9" hidden="1"/>
    <cellStyle name="Followed Hyperlink" xfId="15352" builtinId="9" hidden="1"/>
    <cellStyle name="Followed Hyperlink" xfId="15354" builtinId="9" hidden="1"/>
    <cellStyle name="Followed Hyperlink" xfId="15356" builtinId="9" hidden="1"/>
    <cellStyle name="Followed Hyperlink" xfId="15358" builtinId="9" hidden="1"/>
    <cellStyle name="Followed Hyperlink" xfId="15360" builtinId="9" hidden="1"/>
    <cellStyle name="Followed Hyperlink" xfId="15362" builtinId="9" hidden="1"/>
    <cellStyle name="Followed Hyperlink" xfId="15364" builtinId="9" hidden="1"/>
    <cellStyle name="Followed Hyperlink" xfId="15366" builtinId="9" hidden="1"/>
    <cellStyle name="Followed Hyperlink" xfId="15368" builtinId="9" hidden="1"/>
    <cellStyle name="Followed Hyperlink" xfId="15370" builtinId="9" hidden="1"/>
    <cellStyle name="Followed Hyperlink" xfId="15372" builtinId="9" hidden="1"/>
    <cellStyle name="Followed Hyperlink" xfId="15374" builtinId="9" hidden="1"/>
    <cellStyle name="Followed Hyperlink" xfId="15376" builtinId="9" hidden="1"/>
    <cellStyle name="Followed Hyperlink" xfId="15378" builtinId="9" hidden="1"/>
    <cellStyle name="Followed Hyperlink" xfId="15380" builtinId="9" hidden="1"/>
    <cellStyle name="Followed Hyperlink" xfId="15382" builtinId="9" hidden="1"/>
    <cellStyle name="Followed Hyperlink" xfId="15384" builtinId="9" hidden="1"/>
    <cellStyle name="Followed Hyperlink" xfId="15386" builtinId="9" hidden="1"/>
    <cellStyle name="Followed Hyperlink" xfId="15388" builtinId="9" hidden="1"/>
    <cellStyle name="Followed Hyperlink" xfId="15390" builtinId="9" hidden="1"/>
    <cellStyle name="Followed Hyperlink" xfId="15394" builtinId="9" hidden="1"/>
    <cellStyle name="Followed Hyperlink" xfId="15396" builtinId="9" hidden="1"/>
    <cellStyle name="Followed Hyperlink" xfId="15398" builtinId="9" hidden="1"/>
    <cellStyle name="Followed Hyperlink" xfId="15400" builtinId="9" hidden="1"/>
    <cellStyle name="Followed Hyperlink" xfId="15402" builtinId="9" hidden="1"/>
    <cellStyle name="Followed Hyperlink" xfId="15404" builtinId="9" hidden="1"/>
    <cellStyle name="Followed Hyperlink" xfId="15406" builtinId="9" hidden="1"/>
    <cellStyle name="Followed Hyperlink" xfId="15408" builtinId="9" hidden="1"/>
    <cellStyle name="Followed Hyperlink" xfId="15410" builtinId="9" hidden="1"/>
    <cellStyle name="Followed Hyperlink" xfId="15412" builtinId="9" hidden="1"/>
    <cellStyle name="Followed Hyperlink" xfId="15414" builtinId="9" hidden="1"/>
    <cellStyle name="Followed Hyperlink" xfId="15416" builtinId="9" hidden="1"/>
    <cellStyle name="Followed Hyperlink" xfId="15418" builtinId="9" hidden="1"/>
    <cellStyle name="Followed Hyperlink" xfId="15420" builtinId="9" hidden="1"/>
    <cellStyle name="Followed Hyperlink" xfId="15422" builtinId="9" hidden="1"/>
    <cellStyle name="Followed Hyperlink" xfId="15424" builtinId="9" hidden="1"/>
    <cellStyle name="Followed Hyperlink" xfId="15426" builtinId="9" hidden="1"/>
    <cellStyle name="Followed Hyperlink" xfId="15428" builtinId="9" hidden="1"/>
    <cellStyle name="Followed Hyperlink" xfId="15430" builtinId="9" hidden="1"/>
    <cellStyle name="Followed Hyperlink" xfId="15432" builtinId="9" hidden="1"/>
    <cellStyle name="Followed Hyperlink" xfId="15434" builtinId="9" hidden="1"/>
    <cellStyle name="Followed Hyperlink" xfId="15436" builtinId="9" hidden="1"/>
    <cellStyle name="Followed Hyperlink" xfId="15438" builtinId="9" hidden="1"/>
    <cellStyle name="Followed Hyperlink" xfId="15392" builtinId="9" hidden="1"/>
    <cellStyle name="Followed Hyperlink" xfId="15440" builtinId="9" hidden="1"/>
    <cellStyle name="Followed Hyperlink" xfId="15442" builtinId="9" hidden="1"/>
    <cellStyle name="Followed Hyperlink" xfId="15444" builtinId="9" hidden="1"/>
    <cellStyle name="Followed Hyperlink" xfId="15446" builtinId="9" hidden="1"/>
    <cellStyle name="Followed Hyperlink" xfId="15448" builtinId="9" hidden="1"/>
    <cellStyle name="Followed Hyperlink" xfId="15450" builtinId="9" hidden="1"/>
    <cellStyle name="Followed Hyperlink" xfId="15452" builtinId="9" hidden="1"/>
    <cellStyle name="Followed Hyperlink" xfId="15454" builtinId="9" hidden="1"/>
    <cellStyle name="Followed Hyperlink" xfId="15456" builtinId="9" hidden="1"/>
    <cellStyle name="Followed Hyperlink" xfId="15458" builtinId="9" hidden="1"/>
    <cellStyle name="Followed Hyperlink" xfId="15460" builtinId="9" hidden="1"/>
    <cellStyle name="Followed Hyperlink" xfId="15462" builtinId="9" hidden="1"/>
    <cellStyle name="Followed Hyperlink" xfId="15464" builtinId="9" hidden="1"/>
    <cellStyle name="Followed Hyperlink" xfId="15466" builtinId="9" hidden="1"/>
    <cellStyle name="Followed Hyperlink" xfId="15468" builtinId="9" hidden="1"/>
    <cellStyle name="Followed Hyperlink" xfId="15470" builtinId="9" hidden="1"/>
    <cellStyle name="Followed Hyperlink" xfId="15472" builtinId="9" hidden="1"/>
    <cellStyle name="Followed Hyperlink" xfId="15474" builtinId="9" hidden="1"/>
    <cellStyle name="Followed Hyperlink" xfId="15476" builtinId="9" hidden="1"/>
    <cellStyle name="Followed Hyperlink" xfId="15478" builtinId="9" hidden="1"/>
    <cellStyle name="Followed Hyperlink" xfId="15480" builtinId="9" hidden="1"/>
    <cellStyle name="Followed Hyperlink" xfId="15482" builtinId="9" hidden="1"/>
    <cellStyle name="Followed Hyperlink" xfId="15484" builtinId="9" hidden="1"/>
    <cellStyle name="Followed Hyperlink" xfId="15486" builtinId="9" hidden="1"/>
    <cellStyle name="Followed Hyperlink" xfId="15488" builtinId="9" hidden="1"/>
    <cellStyle name="Followed Hyperlink" xfId="15490" builtinId="9" hidden="1"/>
    <cellStyle name="Followed Hyperlink" xfId="15492" builtinId="9" hidden="1"/>
    <cellStyle name="Followed Hyperlink" xfId="15494" builtinId="9" hidden="1"/>
    <cellStyle name="Followed Hyperlink" xfId="15496" builtinId="9" hidden="1"/>
    <cellStyle name="Followed Hyperlink" xfId="15498" builtinId="9" hidden="1"/>
    <cellStyle name="Followed Hyperlink" xfId="15500" builtinId="9" hidden="1"/>
    <cellStyle name="Followed Hyperlink" xfId="15502" builtinId="9" hidden="1"/>
    <cellStyle name="Followed Hyperlink" xfId="15504" builtinId="9" hidden="1"/>
    <cellStyle name="Followed Hyperlink" xfId="15506" builtinId="9" hidden="1"/>
    <cellStyle name="Followed Hyperlink" xfId="15508" builtinId="9" hidden="1"/>
    <cellStyle name="Followed Hyperlink" xfId="15510" builtinId="9" hidden="1"/>
    <cellStyle name="Followed Hyperlink" xfId="15512" builtinId="9" hidden="1"/>
    <cellStyle name="Followed Hyperlink" xfId="15514" builtinId="9" hidden="1"/>
    <cellStyle name="Followed Hyperlink" xfId="15516" builtinId="9" hidden="1"/>
    <cellStyle name="Followed Hyperlink" xfId="15518" builtinId="9" hidden="1"/>
    <cellStyle name="Followed Hyperlink" xfId="15520" builtinId="9" hidden="1"/>
    <cellStyle name="Followed Hyperlink" xfId="15522" builtinId="9" hidden="1"/>
    <cellStyle name="Followed Hyperlink" xfId="15526" builtinId="9" hidden="1"/>
    <cellStyle name="Followed Hyperlink" xfId="15528" builtinId="9" hidden="1"/>
    <cellStyle name="Followed Hyperlink" xfId="15530" builtinId="9" hidden="1"/>
    <cellStyle name="Followed Hyperlink" xfId="15532" builtinId="9" hidden="1"/>
    <cellStyle name="Followed Hyperlink" xfId="15534" builtinId="9" hidden="1"/>
    <cellStyle name="Followed Hyperlink" xfId="15536" builtinId="9" hidden="1"/>
    <cellStyle name="Followed Hyperlink" xfId="15538" builtinId="9" hidden="1"/>
    <cellStyle name="Followed Hyperlink" xfId="15540" builtinId="9" hidden="1"/>
    <cellStyle name="Followed Hyperlink" xfId="15542" builtinId="9" hidden="1"/>
    <cellStyle name="Followed Hyperlink" xfId="15544" builtinId="9" hidden="1"/>
    <cellStyle name="Followed Hyperlink" xfId="15546" builtinId="9" hidden="1"/>
    <cellStyle name="Followed Hyperlink" xfId="15548" builtinId="9" hidden="1"/>
    <cellStyle name="Followed Hyperlink" xfId="15550" builtinId="9" hidden="1"/>
    <cellStyle name="Followed Hyperlink" xfId="15552" builtinId="9" hidden="1"/>
    <cellStyle name="Followed Hyperlink" xfId="15554" builtinId="9" hidden="1"/>
    <cellStyle name="Followed Hyperlink" xfId="15556" builtinId="9" hidden="1"/>
    <cellStyle name="Followed Hyperlink" xfId="15558" builtinId="9" hidden="1"/>
    <cellStyle name="Followed Hyperlink" xfId="15560" builtinId="9" hidden="1"/>
    <cellStyle name="Followed Hyperlink" xfId="15562" builtinId="9" hidden="1"/>
    <cellStyle name="Followed Hyperlink" xfId="15564" builtinId="9" hidden="1"/>
    <cellStyle name="Followed Hyperlink" xfId="15566" builtinId="9" hidden="1"/>
    <cellStyle name="Followed Hyperlink" xfId="15568" builtinId="9" hidden="1"/>
    <cellStyle name="Followed Hyperlink" xfId="15570" builtinId="9" hidden="1"/>
    <cellStyle name="Followed Hyperlink" xfId="15524" builtinId="9" hidden="1"/>
    <cellStyle name="Followed Hyperlink" xfId="15572" builtinId="9" hidden="1"/>
    <cellStyle name="Followed Hyperlink" xfId="15574" builtinId="9" hidden="1"/>
    <cellStyle name="Followed Hyperlink" xfId="15576" builtinId="9" hidden="1"/>
    <cellStyle name="Followed Hyperlink" xfId="15578" builtinId="9" hidden="1"/>
    <cellStyle name="Followed Hyperlink" xfId="15580" builtinId="9" hidden="1"/>
    <cellStyle name="Followed Hyperlink" xfId="15582" builtinId="9" hidden="1"/>
    <cellStyle name="Followed Hyperlink" xfId="15584" builtinId="9" hidden="1"/>
    <cellStyle name="Followed Hyperlink" xfId="15586" builtinId="9" hidden="1"/>
    <cellStyle name="Followed Hyperlink" xfId="15588" builtinId="9" hidden="1"/>
    <cellStyle name="Followed Hyperlink" xfId="15590" builtinId="9" hidden="1"/>
    <cellStyle name="Followed Hyperlink" xfId="15592" builtinId="9" hidden="1"/>
    <cellStyle name="Followed Hyperlink" xfId="15594" builtinId="9" hidden="1"/>
    <cellStyle name="Followed Hyperlink" xfId="15596" builtinId="9" hidden="1"/>
    <cellStyle name="Followed Hyperlink" xfId="15598" builtinId="9" hidden="1"/>
    <cellStyle name="Followed Hyperlink" xfId="15600" builtinId="9" hidden="1"/>
    <cellStyle name="Followed Hyperlink" xfId="15602" builtinId="9" hidden="1"/>
    <cellStyle name="Followed Hyperlink" xfId="15604" builtinId="9" hidden="1"/>
    <cellStyle name="Followed Hyperlink" xfId="15606" builtinId="9" hidden="1"/>
    <cellStyle name="Followed Hyperlink" xfId="15608" builtinId="9" hidden="1"/>
    <cellStyle name="Followed Hyperlink" xfId="15610" builtinId="9" hidden="1"/>
    <cellStyle name="Followed Hyperlink" xfId="15612" builtinId="9" hidden="1"/>
    <cellStyle name="Followed Hyperlink" xfId="15614" builtinId="9" hidden="1"/>
    <cellStyle name="Followed Hyperlink" xfId="15616" builtinId="9" hidden="1"/>
    <cellStyle name="Followed Hyperlink" xfId="15618" builtinId="9" hidden="1"/>
    <cellStyle name="Followed Hyperlink" xfId="15620" builtinId="9" hidden="1"/>
    <cellStyle name="Followed Hyperlink" xfId="15622" builtinId="9" hidden="1"/>
    <cellStyle name="Followed Hyperlink" xfId="15624" builtinId="9" hidden="1"/>
    <cellStyle name="Followed Hyperlink" xfId="15626" builtinId="9" hidden="1"/>
    <cellStyle name="Followed Hyperlink" xfId="15628" builtinId="9" hidden="1"/>
    <cellStyle name="Followed Hyperlink" xfId="15630" builtinId="9" hidden="1"/>
    <cellStyle name="Followed Hyperlink" xfId="15632" builtinId="9" hidden="1"/>
    <cellStyle name="Followed Hyperlink" xfId="15634" builtinId="9" hidden="1"/>
    <cellStyle name="Followed Hyperlink" xfId="15636" builtinId="9" hidden="1"/>
    <cellStyle name="Followed Hyperlink" xfId="15638" builtinId="9" hidden="1"/>
    <cellStyle name="Followed Hyperlink" xfId="15640" builtinId="9" hidden="1"/>
    <cellStyle name="Followed Hyperlink" xfId="15642" builtinId="9" hidden="1"/>
    <cellStyle name="Followed Hyperlink" xfId="15644" builtinId="9" hidden="1"/>
    <cellStyle name="Followed Hyperlink" xfId="15646" builtinId="9" hidden="1"/>
    <cellStyle name="Followed Hyperlink" xfId="15648" builtinId="9" hidden="1"/>
    <cellStyle name="Followed Hyperlink" xfId="15650" builtinId="9" hidden="1"/>
    <cellStyle name="Followed Hyperlink" xfId="15652" builtinId="9" hidden="1"/>
    <cellStyle name="Followed Hyperlink" xfId="15654" builtinId="9" hidden="1"/>
    <cellStyle name="Followed Hyperlink" xfId="15658" builtinId="9" hidden="1"/>
    <cellStyle name="Followed Hyperlink" xfId="15660" builtinId="9" hidden="1"/>
    <cellStyle name="Followed Hyperlink" xfId="15662" builtinId="9" hidden="1"/>
    <cellStyle name="Followed Hyperlink" xfId="15664" builtinId="9" hidden="1"/>
    <cellStyle name="Followed Hyperlink" xfId="15666" builtinId="9" hidden="1"/>
    <cellStyle name="Followed Hyperlink" xfId="15668" builtinId="9" hidden="1"/>
    <cellStyle name="Followed Hyperlink" xfId="15670" builtinId="9" hidden="1"/>
    <cellStyle name="Followed Hyperlink" xfId="15672" builtinId="9" hidden="1"/>
    <cellStyle name="Followed Hyperlink" xfId="15674" builtinId="9" hidden="1"/>
    <cellStyle name="Followed Hyperlink" xfId="15676" builtinId="9" hidden="1"/>
    <cellStyle name="Followed Hyperlink" xfId="15678" builtinId="9" hidden="1"/>
    <cellStyle name="Followed Hyperlink" xfId="15680" builtinId="9" hidden="1"/>
    <cellStyle name="Followed Hyperlink" xfId="15682" builtinId="9" hidden="1"/>
    <cellStyle name="Followed Hyperlink" xfId="15684" builtinId="9" hidden="1"/>
    <cellStyle name="Followed Hyperlink" xfId="15686" builtinId="9" hidden="1"/>
    <cellStyle name="Followed Hyperlink" xfId="15688" builtinId="9" hidden="1"/>
    <cellStyle name="Followed Hyperlink" xfId="15690" builtinId="9" hidden="1"/>
    <cellStyle name="Followed Hyperlink" xfId="15692" builtinId="9" hidden="1"/>
    <cellStyle name="Followed Hyperlink" xfId="15694" builtinId="9" hidden="1"/>
    <cellStyle name="Followed Hyperlink" xfId="15696" builtinId="9" hidden="1"/>
    <cellStyle name="Followed Hyperlink" xfId="15698" builtinId="9" hidden="1"/>
    <cellStyle name="Followed Hyperlink" xfId="15700" builtinId="9" hidden="1"/>
    <cellStyle name="Followed Hyperlink" xfId="15702" builtinId="9" hidden="1"/>
    <cellStyle name="Followed Hyperlink" xfId="15656" builtinId="9" hidden="1"/>
    <cellStyle name="Followed Hyperlink" xfId="15704" builtinId="9" hidden="1"/>
    <cellStyle name="Followed Hyperlink" xfId="15706" builtinId="9" hidden="1"/>
    <cellStyle name="Followed Hyperlink" xfId="15708" builtinId="9" hidden="1"/>
    <cellStyle name="Followed Hyperlink" xfId="15710" builtinId="9" hidden="1"/>
    <cellStyle name="Followed Hyperlink" xfId="15712" builtinId="9" hidden="1"/>
    <cellStyle name="Followed Hyperlink" xfId="15714" builtinId="9" hidden="1"/>
    <cellStyle name="Followed Hyperlink" xfId="15716" builtinId="9" hidden="1"/>
    <cellStyle name="Followed Hyperlink" xfId="15718" builtinId="9" hidden="1"/>
    <cellStyle name="Followed Hyperlink" xfId="15720" builtinId="9" hidden="1"/>
    <cellStyle name="Followed Hyperlink" xfId="15722" builtinId="9" hidden="1"/>
    <cellStyle name="Followed Hyperlink" xfId="15724" builtinId="9" hidden="1"/>
    <cellStyle name="Followed Hyperlink" xfId="15726" builtinId="9" hidden="1"/>
    <cellStyle name="Followed Hyperlink" xfId="15728" builtinId="9" hidden="1"/>
    <cellStyle name="Followed Hyperlink" xfId="15730" builtinId="9" hidden="1"/>
    <cellStyle name="Followed Hyperlink" xfId="15732" builtinId="9" hidden="1"/>
    <cellStyle name="Followed Hyperlink" xfId="15734" builtinId="9" hidden="1"/>
    <cellStyle name="Followed Hyperlink" xfId="15736" builtinId="9" hidden="1"/>
    <cellStyle name="Followed Hyperlink" xfId="15738" builtinId="9" hidden="1"/>
    <cellStyle name="Followed Hyperlink" xfId="15740" builtinId="9" hidden="1"/>
    <cellStyle name="Followed Hyperlink" xfId="15742" builtinId="9" hidden="1"/>
    <cellStyle name="Followed Hyperlink" xfId="15744" builtinId="9" hidden="1"/>
    <cellStyle name="Followed Hyperlink" xfId="15746" builtinId="9" hidden="1"/>
    <cellStyle name="Followed Hyperlink" xfId="15748" builtinId="9" hidden="1"/>
    <cellStyle name="Followed Hyperlink" xfId="15750" builtinId="9" hidden="1"/>
    <cellStyle name="Followed Hyperlink" xfId="15752" builtinId="9" hidden="1"/>
    <cellStyle name="Followed Hyperlink" xfId="15754" builtinId="9" hidden="1"/>
    <cellStyle name="Followed Hyperlink" xfId="15756" builtinId="9" hidden="1"/>
    <cellStyle name="Followed Hyperlink" xfId="15758" builtinId="9" hidden="1"/>
    <cellStyle name="Followed Hyperlink" xfId="15760" builtinId="9" hidden="1"/>
    <cellStyle name="Followed Hyperlink" xfId="15762" builtinId="9" hidden="1"/>
    <cellStyle name="Followed Hyperlink" xfId="15764" builtinId="9" hidden="1"/>
    <cellStyle name="Followed Hyperlink" xfId="15766" builtinId="9" hidden="1"/>
    <cellStyle name="Followed Hyperlink" xfId="15768" builtinId="9" hidden="1"/>
    <cellStyle name="Followed Hyperlink" xfId="15770" builtinId="9" hidden="1"/>
    <cellStyle name="Followed Hyperlink" xfId="15772" builtinId="9" hidden="1"/>
    <cellStyle name="Followed Hyperlink" xfId="15774" builtinId="9" hidden="1"/>
    <cellStyle name="Followed Hyperlink" xfId="15776" builtinId="9" hidden="1"/>
    <cellStyle name="Followed Hyperlink" xfId="15778" builtinId="9" hidden="1"/>
    <cellStyle name="Followed Hyperlink" xfId="15780" builtinId="9" hidden="1"/>
    <cellStyle name="Followed Hyperlink" xfId="15782" builtinId="9" hidden="1"/>
    <cellStyle name="Followed Hyperlink" xfId="15784" builtinId="9" hidden="1"/>
    <cellStyle name="Followed Hyperlink" xfId="15786" builtinId="9" hidden="1"/>
    <cellStyle name="Followed Hyperlink" xfId="15789" builtinId="9" hidden="1"/>
    <cellStyle name="Followed Hyperlink" xfId="15791" builtinId="9" hidden="1"/>
    <cellStyle name="Followed Hyperlink" xfId="15793" builtinId="9" hidden="1"/>
    <cellStyle name="Followed Hyperlink" xfId="15795" builtinId="9" hidden="1"/>
    <cellStyle name="Followed Hyperlink" xfId="15797" builtinId="9" hidden="1"/>
    <cellStyle name="Followed Hyperlink" xfId="15799" builtinId="9" hidden="1"/>
    <cellStyle name="Followed Hyperlink" xfId="15801" builtinId="9" hidden="1"/>
    <cellStyle name="Followed Hyperlink" xfId="15803" builtinId="9" hidden="1"/>
    <cellStyle name="Followed Hyperlink" xfId="15805" builtinId="9" hidden="1"/>
    <cellStyle name="Followed Hyperlink" xfId="15807" builtinId="9" hidden="1"/>
    <cellStyle name="Followed Hyperlink" xfId="15809" builtinId="9" hidden="1"/>
    <cellStyle name="Followed Hyperlink" xfId="15811" builtinId="9" hidden="1"/>
    <cellStyle name="Followed Hyperlink" xfId="15813" builtinId="9" hidden="1"/>
    <cellStyle name="Followed Hyperlink" xfId="15815" builtinId="9" hidden="1"/>
    <cellStyle name="Followed Hyperlink" xfId="15817" builtinId="9" hidden="1"/>
    <cellStyle name="Followed Hyperlink" xfId="15819" builtinId="9" hidden="1"/>
    <cellStyle name="Followed Hyperlink" xfId="15821" builtinId="9" hidden="1"/>
    <cellStyle name="Followed Hyperlink" xfId="15823" builtinId="9" hidden="1"/>
    <cellStyle name="Followed Hyperlink" xfId="15825" builtinId="9" hidden="1"/>
    <cellStyle name="Followed Hyperlink" xfId="15827" builtinId="9" hidden="1"/>
    <cellStyle name="Followed Hyperlink" xfId="15829" builtinId="9" hidden="1"/>
    <cellStyle name="Followed Hyperlink" xfId="15831" builtinId="9" hidden="1"/>
    <cellStyle name="Followed Hyperlink" xfId="15833" builtinId="9" hidden="1"/>
    <cellStyle name="Followed Hyperlink" xfId="15787" builtinId="9" hidden="1"/>
    <cellStyle name="Followed Hyperlink" xfId="15835" builtinId="9" hidden="1"/>
    <cellStyle name="Followed Hyperlink" xfId="15837" builtinId="9" hidden="1"/>
    <cellStyle name="Followed Hyperlink" xfId="15839" builtinId="9" hidden="1"/>
    <cellStyle name="Followed Hyperlink" xfId="15841" builtinId="9" hidden="1"/>
    <cellStyle name="Followed Hyperlink" xfId="15843" builtinId="9" hidden="1"/>
    <cellStyle name="Followed Hyperlink" xfId="15845" builtinId="9" hidden="1"/>
    <cellStyle name="Followed Hyperlink" xfId="15847" builtinId="9" hidden="1"/>
    <cellStyle name="Followed Hyperlink" xfId="15849" builtinId="9" hidden="1"/>
    <cellStyle name="Followed Hyperlink" xfId="15851" builtinId="9" hidden="1"/>
    <cellStyle name="Followed Hyperlink" xfId="15853" builtinId="9" hidden="1"/>
    <cellStyle name="Followed Hyperlink" xfId="15855" builtinId="9" hidden="1"/>
    <cellStyle name="Followed Hyperlink" xfId="15857" builtinId="9" hidden="1"/>
    <cellStyle name="Followed Hyperlink" xfId="15859" builtinId="9" hidden="1"/>
    <cellStyle name="Followed Hyperlink" xfId="15861" builtinId="9" hidden="1"/>
    <cellStyle name="Followed Hyperlink" xfId="15863" builtinId="9" hidden="1"/>
    <cellStyle name="Followed Hyperlink" xfId="15865" builtinId="9" hidden="1"/>
    <cellStyle name="Followed Hyperlink" xfId="15867" builtinId="9" hidden="1"/>
    <cellStyle name="Followed Hyperlink" xfId="15869" builtinId="9" hidden="1"/>
    <cellStyle name="Followed Hyperlink" xfId="15871" builtinId="9" hidden="1"/>
    <cellStyle name="Followed Hyperlink" xfId="15873" builtinId="9" hidden="1"/>
    <cellStyle name="Followed Hyperlink" xfId="15875" builtinId="9" hidden="1"/>
    <cellStyle name="Followed Hyperlink" xfId="15877" builtinId="9" hidden="1"/>
    <cellStyle name="Followed Hyperlink" xfId="15879" builtinId="9" hidden="1"/>
    <cellStyle name="Followed Hyperlink" xfId="15881" builtinId="9" hidden="1"/>
    <cellStyle name="Followed Hyperlink" xfId="15883" builtinId="9" hidden="1"/>
    <cellStyle name="Followed Hyperlink" xfId="15885" builtinId="9" hidden="1"/>
    <cellStyle name="Followed Hyperlink" xfId="15887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7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5" builtinId="9" hidden="1"/>
    <cellStyle name="Followed Hyperlink" xfId="15907" builtinId="9" hidden="1"/>
    <cellStyle name="Followed Hyperlink" xfId="15909" builtinId="9" hidden="1"/>
    <cellStyle name="Followed Hyperlink" xfId="15911" builtinId="9" hidden="1"/>
    <cellStyle name="Followed Hyperlink" xfId="15913" builtinId="9" hidden="1"/>
    <cellStyle name="Followed Hyperlink" xfId="15915" builtinId="9" hidden="1"/>
    <cellStyle name="Followed Hyperlink" xfId="15917" builtinId="9" hidden="1"/>
    <cellStyle name="Followed Hyperlink" xfId="15919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9" builtinId="9" hidden="1"/>
    <cellStyle name="Followed Hyperlink" xfId="15931" builtinId="9" hidden="1"/>
    <cellStyle name="Followed Hyperlink" xfId="15933" builtinId="9" hidden="1"/>
    <cellStyle name="Followed Hyperlink" xfId="15935" builtinId="9" hidden="1"/>
    <cellStyle name="Followed Hyperlink" xfId="15937" builtinId="9" hidden="1"/>
    <cellStyle name="Followed Hyperlink" xfId="15939" builtinId="9" hidden="1"/>
    <cellStyle name="Followed Hyperlink" xfId="15941" builtinId="9" hidden="1"/>
    <cellStyle name="Followed Hyperlink" xfId="15943" builtinId="9" hidden="1"/>
    <cellStyle name="Followed Hyperlink" xfId="15945" builtinId="9" hidden="1"/>
    <cellStyle name="Followed Hyperlink" xfId="15947" builtinId="9" hidden="1"/>
    <cellStyle name="Followed Hyperlink" xfId="15949" builtinId="9" hidden="1"/>
    <cellStyle name="Followed Hyperlink" xfId="15951" builtinId="9" hidden="1"/>
    <cellStyle name="Followed Hyperlink" xfId="15953" builtinId="9" hidden="1"/>
    <cellStyle name="Followed Hyperlink" xfId="15955" builtinId="9" hidden="1"/>
    <cellStyle name="Followed Hyperlink" xfId="15957" builtinId="9" hidden="1"/>
    <cellStyle name="Followed Hyperlink" xfId="15959" builtinId="9" hidden="1"/>
    <cellStyle name="Followed Hyperlink" xfId="15961" builtinId="9" hidden="1"/>
    <cellStyle name="Followed Hyperlink" xfId="15963" builtinId="9" hidden="1"/>
    <cellStyle name="Followed Hyperlink" xfId="15969" builtinId="9" hidden="1"/>
    <cellStyle name="Followed Hyperlink" xfId="15971" builtinId="9" hidden="1"/>
    <cellStyle name="Followed Hyperlink" xfId="15973" builtinId="9" hidden="1"/>
    <cellStyle name="Followed Hyperlink" xfId="15975" builtinId="9" hidden="1"/>
    <cellStyle name="Followed Hyperlink" xfId="15977" builtinId="9" hidden="1"/>
    <cellStyle name="Followed Hyperlink" xfId="15979" builtinId="9" hidden="1"/>
    <cellStyle name="Followed Hyperlink" xfId="15981" builtinId="9" hidden="1"/>
    <cellStyle name="Followed Hyperlink" xfId="15983" builtinId="9" hidden="1"/>
    <cellStyle name="Followed Hyperlink" xfId="15985" builtinId="9" hidden="1"/>
    <cellStyle name="Followed Hyperlink" xfId="15987" builtinId="9" hidden="1"/>
    <cellStyle name="Followed Hyperlink" xfId="15989" builtinId="9" hidden="1"/>
    <cellStyle name="Followed Hyperlink" xfId="15991" builtinId="9" hidden="1"/>
    <cellStyle name="Followed Hyperlink" xfId="15993" builtinId="9" hidden="1"/>
    <cellStyle name="Followed Hyperlink" xfId="15995" builtinId="9" hidden="1"/>
    <cellStyle name="Followed Hyperlink" xfId="15997" builtinId="9" hidden="1"/>
    <cellStyle name="Followed Hyperlink" xfId="15999" builtinId="9" hidden="1"/>
    <cellStyle name="Followed Hyperlink" xfId="16001" builtinId="9" hidden="1"/>
    <cellStyle name="Followed Hyperlink" xfId="16003" builtinId="9" hidden="1"/>
    <cellStyle name="Followed Hyperlink" xfId="16005" builtinId="9" hidden="1"/>
    <cellStyle name="Followed Hyperlink" xfId="16007" builtinId="9" hidden="1"/>
    <cellStyle name="Followed Hyperlink" xfId="16009" builtinId="9" hidden="1"/>
    <cellStyle name="Followed Hyperlink" xfId="16011" builtinId="9" hidden="1"/>
    <cellStyle name="Followed Hyperlink" xfId="16013" builtinId="9" hidden="1"/>
    <cellStyle name="Followed Hyperlink" xfId="16015" builtinId="9" hidden="1"/>
    <cellStyle name="Followed Hyperlink" xfId="16017" builtinId="9" hidden="1"/>
    <cellStyle name="Followed Hyperlink" xfId="16019" builtinId="9" hidden="1"/>
    <cellStyle name="Followed Hyperlink" xfId="16021" builtinId="9" hidden="1"/>
    <cellStyle name="Followed Hyperlink" xfId="16023" builtinId="9" hidden="1"/>
    <cellStyle name="Followed Hyperlink" xfId="16025" builtinId="9" hidden="1"/>
    <cellStyle name="Followed Hyperlink" xfId="16027" builtinId="9" hidden="1"/>
    <cellStyle name="Followed Hyperlink" xfId="16029" builtinId="9" hidden="1"/>
    <cellStyle name="Followed Hyperlink" xfId="16031" builtinId="9" hidden="1"/>
    <cellStyle name="Followed Hyperlink" xfId="16033" builtinId="9" hidden="1"/>
    <cellStyle name="Followed Hyperlink" xfId="16035" builtinId="9" hidden="1"/>
    <cellStyle name="Followed Hyperlink" xfId="16037" builtinId="9" hidden="1"/>
    <cellStyle name="Followed Hyperlink" xfId="16039" builtinId="9" hidden="1"/>
    <cellStyle name="Followed Hyperlink" xfId="16041" builtinId="9" hidden="1"/>
    <cellStyle name="Followed Hyperlink" xfId="16043" builtinId="9" hidden="1"/>
    <cellStyle name="Followed Hyperlink" xfId="16045" builtinId="9" hidden="1"/>
    <cellStyle name="Followed Hyperlink" xfId="16047" builtinId="9" hidden="1"/>
    <cellStyle name="Followed Hyperlink" xfId="16049" builtinId="9" hidden="1"/>
    <cellStyle name="Followed Hyperlink" xfId="16051" builtinId="9" hidden="1"/>
    <cellStyle name="Followed Hyperlink" xfId="16053" builtinId="9" hidden="1"/>
    <cellStyle name="Followed Hyperlink" xfId="16057" builtinId="9" hidden="1"/>
    <cellStyle name="Followed Hyperlink" xfId="16059" builtinId="9" hidden="1"/>
    <cellStyle name="Followed Hyperlink" xfId="16061" builtinId="9" hidden="1"/>
    <cellStyle name="Followed Hyperlink" xfId="16063" builtinId="9" hidden="1"/>
    <cellStyle name="Followed Hyperlink" xfId="16065" builtinId="9" hidden="1"/>
    <cellStyle name="Followed Hyperlink" xfId="16067" builtinId="9" hidden="1"/>
    <cellStyle name="Followed Hyperlink" xfId="16069" builtinId="9" hidden="1"/>
    <cellStyle name="Followed Hyperlink" xfId="16071" builtinId="9" hidden="1"/>
    <cellStyle name="Followed Hyperlink" xfId="16073" builtinId="9" hidden="1"/>
    <cellStyle name="Followed Hyperlink" xfId="16075" builtinId="9" hidden="1"/>
    <cellStyle name="Followed Hyperlink" xfId="16077" builtinId="9" hidden="1"/>
    <cellStyle name="Followed Hyperlink" xfId="16079" builtinId="9" hidden="1"/>
    <cellStyle name="Followed Hyperlink" xfId="16081" builtinId="9" hidden="1"/>
    <cellStyle name="Followed Hyperlink" xfId="16083" builtinId="9" hidden="1"/>
    <cellStyle name="Followed Hyperlink" xfId="16085" builtinId="9" hidden="1"/>
    <cellStyle name="Followed Hyperlink" xfId="16087" builtinId="9" hidden="1"/>
    <cellStyle name="Followed Hyperlink" xfId="16089" builtinId="9" hidden="1"/>
    <cellStyle name="Followed Hyperlink" xfId="16091" builtinId="9" hidden="1"/>
    <cellStyle name="Followed Hyperlink" xfId="16093" builtinId="9" hidden="1"/>
    <cellStyle name="Followed Hyperlink" xfId="16095" builtinId="9" hidden="1"/>
    <cellStyle name="Followed Hyperlink" xfId="16097" builtinId="9" hidden="1"/>
    <cellStyle name="Followed Hyperlink" xfId="16099" builtinId="9" hidden="1"/>
    <cellStyle name="Followed Hyperlink" xfId="16101" builtinId="9" hidden="1"/>
    <cellStyle name="Followed Hyperlink" xfId="16055" builtinId="9" hidden="1"/>
    <cellStyle name="Followed Hyperlink" xfId="16103" builtinId="9" hidden="1"/>
    <cellStyle name="Followed Hyperlink" xfId="16105" builtinId="9" hidden="1"/>
    <cellStyle name="Followed Hyperlink" xfId="16107" builtinId="9" hidden="1"/>
    <cellStyle name="Followed Hyperlink" xfId="16109" builtinId="9" hidden="1"/>
    <cellStyle name="Followed Hyperlink" xfId="16111" builtinId="9" hidden="1"/>
    <cellStyle name="Followed Hyperlink" xfId="16113" builtinId="9" hidden="1"/>
    <cellStyle name="Followed Hyperlink" xfId="16115" builtinId="9" hidden="1"/>
    <cellStyle name="Followed Hyperlink" xfId="16117" builtinId="9" hidden="1"/>
    <cellStyle name="Followed Hyperlink" xfId="16119" builtinId="9" hidden="1"/>
    <cellStyle name="Followed Hyperlink" xfId="16121" builtinId="9" hidden="1"/>
    <cellStyle name="Followed Hyperlink" xfId="16123" builtinId="9" hidden="1"/>
    <cellStyle name="Followed Hyperlink" xfId="16125" builtinId="9" hidden="1"/>
    <cellStyle name="Followed Hyperlink" xfId="16127" builtinId="9" hidden="1"/>
    <cellStyle name="Followed Hyperlink" xfId="16129" builtinId="9" hidden="1"/>
    <cellStyle name="Followed Hyperlink" xfId="16131" builtinId="9" hidden="1"/>
    <cellStyle name="Followed Hyperlink" xfId="16133" builtinId="9" hidden="1"/>
    <cellStyle name="Followed Hyperlink" xfId="16135" builtinId="9" hidden="1"/>
    <cellStyle name="Followed Hyperlink" xfId="16137" builtinId="9" hidden="1"/>
    <cellStyle name="Followed Hyperlink" xfId="16139" builtinId="9" hidden="1"/>
    <cellStyle name="Followed Hyperlink" xfId="16141" builtinId="9" hidden="1"/>
    <cellStyle name="Followed Hyperlink" xfId="16143" builtinId="9" hidden="1"/>
    <cellStyle name="Followed Hyperlink" xfId="16145" builtinId="9" hidden="1"/>
    <cellStyle name="Followed Hyperlink" xfId="16147" builtinId="9" hidden="1"/>
    <cellStyle name="Followed Hyperlink" xfId="16149" builtinId="9" hidden="1"/>
    <cellStyle name="Followed Hyperlink" xfId="16151" builtinId="9" hidden="1"/>
    <cellStyle name="Followed Hyperlink" xfId="16153" builtinId="9" hidden="1"/>
    <cellStyle name="Followed Hyperlink" xfId="16155" builtinId="9" hidden="1"/>
    <cellStyle name="Followed Hyperlink" xfId="16157" builtinId="9" hidden="1"/>
    <cellStyle name="Followed Hyperlink" xfId="16159" builtinId="9" hidden="1"/>
    <cellStyle name="Followed Hyperlink" xfId="16161" builtinId="9" hidden="1"/>
    <cellStyle name="Followed Hyperlink" xfId="16163" builtinId="9" hidden="1"/>
    <cellStyle name="Followed Hyperlink" xfId="16165" builtinId="9" hidden="1"/>
    <cellStyle name="Followed Hyperlink" xfId="16167" builtinId="9" hidden="1"/>
    <cellStyle name="Followed Hyperlink" xfId="16169" builtinId="9" hidden="1"/>
    <cellStyle name="Followed Hyperlink" xfId="16171" builtinId="9" hidden="1"/>
    <cellStyle name="Followed Hyperlink" xfId="16173" builtinId="9" hidden="1"/>
    <cellStyle name="Followed Hyperlink" xfId="16175" builtinId="9" hidden="1"/>
    <cellStyle name="Followed Hyperlink" xfId="16177" builtinId="9" hidden="1"/>
    <cellStyle name="Followed Hyperlink" xfId="16179" builtinId="9" hidden="1"/>
    <cellStyle name="Followed Hyperlink" xfId="16181" builtinId="9" hidden="1"/>
    <cellStyle name="Followed Hyperlink" xfId="16183" builtinId="9" hidden="1"/>
    <cellStyle name="Followed Hyperlink" xfId="16185" builtinId="9" hidden="1"/>
    <cellStyle name="Followed Hyperlink" xfId="16189" builtinId="9" hidden="1"/>
    <cellStyle name="Followed Hyperlink" xfId="16191" builtinId="9" hidden="1"/>
    <cellStyle name="Followed Hyperlink" xfId="16193" builtinId="9" hidden="1"/>
    <cellStyle name="Followed Hyperlink" xfId="16195" builtinId="9" hidden="1"/>
    <cellStyle name="Followed Hyperlink" xfId="16197" builtinId="9" hidden="1"/>
    <cellStyle name="Followed Hyperlink" xfId="16199" builtinId="9" hidden="1"/>
    <cellStyle name="Followed Hyperlink" xfId="16201" builtinId="9" hidden="1"/>
    <cellStyle name="Followed Hyperlink" xfId="16203" builtinId="9" hidden="1"/>
    <cellStyle name="Followed Hyperlink" xfId="16205" builtinId="9" hidden="1"/>
    <cellStyle name="Followed Hyperlink" xfId="16207" builtinId="9" hidden="1"/>
    <cellStyle name="Followed Hyperlink" xfId="16209" builtinId="9" hidden="1"/>
    <cellStyle name="Followed Hyperlink" xfId="16211" builtinId="9" hidden="1"/>
    <cellStyle name="Followed Hyperlink" xfId="16213" builtinId="9" hidden="1"/>
    <cellStyle name="Followed Hyperlink" xfId="16215" builtinId="9" hidden="1"/>
    <cellStyle name="Followed Hyperlink" xfId="16217" builtinId="9" hidden="1"/>
    <cellStyle name="Followed Hyperlink" xfId="16219" builtinId="9" hidden="1"/>
    <cellStyle name="Followed Hyperlink" xfId="16221" builtinId="9" hidden="1"/>
    <cellStyle name="Followed Hyperlink" xfId="16223" builtinId="9" hidden="1"/>
    <cellStyle name="Followed Hyperlink" xfId="16225" builtinId="9" hidden="1"/>
    <cellStyle name="Followed Hyperlink" xfId="16227" builtinId="9" hidden="1"/>
    <cellStyle name="Followed Hyperlink" xfId="16229" builtinId="9" hidden="1"/>
    <cellStyle name="Followed Hyperlink" xfId="16231" builtinId="9" hidden="1"/>
    <cellStyle name="Followed Hyperlink" xfId="16233" builtinId="9" hidden="1"/>
    <cellStyle name="Followed Hyperlink" xfId="16187" builtinId="9" hidden="1"/>
    <cellStyle name="Followed Hyperlink" xfId="16235" builtinId="9" hidden="1"/>
    <cellStyle name="Followed Hyperlink" xfId="16237" builtinId="9" hidden="1"/>
    <cellStyle name="Followed Hyperlink" xfId="16239" builtinId="9" hidden="1"/>
    <cellStyle name="Followed Hyperlink" xfId="16241" builtinId="9" hidden="1"/>
    <cellStyle name="Followed Hyperlink" xfId="16243" builtinId="9" hidden="1"/>
    <cellStyle name="Followed Hyperlink" xfId="16245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5" builtinId="9" hidden="1"/>
    <cellStyle name="Followed Hyperlink" xfId="16257" builtinId="9" hidden="1"/>
    <cellStyle name="Followed Hyperlink" xfId="16259" builtinId="9" hidden="1"/>
    <cellStyle name="Followed Hyperlink" xfId="16261" builtinId="9" hidden="1"/>
    <cellStyle name="Followed Hyperlink" xfId="16263" builtinId="9" hidden="1"/>
    <cellStyle name="Followed Hyperlink" xfId="16265" builtinId="9" hidden="1"/>
    <cellStyle name="Followed Hyperlink" xfId="16267" builtinId="9" hidden="1"/>
    <cellStyle name="Followed Hyperlink" xfId="16269" builtinId="9" hidden="1"/>
    <cellStyle name="Followed Hyperlink" xfId="16271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1" builtinId="9" hidden="1"/>
    <cellStyle name="Followed Hyperlink" xfId="16283" builtinId="9" hidden="1"/>
    <cellStyle name="Followed Hyperlink" xfId="16285" builtinId="9" hidden="1"/>
    <cellStyle name="Followed Hyperlink" xfId="16287" builtinId="9" hidden="1"/>
    <cellStyle name="Followed Hyperlink" xfId="16289" builtinId="9" hidden="1"/>
    <cellStyle name="Followed Hyperlink" xfId="16291" builtinId="9" hidden="1"/>
    <cellStyle name="Followed Hyperlink" xfId="16293" builtinId="9" hidden="1"/>
    <cellStyle name="Followed Hyperlink" xfId="16295" builtinId="9" hidden="1"/>
    <cellStyle name="Followed Hyperlink" xfId="16297" builtinId="9" hidden="1"/>
    <cellStyle name="Followed Hyperlink" xfId="16299" builtinId="9" hidden="1"/>
    <cellStyle name="Followed Hyperlink" xfId="16301" builtinId="9" hidden="1"/>
    <cellStyle name="Followed Hyperlink" xfId="16303" builtinId="9" hidden="1"/>
    <cellStyle name="Followed Hyperlink" xfId="16305" builtinId="9" hidden="1"/>
    <cellStyle name="Followed Hyperlink" xfId="16307" builtinId="9" hidden="1"/>
    <cellStyle name="Followed Hyperlink" xfId="16309" builtinId="9" hidden="1"/>
    <cellStyle name="Followed Hyperlink" xfId="16311" builtinId="9" hidden="1"/>
    <cellStyle name="Followed Hyperlink" xfId="16313" builtinId="9" hidden="1"/>
    <cellStyle name="Followed Hyperlink" xfId="16315" builtinId="9" hidden="1"/>
    <cellStyle name="Followed Hyperlink" xfId="16317" builtinId="9" hidden="1"/>
    <cellStyle name="Followed Hyperlink" xfId="16321" builtinId="9" hidden="1"/>
    <cellStyle name="Followed Hyperlink" xfId="16323" builtinId="9" hidden="1"/>
    <cellStyle name="Followed Hyperlink" xfId="16325" builtinId="9" hidden="1"/>
    <cellStyle name="Followed Hyperlink" xfId="16327" builtinId="9" hidden="1"/>
    <cellStyle name="Followed Hyperlink" xfId="16329" builtinId="9" hidden="1"/>
    <cellStyle name="Followed Hyperlink" xfId="16331" builtinId="9" hidden="1"/>
    <cellStyle name="Followed Hyperlink" xfId="16333" builtinId="9" hidden="1"/>
    <cellStyle name="Followed Hyperlink" xfId="16335" builtinId="9" hidden="1"/>
    <cellStyle name="Followed Hyperlink" xfId="16337" builtinId="9" hidden="1"/>
    <cellStyle name="Followed Hyperlink" xfId="16339" builtinId="9" hidden="1"/>
    <cellStyle name="Followed Hyperlink" xfId="16341" builtinId="9" hidden="1"/>
    <cellStyle name="Followed Hyperlink" xfId="16343" builtinId="9" hidden="1"/>
    <cellStyle name="Followed Hyperlink" xfId="16345" builtinId="9" hidden="1"/>
    <cellStyle name="Followed Hyperlink" xfId="16347" builtinId="9" hidden="1"/>
    <cellStyle name="Followed Hyperlink" xfId="16349" builtinId="9" hidden="1"/>
    <cellStyle name="Followed Hyperlink" xfId="16351" builtinId="9" hidden="1"/>
    <cellStyle name="Followed Hyperlink" xfId="16353" builtinId="9" hidden="1"/>
    <cellStyle name="Followed Hyperlink" xfId="16355" builtinId="9" hidden="1"/>
    <cellStyle name="Followed Hyperlink" xfId="16357" builtinId="9" hidden="1"/>
    <cellStyle name="Followed Hyperlink" xfId="16359" builtinId="9" hidden="1"/>
    <cellStyle name="Followed Hyperlink" xfId="16361" builtinId="9" hidden="1"/>
    <cellStyle name="Followed Hyperlink" xfId="16363" builtinId="9" hidden="1"/>
    <cellStyle name="Followed Hyperlink" xfId="16365" builtinId="9" hidden="1"/>
    <cellStyle name="Followed Hyperlink" xfId="16319" builtinId="9" hidden="1"/>
    <cellStyle name="Followed Hyperlink" xfId="16367" builtinId="9" hidden="1"/>
    <cellStyle name="Followed Hyperlink" xfId="16369" builtinId="9" hidden="1"/>
    <cellStyle name="Followed Hyperlink" xfId="16371" builtinId="9" hidden="1"/>
    <cellStyle name="Followed Hyperlink" xfId="16373" builtinId="9" hidden="1"/>
    <cellStyle name="Followed Hyperlink" xfId="16375" builtinId="9" hidden="1"/>
    <cellStyle name="Followed Hyperlink" xfId="16377" builtinId="9" hidden="1"/>
    <cellStyle name="Followed Hyperlink" xfId="16379" builtinId="9" hidden="1"/>
    <cellStyle name="Followed Hyperlink" xfId="16381" builtinId="9" hidden="1"/>
    <cellStyle name="Followed Hyperlink" xfId="16383" builtinId="9" hidden="1"/>
    <cellStyle name="Followed Hyperlink" xfId="16385" builtinId="9" hidden="1"/>
    <cellStyle name="Followed Hyperlink" xfId="16387" builtinId="9" hidden="1"/>
    <cellStyle name="Followed Hyperlink" xfId="16389" builtinId="9" hidden="1"/>
    <cellStyle name="Followed Hyperlink" xfId="16391" builtinId="9" hidden="1"/>
    <cellStyle name="Followed Hyperlink" xfId="16393" builtinId="9" hidden="1"/>
    <cellStyle name="Followed Hyperlink" xfId="16395" builtinId="9" hidden="1"/>
    <cellStyle name="Followed Hyperlink" xfId="16397" builtinId="9" hidden="1"/>
    <cellStyle name="Followed Hyperlink" xfId="16399" builtinId="9" hidden="1"/>
    <cellStyle name="Followed Hyperlink" xfId="16401" builtinId="9" hidden="1"/>
    <cellStyle name="Followed Hyperlink" xfId="16403" builtinId="9" hidden="1"/>
    <cellStyle name="Followed Hyperlink" xfId="16405" builtinId="9" hidden="1"/>
    <cellStyle name="Followed Hyperlink" xfId="16407" builtinId="9" hidden="1"/>
    <cellStyle name="Followed Hyperlink" xfId="16409" builtinId="9" hidden="1"/>
    <cellStyle name="Followed Hyperlink" xfId="16411" builtinId="9" hidden="1"/>
    <cellStyle name="Followed Hyperlink" xfId="16413" builtinId="9" hidden="1"/>
    <cellStyle name="Followed Hyperlink" xfId="16415" builtinId="9" hidden="1"/>
    <cellStyle name="Followed Hyperlink" xfId="16417" builtinId="9" hidden="1"/>
    <cellStyle name="Followed Hyperlink" xfId="16419" builtinId="9" hidden="1"/>
    <cellStyle name="Followed Hyperlink" xfId="16421" builtinId="9" hidden="1"/>
    <cellStyle name="Followed Hyperlink" xfId="16423" builtinId="9" hidden="1"/>
    <cellStyle name="Followed Hyperlink" xfId="16425" builtinId="9" hidden="1"/>
    <cellStyle name="Followed Hyperlink" xfId="16427" builtinId="9" hidden="1"/>
    <cellStyle name="Followed Hyperlink" xfId="16429" builtinId="9" hidden="1"/>
    <cellStyle name="Followed Hyperlink" xfId="16431" builtinId="9" hidden="1"/>
    <cellStyle name="Followed Hyperlink" xfId="16433" builtinId="9" hidden="1"/>
    <cellStyle name="Followed Hyperlink" xfId="16435" builtinId="9" hidden="1"/>
    <cellStyle name="Followed Hyperlink" xfId="16437" builtinId="9" hidden="1"/>
    <cellStyle name="Followed Hyperlink" xfId="16439" builtinId="9" hidden="1"/>
    <cellStyle name="Followed Hyperlink" xfId="16441" builtinId="9" hidden="1"/>
    <cellStyle name="Followed Hyperlink" xfId="16443" builtinId="9" hidden="1"/>
    <cellStyle name="Followed Hyperlink" xfId="16445" builtinId="9" hidden="1"/>
    <cellStyle name="Followed Hyperlink" xfId="16447" builtinId="9" hidden="1"/>
    <cellStyle name="Followed Hyperlink" xfId="16449" builtinId="9" hidden="1"/>
    <cellStyle name="Followed Hyperlink" xfId="16453" builtinId="9" hidden="1"/>
    <cellStyle name="Followed Hyperlink" xfId="16455" builtinId="9" hidden="1"/>
    <cellStyle name="Followed Hyperlink" xfId="16457" builtinId="9" hidden="1"/>
    <cellStyle name="Followed Hyperlink" xfId="16459" builtinId="9" hidden="1"/>
    <cellStyle name="Followed Hyperlink" xfId="16461" builtinId="9" hidden="1"/>
    <cellStyle name="Followed Hyperlink" xfId="16463" builtinId="9" hidden="1"/>
    <cellStyle name="Followed Hyperlink" xfId="16465" builtinId="9" hidden="1"/>
    <cellStyle name="Followed Hyperlink" xfId="16467" builtinId="9" hidden="1"/>
    <cellStyle name="Followed Hyperlink" xfId="16469" builtinId="9" hidden="1"/>
    <cellStyle name="Followed Hyperlink" xfId="16471" builtinId="9" hidden="1"/>
    <cellStyle name="Followed Hyperlink" xfId="16473" builtinId="9" hidden="1"/>
    <cellStyle name="Followed Hyperlink" xfId="16475" builtinId="9" hidden="1"/>
    <cellStyle name="Followed Hyperlink" xfId="16477" builtinId="9" hidden="1"/>
    <cellStyle name="Followed Hyperlink" xfId="16479" builtinId="9" hidden="1"/>
    <cellStyle name="Followed Hyperlink" xfId="16481" builtinId="9" hidden="1"/>
    <cellStyle name="Followed Hyperlink" xfId="16483" builtinId="9" hidden="1"/>
    <cellStyle name="Followed Hyperlink" xfId="16485" builtinId="9" hidden="1"/>
    <cellStyle name="Followed Hyperlink" xfId="16487" builtinId="9" hidden="1"/>
    <cellStyle name="Followed Hyperlink" xfId="16489" builtinId="9" hidden="1"/>
    <cellStyle name="Followed Hyperlink" xfId="16491" builtinId="9" hidden="1"/>
    <cellStyle name="Followed Hyperlink" xfId="16493" builtinId="9" hidden="1"/>
    <cellStyle name="Followed Hyperlink" xfId="16495" builtinId="9" hidden="1"/>
    <cellStyle name="Followed Hyperlink" xfId="16497" builtinId="9" hidden="1"/>
    <cellStyle name="Followed Hyperlink" xfId="16451" builtinId="9" hidden="1"/>
    <cellStyle name="Followed Hyperlink" xfId="16499" builtinId="9" hidden="1"/>
    <cellStyle name="Followed Hyperlink" xfId="16501" builtinId="9" hidden="1"/>
    <cellStyle name="Followed Hyperlink" xfId="16503" builtinId="9" hidden="1"/>
    <cellStyle name="Followed Hyperlink" xfId="16505" builtinId="9" hidden="1"/>
    <cellStyle name="Followed Hyperlink" xfId="16507" builtinId="9" hidden="1"/>
    <cellStyle name="Followed Hyperlink" xfId="16509" builtinId="9" hidden="1"/>
    <cellStyle name="Followed Hyperlink" xfId="16511" builtinId="9" hidden="1"/>
    <cellStyle name="Followed Hyperlink" xfId="16513" builtinId="9" hidden="1"/>
    <cellStyle name="Followed Hyperlink" xfId="16515" builtinId="9" hidden="1"/>
    <cellStyle name="Followed Hyperlink" xfId="16517" builtinId="9" hidden="1"/>
    <cellStyle name="Followed Hyperlink" xfId="16519" builtinId="9" hidden="1"/>
    <cellStyle name="Followed Hyperlink" xfId="16521" builtinId="9" hidden="1"/>
    <cellStyle name="Followed Hyperlink" xfId="16523" builtinId="9" hidden="1"/>
    <cellStyle name="Followed Hyperlink" xfId="16525" builtinId="9" hidden="1"/>
    <cellStyle name="Followed Hyperlink" xfId="16527" builtinId="9" hidden="1"/>
    <cellStyle name="Followed Hyperlink" xfId="16529" builtinId="9" hidden="1"/>
    <cellStyle name="Followed Hyperlink" xfId="16531" builtinId="9" hidden="1"/>
    <cellStyle name="Followed Hyperlink" xfId="16533" builtinId="9" hidden="1"/>
    <cellStyle name="Followed Hyperlink" xfId="16535" builtinId="9" hidden="1"/>
    <cellStyle name="Followed Hyperlink" xfId="16537" builtinId="9" hidden="1"/>
    <cellStyle name="Followed Hyperlink" xfId="16539" builtinId="9" hidden="1"/>
    <cellStyle name="Followed Hyperlink" xfId="16541" builtinId="9" hidden="1"/>
    <cellStyle name="Followed Hyperlink" xfId="16543" builtinId="9" hidden="1"/>
    <cellStyle name="Followed Hyperlink" xfId="16545" builtinId="9" hidden="1"/>
    <cellStyle name="Followed Hyperlink" xfId="16547" builtinId="9" hidden="1"/>
    <cellStyle name="Followed Hyperlink" xfId="16549" builtinId="9" hidden="1"/>
    <cellStyle name="Followed Hyperlink" xfId="16551" builtinId="9" hidden="1"/>
    <cellStyle name="Followed Hyperlink" xfId="16553" builtinId="9" hidden="1"/>
    <cellStyle name="Followed Hyperlink" xfId="16555" builtinId="9" hidden="1"/>
    <cellStyle name="Followed Hyperlink" xfId="16557" builtinId="9" hidden="1"/>
    <cellStyle name="Followed Hyperlink" xfId="16559" builtinId="9" hidden="1"/>
    <cellStyle name="Followed Hyperlink" xfId="16561" builtinId="9" hidden="1"/>
    <cellStyle name="Followed Hyperlink" xfId="16563" builtinId="9" hidden="1"/>
    <cellStyle name="Followed Hyperlink" xfId="16565" builtinId="9" hidden="1"/>
    <cellStyle name="Followed Hyperlink" xfId="16567" builtinId="9" hidden="1"/>
    <cellStyle name="Followed Hyperlink" xfId="16569" builtinId="9" hidden="1"/>
    <cellStyle name="Followed Hyperlink" xfId="16571" builtinId="9" hidden="1"/>
    <cellStyle name="Followed Hyperlink" xfId="16573" builtinId="9" hidden="1"/>
    <cellStyle name="Followed Hyperlink" xfId="16575" builtinId="9" hidden="1"/>
    <cellStyle name="Followed Hyperlink" xfId="16577" builtinId="9" hidden="1"/>
    <cellStyle name="Followed Hyperlink" xfId="16579" builtinId="9" hidden="1"/>
    <cellStyle name="Followed Hyperlink" xfId="16581" builtinId="9" hidden="1"/>
    <cellStyle name="Followed Hyperlink" xfId="16585" builtinId="9" hidden="1"/>
    <cellStyle name="Followed Hyperlink" xfId="16587" builtinId="9" hidden="1"/>
    <cellStyle name="Followed Hyperlink" xfId="16589" builtinId="9" hidden="1"/>
    <cellStyle name="Followed Hyperlink" xfId="16591" builtinId="9" hidden="1"/>
    <cellStyle name="Followed Hyperlink" xfId="16593" builtinId="9" hidden="1"/>
    <cellStyle name="Followed Hyperlink" xfId="16595" builtinId="9" hidden="1"/>
    <cellStyle name="Followed Hyperlink" xfId="16597" builtinId="9" hidden="1"/>
    <cellStyle name="Followed Hyperlink" xfId="16599" builtinId="9" hidden="1"/>
    <cellStyle name="Followed Hyperlink" xfId="16601" builtinId="9" hidden="1"/>
    <cellStyle name="Followed Hyperlink" xfId="16603" builtinId="9" hidden="1"/>
    <cellStyle name="Followed Hyperlink" xfId="16605" builtinId="9" hidden="1"/>
    <cellStyle name="Followed Hyperlink" xfId="16607" builtinId="9" hidden="1"/>
    <cellStyle name="Followed Hyperlink" xfId="16609" builtinId="9" hidden="1"/>
    <cellStyle name="Followed Hyperlink" xfId="16611" builtinId="9" hidden="1"/>
    <cellStyle name="Followed Hyperlink" xfId="16613" builtinId="9" hidden="1"/>
    <cellStyle name="Followed Hyperlink" xfId="16615" builtinId="9" hidden="1"/>
    <cellStyle name="Followed Hyperlink" xfId="16617" builtinId="9" hidden="1"/>
    <cellStyle name="Followed Hyperlink" xfId="16619" builtinId="9" hidden="1"/>
    <cellStyle name="Followed Hyperlink" xfId="16621" builtinId="9" hidden="1"/>
    <cellStyle name="Followed Hyperlink" xfId="16623" builtinId="9" hidden="1"/>
    <cellStyle name="Followed Hyperlink" xfId="16625" builtinId="9" hidden="1"/>
    <cellStyle name="Followed Hyperlink" xfId="16627" builtinId="9" hidden="1"/>
    <cellStyle name="Followed Hyperlink" xfId="16629" builtinId="9" hidden="1"/>
    <cellStyle name="Followed Hyperlink" xfId="16583" builtinId="9" hidden="1"/>
    <cellStyle name="Followed Hyperlink" xfId="16631" builtinId="9" hidden="1"/>
    <cellStyle name="Followed Hyperlink" xfId="16633" builtinId="9" hidden="1"/>
    <cellStyle name="Followed Hyperlink" xfId="16635" builtinId="9" hidden="1"/>
    <cellStyle name="Followed Hyperlink" xfId="16637" builtinId="9" hidden="1"/>
    <cellStyle name="Followed Hyperlink" xfId="16639" builtinId="9" hidden="1"/>
    <cellStyle name="Followed Hyperlink" xfId="16641" builtinId="9" hidden="1"/>
    <cellStyle name="Followed Hyperlink" xfId="16643" builtinId="9" hidden="1"/>
    <cellStyle name="Followed Hyperlink" xfId="16645" builtinId="9" hidden="1"/>
    <cellStyle name="Followed Hyperlink" xfId="16647" builtinId="9" hidden="1"/>
    <cellStyle name="Followed Hyperlink" xfId="16649" builtinId="9" hidden="1"/>
    <cellStyle name="Followed Hyperlink" xfId="16651" builtinId="9" hidden="1"/>
    <cellStyle name="Followed Hyperlink" xfId="16653" builtinId="9" hidden="1"/>
    <cellStyle name="Followed Hyperlink" xfId="16655" builtinId="9" hidden="1"/>
    <cellStyle name="Followed Hyperlink" xfId="16657" builtinId="9" hidden="1"/>
    <cellStyle name="Followed Hyperlink" xfId="16659" builtinId="9" hidden="1"/>
    <cellStyle name="Followed Hyperlink" xfId="16661" builtinId="9" hidden="1"/>
    <cellStyle name="Followed Hyperlink" xfId="16663" builtinId="9" hidden="1"/>
    <cellStyle name="Followed Hyperlink" xfId="16665" builtinId="9" hidden="1"/>
    <cellStyle name="Followed Hyperlink" xfId="16667" builtinId="9" hidden="1"/>
    <cellStyle name="Followed Hyperlink" xfId="16669" builtinId="9" hidden="1"/>
    <cellStyle name="Followed Hyperlink" xfId="16671" builtinId="9" hidden="1"/>
    <cellStyle name="Followed Hyperlink" xfId="16673" builtinId="9" hidden="1"/>
    <cellStyle name="Followed Hyperlink" xfId="16675" builtinId="9" hidden="1"/>
    <cellStyle name="Followed Hyperlink" xfId="16677" builtinId="9" hidden="1"/>
    <cellStyle name="Followed Hyperlink" xfId="16679" builtinId="9" hidden="1"/>
    <cellStyle name="Followed Hyperlink" xfId="16681" builtinId="9" hidden="1"/>
    <cellStyle name="Followed Hyperlink" xfId="16683" builtinId="9" hidden="1"/>
    <cellStyle name="Followed Hyperlink" xfId="16685" builtinId="9" hidden="1"/>
    <cellStyle name="Followed Hyperlink" xfId="16687" builtinId="9" hidden="1"/>
    <cellStyle name="Followed Hyperlink" xfId="16689" builtinId="9" hidden="1"/>
    <cellStyle name="Followed Hyperlink" xfId="16691" builtinId="9" hidden="1"/>
    <cellStyle name="Followed Hyperlink" xfId="16693" builtinId="9" hidden="1"/>
    <cellStyle name="Followed Hyperlink" xfId="16695" builtinId="9" hidden="1"/>
    <cellStyle name="Followed Hyperlink" xfId="16697" builtinId="9" hidden="1"/>
    <cellStyle name="Followed Hyperlink" xfId="16699" builtinId="9" hidden="1"/>
    <cellStyle name="Followed Hyperlink" xfId="16701" builtinId="9" hidden="1"/>
    <cellStyle name="Followed Hyperlink" xfId="16703" builtinId="9" hidden="1"/>
    <cellStyle name="Followed Hyperlink" xfId="16705" builtinId="9" hidden="1"/>
    <cellStyle name="Followed Hyperlink" xfId="16707" builtinId="9" hidden="1"/>
    <cellStyle name="Followed Hyperlink" xfId="16709" builtinId="9" hidden="1"/>
    <cellStyle name="Followed Hyperlink" xfId="16711" builtinId="9" hidden="1"/>
    <cellStyle name="Followed Hyperlink" xfId="16713" builtinId="9" hidden="1"/>
    <cellStyle name="Followed Hyperlink" xfId="16717" builtinId="9" hidden="1"/>
    <cellStyle name="Followed Hyperlink" xfId="16719" builtinId="9" hidden="1"/>
    <cellStyle name="Followed Hyperlink" xfId="16721" builtinId="9" hidden="1"/>
    <cellStyle name="Followed Hyperlink" xfId="16723" builtinId="9" hidden="1"/>
    <cellStyle name="Followed Hyperlink" xfId="16725" builtinId="9" hidden="1"/>
    <cellStyle name="Followed Hyperlink" xfId="16727" builtinId="9" hidden="1"/>
    <cellStyle name="Followed Hyperlink" xfId="16729" builtinId="9" hidden="1"/>
    <cellStyle name="Followed Hyperlink" xfId="16731" builtinId="9" hidden="1"/>
    <cellStyle name="Followed Hyperlink" xfId="16733" builtinId="9" hidden="1"/>
    <cellStyle name="Followed Hyperlink" xfId="16735" builtinId="9" hidden="1"/>
    <cellStyle name="Followed Hyperlink" xfId="16737" builtinId="9" hidden="1"/>
    <cellStyle name="Followed Hyperlink" xfId="16739" builtinId="9" hidden="1"/>
    <cellStyle name="Followed Hyperlink" xfId="16741" builtinId="9" hidden="1"/>
    <cellStyle name="Followed Hyperlink" xfId="16743" builtinId="9" hidden="1"/>
    <cellStyle name="Followed Hyperlink" xfId="16745" builtinId="9" hidden="1"/>
    <cellStyle name="Followed Hyperlink" xfId="16747" builtinId="9" hidden="1"/>
    <cellStyle name="Followed Hyperlink" xfId="16749" builtinId="9" hidden="1"/>
    <cellStyle name="Followed Hyperlink" xfId="16751" builtinId="9" hidden="1"/>
    <cellStyle name="Followed Hyperlink" xfId="16753" builtinId="9" hidden="1"/>
    <cellStyle name="Followed Hyperlink" xfId="16755" builtinId="9" hidden="1"/>
    <cellStyle name="Followed Hyperlink" xfId="16757" builtinId="9" hidden="1"/>
    <cellStyle name="Followed Hyperlink" xfId="16759" builtinId="9" hidden="1"/>
    <cellStyle name="Followed Hyperlink" xfId="16761" builtinId="9" hidden="1"/>
    <cellStyle name="Followed Hyperlink" xfId="16715" builtinId="9" hidden="1"/>
    <cellStyle name="Followed Hyperlink" xfId="16763" builtinId="9" hidden="1"/>
    <cellStyle name="Followed Hyperlink" xfId="16765" builtinId="9" hidden="1"/>
    <cellStyle name="Followed Hyperlink" xfId="16767" builtinId="9" hidden="1"/>
    <cellStyle name="Followed Hyperlink" xfId="16769" builtinId="9" hidden="1"/>
    <cellStyle name="Followed Hyperlink" xfId="16771" builtinId="9" hidden="1"/>
    <cellStyle name="Followed Hyperlink" xfId="16773" builtinId="9" hidden="1"/>
    <cellStyle name="Followed Hyperlink" xfId="16775" builtinId="9" hidden="1"/>
    <cellStyle name="Followed Hyperlink" xfId="16777" builtinId="9" hidden="1"/>
    <cellStyle name="Followed Hyperlink" xfId="16779" builtinId="9" hidden="1"/>
    <cellStyle name="Followed Hyperlink" xfId="16781" builtinId="9" hidden="1"/>
    <cellStyle name="Followed Hyperlink" xfId="16783" builtinId="9" hidden="1"/>
    <cellStyle name="Followed Hyperlink" xfId="16785" builtinId="9" hidden="1"/>
    <cellStyle name="Followed Hyperlink" xfId="16787" builtinId="9" hidden="1"/>
    <cellStyle name="Followed Hyperlink" xfId="16789" builtinId="9" hidden="1"/>
    <cellStyle name="Followed Hyperlink" xfId="16791" builtinId="9" hidden="1"/>
    <cellStyle name="Followed Hyperlink" xfId="16793" builtinId="9" hidden="1"/>
    <cellStyle name="Followed Hyperlink" xfId="16795" builtinId="9" hidden="1"/>
    <cellStyle name="Followed Hyperlink" xfId="16797" builtinId="9" hidden="1"/>
    <cellStyle name="Followed Hyperlink" xfId="16799" builtinId="9" hidden="1"/>
    <cellStyle name="Followed Hyperlink" xfId="16801" builtinId="9" hidden="1"/>
    <cellStyle name="Followed Hyperlink" xfId="16803" builtinId="9" hidden="1"/>
    <cellStyle name="Followed Hyperlink" xfId="16805" builtinId="9" hidden="1"/>
    <cellStyle name="Followed Hyperlink" xfId="16807" builtinId="9" hidden="1"/>
    <cellStyle name="Followed Hyperlink" xfId="16809" builtinId="9" hidden="1"/>
    <cellStyle name="Followed Hyperlink" xfId="16811" builtinId="9" hidden="1"/>
    <cellStyle name="Followed Hyperlink" xfId="16813" builtinId="9" hidden="1"/>
    <cellStyle name="Followed Hyperlink" xfId="16815" builtinId="9" hidden="1"/>
    <cellStyle name="Followed Hyperlink" xfId="16817" builtinId="9" hidden="1"/>
    <cellStyle name="Followed Hyperlink" xfId="16819" builtinId="9" hidden="1"/>
    <cellStyle name="Followed Hyperlink" xfId="16821" builtinId="9" hidden="1"/>
    <cellStyle name="Followed Hyperlink" xfId="16823" builtinId="9" hidden="1"/>
    <cellStyle name="Followed Hyperlink" xfId="16825" builtinId="9" hidden="1"/>
    <cellStyle name="Followed Hyperlink" xfId="16827" builtinId="9" hidden="1"/>
    <cellStyle name="Followed Hyperlink" xfId="16829" builtinId="9" hidden="1"/>
    <cellStyle name="Followed Hyperlink" xfId="16831" builtinId="9" hidden="1"/>
    <cellStyle name="Followed Hyperlink" xfId="16833" builtinId="9" hidden="1"/>
    <cellStyle name="Followed Hyperlink" xfId="16835" builtinId="9" hidden="1"/>
    <cellStyle name="Followed Hyperlink" xfId="16837" builtinId="9" hidden="1"/>
    <cellStyle name="Followed Hyperlink" xfId="16839" builtinId="9" hidden="1"/>
    <cellStyle name="Followed Hyperlink" xfId="16841" builtinId="9" hidden="1"/>
    <cellStyle name="Followed Hyperlink" xfId="16843" builtinId="9" hidden="1"/>
    <cellStyle name="Followed Hyperlink" xfId="16845" builtinId="9" hidden="1"/>
    <cellStyle name="Followed Hyperlink" xfId="16849" builtinId="9" hidden="1"/>
    <cellStyle name="Followed Hyperlink" xfId="16851" builtinId="9" hidden="1"/>
    <cellStyle name="Followed Hyperlink" xfId="16853" builtinId="9" hidden="1"/>
    <cellStyle name="Followed Hyperlink" xfId="16855" builtinId="9" hidden="1"/>
    <cellStyle name="Followed Hyperlink" xfId="16857" builtinId="9" hidden="1"/>
    <cellStyle name="Followed Hyperlink" xfId="16859" builtinId="9" hidden="1"/>
    <cellStyle name="Followed Hyperlink" xfId="16861" builtinId="9" hidden="1"/>
    <cellStyle name="Followed Hyperlink" xfId="16863" builtinId="9" hidden="1"/>
    <cellStyle name="Followed Hyperlink" xfId="16865" builtinId="9" hidden="1"/>
    <cellStyle name="Followed Hyperlink" xfId="16867" builtinId="9" hidden="1"/>
    <cellStyle name="Followed Hyperlink" xfId="16869" builtinId="9" hidden="1"/>
    <cellStyle name="Followed Hyperlink" xfId="16871" builtinId="9" hidden="1"/>
    <cellStyle name="Followed Hyperlink" xfId="16873" builtinId="9" hidden="1"/>
    <cellStyle name="Followed Hyperlink" xfId="16875" builtinId="9" hidden="1"/>
    <cellStyle name="Followed Hyperlink" xfId="16877" builtinId="9" hidden="1"/>
    <cellStyle name="Followed Hyperlink" xfId="16879" builtinId="9" hidden="1"/>
    <cellStyle name="Followed Hyperlink" xfId="16881" builtinId="9" hidden="1"/>
    <cellStyle name="Followed Hyperlink" xfId="16883" builtinId="9" hidden="1"/>
    <cellStyle name="Followed Hyperlink" xfId="16885" builtinId="9" hidden="1"/>
    <cellStyle name="Followed Hyperlink" xfId="16887" builtinId="9" hidden="1"/>
    <cellStyle name="Followed Hyperlink" xfId="16889" builtinId="9" hidden="1"/>
    <cellStyle name="Followed Hyperlink" xfId="16891" builtinId="9" hidden="1"/>
    <cellStyle name="Followed Hyperlink" xfId="16893" builtinId="9" hidden="1"/>
    <cellStyle name="Followed Hyperlink" xfId="16847" builtinId="9" hidden="1"/>
    <cellStyle name="Followed Hyperlink" xfId="16895" builtinId="9" hidden="1"/>
    <cellStyle name="Followed Hyperlink" xfId="16897" builtinId="9" hidden="1"/>
    <cellStyle name="Followed Hyperlink" xfId="16899" builtinId="9" hidden="1"/>
    <cellStyle name="Followed Hyperlink" xfId="16901" builtinId="9" hidden="1"/>
    <cellStyle name="Followed Hyperlink" xfId="16903" builtinId="9" hidden="1"/>
    <cellStyle name="Followed Hyperlink" xfId="16905" builtinId="9" hidden="1"/>
    <cellStyle name="Followed Hyperlink" xfId="16907" builtinId="9" hidden="1"/>
    <cellStyle name="Followed Hyperlink" xfId="16909" builtinId="9" hidden="1"/>
    <cellStyle name="Followed Hyperlink" xfId="16911" builtinId="9" hidden="1"/>
    <cellStyle name="Followed Hyperlink" xfId="16913" builtinId="9" hidden="1"/>
    <cellStyle name="Followed Hyperlink" xfId="16915" builtinId="9" hidden="1"/>
    <cellStyle name="Followed Hyperlink" xfId="16917" builtinId="9" hidden="1"/>
    <cellStyle name="Followed Hyperlink" xfId="16919" builtinId="9" hidden="1"/>
    <cellStyle name="Followed Hyperlink" xfId="16921" builtinId="9" hidden="1"/>
    <cellStyle name="Followed Hyperlink" xfId="16923" builtinId="9" hidden="1"/>
    <cellStyle name="Followed Hyperlink" xfId="16925" builtinId="9" hidden="1"/>
    <cellStyle name="Followed Hyperlink" xfId="16927" builtinId="9" hidden="1"/>
    <cellStyle name="Followed Hyperlink" xfId="16929" builtinId="9" hidden="1"/>
    <cellStyle name="Followed Hyperlink" xfId="16931" builtinId="9" hidden="1"/>
    <cellStyle name="Followed Hyperlink" xfId="16933" builtinId="9" hidden="1"/>
    <cellStyle name="Followed Hyperlink" xfId="16935" builtinId="9" hidden="1"/>
    <cellStyle name="Followed Hyperlink" xfId="16937" builtinId="9" hidden="1"/>
    <cellStyle name="Followed Hyperlink" xfId="16939" builtinId="9" hidden="1"/>
    <cellStyle name="Followed Hyperlink" xfId="16941" builtinId="9" hidden="1"/>
    <cellStyle name="Followed Hyperlink" xfId="16943" builtinId="9" hidden="1"/>
    <cellStyle name="Followed Hyperlink" xfId="16945" builtinId="9" hidden="1"/>
    <cellStyle name="Followed Hyperlink" xfId="16947" builtinId="9" hidden="1"/>
    <cellStyle name="Followed Hyperlink" xfId="16949" builtinId="9" hidden="1"/>
    <cellStyle name="Followed Hyperlink" xfId="16951" builtinId="9" hidden="1"/>
    <cellStyle name="Followed Hyperlink" xfId="16953" builtinId="9" hidden="1"/>
    <cellStyle name="Followed Hyperlink" xfId="16955" builtinId="9" hidden="1"/>
    <cellStyle name="Followed Hyperlink" xfId="16957" builtinId="9" hidden="1"/>
    <cellStyle name="Followed Hyperlink" xfId="16959" builtinId="9" hidden="1"/>
    <cellStyle name="Followed Hyperlink" xfId="16961" builtinId="9" hidden="1"/>
    <cellStyle name="Followed Hyperlink" xfId="16963" builtinId="9" hidden="1"/>
    <cellStyle name="Followed Hyperlink" xfId="16965" builtinId="9" hidden="1"/>
    <cellStyle name="Followed Hyperlink" xfId="16967" builtinId="9" hidden="1"/>
    <cellStyle name="Followed Hyperlink" xfId="16969" builtinId="9" hidden="1"/>
    <cellStyle name="Followed Hyperlink" xfId="16971" builtinId="9" hidden="1"/>
    <cellStyle name="Followed Hyperlink" xfId="16973" builtinId="9" hidden="1"/>
    <cellStyle name="Followed Hyperlink" xfId="16975" builtinId="9" hidden="1"/>
    <cellStyle name="Followed Hyperlink" xfId="16977" builtinId="9" hidden="1"/>
    <cellStyle name="Followed Hyperlink" xfId="16981" builtinId="9" hidden="1"/>
    <cellStyle name="Followed Hyperlink" xfId="16983" builtinId="9" hidden="1"/>
    <cellStyle name="Followed Hyperlink" xfId="16985" builtinId="9" hidden="1"/>
    <cellStyle name="Followed Hyperlink" xfId="16987" builtinId="9" hidden="1"/>
    <cellStyle name="Followed Hyperlink" xfId="16989" builtinId="9" hidden="1"/>
    <cellStyle name="Followed Hyperlink" xfId="16991" builtinId="9" hidden="1"/>
    <cellStyle name="Followed Hyperlink" xfId="16993" builtinId="9" hidden="1"/>
    <cellStyle name="Followed Hyperlink" xfId="16995" builtinId="9" hidden="1"/>
    <cellStyle name="Followed Hyperlink" xfId="16997" builtinId="9" hidden="1"/>
    <cellStyle name="Followed Hyperlink" xfId="16999" builtinId="9" hidden="1"/>
    <cellStyle name="Followed Hyperlink" xfId="17001" builtinId="9" hidden="1"/>
    <cellStyle name="Followed Hyperlink" xfId="17003" builtinId="9" hidden="1"/>
    <cellStyle name="Followed Hyperlink" xfId="17005" builtinId="9" hidden="1"/>
    <cellStyle name="Followed Hyperlink" xfId="17007" builtinId="9" hidden="1"/>
    <cellStyle name="Followed Hyperlink" xfId="17009" builtinId="9" hidden="1"/>
    <cellStyle name="Followed Hyperlink" xfId="17011" builtinId="9" hidden="1"/>
    <cellStyle name="Followed Hyperlink" xfId="17013" builtinId="9" hidden="1"/>
    <cellStyle name="Followed Hyperlink" xfId="17015" builtinId="9" hidden="1"/>
    <cellStyle name="Followed Hyperlink" xfId="17017" builtinId="9" hidden="1"/>
    <cellStyle name="Followed Hyperlink" xfId="17019" builtinId="9" hidden="1"/>
    <cellStyle name="Followed Hyperlink" xfId="17021" builtinId="9" hidden="1"/>
    <cellStyle name="Followed Hyperlink" xfId="17023" builtinId="9" hidden="1"/>
    <cellStyle name="Followed Hyperlink" xfId="17025" builtinId="9" hidden="1"/>
    <cellStyle name="Followed Hyperlink" xfId="16979" builtinId="9" hidden="1"/>
    <cellStyle name="Followed Hyperlink" xfId="17027" builtinId="9" hidden="1"/>
    <cellStyle name="Followed Hyperlink" xfId="17029" builtinId="9" hidden="1"/>
    <cellStyle name="Followed Hyperlink" xfId="17031" builtinId="9" hidden="1"/>
    <cellStyle name="Followed Hyperlink" xfId="17033" builtinId="9" hidden="1"/>
    <cellStyle name="Followed Hyperlink" xfId="17035" builtinId="9" hidden="1"/>
    <cellStyle name="Followed Hyperlink" xfId="17037" builtinId="9" hidden="1"/>
    <cellStyle name="Followed Hyperlink" xfId="17039" builtinId="9" hidden="1"/>
    <cellStyle name="Followed Hyperlink" xfId="17041" builtinId="9" hidden="1"/>
    <cellStyle name="Followed Hyperlink" xfId="17043" builtinId="9" hidden="1"/>
    <cellStyle name="Followed Hyperlink" xfId="17045" builtinId="9" hidden="1"/>
    <cellStyle name="Followed Hyperlink" xfId="17047" builtinId="9" hidden="1"/>
    <cellStyle name="Followed Hyperlink" xfId="17049" builtinId="9" hidden="1"/>
    <cellStyle name="Followed Hyperlink" xfId="17051" builtinId="9" hidden="1"/>
    <cellStyle name="Followed Hyperlink" xfId="17053" builtinId="9" hidden="1"/>
    <cellStyle name="Followed Hyperlink" xfId="17055" builtinId="9" hidden="1"/>
    <cellStyle name="Followed Hyperlink" xfId="17057" builtinId="9" hidden="1"/>
    <cellStyle name="Followed Hyperlink" xfId="17059" builtinId="9" hidden="1"/>
    <cellStyle name="Followed Hyperlink" xfId="17061" builtinId="9" hidden="1"/>
    <cellStyle name="Followed Hyperlink" xfId="17063" builtinId="9" hidden="1"/>
    <cellStyle name="Followed Hyperlink" xfId="17065" builtinId="9" hidden="1"/>
    <cellStyle name="Followed Hyperlink" xfId="17067" builtinId="9" hidden="1"/>
    <cellStyle name="Followed Hyperlink" xfId="17069" builtinId="9" hidden="1"/>
    <cellStyle name="Followed Hyperlink" xfId="17071" builtinId="9" hidden="1"/>
    <cellStyle name="Followed Hyperlink" xfId="17073" builtinId="9" hidden="1"/>
    <cellStyle name="Followed Hyperlink" xfId="17075" builtinId="9" hidden="1"/>
    <cellStyle name="Followed Hyperlink" xfId="17077" builtinId="9" hidden="1"/>
    <cellStyle name="Followed Hyperlink" xfId="17079" builtinId="9" hidden="1"/>
    <cellStyle name="Followed Hyperlink" xfId="17081" builtinId="9" hidden="1"/>
    <cellStyle name="Followed Hyperlink" xfId="17083" builtinId="9" hidden="1"/>
    <cellStyle name="Followed Hyperlink" xfId="17085" builtinId="9" hidden="1"/>
    <cellStyle name="Followed Hyperlink" xfId="17087" builtinId="9" hidden="1"/>
    <cellStyle name="Followed Hyperlink" xfId="17089" builtinId="9" hidden="1"/>
    <cellStyle name="Followed Hyperlink" xfId="17091" builtinId="9" hidden="1"/>
    <cellStyle name="Followed Hyperlink" xfId="17093" builtinId="9" hidden="1"/>
    <cellStyle name="Followed Hyperlink" xfId="17095" builtinId="9" hidden="1"/>
    <cellStyle name="Followed Hyperlink" xfId="17097" builtinId="9" hidden="1"/>
    <cellStyle name="Followed Hyperlink" xfId="17099" builtinId="9" hidden="1"/>
    <cellStyle name="Followed Hyperlink" xfId="17101" builtinId="9" hidden="1"/>
    <cellStyle name="Followed Hyperlink" xfId="17103" builtinId="9" hidden="1"/>
    <cellStyle name="Followed Hyperlink" xfId="17105" builtinId="9" hidden="1"/>
    <cellStyle name="Followed Hyperlink" xfId="17107" builtinId="9" hidden="1"/>
    <cellStyle name="Followed Hyperlink" xfId="17109" builtinId="9" hidden="1"/>
    <cellStyle name="Followed Hyperlink" xfId="17113" builtinId="9" hidden="1"/>
    <cellStyle name="Followed Hyperlink" xfId="17115" builtinId="9" hidden="1"/>
    <cellStyle name="Followed Hyperlink" xfId="17117" builtinId="9" hidden="1"/>
    <cellStyle name="Followed Hyperlink" xfId="17119" builtinId="9" hidden="1"/>
    <cellStyle name="Followed Hyperlink" xfId="17121" builtinId="9" hidden="1"/>
    <cellStyle name="Followed Hyperlink" xfId="17123" builtinId="9" hidden="1"/>
    <cellStyle name="Followed Hyperlink" xfId="17125" builtinId="9" hidden="1"/>
    <cellStyle name="Followed Hyperlink" xfId="17127" builtinId="9" hidden="1"/>
    <cellStyle name="Followed Hyperlink" xfId="17129" builtinId="9" hidden="1"/>
    <cellStyle name="Followed Hyperlink" xfId="17131" builtinId="9" hidden="1"/>
    <cellStyle name="Followed Hyperlink" xfId="17133" builtinId="9" hidden="1"/>
    <cellStyle name="Followed Hyperlink" xfId="17135" builtinId="9" hidden="1"/>
    <cellStyle name="Followed Hyperlink" xfId="17137" builtinId="9" hidden="1"/>
    <cellStyle name="Followed Hyperlink" xfId="17139" builtinId="9" hidden="1"/>
    <cellStyle name="Followed Hyperlink" xfId="17141" builtinId="9" hidden="1"/>
    <cellStyle name="Followed Hyperlink" xfId="17143" builtinId="9" hidden="1"/>
    <cellStyle name="Followed Hyperlink" xfId="17145" builtinId="9" hidden="1"/>
    <cellStyle name="Followed Hyperlink" xfId="17147" builtinId="9" hidden="1"/>
    <cellStyle name="Followed Hyperlink" xfId="17149" builtinId="9" hidden="1"/>
    <cellStyle name="Followed Hyperlink" xfId="17151" builtinId="9" hidden="1"/>
    <cellStyle name="Followed Hyperlink" xfId="17153" builtinId="9" hidden="1"/>
    <cellStyle name="Followed Hyperlink" xfId="17155" builtinId="9" hidden="1"/>
    <cellStyle name="Followed Hyperlink" xfId="17157" builtinId="9" hidden="1"/>
    <cellStyle name="Followed Hyperlink" xfId="17111" builtinId="9" hidden="1"/>
    <cellStyle name="Followed Hyperlink" xfId="17159" builtinId="9" hidden="1"/>
    <cellStyle name="Followed Hyperlink" xfId="17161" builtinId="9" hidden="1"/>
    <cellStyle name="Followed Hyperlink" xfId="17163" builtinId="9" hidden="1"/>
    <cellStyle name="Followed Hyperlink" xfId="17165" builtinId="9" hidden="1"/>
    <cellStyle name="Followed Hyperlink" xfId="17167" builtinId="9" hidden="1"/>
    <cellStyle name="Followed Hyperlink" xfId="17169" builtinId="9" hidden="1"/>
    <cellStyle name="Followed Hyperlink" xfId="17171" builtinId="9" hidden="1"/>
    <cellStyle name="Followed Hyperlink" xfId="17173" builtinId="9" hidden="1"/>
    <cellStyle name="Followed Hyperlink" xfId="17175" builtinId="9" hidden="1"/>
    <cellStyle name="Followed Hyperlink" xfId="17177" builtinId="9" hidden="1"/>
    <cellStyle name="Followed Hyperlink" xfId="17179" builtinId="9" hidden="1"/>
    <cellStyle name="Followed Hyperlink" xfId="17181" builtinId="9" hidden="1"/>
    <cellStyle name="Followed Hyperlink" xfId="17183" builtinId="9" hidden="1"/>
    <cellStyle name="Followed Hyperlink" xfId="17185" builtinId="9" hidden="1"/>
    <cellStyle name="Followed Hyperlink" xfId="17187" builtinId="9" hidden="1"/>
    <cellStyle name="Followed Hyperlink" xfId="17189" builtinId="9" hidden="1"/>
    <cellStyle name="Followed Hyperlink" xfId="17191" builtinId="9" hidden="1"/>
    <cellStyle name="Followed Hyperlink" xfId="17193" builtinId="9" hidden="1"/>
    <cellStyle name="Followed Hyperlink" xfId="17195" builtinId="9" hidden="1"/>
    <cellStyle name="Followed Hyperlink" xfId="17197" builtinId="9" hidden="1"/>
    <cellStyle name="Followed Hyperlink" xfId="17199" builtinId="9" hidden="1"/>
    <cellStyle name="Followed Hyperlink" xfId="17201" builtinId="9" hidden="1"/>
    <cellStyle name="Followed Hyperlink" xfId="17203" builtinId="9" hidden="1"/>
    <cellStyle name="Followed Hyperlink" xfId="17205" builtinId="9" hidden="1"/>
    <cellStyle name="Followed Hyperlink" xfId="17207" builtinId="9" hidden="1"/>
    <cellStyle name="Followed Hyperlink" xfId="17209" builtinId="9" hidden="1"/>
    <cellStyle name="Followed Hyperlink" xfId="17211" builtinId="9" hidden="1"/>
    <cellStyle name="Followed Hyperlink" xfId="17213" builtinId="9" hidden="1"/>
    <cellStyle name="Followed Hyperlink" xfId="17215" builtinId="9" hidden="1"/>
    <cellStyle name="Followed Hyperlink" xfId="17217" builtinId="9" hidden="1"/>
    <cellStyle name="Followed Hyperlink" xfId="17219" builtinId="9" hidden="1"/>
    <cellStyle name="Followed Hyperlink" xfId="17221" builtinId="9" hidden="1"/>
    <cellStyle name="Followed Hyperlink" xfId="17223" builtinId="9" hidden="1"/>
    <cellStyle name="Followed Hyperlink" xfId="17225" builtinId="9" hidden="1"/>
    <cellStyle name="Followed Hyperlink" xfId="17227" builtinId="9" hidden="1"/>
    <cellStyle name="Followed Hyperlink" xfId="17229" builtinId="9" hidden="1"/>
    <cellStyle name="Followed Hyperlink" xfId="17231" builtinId="9" hidden="1"/>
    <cellStyle name="Followed Hyperlink" xfId="17233" builtinId="9" hidden="1"/>
    <cellStyle name="Followed Hyperlink" xfId="17235" builtinId="9" hidden="1"/>
    <cellStyle name="Followed Hyperlink" xfId="17237" builtinId="9" hidden="1"/>
    <cellStyle name="Followed Hyperlink" xfId="17239" builtinId="9" hidden="1"/>
    <cellStyle name="Followed Hyperlink" xfId="17241" builtinId="9" hidden="1"/>
    <cellStyle name="Followed Hyperlink" xfId="17245" builtinId="9" hidden="1"/>
    <cellStyle name="Followed Hyperlink" xfId="17247" builtinId="9" hidden="1"/>
    <cellStyle name="Followed Hyperlink" xfId="17249" builtinId="9" hidden="1"/>
    <cellStyle name="Followed Hyperlink" xfId="17251" builtinId="9" hidden="1"/>
    <cellStyle name="Followed Hyperlink" xfId="17253" builtinId="9" hidden="1"/>
    <cellStyle name="Followed Hyperlink" xfId="17255" builtinId="9" hidden="1"/>
    <cellStyle name="Followed Hyperlink" xfId="17257" builtinId="9" hidden="1"/>
    <cellStyle name="Followed Hyperlink" xfId="17259" builtinId="9" hidden="1"/>
    <cellStyle name="Followed Hyperlink" xfId="17261" builtinId="9" hidden="1"/>
    <cellStyle name="Followed Hyperlink" xfId="17263" builtinId="9" hidden="1"/>
    <cellStyle name="Followed Hyperlink" xfId="17265" builtinId="9" hidden="1"/>
    <cellStyle name="Followed Hyperlink" xfId="17267" builtinId="9" hidden="1"/>
    <cellStyle name="Followed Hyperlink" xfId="17269" builtinId="9" hidden="1"/>
    <cellStyle name="Followed Hyperlink" xfId="17271" builtinId="9" hidden="1"/>
    <cellStyle name="Followed Hyperlink" xfId="17273" builtinId="9" hidden="1"/>
    <cellStyle name="Followed Hyperlink" xfId="17275" builtinId="9" hidden="1"/>
    <cellStyle name="Followed Hyperlink" xfId="17277" builtinId="9" hidden="1"/>
    <cellStyle name="Followed Hyperlink" xfId="17279" builtinId="9" hidden="1"/>
    <cellStyle name="Followed Hyperlink" xfId="17281" builtinId="9" hidden="1"/>
    <cellStyle name="Followed Hyperlink" xfId="17283" builtinId="9" hidden="1"/>
    <cellStyle name="Followed Hyperlink" xfId="17285" builtinId="9" hidden="1"/>
    <cellStyle name="Followed Hyperlink" xfId="17287" builtinId="9" hidden="1"/>
    <cellStyle name="Followed Hyperlink" xfId="17289" builtinId="9" hidden="1"/>
    <cellStyle name="Followed Hyperlink" xfId="17243" builtinId="9" hidden="1"/>
    <cellStyle name="Followed Hyperlink" xfId="17291" builtinId="9" hidden="1"/>
    <cellStyle name="Followed Hyperlink" xfId="17293" builtinId="9" hidden="1"/>
    <cellStyle name="Followed Hyperlink" xfId="17295" builtinId="9" hidden="1"/>
    <cellStyle name="Followed Hyperlink" xfId="17297" builtinId="9" hidden="1"/>
    <cellStyle name="Followed Hyperlink" xfId="17299" builtinId="9" hidden="1"/>
    <cellStyle name="Followed Hyperlink" xfId="17301" builtinId="9" hidden="1"/>
    <cellStyle name="Followed Hyperlink" xfId="17303" builtinId="9" hidden="1"/>
    <cellStyle name="Followed Hyperlink" xfId="17305" builtinId="9" hidden="1"/>
    <cellStyle name="Followed Hyperlink" xfId="17307" builtinId="9" hidden="1"/>
    <cellStyle name="Followed Hyperlink" xfId="17309" builtinId="9" hidden="1"/>
    <cellStyle name="Followed Hyperlink" xfId="17311" builtinId="9" hidden="1"/>
    <cellStyle name="Followed Hyperlink" xfId="17313" builtinId="9" hidden="1"/>
    <cellStyle name="Followed Hyperlink" xfId="17315" builtinId="9" hidden="1"/>
    <cellStyle name="Followed Hyperlink" xfId="17317" builtinId="9" hidden="1"/>
    <cellStyle name="Followed Hyperlink" xfId="17319" builtinId="9" hidden="1"/>
    <cellStyle name="Followed Hyperlink" xfId="17321" builtinId="9" hidden="1"/>
    <cellStyle name="Followed Hyperlink" xfId="17323" builtinId="9" hidden="1"/>
    <cellStyle name="Followed Hyperlink" xfId="17325" builtinId="9" hidden="1"/>
    <cellStyle name="Followed Hyperlink" xfId="17327" builtinId="9" hidden="1"/>
    <cellStyle name="Followed Hyperlink" xfId="17329" builtinId="9" hidden="1"/>
    <cellStyle name="Followed Hyperlink" xfId="17331" builtinId="9" hidden="1"/>
    <cellStyle name="Followed Hyperlink" xfId="17333" builtinId="9" hidden="1"/>
    <cellStyle name="Followed Hyperlink" xfId="17335" builtinId="9" hidden="1"/>
    <cellStyle name="Followed Hyperlink" xfId="17337" builtinId="9" hidden="1"/>
    <cellStyle name="Followed Hyperlink" xfId="17339" builtinId="9" hidden="1"/>
    <cellStyle name="Followed Hyperlink" xfId="17341" builtinId="9" hidden="1"/>
    <cellStyle name="Followed Hyperlink" xfId="17343" builtinId="9" hidden="1"/>
    <cellStyle name="Followed Hyperlink" xfId="17345" builtinId="9" hidden="1"/>
    <cellStyle name="Followed Hyperlink" xfId="17347" builtinId="9" hidden="1"/>
    <cellStyle name="Followed Hyperlink" xfId="17349" builtinId="9" hidden="1"/>
    <cellStyle name="Followed Hyperlink" xfId="17351" builtinId="9" hidden="1"/>
    <cellStyle name="Followed Hyperlink" xfId="17353" builtinId="9" hidden="1"/>
    <cellStyle name="Followed Hyperlink" xfId="17355" builtinId="9" hidden="1"/>
    <cellStyle name="Followed Hyperlink" xfId="17357" builtinId="9" hidden="1"/>
    <cellStyle name="Followed Hyperlink" xfId="17359" builtinId="9" hidden="1"/>
    <cellStyle name="Followed Hyperlink" xfId="17361" builtinId="9" hidden="1"/>
    <cellStyle name="Followed Hyperlink" xfId="17363" builtinId="9" hidden="1"/>
    <cellStyle name="Followed Hyperlink" xfId="17365" builtinId="9" hidden="1"/>
    <cellStyle name="Followed Hyperlink" xfId="17367" builtinId="9" hidden="1"/>
    <cellStyle name="Followed Hyperlink" xfId="17369" builtinId="9" hidden="1"/>
    <cellStyle name="Followed Hyperlink" xfId="17371" builtinId="9" hidden="1"/>
    <cellStyle name="Followed Hyperlink" xfId="17373" builtinId="9" hidden="1"/>
    <cellStyle name="Followed Hyperlink" xfId="17377" builtinId="9" hidden="1"/>
    <cellStyle name="Followed Hyperlink" xfId="17379" builtinId="9" hidden="1"/>
    <cellStyle name="Followed Hyperlink" xfId="17381" builtinId="9" hidden="1"/>
    <cellStyle name="Followed Hyperlink" xfId="17383" builtinId="9" hidden="1"/>
    <cellStyle name="Followed Hyperlink" xfId="17385" builtinId="9" hidden="1"/>
    <cellStyle name="Followed Hyperlink" xfId="17387" builtinId="9" hidden="1"/>
    <cellStyle name="Followed Hyperlink" xfId="17389" builtinId="9" hidden="1"/>
    <cellStyle name="Followed Hyperlink" xfId="17391" builtinId="9" hidden="1"/>
    <cellStyle name="Followed Hyperlink" xfId="17393" builtinId="9" hidden="1"/>
    <cellStyle name="Followed Hyperlink" xfId="17395" builtinId="9" hidden="1"/>
    <cellStyle name="Followed Hyperlink" xfId="17397" builtinId="9" hidden="1"/>
    <cellStyle name="Followed Hyperlink" xfId="17399" builtinId="9" hidden="1"/>
    <cellStyle name="Followed Hyperlink" xfId="17401" builtinId="9" hidden="1"/>
    <cellStyle name="Followed Hyperlink" xfId="17403" builtinId="9" hidden="1"/>
    <cellStyle name="Followed Hyperlink" xfId="17405" builtinId="9" hidden="1"/>
    <cellStyle name="Followed Hyperlink" xfId="17407" builtinId="9" hidden="1"/>
    <cellStyle name="Followed Hyperlink" xfId="17409" builtinId="9" hidden="1"/>
    <cellStyle name="Followed Hyperlink" xfId="17411" builtinId="9" hidden="1"/>
    <cellStyle name="Followed Hyperlink" xfId="17413" builtinId="9" hidden="1"/>
    <cellStyle name="Followed Hyperlink" xfId="17415" builtinId="9" hidden="1"/>
    <cellStyle name="Followed Hyperlink" xfId="17417" builtinId="9" hidden="1"/>
    <cellStyle name="Followed Hyperlink" xfId="17419" builtinId="9" hidden="1"/>
    <cellStyle name="Followed Hyperlink" xfId="17421" builtinId="9" hidden="1"/>
    <cellStyle name="Followed Hyperlink" xfId="17375" builtinId="9" hidden="1"/>
    <cellStyle name="Followed Hyperlink" xfId="17423" builtinId="9" hidden="1"/>
    <cellStyle name="Followed Hyperlink" xfId="17425" builtinId="9" hidden="1"/>
    <cellStyle name="Followed Hyperlink" xfId="17427" builtinId="9" hidden="1"/>
    <cellStyle name="Followed Hyperlink" xfId="17429" builtinId="9" hidden="1"/>
    <cellStyle name="Followed Hyperlink" xfId="17431" builtinId="9" hidden="1"/>
    <cellStyle name="Followed Hyperlink" xfId="17433" builtinId="9" hidden="1"/>
    <cellStyle name="Followed Hyperlink" xfId="17435" builtinId="9" hidden="1"/>
    <cellStyle name="Followed Hyperlink" xfId="17437" builtinId="9" hidden="1"/>
    <cellStyle name="Followed Hyperlink" xfId="17439" builtinId="9" hidden="1"/>
    <cellStyle name="Followed Hyperlink" xfId="17441" builtinId="9" hidden="1"/>
    <cellStyle name="Followed Hyperlink" xfId="17443" builtinId="9" hidden="1"/>
    <cellStyle name="Followed Hyperlink" xfId="17445" builtinId="9" hidden="1"/>
    <cellStyle name="Followed Hyperlink" xfId="17447" builtinId="9" hidden="1"/>
    <cellStyle name="Followed Hyperlink" xfId="17449" builtinId="9" hidden="1"/>
    <cellStyle name="Followed Hyperlink" xfId="17451" builtinId="9" hidden="1"/>
    <cellStyle name="Followed Hyperlink" xfId="17453" builtinId="9" hidden="1"/>
    <cellStyle name="Followed Hyperlink" xfId="17455" builtinId="9" hidden="1"/>
    <cellStyle name="Followed Hyperlink" xfId="17457" builtinId="9" hidden="1"/>
    <cellStyle name="Followed Hyperlink" xfId="17459" builtinId="9" hidden="1"/>
    <cellStyle name="Followed Hyperlink" xfId="17461" builtinId="9" hidden="1"/>
    <cellStyle name="Followed Hyperlink" xfId="17463" builtinId="9" hidden="1"/>
    <cellStyle name="Followed Hyperlink" xfId="17465" builtinId="9" hidden="1"/>
    <cellStyle name="Followed Hyperlink" xfId="17467" builtinId="9" hidden="1"/>
    <cellStyle name="Followed Hyperlink" xfId="17469" builtinId="9" hidden="1"/>
    <cellStyle name="Followed Hyperlink" xfId="17471" builtinId="9" hidden="1"/>
    <cellStyle name="Followed Hyperlink" xfId="17473" builtinId="9" hidden="1"/>
    <cellStyle name="Followed Hyperlink" xfId="17475" builtinId="9" hidden="1"/>
    <cellStyle name="Followed Hyperlink" xfId="17477" builtinId="9" hidden="1"/>
    <cellStyle name="Followed Hyperlink" xfId="17479" builtinId="9" hidden="1"/>
    <cellStyle name="Followed Hyperlink" xfId="17481" builtinId="9" hidden="1"/>
    <cellStyle name="Followed Hyperlink" xfId="17483" builtinId="9" hidden="1"/>
    <cellStyle name="Followed Hyperlink" xfId="17485" builtinId="9" hidden="1"/>
    <cellStyle name="Followed Hyperlink" xfId="17487" builtinId="9" hidden="1"/>
    <cellStyle name="Followed Hyperlink" xfId="17489" builtinId="9" hidden="1"/>
    <cellStyle name="Followed Hyperlink" xfId="17491" builtinId="9" hidden="1"/>
    <cellStyle name="Followed Hyperlink" xfId="17493" builtinId="9" hidden="1"/>
    <cellStyle name="Followed Hyperlink" xfId="17495" builtinId="9" hidden="1"/>
    <cellStyle name="Followed Hyperlink" xfId="17497" builtinId="9" hidden="1"/>
    <cellStyle name="Followed Hyperlink" xfId="17499" builtinId="9" hidden="1"/>
    <cellStyle name="Followed Hyperlink" xfId="17501" builtinId="9" hidden="1"/>
    <cellStyle name="Followed Hyperlink" xfId="17503" builtinId="9" hidden="1"/>
    <cellStyle name="Followed Hyperlink" xfId="17505" builtinId="9" hidden="1"/>
    <cellStyle name="Followed Hyperlink" xfId="17509" builtinId="9" hidden="1"/>
    <cellStyle name="Followed Hyperlink" xfId="17511" builtinId="9" hidden="1"/>
    <cellStyle name="Followed Hyperlink" xfId="17513" builtinId="9" hidden="1"/>
    <cellStyle name="Followed Hyperlink" xfId="17515" builtinId="9" hidden="1"/>
    <cellStyle name="Followed Hyperlink" xfId="17517" builtinId="9" hidden="1"/>
    <cellStyle name="Followed Hyperlink" xfId="17519" builtinId="9" hidden="1"/>
    <cellStyle name="Followed Hyperlink" xfId="17521" builtinId="9" hidden="1"/>
    <cellStyle name="Followed Hyperlink" xfId="17523" builtinId="9" hidden="1"/>
    <cellStyle name="Followed Hyperlink" xfId="17525" builtinId="9" hidden="1"/>
    <cellStyle name="Followed Hyperlink" xfId="17527" builtinId="9" hidden="1"/>
    <cellStyle name="Followed Hyperlink" xfId="17529" builtinId="9" hidden="1"/>
    <cellStyle name="Followed Hyperlink" xfId="17531" builtinId="9" hidden="1"/>
    <cellStyle name="Followed Hyperlink" xfId="17533" builtinId="9" hidden="1"/>
    <cellStyle name="Followed Hyperlink" xfId="17535" builtinId="9" hidden="1"/>
    <cellStyle name="Followed Hyperlink" xfId="17537" builtinId="9" hidden="1"/>
    <cellStyle name="Followed Hyperlink" xfId="17539" builtinId="9" hidden="1"/>
    <cellStyle name="Followed Hyperlink" xfId="17541" builtinId="9" hidden="1"/>
    <cellStyle name="Followed Hyperlink" xfId="17543" builtinId="9" hidden="1"/>
    <cellStyle name="Followed Hyperlink" xfId="17545" builtinId="9" hidden="1"/>
    <cellStyle name="Followed Hyperlink" xfId="17547" builtinId="9" hidden="1"/>
    <cellStyle name="Followed Hyperlink" xfId="17549" builtinId="9" hidden="1"/>
    <cellStyle name="Followed Hyperlink" xfId="17551" builtinId="9" hidden="1"/>
    <cellStyle name="Followed Hyperlink" xfId="17553" builtinId="9" hidden="1"/>
    <cellStyle name="Followed Hyperlink" xfId="17507" builtinId="9" hidden="1"/>
    <cellStyle name="Followed Hyperlink" xfId="17555" builtinId="9" hidden="1"/>
    <cellStyle name="Followed Hyperlink" xfId="17557" builtinId="9" hidden="1"/>
    <cellStyle name="Followed Hyperlink" xfId="17559" builtinId="9" hidden="1"/>
    <cellStyle name="Followed Hyperlink" xfId="17561" builtinId="9" hidden="1"/>
    <cellStyle name="Followed Hyperlink" xfId="17563" builtinId="9" hidden="1"/>
    <cellStyle name="Followed Hyperlink" xfId="17565" builtinId="9" hidden="1"/>
    <cellStyle name="Followed Hyperlink" xfId="17567" builtinId="9" hidden="1"/>
    <cellStyle name="Followed Hyperlink" xfId="17569" builtinId="9" hidden="1"/>
    <cellStyle name="Followed Hyperlink" xfId="17571" builtinId="9" hidden="1"/>
    <cellStyle name="Followed Hyperlink" xfId="17573" builtinId="9" hidden="1"/>
    <cellStyle name="Followed Hyperlink" xfId="17575" builtinId="9" hidden="1"/>
    <cellStyle name="Followed Hyperlink" xfId="17577" builtinId="9" hidden="1"/>
    <cellStyle name="Followed Hyperlink" xfId="17579" builtinId="9" hidden="1"/>
    <cellStyle name="Followed Hyperlink" xfId="17581" builtinId="9" hidden="1"/>
    <cellStyle name="Followed Hyperlink" xfId="17583" builtinId="9" hidden="1"/>
    <cellStyle name="Followed Hyperlink" xfId="17585" builtinId="9" hidden="1"/>
    <cellStyle name="Followed Hyperlink" xfId="17587" builtinId="9" hidden="1"/>
    <cellStyle name="Followed Hyperlink" xfId="17589" builtinId="9" hidden="1"/>
    <cellStyle name="Followed Hyperlink" xfId="17591" builtinId="9" hidden="1"/>
    <cellStyle name="Followed Hyperlink" xfId="17593" builtinId="9" hidden="1"/>
    <cellStyle name="Followed Hyperlink" xfId="17595" builtinId="9" hidden="1"/>
    <cellStyle name="Followed Hyperlink" xfId="17597" builtinId="9" hidden="1"/>
    <cellStyle name="Followed Hyperlink" xfId="17599" builtinId="9" hidden="1"/>
    <cellStyle name="Followed Hyperlink" xfId="17601" builtinId="9" hidden="1"/>
    <cellStyle name="Followed Hyperlink" xfId="17603" builtinId="9" hidden="1"/>
    <cellStyle name="Followed Hyperlink" xfId="17605" builtinId="9" hidden="1"/>
    <cellStyle name="Followed Hyperlink" xfId="17607" builtinId="9" hidden="1"/>
    <cellStyle name="Followed Hyperlink" xfId="17609" builtinId="9" hidden="1"/>
    <cellStyle name="Followed Hyperlink" xfId="17611" builtinId="9" hidden="1"/>
    <cellStyle name="Followed Hyperlink" xfId="17613" builtinId="9" hidden="1"/>
    <cellStyle name="Followed Hyperlink" xfId="17615" builtinId="9" hidden="1"/>
    <cellStyle name="Followed Hyperlink" xfId="17617" builtinId="9" hidden="1"/>
    <cellStyle name="Followed Hyperlink" xfId="17619" builtinId="9" hidden="1"/>
    <cellStyle name="Followed Hyperlink" xfId="17621" builtinId="9" hidden="1"/>
    <cellStyle name="Followed Hyperlink" xfId="17623" builtinId="9" hidden="1"/>
    <cellStyle name="Followed Hyperlink" xfId="17625" builtinId="9" hidden="1"/>
    <cellStyle name="Followed Hyperlink" xfId="17627" builtinId="9" hidden="1"/>
    <cellStyle name="Followed Hyperlink" xfId="17629" builtinId="9" hidden="1"/>
    <cellStyle name="Followed Hyperlink" xfId="17631" builtinId="9" hidden="1"/>
    <cellStyle name="Followed Hyperlink" xfId="17633" builtinId="9" hidden="1"/>
    <cellStyle name="Followed Hyperlink" xfId="17635" builtinId="9" hidden="1"/>
    <cellStyle name="Followed Hyperlink" xfId="17637" builtinId="9" hidden="1"/>
    <cellStyle name="Followed Hyperlink" xfId="17640" builtinId="9" hidden="1"/>
    <cellStyle name="Followed Hyperlink" xfId="17642" builtinId="9" hidden="1"/>
    <cellStyle name="Followed Hyperlink" xfId="17644" builtinId="9" hidden="1"/>
    <cellStyle name="Followed Hyperlink" xfId="17646" builtinId="9" hidden="1"/>
    <cellStyle name="Followed Hyperlink" xfId="17648" builtinId="9" hidden="1"/>
    <cellStyle name="Followed Hyperlink" xfId="17650" builtinId="9" hidden="1"/>
    <cellStyle name="Followed Hyperlink" xfId="17652" builtinId="9" hidden="1"/>
    <cellStyle name="Followed Hyperlink" xfId="17654" builtinId="9" hidden="1"/>
    <cellStyle name="Followed Hyperlink" xfId="17656" builtinId="9" hidden="1"/>
    <cellStyle name="Followed Hyperlink" xfId="17658" builtinId="9" hidden="1"/>
    <cellStyle name="Followed Hyperlink" xfId="17660" builtinId="9" hidden="1"/>
    <cellStyle name="Followed Hyperlink" xfId="17662" builtinId="9" hidden="1"/>
    <cellStyle name="Followed Hyperlink" xfId="17664" builtinId="9" hidden="1"/>
    <cellStyle name="Followed Hyperlink" xfId="17666" builtinId="9" hidden="1"/>
    <cellStyle name="Followed Hyperlink" xfId="17668" builtinId="9" hidden="1"/>
    <cellStyle name="Followed Hyperlink" xfId="17670" builtinId="9" hidden="1"/>
    <cellStyle name="Followed Hyperlink" xfId="17672" builtinId="9" hidden="1"/>
    <cellStyle name="Followed Hyperlink" xfId="17674" builtinId="9" hidden="1"/>
    <cellStyle name="Followed Hyperlink" xfId="17676" builtinId="9" hidden="1"/>
    <cellStyle name="Followed Hyperlink" xfId="17678" builtinId="9" hidden="1"/>
    <cellStyle name="Followed Hyperlink" xfId="17680" builtinId="9" hidden="1"/>
    <cellStyle name="Followed Hyperlink" xfId="17682" builtinId="9" hidden="1"/>
    <cellStyle name="Followed Hyperlink" xfId="17684" builtinId="9" hidden="1"/>
    <cellStyle name="Followed Hyperlink" xfId="17638" builtinId="9" hidden="1"/>
    <cellStyle name="Followed Hyperlink" xfId="17686" builtinId="9" hidden="1"/>
    <cellStyle name="Followed Hyperlink" xfId="17688" builtinId="9" hidden="1"/>
    <cellStyle name="Followed Hyperlink" xfId="17690" builtinId="9" hidden="1"/>
    <cellStyle name="Followed Hyperlink" xfId="17692" builtinId="9" hidden="1"/>
    <cellStyle name="Followed Hyperlink" xfId="17694" builtinId="9" hidden="1"/>
    <cellStyle name="Followed Hyperlink" xfId="17696" builtinId="9" hidden="1"/>
    <cellStyle name="Followed Hyperlink" xfId="17698" builtinId="9" hidden="1"/>
    <cellStyle name="Followed Hyperlink" xfId="17700" builtinId="9" hidden="1"/>
    <cellStyle name="Followed Hyperlink" xfId="17702" builtinId="9" hidden="1"/>
    <cellStyle name="Followed Hyperlink" xfId="17704" builtinId="9" hidden="1"/>
    <cellStyle name="Followed Hyperlink" xfId="17706" builtinId="9" hidden="1"/>
    <cellStyle name="Followed Hyperlink" xfId="17708" builtinId="9" hidden="1"/>
    <cellStyle name="Followed Hyperlink" xfId="17710" builtinId="9" hidden="1"/>
    <cellStyle name="Followed Hyperlink" xfId="17712" builtinId="9" hidden="1"/>
    <cellStyle name="Followed Hyperlink" xfId="17714" builtinId="9" hidden="1"/>
    <cellStyle name="Followed Hyperlink" xfId="17716" builtinId="9" hidden="1"/>
    <cellStyle name="Followed Hyperlink" xfId="17718" builtinId="9" hidden="1"/>
    <cellStyle name="Followed Hyperlink" xfId="17720" builtinId="9" hidden="1"/>
    <cellStyle name="Followed Hyperlink" xfId="17722" builtinId="9" hidden="1"/>
    <cellStyle name="Followed Hyperlink" xfId="17724" builtinId="9" hidden="1"/>
    <cellStyle name="Followed Hyperlink" xfId="17726" builtinId="9" hidden="1"/>
    <cellStyle name="Followed Hyperlink" xfId="17728" builtinId="9" hidden="1"/>
    <cellStyle name="Followed Hyperlink" xfId="17730" builtinId="9" hidden="1"/>
    <cellStyle name="Followed Hyperlink" xfId="17732" builtinId="9" hidden="1"/>
    <cellStyle name="Followed Hyperlink" xfId="17734" builtinId="9" hidden="1"/>
    <cellStyle name="Followed Hyperlink" xfId="17736" builtinId="9" hidden="1"/>
    <cellStyle name="Followed Hyperlink" xfId="17738" builtinId="9" hidden="1"/>
    <cellStyle name="Followed Hyperlink" xfId="17740" builtinId="9" hidden="1"/>
    <cellStyle name="Followed Hyperlink" xfId="17742" builtinId="9" hidden="1"/>
    <cellStyle name="Followed Hyperlink" xfId="17744" builtinId="9" hidden="1"/>
    <cellStyle name="Followed Hyperlink" xfId="17746" builtinId="9" hidden="1"/>
    <cellStyle name="Followed Hyperlink" xfId="17748" builtinId="9" hidden="1"/>
    <cellStyle name="Followed Hyperlink" xfId="17750" builtinId="9" hidden="1"/>
    <cellStyle name="Followed Hyperlink" xfId="17752" builtinId="9" hidden="1"/>
    <cellStyle name="Followed Hyperlink" xfId="17754" builtinId="9" hidden="1"/>
    <cellStyle name="Followed Hyperlink" xfId="17756" builtinId="9" hidden="1"/>
    <cellStyle name="Followed Hyperlink" xfId="17758" builtinId="9" hidden="1"/>
    <cellStyle name="Followed Hyperlink" xfId="17760" builtinId="9" hidden="1"/>
    <cellStyle name="Followed Hyperlink" xfId="17762" builtinId="9" hidden="1"/>
    <cellStyle name="Followed Hyperlink" xfId="17764" builtinId="9" hidden="1"/>
    <cellStyle name="Followed Hyperlink" xfId="17766" builtinId="9" hidden="1"/>
    <cellStyle name="Followed Hyperlink" xfId="17768" builtinId="9" hidden="1"/>
    <cellStyle name="Followed Hyperlink" xfId="17770" builtinId="9" hidden="1"/>
    <cellStyle name="Followed Hyperlink" xfId="17772" builtinId="9" hidden="1"/>
    <cellStyle name="Followed Hyperlink" xfId="17774" builtinId="9" hidden="1"/>
    <cellStyle name="Followed Hyperlink" xfId="17776" builtinId="9" hidden="1"/>
    <cellStyle name="Followed Hyperlink" xfId="17778" builtinId="9" hidden="1"/>
    <cellStyle name="Followed Hyperlink" xfId="17780" builtinId="9" hidden="1"/>
    <cellStyle name="Followed Hyperlink" xfId="17782" builtinId="9" hidden="1"/>
    <cellStyle name="Followed Hyperlink" xfId="17784" builtinId="9" hidden="1"/>
    <cellStyle name="Followed Hyperlink" xfId="17786" builtinId="9" hidden="1"/>
    <cellStyle name="Followed Hyperlink" xfId="17788" builtinId="9" hidden="1"/>
    <cellStyle name="Followed Hyperlink" xfId="17790" builtinId="9" hidden="1"/>
    <cellStyle name="Followed Hyperlink" xfId="17792" builtinId="9" hidden="1"/>
    <cellStyle name="Followed Hyperlink" xfId="17794" builtinId="9" hidden="1"/>
    <cellStyle name="Followed Hyperlink" xfId="17796" builtinId="9" hidden="1"/>
    <cellStyle name="Followed Hyperlink" xfId="17798" builtinId="9" hidden="1"/>
    <cellStyle name="Followed Hyperlink" xfId="17800" builtinId="9" hidden="1"/>
    <cellStyle name="Followed Hyperlink" xfId="17802" builtinId="9" hidden="1"/>
    <cellStyle name="Followed Hyperlink" xfId="17804" builtinId="9" hidden="1"/>
    <cellStyle name="Followed Hyperlink" xfId="17806" builtinId="9" hidden="1"/>
    <cellStyle name="Followed Hyperlink" xfId="17808" builtinId="9" hidden="1"/>
    <cellStyle name="Followed Hyperlink" xfId="17810" builtinId="9" hidden="1"/>
    <cellStyle name="Followed Hyperlink" xfId="17812" builtinId="9" hidden="1"/>
    <cellStyle name="Followed Hyperlink" xfId="17814" builtinId="9" hidden="1"/>
    <cellStyle name="Followed Hyperlink" xfId="17826" builtinId="9" hidden="1"/>
    <cellStyle name="Followed Hyperlink" xfId="17828" builtinId="9" hidden="1"/>
    <cellStyle name="Followed Hyperlink" xfId="17830" builtinId="9" hidden="1"/>
    <cellStyle name="Followed Hyperlink" xfId="17832" builtinId="9" hidden="1"/>
    <cellStyle name="Followed Hyperlink" xfId="17834" builtinId="9" hidden="1"/>
    <cellStyle name="Followed Hyperlink" xfId="17836" builtinId="9" hidden="1"/>
    <cellStyle name="Followed Hyperlink" xfId="17838" builtinId="9" hidden="1"/>
    <cellStyle name="Followed Hyperlink" xfId="17840" builtinId="9" hidden="1"/>
    <cellStyle name="Followed Hyperlink" xfId="17842" builtinId="9" hidden="1"/>
    <cellStyle name="Followed Hyperlink" xfId="17844" builtinId="9" hidden="1"/>
    <cellStyle name="Followed Hyperlink" xfId="17846" builtinId="9" hidden="1"/>
    <cellStyle name="Followed Hyperlink" xfId="17848" builtinId="9" hidden="1"/>
    <cellStyle name="Followed Hyperlink" xfId="17850" builtinId="9" hidden="1"/>
    <cellStyle name="Followed Hyperlink" xfId="17852" builtinId="9" hidden="1"/>
    <cellStyle name="Followed Hyperlink" xfId="17854" builtinId="9" hidden="1"/>
    <cellStyle name="Followed Hyperlink" xfId="17856" builtinId="9" hidden="1"/>
    <cellStyle name="Followed Hyperlink" xfId="17858" builtinId="9" hidden="1"/>
    <cellStyle name="Followed Hyperlink" xfId="17860" builtinId="9" hidden="1"/>
    <cellStyle name="Followed Hyperlink" xfId="17862" builtinId="9" hidden="1"/>
    <cellStyle name="Followed Hyperlink" xfId="17864" builtinId="9" hidden="1"/>
    <cellStyle name="Followed Hyperlink" xfId="17866" builtinId="9" hidden="1"/>
    <cellStyle name="Followed Hyperlink" xfId="17868" builtinId="9" hidden="1"/>
    <cellStyle name="Followed Hyperlink" xfId="17870" builtinId="9" hidden="1"/>
    <cellStyle name="Followed Hyperlink" xfId="17872" builtinId="9" hidden="1"/>
    <cellStyle name="Followed Hyperlink" xfId="17874" builtinId="9" hidden="1"/>
    <cellStyle name="Followed Hyperlink" xfId="17876" builtinId="9" hidden="1"/>
    <cellStyle name="Followed Hyperlink" xfId="17878" builtinId="9" hidden="1"/>
    <cellStyle name="Followed Hyperlink" xfId="17880" builtinId="9" hidden="1"/>
    <cellStyle name="Followed Hyperlink" xfId="17882" builtinId="9" hidden="1"/>
    <cellStyle name="Followed Hyperlink" xfId="17884" builtinId="9" hidden="1"/>
    <cellStyle name="Followed Hyperlink" xfId="17886" builtinId="9" hidden="1"/>
    <cellStyle name="Followed Hyperlink" xfId="17888" builtinId="9" hidden="1"/>
    <cellStyle name="Followed Hyperlink" xfId="17890" builtinId="9" hidden="1"/>
    <cellStyle name="Followed Hyperlink" xfId="17892" builtinId="9" hidden="1"/>
    <cellStyle name="Followed Hyperlink" xfId="17894" builtinId="9" hidden="1"/>
    <cellStyle name="Followed Hyperlink" xfId="17896" builtinId="9" hidden="1"/>
    <cellStyle name="Followed Hyperlink" xfId="17898" builtinId="9" hidden="1"/>
    <cellStyle name="Followed Hyperlink" xfId="17900" builtinId="9" hidden="1"/>
    <cellStyle name="Followed Hyperlink" xfId="17902" builtinId="9" hidden="1"/>
    <cellStyle name="Followed Hyperlink" xfId="17904" builtinId="9" hidden="1"/>
    <cellStyle name="Followed Hyperlink" xfId="17906" builtinId="9" hidden="1"/>
    <cellStyle name="Followed Hyperlink" xfId="17908" builtinId="9" hidden="1"/>
    <cellStyle name="Followed Hyperlink" xfId="17910" builtinId="9" hidden="1"/>
    <cellStyle name="Followed Hyperlink" xfId="17914" builtinId="9" hidden="1"/>
    <cellStyle name="Followed Hyperlink" xfId="17916" builtinId="9" hidden="1"/>
    <cellStyle name="Followed Hyperlink" xfId="17918" builtinId="9" hidden="1"/>
    <cellStyle name="Followed Hyperlink" xfId="17920" builtinId="9" hidden="1"/>
    <cellStyle name="Followed Hyperlink" xfId="17922" builtinId="9" hidden="1"/>
    <cellStyle name="Followed Hyperlink" xfId="17924" builtinId="9" hidden="1"/>
    <cellStyle name="Followed Hyperlink" xfId="17926" builtinId="9" hidden="1"/>
    <cellStyle name="Followed Hyperlink" xfId="17928" builtinId="9" hidden="1"/>
    <cellStyle name="Followed Hyperlink" xfId="17930" builtinId="9" hidden="1"/>
    <cellStyle name="Followed Hyperlink" xfId="17932" builtinId="9" hidden="1"/>
    <cellStyle name="Followed Hyperlink" xfId="17934" builtinId="9" hidden="1"/>
    <cellStyle name="Followed Hyperlink" xfId="17936" builtinId="9" hidden="1"/>
    <cellStyle name="Followed Hyperlink" xfId="17938" builtinId="9" hidden="1"/>
    <cellStyle name="Followed Hyperlink" xfId="17940" builtinId="9" hidden="1"/>
    <cellStyle name="Followed Hyperlink" xfId="17942" builtinId="9" hidden="1"/>
    <cellStyle name="Followed Hyperlink" xfId="17944" builtinId="9" hidden="1"/>
    <cellStyle name="Followed Hyperlink" xfId="17946" builtinId="9" hidden="1"/>
    <cellStyle name="Followed Hyperlink" xfId="17948" builtinId="9" hidden="1"/>
    <cellStyle name="Followed Hyperlink" xfId="17950" builtinId="9" hidden="1"/>
    <cellStyle name="Followed Hyperlink" xfId="17952" builtinId="9" hidden="1"/>
    <cellStyle name="Followed Hyperlink" xfId="17954" builtinId="9" hidden="1"/>
    <cellStyle name="Followed Hyperlink" xfId="17956" builtinId="9" hidden="1"/>
    <cellStyle name="Followed Hyperlink" xfId="17958" builtinId="9" hidden="1"/>
    <cellStyle name="Followed Hyperlink" xfId="17912" builtinId="9" hidden="1"/>
    <cellStyle name="Followed Hyperlink" xfId="17960" builtinId="9" hidden="1"/>
    <cellStyle name="Followed Hyperlink" xfId="17962" builtinId="9" hidden="1"/>
    <cellStyle name="Followed Hyperlink" xfId="17964" builtinId="9" hidden="1"/>
    <cellStyle name="Followed Hyperlink" xfId="17966" builtinId="9" hidden="1"/>
    <cellStyle name="Followed Hyperlink" xfId="17968" builtinId="9" hidden="1"/>
    <cellStyle name="Followed Hyperlink" xfId="17970" builtinId="9" hidden="1"/>
    <cellStyle name="Followed Hyperlink" xfId="17972" builtinId="9" hidden="1"/>
    <cellStyle name="Followed Hyperlink" xfId="17974" builtinId="9" hidden="1"/>
    <cellStyle name="Followed Hyperlink" xfId="17976" builtinId="9" hidden="1"/>
    <cellStyle name="Followed Hyperlink" xfId="17978" builtinId="9" hidden="1"/>
    <cellStyle name="Followed Hyperlink" xfId="17980" builtinId="9" hidden="1"/>
    <cellStyle name="Followed Hyperlink" xfId="17982" builtinId="9" hidden="1"/>
    <cellStyle name="Followed Hyperlink" xfId="17984" builtinId="9" hidden="1"/>
    <cellStyle name="Followed Hyperlink" xfId="17986" builtinId="9" hidden="1"/>
    <cellStyle name="Followed Hyperlink" xfId="17988" builtinId="9" hidden="1"/>
    <cellStyle name="Followed Hyperlink" xfId="17990" builtinId="9" hidden="1"/>
    <cellStyle name="Followed Hyperlink" xfId="17992" builtinId="9" hidden="1"/>
    <cellStyle name="Followed Hyperlink" xfId="17994" builtinId="9" hidden="1"/>
    <cellStyle name="Followed Hyperlink" xfId="17996" builtinId="9" hidden="1"/>
    <cellStyle name="Followed Hyperlink" xfId="17998" builtinId="9" hidden="1"/>
    <cellStyle name="Followed Hyperlink" xfId="18000" builtinId="9" hidden="1"/>
    <cellStyle name="Followed Hyperlink" xfId="18002" builtinId="9" hidden="1"/>
    <cellStyle name="Followed Hyperlink" xfId="18004" builtinId="9" hidden="1"/>
    <cellStyle name="Followed Hyperlink" xfId="18006" builtinId="9" hidden="1"/>
    <cellStyle name="Followed Hyperlink" xfId="18008" builtinId="9" hidden="1"/>
    <cellStyle name="Followed Hyperlink" xfId="18010" builtinId="9" hidden="1"/>
    <cellStyle name="Followed Hyperlink" xfId="18012" builtinId="9" hidden="1"/>
    <cellStyle name="Followed Hyperlink" xfId="18014" builtinId="9" hidden="1"/>
    <cellStyle name="Followed Hyperlink" xfId="18016" builtinId="9" hidden="1"/>
    <cellStyle name="Followed Hyperlink" xfId="18018" builtinId="9" hidden="1"/>
    <cellStyle name="Followed Hyperlink" xfId="18020" builtinId="9" hidden="1"/>
    <cellStyle name="Followed Hyperlink" xfId="18022" builtinId="9" hidden="1"/>
    <cellStyle name="Followed Hyperlink" xfId="18024" builtinId="9" hidden="1"/>
    <cellStyle name="Followed Hyperlink" xfId="18026" builtinId="9" hidden="1"/>
    <cellStyle name="Followed Hyperlink" xfId="18028" builtinId="9" hidden="1"/>
    <cellStyle name="Followed Hyperlink" xfId="18030" builtinId="9" hidden="1"/>
    <cellStyle name="Followed Hyperlink" xfId="18032" builtinId="9" hidden="1"/>
    <cellStyle name="Followed Hyperlink" xfId="18034" builtinId="9" hidden="1"/>
    <cellStyle name="Followed Hyperlink" xfId="18036" builtinId="9" hidden="1"/>
    <cellStyle name="Followed Hyperlink" xfId="18038" builtinId="9" hidden="1"/>
    <cellStyle name="Followed Hyperlink" xfId="18040" builtinId="9" hidden="1"/>
    <cellStyle name="Followed Hyperlink" xfId="18042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0" builtinId="9" hidden="1"/>
    <cellStyle name="Followed Hyperlink" xfId="18082" builtinId="9" hidden="1"/>
    <cellStyle name="Followed Hyperlink" xfId="18084" builtinId="9" hidden="1"/>
    <cellStyle name="Followed Hyperlink" xfId="18086" builtinId="9" hidden="1"/>
    <cellStyle name="Followed Hyperlink" xfId="18088" builtinId="9" hidden="1"/>
    <cellStyle name="Followed Hyperlink" xfId="18090" builtinId="9" hidden="1"/>
    <cellStyle name="Followed Hyperlink" xfId="18044" builtinId="9" hidden="1"/>
    <cellStyle name="Followed Hyperlink" xfId="18092" builtinId="9" hidden="1"/>
    <cellStyle name="Followed Hyperlink" xfId="18094" builtinId="9" hidden="1"/>
    <cellStyle name="Followed Hyperlink" xfId="18096" builtinId="9" hidden="1"/>
    <cellStyle name="Followed Hyperlink" xfId="18098" builtinId="9" hidden="1"/>
    <cellStyle name="Followed Hyperlink" xfId="18100" builtinId="9" hidden="1"/>
    <cellStyle name="Followed Hyperlink" xfId="18102" builtinId="9" hidden="1"/>
    <cellStyle name="Followed Hyperlink" xfId="18104" builtinId="9" hidden="1"/>
    <cellStyle name="Followed Hyperlink" xfId="18106" builtinId="9" hidden="1"/>
    <cellStyle name="Followed Hyperlink" xfId="18108" builtinId="9" hidden="1"/>
    <cellStyle name="Followed Hyperlink" xfId="18110" builtinId="9" hidden="1"/>
    <cellStyle name="Followed Hyperlink" xfId="18112" builtinId="9" hidden="1"/>
    <cellStyle name="Followed Hyperlink" xfId="18114" builtinId="9" hidden="1"/>
    <cellStyle name="Followed Hyperlink" xfId="18116" builtinId="9" hidden="1"/>
    <cellStyle name="Followed Hyperlink" xfId="18118" builtinId="9" hidden="1"/>
    <cellStyle name="Followed Hyperlink" xfId="18120" builtinId="9" hidden="1"/>
    <cellStyle name="Followed Hyperlink" xfId="18122" builtinId="9" hidden="1"/>
    <cellStyle name="Followed Hyperlink" xfId="18124" builtinId="9" hidden="1"/>
    <cellStyle name="Followed Hyperlink" xfId="18126" builtinId="9" hidden="1"/>
    <cellStyle name="Followed Hyperlink" xfId="18128" builtinId="9" hidden="1"/>
    <cellStyle name="Followed Hyperlink" xfId="18130" builtinId="9" hidden="1"/>
    <cellStyle name="Followed Hyperlink" xfId="18132" builtinId="9" hidden="1"/>
    <cellStyle name="Followed Hyperlink" xfId="18134" builtinId="9" hidden="1"/>
    <cellStyle name="Followed Hyperlink" xfId="18136" builtinId="9" hidden="1"/>
    <cellStyle name="Followed Hyperlink" xfId="18138" builtinId="9" hidden="1"/>
    <cellStyle name="Followed Hyperlink" xfId="18140" builtinId="9" hidden="1"/>
    <cellStyle name="Followed Hyperlink" xfId="18142" builtinId="9" hidden="1"/>
    <cellStyle name="Followed Hyperlink" xfId="18144" builtinId="9" hidden="1"/>
    <cellStyle name="Followed Hyperlink" xfId="18146" builtinId="9" hidden="1"/>
    <cellStyle name="Followed Hyperlink" xfId="18148" builtinId="9" hidden="1"/>
    <cellStyle name="Followed Hyperlink" xfId="18150" builtinId="9" hidden="1"/>
    <cellStyle name="Followed Hyperlink" xfId="18152" builtinId="9" hidden="1"/>
    <cellStyle name="Followed Hyperlink" xfId="18154" builtinId="9" hidden="1"/>
    <cellStyle name="Followed Hyperlink" xfId="18156" builtinId="9" hidden="1"/>
    <cellStyle name="Followed Hyperlink" xfId="18158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8" builtinId="9" hidden="1"/>
    <cellStyle name="Followed Hyperlink" xfId="18190" builtinId="9" hidden="1"/>
    <cellStyle name="Followed Hyperlink" xfId="18192" builtinId="9" hidden="1"/>
    <cellStyle name="Followed Hyperlink" xfId="18194" builtinId="9" hidden="1"/>
    <cellStyle name="Followed Hyperlink" xfId="18196" builtinId="9" hidden="1"/>
    <cellStyle name="Followed Hyperlink" xfId="18198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8" builtinId="9" hidden="1"/>
    <cellStyle name="Followed Hyperlink" xfId="18210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0" builtinId="9" hidden="1"/>
    <cellStyle name="Followed Hyperlink" xfId="18222" builtinId="9" hidden="1"/>
    <cellStyle name="Followed Hyperlink" xfId="18176" builtinId="9" hidden="1"/>
    <cellStyle name="Followed Hyperlink" xfId="18224" builtinId="9" hidden="1"/>
    <cellStyle name="Followed Hyperlink" xfId="18226" builtinId="9" hidden="1"/>
    <cellStyle name="Followed Hyperlink" xfId="18228" builtinId="9" hidden="1"/>
    <cellStyle name="Followed Hyperlink" xfId="18230" builtinId="9" hidden="1"/>
    <cellStyle name="Followed Hyperlink" xfId="18232" builtinId="9" hidden="1"/>
    <cellStyle name="Followed Hyperlink" xfId="18234" builtinId="9" hidden="1"/>
    <cellStyle name="Followed Hyperlink" xfId="18236" builtinId="9" hidden="1"/>
    <cellStyle name="Followed Hyperlink" xfId="18238" builtinId="9" hidden="1"/>
    <cellStyle name="Followed Hyperlink" xfId="18240" builtinId="9" hidden="1"/>
    <cellStyle name="Followed Hyperlink" xfId="18242" builtinId="9" hidden="1"/>
    <cellStyle name="Followed Hyperlink" xfId="18244" builtinId="9" hidden="1"/>
    <cellStyle name="Followed Hyperlink" xfId="18246" builtinId="9" hidden="1"/>
    <cellStyle name="Followed Hyperlink" xfId="18248" builtinId="9" hidden="1"/>
    <cellStyle name="Followed Hyperlink" xfId="18250" builtinId="9" hidden="1"/>
    <cellStyle name="Followed Hyperlink" xfId="18252" builtinId="9" hidden="1"/>
    <cellStyle name="Followed Hyperlink" xfId="18254" builtinId="9" hidden="1"/>
    <cellStyle name="Followed Hyperlink" xfId="18256" builtinId="9" hidden="1"/>
    <cellStyle name="Followed Hyperlink" xfId="18258" builtinId="9" hidden="1"/>
    <cellStyle name="Followed Hyperlink" xfId="18260" builtinId="9" hidden="1"/>
    <cellStyle name="Followed Hyperlink" xfId="18262" builtinId="9" hidden="1"/>
    <cellStyle name="Followed Hyperlink" xfId="18264" builtinId="9" hidden="1"/>
    <cellStyle name="Followed Hyperlink" xfId="18266" builtinId="9" hidden="1"/>
    <cellStyle name="Followed Hyperlink" xfId="18268" builtinId="9" hidden="1"/>
    <cellStyle name="Followed Hyperlink" xfId="18270" builtinId="9" hidden="1"/>
    <cellStyle name="Followed Hyperlink" xfId="18272" builtinId="9" hidden="1"/>
    <cellStyle name="Followed Hyperlink" xfId="18274" builtinId="9" hidden="1"/>
    <cellStyle name="Followed Hyperlink" xfId="18276" builtinId="9" hidden="1"/>
    <cellStyle name="Followed Hyperlink" xfId="18278" builtinId="9" hidden="1"/>
    <cellStyle name="Followed Hyperlink" xfId="18280" builtinId="9" hidden="1"/>
    <cellStyle name="Followed Hyperlink" xfId="18282" builtinId="9" hidden="1"/>
    <cellStyle name="Followed Hyperlink" xfId="18284" builtinId="9" hidden="1"/>
    <cellStyle name="Followed Hyperlink" xfId="18286" builtinId="9" hidden="1"/>
    <cellStyle name="Followed Hyperlink" xfId="18288" builtinId="9" hidden="1"/>
    <cellStyle name="Followed Hyperlink" xfId="18290" builtinId="9" hidden="1"/>
    <cellStyle name="Followed Hyperlink" xfId="18292" builtinId="9" hidden="1"/>
    <cellStyle name="Followed Hyperlink" xfId="18294" builtinId="9" hidden="1"/>
    <cellStyle name="Followed Hyperlink" xfId="18296" builtinId="9" hidden="1"/>
    <cellStyle name="Followed Hyperlink" xfId="18298" builtinId="9" hidden="1"/>
    <cellStyle name="Followed Hyperlink" xfId="18300" builtinId="9" hidden="1"/>
    <cellStyle name="Followed Hyperlink" xfId="18302" builtinId="9" hidden="1"/>
    <cellStyle name="Followed Hyperlink" xfId="18304" builtinId="9" hidden="1"/>
    <cellStyle name="Followed Hyperlink" xfId="18306" builtinId="9" hidden="1"/>
    <cellStyle name="Followed Hyperlink" xfId="18310" builtinId="9" hidden="1"/>
    <cellStyle name="Followed Hyperlink" xfId="18312" builtinId="9" hidden="1"/>
    <cellStyle name="Followed Hyperlink" xfId="18314" builtinId="9" hidden="1"/>
    <cellStyle name="Followed Hyperlink" xfId="18316" builtinId="9" hidden="1"/>
    <cellStyle name="Followed Hyperlink" xfId="18318" builtinId="9" hidden="1"/>
    <cellStyle name="Followed Hyperlink" xfId="18320" builtinId="9" hidden="1"/>
    <cellStyle name="Followed Hyperlink" xfId="18322" builtinId="9" hidden="1"/>
    <cellStyle name="Followed Hyperlink" xfId="18324" builtinId="9" hidden="1"/>
    <cellStyle name="Followed Hyperlink" xfId="18326" builtinId="9" hidden="1"/>
    <cellStyle name="Followed Hyperlink" xfId="18328" builtinId="9" hidden="1"/>
    <cellStyle name="Followed Hyperlink" xfId="18330" builtinId="9" hidden="1"/>
    <cellStyle name="Followed Hyperlink" xfId="18332" builtinId="9" hidden="1"/>
    <cellStyle name="Followed Hyperlink" xfId="18334" builtinId="9" hidden="1"/>
    <cellStyle name="Followed Hyperlink" xfId="18336" builtinId="9" hidden="1"/>
    <cellStyle name="Followed Hyperlink" xfId="18338" builtinId="9" hidden="1"/>
    <cellStyle name="Followed Hyperlink" xfId="18340" builtinId="9" hidden="1"/>
    <cellStyle name="Followed Hyperlink" xfId="18342" builtinId="9" hidden="1"/>
    <cellStyle name="Followed Hyperlink" xfId="18344" builtinId="9" hidden="1"/>
    <cellStyle name="Followed Hyperlink" xfId="18346" builtinId="9" hidden="1"/>
    <cellStyle name="Followed Hyperlink" xfId="18348" builtinId="9" hidden="1"/>
    <cellStyle name="Followed Hyperlink" xfId="18350" builtinId="9" hidden="1"/>
    <cellStyle name="Followed Hyperlink" xfId="18352" builtinId="9" hidden="1"/>
    <cellStyle name="Followed Hyperlink" xfId="18354" builtinId="9" hidden="1"/>
    <cellStyle name="Followed Hyperlink" xfId="18308" builtinId="9" hidden="1"/>
    <cellStyle name="Followed Hyperlink" xfId="18356" builtinId="9" hidden="1"/>
    <cellStyle name="Followed Hyperlink" xfId="18358" builtinId="9" hidden="1"/>
    <cellStyle name="Followed Hyperlink" xfId="18360" builtinId="9" hidden="1"/>
    <cellStyle name="Followed Hyperlink" xfId="18362" builtinId="9" hidden="1"/>
    <cellStyle name="Followed Hyperlink" xfId="18364" builtinId="9" hidden="1"/>
    <cellStyle name="Followed Hyperlink" xfId="18366" builtinId="9" hidden="1"/>
    <cellStyle name="Followed Hyperlink" xfId="18368" builtinId="9" hidden="1"/>
    <cellStyle name="Followed Hyperlink" xfId="18370" builtinId="9" hidden="1"/>
    <cellStyle name="Followed Hyperlink" xfId="18372" builtinId="9" hidden="1"/>
    <cellStyle name="Followed Hyperlink" xfId="18374" builtinId="9" hidden="1"/>
    <cellStyle name="Followed Hyperlink" xfId="18376" builtinId="9" hidden="1"/>
    <cellStyle name="Followed Hyperlink" xfId="18378" builtinId="9" hidden="1"/>
    <cellStyle name="Followed Hyperlink" xfId="18380" builtinId="9" hidden="1"/>
    <cellStyle name="Followed Hyperlink" xfId="18382" builtinId="9" hidden="1"/>
    <cellStyle name="Followed Hyperlink" xfId="18384" builtinId="9" hidden="1"/>
    <cellStyle name="Followed Hyperlink" xfId="18386" builtinId="9" hidden="1"/>
    <cellStyle name="Followed Hyperlink" xfId="18388" builtinId="9" hidden="1"/>
    <cellStyle name="Followed Hyperlink" xfId="18390" builtinId="9" hidden="1"/>
    <cellStyle name="Followed Hyperlink" xfId="18392" builtinId="9" hidden="1"/>
    <cellStyle name="Followed Hyperlink" xfId="18394" builtinId="9" hidden="1"/>
    <cellStyle name="Followed Hyperlink" xfId="18396" builtinId="9" hidden="1"/>
    <cellStyle name="Followed Hyperlink" xfId="18398" builtinId="9" hidden="1"/>
    <cellStyle name="Followed Hyperlink" xfId="18400" builtinId="9" hidden="1"/>
    <cellStyle name="Followed Hyperlink" xfId="18402" builtinId="9" hidden="1"/>
    <cellStyle name="Followed Hyperlink" xfId="18404" builtinId="9" hidden="1"/>
    <cellStyle name="Followed Hyperlink" xfId="18406" builtinId="9" hidden="1"/>
    <cellStyle name="Followed Hyperlink" xfId="18408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8" builtinId="9" hidden="1"/>
    <cellStyle name="Followed Hyperlink" xfId="18420" builtinId="9" hidden="1"/>
    <cellStyle name="Followed Hyperlink" xfId="18422" builtinId="9" hidden="1"/>
    <cellStyle name="Followed Hyperlink" xfId="18424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1" builtinId="9" hidden="1"/>
    <cellStyle name="Followed Hyperlink" xfId="18443" builtinId="9" hidden="1"/>
    <cellStyle name="Followed Hyperlink" xfId="18445" builtinId="9" hidden="1"/>
    <cellStyle name="Followed Hyperlink" xfId="18447" builtinId="9" hidden="1"/>
    <cellStyle name="Followed Hyperlink" xfId="18449" builtinId="9" hidden="1"/>
    <cellStyle name="Followed Hyperlink" xfId="18451" builtinId="9" hidden="1"/>
    <cellStyle name="Followed Hyperlink" xfId="18453" builtinId="9" hidden="1"/>
    <cellStyle name="Followed Hyperlink" xfId="18455" builtinId="9" hidden="1"/>
    <cellStyle name="Followed Hyperlink" xfId="18457" builtinId="9" hidden="1"/>
    <cellStyle name="Followed Hyperlink" xfId="18459" builtinId="9" hidden="1"/>
    <cellStyle name="Followed Hyperlink" xfId="18461" builtinId="9" hidden="1"/>
    <cellStyle name="Followed Hyperlink" xfId="18463" builtinId="9" hidden="1"/>
    <cellStyle name="Followed Hyperlink" xfId="18465" builtinId="9" hidden="1"/>
    <cellStyle name="Followed Hyperlink" xfId="18467" builtinId="9" hidden="1"/>
    <cellStyle name="Followed Hyperlink" xfId="18469" builtinId="9" hidden="1"/>
    <cellStyle name="Followed Hyperlink" xfId="18471" builtinId="9" hidden="1"/>
    <cellStyle name="Followed Hyperlink" xfId="18473" builtinId="9" hidden="1"/>
    <cellStyle name="Followed Hyperlink" xfId="18475" builtinId="9" hidden="1"/>
    <cellStyle name="Followed Hyperlink" xfId="18477" builtinId="9" hidden="1"/>
    <cellStyle name="Followed Hyperlink" xfId="18479" builtinId="9" hidden="1"/>
    <cellStyle name="Followed Hyperlink" xfId="18481" builtinId="9" hidden="1"/>
    <cellStyle name="Followed Hyperlink" xfId="18483" builtinId="9" hidden="1"/>
    <cellStyle name="Followed Hyperlink" xfId="18485" builtinId="9" hidden="1"/>
    <cellStyle name="Followed Hyperlink" xfId="18439" builtinId="9" hidden="1"/>
    <cellStyle name="Followed Hyperlink" xfId="18487" builtinId="9" hidden="1"/>
    <cellStyle name="Followed Hyperlink" xfId="18489" builtinId="9" hidden="1"/>
    <cellStyle name="Followed Hyperlink" xfId="18491" builtinId="9" hidden="1"/>
    <cellStyle name="Followed Hyperlink" xfId="18493" builtinId="9" hidden="1"/>
    <cellStyle name="Followed Hyperlink" xfId="18495" builtinId="9" hidden="1"/>
    <cellStyle name="Followed Hyperlink" xfId="18497" builtinId="9" hidden="1"/>
    <cellStyle name="Followed Hyperlink" xfId="18499" builtinId="9" hidden="1"/>
    <cellStyle name="Followed Hyperlink" xfId="18501" builtinId="9" hidden="1"/>
    <cellStyle name="Followed Hyperlink" xfId="18503" builtinId="9" hidden="1"/>
    <cellStyle name="Followed Hyperlink" xfId="18505" builtinId="9" hidden="1"/>
    <cellStyle name="Followed Hyperlink" xfId="18507" builtinId="9" hidden="1"/>
    <cellStyle name="Followed Hyperlink" xfId="18509" builtinId="9" hidden="1"/>
    <cellStyle name="Followed Hyperlink" xfId="18511" builtinId="9" hidden="1"/>
    <cellStyle name="Followed Hyperlink" xfId="18513" builtinId="9" hidden="1"/>
    <cellStyle name="Followed Hyperlink" xfId="18515" builtinId="9" hidden="1"/>
    <cellStyle name="Followed Hyperlink" xfId="18517" builtinId="9" hidden="1"/>
    <cellStyle name="Followed Hyperlink" xfId="18519" builtinId="9" hidden="1"/>
    <cellStyle name="Followed Hyperlink" xfId="18521" builtinId="9" hidden="1"/>
    <cellStyle name="Followed Hyperlink" xfId="18523" builtinId="9" hidden="1"/>
    <cellStyle name="Followed Hyperlink" xfId="18525" builtinId="9" hidden="1"/>
    <cellStyle name="Followed Hyperlink" xfId="18527" builtinId="9" hidden="1"/>
    <cellStyle name="Followed Hyperlink" xfId="18529" builtinId="9" hidden="1"/>
    <cellStyle name="Followed Hyperlink" xfId="18531" builtinId="9" hidden="1"/>
    <cellStyle name="Followed Hyperlink" xfId="18533" builtinId="9" hidden="1"/>
    <cellStyle name="Followed Hyperlink" xfId="18535" builtinId="9" hidden="1"/>
    <cellStyle name="Followed Hyperlink" xfId="18537" builtinId="9" hidden="1"/>
    <cellStyle name="Followed Hyperlink" xfId="18539" builtinId="9" hidden="1"/>
    <cellStyle name="Followed Hyperlink" xfId="18541" builtinId="9" hidden="1"/>
    <cellStyle name="Followed Hyperlink" xfId="18543" builtinId="9" hidden="1"/>
    <cellStyle name="Followed Hyperlink" xfId="18545" builtinId="9" hidden="1"/>
    <cellStyle name="Followed Hyperlink" xfId="18547" builtinId="9" hidden="1"/>
    <cellStyle name="Followed Hyperlink" xfId="18549" builtinId="9" hidden="1"/>
    <cellStyle name="Followed Hyperlink" xfId="18551" builtinId="9" hidden="1"/>
    <cellStyle name="Followed Hyperlink" xfId="18553" builtinId="9" hidden="1"/>
    <cellStyle name="Followed Hyperlink" xfId="18555" builtinId="9" hidden="1"/>
    <cellStyle name="Followed Hyperlink" xfId="18557" builtinId="9" hidden="1"/>
    <cellStyle name="Followed Hyperlink" xfId="18559" builtinId="9" hidden="1"/>
    <cellStyle name="Followed Hyperlink" xfId="18561" builtinId="9" hidden="1"/>
    <cellStyle name="Followed Hyperlink" xfId="18563" builtinId="9" hidden="1"/>
    <cellStyle name="Followed Hyperlink" xfId="18565" builtinId="9" hidden="1"/>
    <cellStyle name="Followed Hyperlink" xfId="18567" builtinId="9" hidden="1"/>
    <cellStyle name="Followed Hyperlink" xfId="18569" builtinId="9" hidden="1"/>
    <cellStyle name="Followed Hyperlink" xfId="18571" builtinId="9" hidden="1"/>
    <cellStyle name="Followed Hyperlink" xfId="18573" builtinId="9" hidden="1"/>
    <cellStyle name="Followed Hyperlink" xfId="18575" builtinId="9" hidden="1"/>
    <cellStyle name="Followed Hyperlink" xfId="18577" builtinId="9" hidden="1"/>
    <cellStyle name="Followed Hyperlink" xfId="18579" builtinId="9" hidden="1"/>
    <cellStyle name="Followed Hyperlink" xfId="18581" builtinId="9" hidden="1"/>
    <cellStyle name="Followed Hyperlink" xfId="18583" builtinId="9" hidden="1"/>
    <cellStyle name="Followed Hyperlink" xfId="18585" builtinId="9" hidden="1"/>
    <cellStyle name="Followed Hyperlink" xfId="18587" builtinId="9" hidden="1"/>
    <cellStyle name="Followed Hyperlink" xfId="18589" builtinId="9" hidden="1"/>
    <cellStyle name="Followed Hyperlink" xfId="18591" builtinId="9" hidden="1"/>
    <cellStyle name="Followed Hyperlink" xfId="18593" builtinId="9" hidden="1"/>
    <cellStyle name="Followed Hyperlink" xfId="18595" builtinId="9" hidden="1"/>
    <cellStyle name="Followed Hyperlink" xfId="18597" builtinId="9" hidden="1"/>
    <cellStyle name="Followed Hyperlink" xfId="18599" builtinId="9" hidden="1"/>
    <cellStyle name="Followed Hyperlink" xfId="18601" builtinId="9" hidden="1"/>
    <cellStyle name="Followed Hyperlink" xfId="18603" builtinId="9" hidden="1"/>
    <cellStyle name="Followed Hyperlink" xfId="18605" builtinId="9" hidden="1"/>
    <cellStyle name="Followed Hyperlink" xfId="18607" builtinId="9" hidden="1"/>
    <cellStyle name="Followed Hyperlink" xfId="18609" builtinId="9" hidden="1"/>
    <cellStyle name="Followed Hyperlink" xfId="18611" builtinId="9" hidden="1"/>
    <cellStyle name="Followed Hyperlink" xfId="18613" builtinId="9" hidden="1"/>
    <cellStyle name="Followed Hyperlink" xfId="18615" builtinId="9" hidden="1"/>
    <cellStyle name="Followed Hyperlink" xfId="18621" builtinId="9" hidden="1"/>
    <cellStyle name="Followed Hyperlink" xfId="18623" builtinId="9" hidden="1"/>
    <cellStyle name="Followed Hyperlink" xfId="18625" builtinId="9" hidden="1"/>
    <cellStyle name="Followed Hyperlink" xfId="18627" builtinId="9" hidden="1"/>
    <cellStyle name="Followed Hyperlink" xfId="18629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639" builtinId="9" hidden="1"/>
    <cellStyle name="Followed Hyperlink" xfId="18641" builtinId="9" hidden="1"/>
    <cellStyle name="Followed Hyperlink" xfId="18643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3" builtinId="9" hidden="1"/>
    <cellStyle name="Followed Hyperlink" xfId="18655" builtinId="9" hidden="1"/>
    <cellStyle name="Followed Hyperlink" xfId="18657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5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723" builtinId="9" hidden="1"/>
    <cellStyle name="Followed Hyperlink" xfId="18725" builtinId="9" hidden="1"/>
    <cellStyle name="Followed Hyperlink" xfId="18727" builtinId="9" hidden="1"/>
    <cellStyle name="Followed Hyperlink" xfId="18729" builtinId="9" hidden="1"/>
    <cellStyle name="Followed Hyperlink" xfId="18731" builtinId="9" hidden="1"/>
    <cellStyle name="Followed Hyperlink" xfId="18733" builtinId="9" hidden="1"/>
    <cellStyle name="Followed Hyperlink" xfId="18735" builtinId="9" hidden="1"/>
    <cellStyle name="Followed Hyperlink" xfId="18737" builtinId="9" hidden="1"/>
    <cellStyle name="Followed Hyperlink" xfId="18739" builtinId="9" hidden="1"/>
    <cellStyle name="Followed Hyperlink" xfId="18741" builtinId="9" hidden="1"/>
    <cellStyle name="Followed Hyperlink" xfId="18743" builtinId="9" hidden="1"/>
    <cellStyle name="Followed Hyperlink" xfId="18745" builtinId="9" hidden="1"/>
    <cellStyle name="Followed Hyperlink" xfId="18747" builtinId="9" hidden="1"/>
    <cellStyle name="Followed Hyperlink" xfId="18749" builtinId="9" hidden="1"/>
    <cellStyle name="Followed Hyperlink" xfId="18751" builtinId="9" hidden="1"/>
    <cellStyle name="Followed Hyperlink" xfId="18753" builtinId="9" hidden="1"/>
    <cellStyle name="Followed Hyperlink" xfId="18707" builtinId="9" hidden="1"/>
    <cellStyle name="Followed Hyperlink" xfId="18755" builtinId="9" hidden="1"/>
    <cellStyle name="Followed Hyperlink" xfId="18757" builtinId="9" hidden="1"/>
    <cellStyle name="Followed Hyperlink" xfId="18759" builtinId="9" hidden="1"/>
    <cellStyle name="Followed Hyperlink" xfId="18761" builtinId="9" hidden="1"/>
    <cellStyle name="Followed Hyperlink" xfId="18763" builtinId="9" hidden="1"/>
    <cellStyle name="Followed Hyperlink" xfId="18765" builtinId="9" hidden="1"/>
    <cellStyle name="Followed Hyperlink" xfId="18767" builtinId="9" hidden="1"/>
    <cellStyle name="Followed Hyperlink" xfId="18769" builtinId="9" hidden="1"/>
    <cellStyle name="Followed Hyperlink" xfId="18771" builtinId="9" hidden="1"/>
    <cellStyle name="Followed Hyperlink" xfId="18773" builtinId="9" hidden="1"/>
    <cellStyle name="Followed Hyperlink" xfId="18775" builtinId="9" hidden="1"/>
    <cellStyle name="Followed Hyperlink" xfId="18777" builtinId="9" hidden="1"/>
    <cellStyle name="Followed Hyperlink" xfId="18779" builtinId="9" hidden="1"/>
    <cellStyle name="Followed Hyperlink" xfId="18781" builtinId="9" hidden="1"/>
    <cellStyle name="Followed Hyperlink" xfId="18783" builtinId="9" hidden="1"/>
    <cellStyle name="Followed Hyperlink" xfId="18785" builtinId="9" hidden="1"/>
    <cellStyle name="Followed Hyperlink" xfId="18787" builtinId="9" hidden="1"/>
    <cellStyle name="Followed Hyperlink" xfId="18789" builtinId="9" hidden="1"/>
    <cellStyle name="Followed Hyperlink" xfId="18791" builtinId="9" hidden="1"/>
    <cellStyle name="Followed Hyperlink" xfId="18793" builtinId="9" hidden="1"/>
    <cellStyle name="Followed Hyperlink" xfId="18795" builtinId="9" hidden="1"/>
    <cellStyle name="Followed Hyperlink" xfId="18797" builtinId="9" hidden="1"/>
    <cellStyle name="Followed Hyperlink" xfId="18799" builtinId="9" hidden="1"/>
    <cellStyle name="Followed Hyperlink" xfId="18801" builtinId="9" hidden="1"/>
    <cellStyle name="Followed Hyperlink" xfId="18803" builtinId="9" hidden="1"/>
    <cellStyle name="Followed Hyperlink" xfId="18805" builtinId="9" hidden="1"/>
    <cellStyle name="Followed Hyperlink" xfId="18807" builtinId="9" hidden="1"/>
    <cellStyle name="Followed Hyperlink" xfId="18809" builtinId="9" hidden="1"/>
    <cellStyle name="Followed Hyperlink" xfId="18811" builtinId="9" hidden="1"/>
    <cellStyle name="Followed Hyperlink" xfId="18813" builtinId="9" hidden="1"/>
    <cellStyle name="Followed Hyperlink" xfId="18815" builtinId="9" hidden="1"/>
    <cellStyle name="Followed Hyperlink" xfId="18817" builtinId="9" hidden="1"/>
    <cellStyle name="Followed Hyperlink" xfId="18819" builtinId="9" hidden="1"/>
    <cellStyle name="Followed Hyperlink" xfId="18821" builtinId="9" hidden="1"/>
    <cellStyle name="Followed Hyperlink" xfId="18823" builtinId="9" hidden="1"/>
    <cellStyle name="Followed Hyperlink" xfId="18825" builtinId="9" hidden="1"/>
    <cellStyle name="Followed Hyperlink" xfId="18827" builtinId="9" hidden="1"/>
    <cellStyle name="Followed Hyperlink" xfId="18829" builtinId="9" hidden="1"/>
    <cellStyle name="Followed Hyperlink" xfId="18831" builtinId="9" hidden="1"/>
    <cellStyle name="Followed Hyperlink" xfId="18833" builtinId="9" hidden="1"/>
    <cellStyle name="Followed Hyperlink" xfId="18835" builtinId="9" hidden="1"/>
    <cellStyle name="Followed Hyperlink" xfId="18837" builtinId="9" hidden="1"/>
    <cellStyle name="Followed Hyperlink" xfId="18841" builtinId="9" hidden="1"/>
    <cellStyle name="Followed Hyperlink" xfId="18843" builtinId="9" hidden="1"/>
    <cellStyle name="Followed Hyperlink" xfId="18845" builtinId="9" hidden="1"/>
    <cellStyle name="Followed Hyperlink" xfId="18847" builtinId="9" hidden="1"/>
    <cellStyle name="Followed Hyperlink" xfId="18849" builtinId="9" hidden="1"/>
    <cellStyle name="Followed Hyperlink" xfId="18851" builtinId="9" hidden="1"/>
    <cellStyle name="Followed Hyperlink" xfId="18853" builtinId="9" hidden="1"/>
    <cellStyle name="Followed Hyperlink" xfId="18855" builtinId="9" hidden="1"/>
    <cellStyle name="Followed Hyperlink" xfId="18857" builtinId="9" hidden="1"/>
    <cellStyle name="Followed Hyperlink" xfId="18859" builtinId="9" hidden="1"/>
    <cellStyle name="Followed Hyperlink" xfId="18861" builtinId="9" hidden="1"/>
    <cellStyle name="Followed Hyperlink" xfId="18863" builtinId="9" hidden="1"/>
    <cellStyle name="Followed Hyperlink" xfId="18865" builtinId="9" hidden="1"/>
    <cellStyle name="Followed Hyperlink" xfId="18867" builtinId="9" hidden="1"/>
    <cellStyle name="Followed Hyperlink" xfId="18869" builtinId="9" hidden="1"/>
    <cellStyle name="Followed Hyperlink" xfId="18871" builtinId="9" hidden="1"/>
    <cellStyle name="Followed Hyperlink" xfId="18873" builtinId="9" hidden="1"/>
    <cellStyle name="Followed Hyperlink" xfId="18875" builtinId="9" hidden="1"/>
    <cellStyle name="Followed Hyperlink" xfId="18877" builtinId="9" hidden="1"/>
    <cellStyle name="Followed Hyperlink" xfId="18879" builtinId="9" hidden="1"/>
    <cellStyle name="Followed Hyperlink" xfId="18881" builtinId="9" hidden="1"/>
    <cellStyle name="Followed Hyperlink" xfId="18883" builtinId="9" hidden="1"/>
    <cellStyle name="Followed Hyperlink" xfId="18885" builtinId="9" hidden="1"/>
    <cellStyle name="Followed Hyperlink" xfId="18839" builtinId="9" hidden="1"/>
    <cellStyle name="Followed Hyperlink" xfId="18887" builtinId="9" hidden="1"/>
    <cellStyle name="Followed Hyperlink" xfId="18889" builtinId="9" hidden="1"/>
    <cellStyle name="Followed Hyperlink" xfId="18891" builtinId="9" hidden="1"/>
    <cellStyle name="Followed Hyperlink" xfId="18893" builtinId="9" hidden="1"/>
    <cellStyle name="Followed Hyperlink" xfId="18895" builtinId="9" hidden="1"/>
    <cellStyle name="Followed Hyperlink" xfId="18897" builtinId="9" hidden="1"/>
    <cellStyle name="Followed Hyperlink" xfId="18899" builtinId="9" hidden="1"/>
    <cellStyle name="Followed Hyperlink" xfId="18901" builtinId="9" hidden="1"/>
    <cellStyle name="Followed Hyperlink" xfId="18903" builtinId="9" hidden="1"/>
    <cellStyle name="Followed Hyperlink" xfId="18905" builtinId="9" hidden="1"/>
    <cellStyle name="Followed Hyperlink" xfId="18907" builtinId="9" hidden="1"/>
    <cellStyle name="Followed Hyperlink" xfId="18909" builtinId="9" hidden="1"/>
    <cellStyle name="Followed Hyperlink" xfId="18911" builtinId="9" hidden="1"/>
    <cellStyle name="Followed Hyperlink" xfId="18913" builtinId="9" hidden="1"/>
    <cellStyle name="Followed Hyperlink" xfId="18915" builtinId="9" hidden="1"/>
    <cellStyle name="Followed Hyperlink" xfId="18917" builtinId="9" hidden="1"/>
    <cellStyle name="Followed Hyperlink" xfId="18919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7" builtinId="9" hidden="1"/>
    <cellStyle name="Followed Hyperlink" xfId="18929" builtinId="9" hidden="1"/>
    <cellStyle name="Followed Hyperlink" xfId="18931" builtinId="9" hidden="1"/>
    <cellStyle name="Followed Hyperlink" xfId="18933" builtinId="9" hidden="1"/>
    <cellStyle name="Followed Hyperlink" xfId="18935" builtinId="9" hidden="1"/>
    <cellStyle name="Followed Hyperlink" xfId="18937" builtinId="9" hidden="1"/>
    <cellStyle name="Followed Hyperlink" xfId="18939" builtinId="9" hidden="1"/>
    <cellStyle name="Followed Hyperlink" xfId="18941" builtinId="9" hidden="1"/>
    <cellStyle name="Followed Hyperlink" xfId="18943" builtinId="9" hidden="1"/>
    <cellStyle name="Followed Hyperlink" xfId="18945" builtinId="9" hidden="1"/>
    <cellStyle name="Followed Hyperlink" xfId="18947" builtinId="9" hidden="1"/>
    <cellStyle name="Followed Hyperlink" xfId="18949" builtinId="9" hidden="1"/>
    <cellStyle name="Followed Hyperlink" xfId="18951" builtinId="9" hidden="1"/>
    <cellStyle name="Followed Hyperlink" xfId="18953" builtinId="9" hidden="1"/>
    <cellStyle name="Followed Hyperlink" xfId="18955" builtinId="9" hidden="1"/>
    <cellStyle name="Followed Hyperlink" xfId="18957" builtinId="9" hidden="1"/>
    <cellStyle name="Followed Hyperlink" xfId="18959" builtinId="9" hidden="1"/>
    <cellStyle name="Followed Hyperlink" xfId="18961" builtinId="9" hidden="1"/>
    <cellStyle name="Followed Hyperlink" xfId="18963" builtinId="9" hidden="1"/>
    <cellStyle name="Followed Hyperlink" xfId="18965" builtinId="9" hidden="1"/>
    <cellStyle name="Followed Hyperlink" xfId="18967" builtinId="9" hidden="1"/>
    <cellStyle name="Followed Hyperlink" xfId="18969" builtinId="9" hidden="1"/>
    <cellStyle name="Followed Hyperlink" xfId="18973" builtinId="9" hidden="1"/>
    <cellStyle name="Followed Hyperlink" xfId="18975" builtinId="9" hidden="1"/>
    <cellStyle name="Followed Hyperlink" xfId="18977" builtinId="9" hidden="1"/>
    <cellStyle name="Followed Hyperlink" xfId="18979" builtinId="9" hidden="1"/>
    <cellStyle name="Followed Hyperlink" xfId="18981" builtinId="9" hidden="1"/>
    <cellStyle name="Followed Hyperlink" xfId="18983" builtinId="9" hidden="1"/>
    <cellStyle name="Followed Hyperlink" xfId="18985" builtinId="9" hidden="1"/>
    <cellStyle name="Followed Hyperlink" xfId="18987" builtinId="9" hidden="1"/>
    <cellStyle name="Followed Hyperlink" xfId="18989" builtinId="9" hidden="1"/>
    <cellStyle name="Followed Hyperlink" xfId="18991" builtinId="9" hidden="1"/>
    <cellStyle name="Followed Hyperlink" xfId="18993" builtinId="9" hidden="1"/>
    <cellStyle name="Followed Hyperlink" xfId="18995" builtinId="9" hidden="1"/>
    <cellStyle name="Followed Hyperlink" xfId="18997" builtinId="9" hidden="1"/>
    <cellStyle name="Followed Hyperlink" xfId="18999" builtinId="9" hidden="1"/>
    <cellStyle name="Followed Hyperlink" xfId="19001" builtinId="9" hidden="1"/>
    <cellStyle name="Followed Hyperlink" xfId="19003" builtinId="9" hidden="1"/>
    <cellStyle name="Followed Hyperlink" xfId="19005" builtinId="9" hidden="1"/>
    <cellStyle name="Followed Hyperlink" xfId="19007" builtinId="9" hidden="1"/>
    <cellStyle name="Followed Hyperlink" xfId="19009" builtinId="9" hidden="1"/>
    <cellStyle name="Followed Hyperlink" xfId="19011" builtinId="9" hidden="1"/>
    <cellStyle name="Followed Hyperlink" xfId="19013" builtinId="9" hidden="1"/>
    <cellStyle name="Followed Hyperlink" xfId="19015" builtinId="9" hidden="1"/>
    <cellStyle name="Followed Hyperlink" xfId="19017" builtinId="9" hidden="1"/>
    <cellStyle name="Followed Hyperlink" xfId="18971" builtinId="9" hidden="1"/>
    <cellStyle name="Followed Hyperlink" xfId="19019" builtinId="9" hidden="1"/>
    <cellStyle name="Followed Hyperlink" xfId="19021" builtinId="9" hidden="1"/>
    <cellStyle name="Followed Hyperlink" xfId="19023" builtinId="9" hidden="1"/>
    <cellStyle name="Followed Hyperlink" xfId="19025" builtinId="9" hidden="1"/>
    <cellStyle name="Followed Hyperlink" xfId="19027" builtinId="9" hidden="1"/>
    <cellStyle name="Followed Hyperlink" xfId="19029" builtinId="9" hidden="1"/>
    <cellStyle name="Followed Hyperlink" xfId="19031" builtinId="9" hidden="1"/>
    <cellStyle name="Followed Hyperlink" xfId="19033" builtinId="9" hidden="1"/>
    <cellStyle name="Followed Hyperlink" xfId="19035" builtinId="9" hidden="1"/>
    <cellStyle name="Followed Hyperlink" xfId="19037" builtinId="9" hidden="1"/>
    <cellStyle name="Followed Hyperlink" xfId="19039" builtinId="9" hidden="1"/>
    <cellStyle name="Followed Hyperlink" xfId="19041" builtinId="9" hidden="1"/>
    <cellStyle name="Followed Hyperlink" xfId="19043" builtinId="9" hidden="1"/>
    <cellStyle name="Followed Hyperlink" xfId="19045" builtinId="9" hidden="1"/>
    <cellStyle name="Followed Hyperlink" xfId="19047" builtinId="9" hidden="1"/>
    <cellStyle name="Followed Hyperlink" xfId="19049" builtinId="9" hidden="1"/>
    <cellStyle name="Followed Hyperlink" xfId="19051" builtinId="9" hidden="1"/>
    <cellStyle name="Followed Hyperlink" xfId="19053" builtinId="9" hidden="1"/>
    <cellStyle name="Followed Hyperlink" xfId="19055" builtinId="9" hidden="1"/>
    <cellStyle name="Followed Hyperlink" xfId="19057" builtinId="9" hidden="1"/>
    <cellStyle name="Followed Hyperlink" xfId="19059" builtinId="9" hidden="1"/>
    <cellStyle name="Followed Hyperlink" xfId="19061" builtinId="9" hidden="1"/>
    <cellStyle name="Followed Hyperlink" xfId="19063" builtinId="9" hidden="1"/>
    <cellStyle name="Followed Hyperlink" xfId="19065" builtinId="9" hidden="1"/>
    <cellStyle name="Followed Hyperlink" xfId="19067" builtinId="9" hidden="1"/>
    <cellStyle name="Followed Hyperlink" xfId="19069" builtinId="9" hidden="1"/>
    <cellStyle name="Followed Hyperlink" xfId="19071" builtinId="9" hidden="1"/>
    <cellStyle name="Followed Hyperlink" xfId="19073" builtinId="9" hidden="1"/>
    <cellStyle name="Followed Hyperlink" xfId="19075" builtinId="9" hidden="1"/>
    <cellStyle name="Followed Hyperlink" xfId="19077" builtinId="9" hidden="1"/>
    <cellStyle name="Followed Hyperlink" xfId="19079" builtinId="9" hidden="1"/>
    <cellStyle name="Followed Hyperlink" xfId="19081" builtinId="9" hidden="1"/>
    <cellStyle name="Followed Hyperlink" xfId="19083" builtinId="9" hidden="1"/>
    <cellStyle name="Followed Hyperlink" xfId="19085" builtinId="9" hidden="1"/>
    <cellStyle name="Followed Hyperlink" xfId="19087" builtinId="9" hidden="1"/>
    <cellStyle name="Followed Hyperlink" xfId="19089" builtinId="9" hidden="1"/>
    <cellStyle name="Followed Hyperlink" xfId="19091" builtinId="9" hidden="1"/>
    <cellStyle name="Followed Hyperlink" xfId="19093" builtinId="9" hidden="1"/>
    <cellStyle name="Followed Hyperlink" xfId="19095" builtinId="9" hidden="1"/>
    <cellStyle name="Followed Hyperlink" xfId="19097" builtinId="9" hidden="1"/>
    <cellStyle name="Followed Hyperlink" xfId="19099" builtinId="9" hidden="1"/>
    <cellStyle name="Followed Hyperlink" xfId="19101" builtinId="9" hidden="1"/>
    <cellStyle name="Followed Hyperlink" xfId="19105" builtinId="9" hidden="1"/>
    <cellStyle name="Followed Hyperlink" xfId="19107" builtinId="9" hidden="1"/>
    <cellStyle name="Followed Hyperlink" xfId="19109" builtinId="9" hidden="1"/>
    <cellStyle name="Followed Hyperlink" xfId="19111" builtinId="9" hidden="1"/>
    <cellStyle name="Followed Hyperlink" xfId="19113" builtinId="9" hidden="1"/>
    <cellStyle name="Followed Hyperlink" xfId="19115" builtinId="9" hidden="1"/>
    <cellStyle name="Followed Hyperlink" xfId="19117" builtinId="9" hidden="1"/>
    <cellStyle name="Followed Hyperlink" xfId="19119" builtinId="9" hidden="1"/>
    <cellStyle name="Followed Hyperlink" xfId="19121" builtinId="9" hidden="1"/>
    <cellStyle name="Followed Hyperlink" xfId="19123" builtinId="9" hidden="1"/>
    <cellStyle name="Followed Hyperlink" xfId="19125" builtinId="9" hidden="1"/>
    <cellStyle name="Followed Hyperlink" xfId="19127" builtinId="9" hidden="1"/>
    <cellStyle name="Followed Hyperlink" xfId="19129" builtinId="9" hidden="1"/>
    <cellStyle name="Followed Hyperlink" xfId="19131" builtinId="9" hidden="1"/>
    <cellStyle name="Followed Hyperlink" xfId="19133" builtinId="9" hidden="1"/>
    <cellStyle name="Followed Hyperlink" xfId="19135" builtinId="9" hidden="1"/>
    <cellStyle name="Followed Hyperlink" xfId="19137" builtinId="9" hidden="1"/>
    <cellStyle name="Followed Hyperlink" xfId="19139" builtinId="9" hidden="1"/>
    <cellStyle name="Followed Hyperlink" xfId="19141" builtinId="9" hidden="1"/>
    <cellStyle name="Followed Hyperlink" xfId="19143" builtinId="9" hidden="1"/>
    <cellStyle name="Followed Hyperlink" xfId="19145" builtinId="9" hidden="1"/>
    <cellStyle name="Followed Hyperlink" xfId="19147" builtinId="9" hidden="1"/>
    <cellStyle name="Followed Hyperlink" xfId="19149" builtinId="9" hidden="1"/>
    <cellStyle name="Followed Hyperlink" xfId="19103" builtinId="9" hidden="1"/>
    <cellStyle name="Followed Hyperlink" xfId="19151" builtinId="9" hidden="1"/>
    <cellStyle name="Followed Hyperlink" xfId="19153" builtinId="9" hidden="1"/>
    <cellStyle name="Followed Hyperlink" xfId="19155" builtinId="9" hidden="1"/>
    <cellStyle name="Followed Hyperlink" xfId="19157" builtinId="9" hidden="1"/>
    <cellStyle name="Followed Hyperlink" xfId="19159" builtinId="9" hidden="1"/>
    <cellStyle name="Followed Hyperlink" xfId="19161" builtinId="9" hidden="1"/>
    <cellStyle name="Followed Hyperlink" xfId="19163" builtinId="9" hidden="1"/>
    <cellStyle name="Followed Hyperlink" xfId="19165" builtinId="9" hidden="1"/>
    <cellStyle name="Followed Hyperlink" xfId="19167" builtinId="9" hidden="1"/>
    <cellStyle name="Followed Hyperlink" xfId="19169" builtinId="9" hidden="1"/>
    <cellStyle name="Followed Hyperlink" xfId="19171" builtinId="9" hidden="1"/>
    <cellStyle name="Followed Hyperlink" xfId="19173" builtinId="9" hidden="1"/>
    <cellStyle name="Followed Hyperlink" xfId="19175" builtinId="9" hidden="1"/>
    <cellStyle name="Followed Hyperlink" xfId="19177" builtinId="9" hidden="1"/>
    <cellStyle name="Followed Hyperlink" xfId="19179" builtinId="9" hidden="1"/>
    <cellStyle name="Followed Hyperlink" xfId="19181" builtinId="9" hidden="1"/>
    <cellStyle name="Followed Hyperlink" xfId="19183" builtinId="9" hidden="1"/>
    <cellStyle name="Followed Hyperlink" xfId="19185" builtinId="9" hidden="1"/>
    <cellStyle name="Followed Hyperlink" xfId="19187" builtinId="9" hidden="1"/>
    <cellStyle name="Followed Hyperlink" xfId="19189" builtinId="9" hidden="1"/>
    <cellStyle name="Followed Hyperlink" xfId="19191" builtinId="9" hidden="1"/>
    <cellStyle name="Followed Hyperlink" xfId="19193" builtinId="9" hidden="1"/>
    <cellStyle name="Followed Hyperlink" xfId="19195" builtinId="9" hidden="1"/>
    <cellStyle name="Followed Hyperlink" xfId="19197" builtinId="9" hidden="1"/>
    <cellStyle name="Followed Hyperlink" xfId="19199" builtinId="9" hidden="1"/>
    <cellStyle name="Followed Hyperlink" xfId="19201" builtinId="9" hidden="1"/>
    <cellStyle name="Followed Hyperlink" xfId="19203" builtinId="9" hidden="1"/>
    <cellStyle name="Followed Hyperlink" xfId="19205" builtinId="9" hidden="1"/>
    <cellStyle name="Followed Hyperlink" xfId="19207" builtinId="9" hidden="1"/>
    <cellStyle name="Followed Hyperlink" xfId="19209" builtinId="9" hidden="1"/>
    <cellStyle name="Followed Hyperlink" xfId="19211" builtinId="9" hidden="1"/>
    <cellStyle name="Followed Hyperlink" xfId="19213" builtinId="9" hidden="1"/>
    <cellStyle name="Followed Hyperlink" xfId="19215" builtinId="9" hidden="1"/>
    <cellStyle name="Followed Hyperlink" xfId="19217" builtinId="9" hidden="1"/>
    <cellStyle name="Followed Hyperlink" xfId="19219" builtinId="9" hidden="1"/>
    <cellStyle name="Followed Hyperlink" xfId="19221" builtinId="9" hidden="1"/>
    <cellStyle name="Followed Hyperlink" xfId="19223" builtinId="9" hidden="1"/>
    <cellStyle name="Followed Hyperlink" xfId="19225" builtinId="9" hidden="1"/>
    <cellStyle name="Followed Hyperlink" xfId="19227" builtinId="9" hidden="1"/>
    <cellStyle name="Followed Hyperlink" xfId="19229" builtinId="9" hidden="1"/>
    <cellStyle name="Followed Hyperlink" xfId="19231" builtinId="9" hidden="1"/>
    <cellStyle name="Followed Hyperlink" xfId="19233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48" builtinId="9" hidden="1"/>
    <cellStyle name="Followed Hyperlink" xfId="19250" builtinId="9" hidden="1"/>
    <cellStyle name="Followed Hyperlink" xfId="19252" builtinId="9" hidden="1"/>
    <cellStyle name="Followed Hyperlink" xfId="19254" builtinId="9" hidden="1"/>
    <cellStyle name="Followed Hyperlink" xfId="19256" builtinId="9" hidden="1"/>
    <cellStyle name="Followed Hyperlink" xfId="19258" builtinId="9" hidden="1"/>
    <cellStyle name="Followed Hyperlink" xfId="19260" builtinId="9" hidden="1"/>
    <cellStyle name="Followed Hyperlink" xfId="19262" builtinId="9" hidden="1"/>
    <cellStyle name="Followed Hyperlink" xfId="19264" builtinId="9" hidden="1"/>
    <cellStyle name="Followed Hyperlink" xfId="19266" builtinId="9" hidden="1"/>
    <cellStyle name="Followed Hyperlink" xfId="19268" builtinId="9" hidden="1"/>
    <cellStyle name="Followed Hyperlink" xfId="19270" builtinId="9" hidden="1"/>
    <cellStyle name="Followed Hyperlink" xfId="19272" builtinId="9" hidden="1"/>
    <cellStyle name="Followed Hyperlink" xfId="19274" builtinId="9" hidden="1"/>
    <cellStyle name="Followed Hyperlink" xfId="19276" builtinId="9" hidden="1"/>
    <cellStyle name="Followed Hyperlink" xfId="19278" builtinId="9" hidden="1"/>
    <cellStyle name="Followed Hyperlink" xfId="19280" builtinId="9" hidden="1"/>
    <cellStyle name="Followed Hyperlink" xfId="19234" builtinId="9" hidden="1"/>
    <cellStyle name="Followed Hyperlink" xfId="19282" builtinId="9" hidden="1"/>
    <cellStyle name="Followed Hyperlink" xfId="19284" builtinId="9" hidden="1"/>
    <cellStyle name="Followed Hyperlink" xfId="19286" builtinId="9" hidden="1"/>
    <cellStyle name="Followed Hyperlink" xfId="19288" builtinId="9" hidden="1"/>
    <cellStyle name="Followed Hyperlink" xfId="19290" builtinId="9" hidden="1"/>
    <cellStyle name="Followed Hyperlink" xfId="19292" builtinId="9" hidden="1"/>
    <cellStyle name="Followed Hyperlink" xfId="19294" builtinId="9" hidden="1"/>
    <cellStyle name="Followed Hyperlink" xfId="19296" builtinId="9" hidden="1"/>
    <cellStyle name="Followed Hyperlink" xfId="19298" builtinId="9" hidden="1"/>
    <cellStyle name="Followed Hyperlink" xfId="19300" builtinId="9" hidden="1"/>
    <cellStyle name="Followed Hyperlink" xfId="19302" builtinId="9" hidden="1"/>
    <cellStyle name="Followed Hyperlink" xfId="19304" builtinId="9" hidden="1"/>
    <cellStyle name="Followed Hyperlink" xfId="19306" builtinId="9" hidden="1"/>
    <cellStyle name="Followed Hyperlink" xfId="19308" builtinId="9" hidden="1"/>
    <cellStyle name="Followed Hyperlink" xfId="19310" builtinId="9" hidden="1"/>
    <cellStyle name="Followed Hyperlink" xfId="19312" builtinId="9" hidden="1"/>
    <cellStyle name="Followed Hyperlink" xfId="19314" builtinId="9" hidden="1"/>
    <cellStyle name="Followed Hyperlink" xfId="19316" builtinId="9" hidden="1"/>
    <cellStyle name="Followed Hyperlink" xfId="19318" builtinId="9" hidden="1"/>
    <cellStyle name="Followed Hyperlink" xfId="19320" builtinId="9" hidden="1"/>
    <cellStyle name="Followed Hyperlink" xfId="19322" builtinId="9" hidden="1"/>
    <cellStyle name="Followed Hyperlink" xfId="19324" builtinId="9" hidden="1"/>
    <cellStyle name="Followed Hyperlink" xfId="19326" builtinId="9" hidden="1"/>
    <cellStyle name="Followed Hyperlink" xfId="19328" builtinId="9" hidden="1"/>
    <cellStyle name="Followed Hyperlink" xfId="19330" builtinId="9" hidden="1"/>
    <cellStyle name="Followed Hyperlink" xfId="19332" builtinId="9" hidden="1"/>
    <cellStyle name="Followed Hyperlink" xfId="19334" builtinId="9" hidden="1"/>
    <cellStyle name="Followed Hyperlink" xfId="19336" builtinId="9" hidden="1"/>
    <cellStyle name="Followed Hyperlink" xfId="19338" builtinId="9" hidden="1"/>
    <cellStyle name="Followed Hyperlink" xfId="19340" builtinId="9" hidden="1"/>
    <cellStyle name="Followed Hyperlink" xfId="19342" builtinId="9" hidden="1"/>
    <cellStyle name="Followed Hyperlink" xfId="19344" builtinId="9" hidden="1"/>
    <cellStyle name="Followed Hyperlink" xfId="19346" builtinId="9" hidden="1"/>
    <cellStyle name="Followed Hyperlink" xfId="19348" builtinId="9" hidden="1"/>
    <cellStyle name="Followed Hyperlink" xfId="19350" builtinId="9" hidden="1"/>
    <cellStyle name="Followed Hyperlink" xfId="19352" builtinId="9" hidden="1"/>
    <cellStyle name="Followed Hyperlink" xfId="19354" builtinId="9" hidden="1"/>
    <cellStyle name="Followed Hyperlink" xfId="19356" builtinId="9" hidden="1"/>
    <cellStyle name="Followed Hyperlink" xfId="19358" builtinId="9" hidden="1"/>
    <cellStyle name="Followed Hyperlink" xfId="19360" builtinId="9" hidden="1"/>
    <cellStyle name="Followed Hyperlink" xfId="19362" builtinId="9" hidden="1"/>
    <cellStyle name="Followed Hyperlink" xfId="19364" builtinId="9" hidden="1"/>
    <cellStyle name="Followed Hyperlink" xfId="19366" builtinId="9" hidden="1"/>
    <cellStyle name="Followed Hyperlink" xfId="19368" builtinId="9" hidden="1"/>
    <cellStyle name="Followed Hyperlink" xfId="19370" builtinId="9" hidden="1"/>
    <cellStyle name="Followed Hyperlink" xfId="19372" builtinId="9" hidden="1"/>
    <cellStyle name="Followed Hyperlink" xfId="19374" builtinId="9" hidden="1"/>
    <cellStyle name="Followed Hyperlink" xfId="19376" builtinId="9" hidden="1"/>
    <cellStyle name="Followed Hyperlink" xfId="19378" builtinId="9" hidden="1"/>
    <cellStyle name="Followed Hyperlink" xfId="19380" builtinId="9" hidden="1"/>
    <cellStyle name="Followed Hyperlink" xfId="19382" builtinId="9" hidden="1"/>
    <cellStyle name="Followed Hyperlink" xfId="19384" builtinId="9" hidden="1"/>
    <cellStyle name="Followed Hyperlink" xfId="19386" builtinId="9" hidden="1"/>
    <cellStyle name="Followed Hyperlink" xfId="19388" builtinId="9" hidden="1"/>
    <cellStyle name="Followed Hyperlink" xfId="19390" builtinId="9" hidden="1"/>
    <cellStyle name="Followed Hyperlink" xfId="19392" builtinId="9" hidden="1"/>
    <cellStyle name="Followed Hyperlink" xfId="19394" builtinId="9" hidden="1"/>
    <cellStyle name="Followed Hyperlink" xfId="19396" builtinId="9" hidden="1"/>
    <cellStyle name="Followed Hyperlink" xfId="19398" builtinId="9" hidden="1"/>
    <cellStyle name="Followed Hyperlink" xfId="19400" builtinId="9" hidden="1"/>
    <cellStyle name="Followed Hyperlink" xfId="19402" builtinId="9" hidden="1"/>
    <cellStyle name="Followed Hyperlink" xfId="19404" builtinId="9" hidden="1"/>
    <cellStyle name="Followed Hyperlink" xfId="19406" builtinId="9" hidden="1"/>
    <cellStyle name="Followed Hyperlink" xfId="19408" builtinId="9" hidden="1"/>
    <cellStyle name="Followed Hyperlink" xfId="19410" builtinId="9" hidden="1"/>
    <cellStyle name="Followed Hyperlink" xfId="19551" builtinId="9" hidden="1"/>
    <cellStyle name="Followed Hyperlink" xfId="19553" builtinId="9" hidden="1"/>
    <cellStyle name="Followed Hyperlink" xfId="19555" builtinId="9" hidden="1"/>
    <cellStyle name="Followed Hyperlink" xfId="19557" builtinId="9" hidden="1"/>
    <cellStyle name="Followed Hyperlink" xfId="19559" builtinId="9" hidden="1"/>
    <cellStyle name="Followed Hyperlink" xfId="19561" builtinId="9" hidden="1"/>
    <cellStyle name="Followed Hyperlink" xfId="19563" builtinId="9" hidden="1"/>
    <cellStyle name="Followed Hyperlink" xfId="19565" builtinId="9" hidden="1"/>
    <cellStyle name="Followed Hyperlink" xfId="19567" builtinId="9" hidden="1"/>
    <cellStyle name="Followed Hyperlink" xfId="19569" builtinId="9" hidden="1"/>
    <cellStyle name="Followed Hyperlink" xfId="19571" builtinId="9" hidden="1"/>
    <cellStyle name="Followed Hyperlink" xfId="19573" builtinId="9" hidden="1"/>
    <cellStyle name="Followed Hyperlink" xfId="19575" builtinId="9" hidden="1"/>
    <cellStyle name="Followed Hyperlink" xfId="19577" builtinId="9" hidden="1"/>
    <cellStyle name="Followed Hyperlink" xfId="19579" builtinId="9" hidden="1"/>
    <cellStyle name="Followed Hyperlink" xfId="19581" builtinId="9" hidden="1"/>
    <cellStyle name="Followed Hyperlink" xfId="19583" builtinId="9" hidden="1"/>
    <cellStyle name="Followed Hyperlink" xfId="19585" builtinId="9" hidden="1"/>
    <cellStyle name="Followed Hyperlink" xfId="19587" builtinId="9" hidden="1"/>
    <cellStyle name="Followed Hyperlink" xfId="19589" builtinId="9" hidden="1"/>
    <cellStyle name="Followed Hyperlink" xfId="19591" builtinId="9" hidden="1"/>
    <cellStyle name="Followed Hyperlink" xfId="19593" builtinId="9" hidden="1"/>
    <cellStyle name="Followed Hyperlink" xfId="19595" builtinId="9" hidden="1"/>
    <cellStyle name="Followed Hyperlink" xfId="19597" builtinId="9" hidden="1"/>
    <cellStyle name="Followed Hyperlink" xfId="19599" builtinId="9" hidden="1"/>
    <cellStyle name="Followed Hyperlink" xfId="19602" builtinId="9" hidden="1"/>
    <cellStyle name="Followed Hyperlink" xfId="19604" builtinId="9" hidden="1"/>
    <cellStyle name="Followed Hyperlink" xfId="19606" builtinId="9" hidden="1"/>
    <cellStyle name="Followed Hyperlink" xfId="19608" builtinId="9" hidden="1"/>
    <cellStyle name="Followed Hyperlink" xfId="19610" builtinId="9" hidden="1"/>
    <cellStyle name="Followed Hyperlink" xfId="19612" builtinId="9" hidden="1"/>
    <cellStyle name="Followed Hyperlink" xfId="19614" builtinId="9" hidden="1"/>
    <cellStyle name="Followed Hyperlink" xfId="19616" builtinId="9" hidden="1"/>
    <cellStyle name="Followed Hyperlink" xfId="19618" builtinId="9" hidden="1"/>
    <cellStyle name="Followed Hyperlink" xfId="19620" builtinId="9" hidden="1"/>
    <cellStyle name="Followed Hyperlink" xfId="19622" builtinId="9" hidden="1"/>
    <cellStyle name="Followed Hyperlink" xfId="19624" builtinId="9" hidden="1"/>
    <cellStyle name="Followed Hyperlink" xfId="19626" builtinId="9" hidden="1"/>
    <cellStyle name="Followed Hyperlink" xfId="19628" builtinId="9" hidden="1"/>
    <cellStyle name="Followed Hyperlink" xfId="19630" builtinId="9" hidden="1"/>
    <cellStyle name="Followed Hyperlink" xfId="19632" builtinId="9" hidden="1"/>
    <cellStyle name="Followed Hyperlink" xfId="19634" builtinId="9" hidden="1"/>
    <cellStyle name="Followed Hyperlink" xfId="19636" builtinId="9" hidden="1"/>
    <cellStyle name="Followed Hyperlink" xfId="19638" builtinId="9" hidden="1"/>
    <cellStyle name="Followed Hyperlink" xfId="19640" builtinId="9" hidden="1"/>
    <cellStyle name="Followed Hyperlink" xfId="19642" builtinId="9" hidden="1"/>
    <cellStyle name="Followed Hyperlink" xfId="19644" builtinId="9" hidden="1"/>
    <cellStyle name="Followed Hyperlink" xfId="19646" builtinId="9" hidden="1"/>
    <cellStyle name="Followed Hyperlink" xfId="19648" builtinId="9" hidden="1"/>
    <cellStyle name="Followed Hyperlink" xfId="19650" builtinId="9" hidden="1"/>
    <cellStyle name="Followed Hyperlink" xfId="19652" builtinId="9" hidden="1"/>
    <cellStyle name="Followed Hyperlink" xfId="19654" builtinId="9" hidden="1"/>
    <cellStyle name="Followed Hyperlink" xfId="19656" builtinId="9" hidden="1"/>
    <cellStyle name="Followed Hyperlink" xfId="19658" builtinId="9" hidden="1"/>
    <cellStyle name="Followed Hyperlink" xfId="19660" builtinId="9" hidden="1"/>
    <cellStyle name="Followed Hyperlink" xfId="19662" builtinId="9" hidden="1"/>
    <cellStyle name="Followed Hyperlink" xfId="19664" builtinId="9" hidden="1"/>
    <cellStyle name="Followed Hyperlink" xfId="19666" builtinId="9" hidden="1"/>
    <cellStyle name="Followed Hyperlink" xfId="19668" builtinId="9" hidden="1"/>
    <cellStyle name="Followed Hyperlink" xfId="19670" builtinId="9" hidden="1"/>
    <cellStyle name="Followed Hyperlink" xfId="19672" builtinId="9" hidden="1"/>
    <cellStyle name="Followed Hyperlink" xfId="19674" builtinId="9" hidden="1"/>
    <cellStyle name="Followed Hyperlink" xfId="19676" builtinId="9" hidden="1"/>
    <cellStyle name="Followed Hyperlink" xfId="19678" builtinId="9" hidden="1"/>
    <cellStyle name="Followed Hyperlink" xfId="19680" builtinId="9" hidden="1"/>
    <cellStyle name="Followed Hyperlink" xfId="19682" builtinId="9" hidden="1"/>
    <cellStyle name="Followed Hyperlink" xfId="19684" builtinId="9" hidden="1"/>
    <cellStyle name="Followed Hyperlink" xfId="19686" builtinId="9" hidden="1"/>
    <cellStyle name="Followed Hyperlink" xfId="19689" builtinId="9" hidden="1"/>
    <cellStyle name="Followed Hyperlink" xfId="19691" builtinId="9" hidden="1"/>
    <cellStyle name="Followed Hyperlink" xfId="19693" builtinId="9" hidden="1"/>
    <cellStyle name="Followed Hyperlink" xfId="19695" builtinId="9" hidden="1"/>
    <cellStyle name="Followed Hyperlink" xfId="19697" builtinId="9" hidden="1"/>
    <cellStyle name="Followed Hyperlink" xfId="19699" builtinId="9" hidden="1"/>
    <cellStyle name="Followed Hyperlink" xfId="19701" builtinId="9" hidden="1"/>
    <cellStyle name="Followed Hyperlink" xfId="19703" builtinId="9" hidden="1"/>
    <cellStyle name="Followed Hyperlink" xfId="19705" builtinId="9" hidden="1"/>
    <cellStyle name="Followed Hyperlink" xfId="19707" builtinId="9" hidden="1"/>
    <cellStyle name="Followed Hyperlink" xfId="19709" builtinId="9" hidden="1"/>
    <cellStyle name="Followed Hyperlink" xfId="19711" builtinId="9" hidden="1"/>
    <cellStyle name="Followed Hyperlink" xfId="19713" builtinId="9" hidden="1"/>
    <cellStyle name="Followed Hyperlink" xfId="19715" builtinId="9" hidden="1"/>
    <cellStyle name="Followed Hyperlink" xfId="19717" builtinId="9" hidden="1"/>
    <cellStyle name="Followed Hyperlink" xfId="19719" builtinId="9" hidden="1"/>
    <cellStyle name="Followed Hyperlink" xfId="19721" builtinId="9" hidden="1"/>
    <cellStyle name="Followed Hyperlink" xfId="19723" builtinId="9" hidden="1"/>
    <cellStyle name="Followed Hyperlink" xfId="19725" builtinId="9" hidden="1"/>
    <cellStyle name="Followed Hyperlink" xfId="19727" builtinId="9" hidden="1"/>
    <cellStyle name="Followed Hyperlink" xfId="19729" builtinId="9" hidden="1"/>
    <cellStyle name="Followed Hyperlink" xfId="19731" builtinId="9" hidden="1"/>
    <cellStyle name="Followed Hyperlink" xfId="19733" builtinId="9" hidden="1"/>
    <cellStyle name="Followed Hyperlink" xfId="19735" builtinId="9" hidden="1"/>
    <cellStyle name="Followed Hyperlink" xfId="19737" builtinId="9" hidden="1"/>
    <cellStyle name="Followed Hyperlink" xfId="19739" builtinId="9" hidden="1"/>
    <cellStyle name="Followed Hyperlink" xfId="19741" builtinId="9" hidden="1"/>
    <cellStyle name="Followed Hyperlink" xfId="19743" builtinId="9" hidden="1"/>
    <cellStyle name="Followed Hyperlink" xfId="19745" builtinId="9" hidden="1"/>
    <cellStyle name="Followed Hyperlink" xfId="19747" builtinId="9" hidden="1"/>
    <cellStyle name="Followed Hyperlink" xfId="19749" builtinId="9" hidden="1"/>
    <cellStyle name="Followed Hyperlink" xfId="19751" builtinId="9" hidden="1"/>
    <cellStyle name="Followed Hyperlink" xfId="19753" builtinId="9" hidden="1"/>
    <cellStyle name="Followed Hyperlink" xfId="19755" builtinId="9" hidden="1"/>
    <cellStyle name="Followed Hyperlink" xfId="19757" builtinId="9" hidden="1"/>
    <cellStyle name="Followed Hyperlink" xfId="19759" builtinId="9" hidden="1"/>
    <cellStyle name="Followed Hyperlink" xfId="19761" builtinId="9" hidden="1"/>
    <cellStyle name="Followed Hyperlink" xfId="19763" builtinId="9" hidden="1"/>
    <cellStyle name="Followed Hyperlink" xfId="19765" builtinId="9" hidden="1"/>
    <cellStyle name="Followed Hyperlink" xfId="19767" builtinId="9" hidden="1"/>
    <cellStyle name="Followed Hyperlink" xfId="19769" builtinId="9" hidden="1"/>
    <cellStyle name="Followed Hyperlink" xfId="19771" builtinId="9" hidden="1"/>
    <cellStyle name="Followed Hyperlink" xfId="19773" builtinId="9" hidden="1"/>
    <cellStyle name="Followed Hyperlink" xfId="19775" builtinId="9" hidden="1"/>
    <cellStyle name="Followed Hyperlink" xfId="19777" builtinId="9" hidden="1"/>
    <cellStyle name="Followed Hyperlink" xfId="19779" builtinId="9" hidden="1"/>
    <cellStyle name="Followed Hyperlink" xfId="19781" builtinId="9" hidden="1"/>
    <cellStyle name="Followed Hyperlink" xfId="19783" builtinId="9" hidden="1"/>
    <cellStyle name="Followed Hyperlink" xfId="19785" builtinId="9" hidden="1"/>
    <cellStyle name="Followed Hyperlink" xfId="19787" builtinId="9" hidden="1"/>
    <cellStyle name="Followed Hyperlink" xfId="19789" builtinId="9" hidden="1"/>
    <cellStyle name="Followed Hyperlink" xfId="19791" builtinId="9" hidden="1"/>
    <cellStyle name="Followed Hyperlink" xfId="19793" builtinId="9" hidden="1"/>
    <cellStyle name="Followed Hyperlink" xfId="19795" builtinId="9" hidden="1"/>
    <cellStyle name="Followed Hyperlink" xfId="19797" builtinId="9" hidden="1"/>
    <cellStyle name="Followed Hyperlink" xfId="19799" builtinId="9" hidden="1"/>
    <cellStyle name="Followed Hyperlink" xfId="19801" builtinId="9" hidden="1"/>
    <cellStyle name="Followed Hyperlink" xfId="19803" builtinId="9" hidden="1"/>
    <cellStyle name="Followed Hyperlink" xfId="19805" builtinId="9" hidden="1"/>
    <cellStyle name="Followed Hyperlink" xfId="19807" builtinId="9" hidden="1"/>
    <cellStyle name="Followed Hyperlink" xfId="19809" builtinId="9" hidden="1"/>
    <cellStyle name="Followed Hyperlink" xfId="19811" builtinId="9" hidden="1"/>
    <cellStyle name="Followed Hyperlink" xfId="19813" builtinId="9" hidden="1"/>
    <cellStyle name="Followed Hyperlink" xfId="19815" builtinId="9" hidden="1"/>
    <cellStyle name="Followed Hyperlink" xfId="19817" builtinId="9" hidden="1"/>
    <cellStyle name="Followed Hyperlink" xfId="19819" builtinId="9" hidden="1"/>
    <cellStyle name="Followed Hyperlink" xfId="19821" builtinId="9" hidden="1"/>
    <cellStyle name="Followed Hyperlink" xfId="19823" builtinId="9" hidden="1"/>
    <cellStyle name="Followed Hyperlink" xfId="19825" builtinId="9" hidden="1"/>
    <cellStyle name="Followed Hyperlink" xfId="19827" builtinId="9" hidden="1"/>
    <cellStyle name="Followed Hyperlink" xfId="19829" builtinId="9" hidden="1"/>
    <cellStyle name="Followed Hyperlink" xfId="19831" builtinId="9" hidden="1"/>
    <cellStyle name="Followed Hyperlink" xfId="19833" builtinId="9" hidden="1"/>
    <cellStyle name="Followed Hyperlink" xfId="19835" builtinId="9" hidden="1"/>
    <cellStyle name="Followed Hyperlink" xfId="19837" builtinId="9" hidden="1"/>
    <cellStyle name="Followed Hyperlink" xfId="19839" builtinId="9" hidden="1"/>
    <cellStyle name="Followed Hyperlink" xfId="19841" builtinId="9" hidden="1"/>
    <cellStyle name="Followed Hyperlink" xfId="19843" builtinId="9" hidden="1"/>
    <cellStyle name="Followed Hyperlink" xfId="19845" builtinId="9" hidden="1"/>
    <cellStyle name="Followed Hyperlink" xfId="19847" builtinId="9" hidden="1"/>
    <cellStyle name="Followed Hyperlink" xfId="19849" builtinId="9" hidden="1"/>
    <cellStyle name="Followed Hyperlink" xfId="19851" builtinId="9" hidden="1"/>
    <cellStyle name="Followed Hyperlink" xfId="19853" builtinId="9" hidden="1"/>
    <cellStyle name="Followed Hyperlink" xfId="19855" builtinId="9" hidden="1"/>
    <cellStyle name="Followed Hyperlink" xfId="19857" builtinId="9" hidden="1"/>
    <cellStyle name="Followed Hyperlink" xfId="19859" builtinId="9" hidden="1"/>
    <cellStyle name="Followed Hyperlink" xfId="19861" builtinId="9" hidden="1"/>
    <cellStyle name="Followed Hyperlink" xfId="19863" builtinId="9" hidden="1"/>
    <cellStyle name="Followed Hyperlink" xfId="19865" builtinId="9" hidden="1"/>
    <cellStyle name="Followed Hyperlink" xfId="19867" builtinId="9" hidden="1"/>
    <cellStyle name="Followed Hyperlink" xfId="19869" builtinId="9" hidden="1"/>
    <cellStyle name="Followed Hyperlink" xfId="19871" builtinId="9" hidden="1"/>
    <cellStyle name="Followed Hyperlink" xfId="19873" builtinId="9" hidden="1"/>
    <cellStyle name="Followed Hyperlink" xfId="19875" builtinId="9" hidden="1"/>
    <cellStyle name="Followed Hyperlink" xfId="19877" builtinId="9" hidden="1"/>
    <cellStyle name="Followed Hyperlink" xfId="19879" builtinId="9" hidden="1"/>
    <cellStyle name="Followed Hyperlink" xfId="19881" builtinId="9" hidden="1"/>
    <cellStyle name="Followed Hyperlink" xfId="19883" builtinId="9" hidden="1"/>
    <cellStyle name="Followed Hyperlink" xfId="19885" builtinId="9" hidden="1"/>
    <cellStyle name="Followed Hyperlink" xfId="19887" builtinId="9" hidden="1"/>
    <cellStyle name="Followed Hyperlink" xfId="19889" builtinId="9" hidden="1"/>
    <cellStyle name="Followed Hyperlink" xfId="19891" builtinId="9" hidden="1"/>
    <cellStyle name="Followed Hyperlink" xfId="19893" builtinId="9" hidden="1"/>
    <cellStyle name="Followed Hyperlink" xfId="19895" builtinId="9" hidden="1"/>
    <cellStyle name="Followed Hyperlink" xfId="19897" builtinId="9" hidden="1"/>
    <cellStyle name="Followed Hyperlink" xfId="19899" builtinId="9" hidden="1"/>
    <cellStyle name="Followed Hyperlink" xfId="19901" builtinId="9" hidden="1"/>
    <cellStyle name="Followed Hyperlink" xfId="19903" builtinId="9" hidden="1"/>
    <cellStyle name="Followed Hyperlink" xfId="19905" builtinId="9" hidden="1"/>
    <cellStyle name="Followed Hyperlink" xfId="19907" builtinId="9" hidden="1"/>
    <cellStyle name="Followed Hyperlink" xfId="19909" builtinId="9" hidden="1"/>
    <cellStyle name="Followed Hyperlink" xfId="19911" builtinId="9" hidden="1"/>
    <cellStyle name="Followed Hyperlink" xfId="19913" builtinId="9" hidden="1"/>
    <cellStyle name="Followed Hyperlink" xfId="19915" builtinId="9" hidden="1"/>
    <cellStyle name="Followed Hyperlink" xfId="19929" builtinId="9" hidden="1"/>
    <cellStyle name="Followed Hyperlink" xfId="19931" builtinId="9" hidden="1"/>
    <cellStyle name="Followed Hyperlink" xfId="19933" builtinId="9" hidden="1"/>
    <cellStyle name="Followed Hyperlink" xfId="19935" builtinId="9" hidden="1"/>
    <cellStyle name="Followed Hyperlink" xfId="19937" builtinId="9" hidden="1"/>
    <cellStyle name="Followed Hyperlink" xfId="19939" builtinId="9" hidden="1"/>
    <cellStyle name="Followed Hyperlink" xfId="19941" builtinId="9" hidden="1"/>
    <cellStyle name="Followed Hyperlink" xfId="19943" builtinId="9" hidden="1"/>
    <cellStyle name="Followed Hyperlink" xfId="19945" builtinId="9" hidden="1"/>
    <cellStyle name="Followed Hyperlink" xfId="19947" builtinId="9" hidden="1"/>
    <cellStyle name="Followed Hyperlink" xfId="19949" builtinId="9" hidden="1"/>
    <cellStyle name="Followed Hyperlink" xfId="19951" builtinId="9" hidden="1"/>
    <cellStyle name="Followed Hyperlink" xfId="19953" builtinId="9" hidden="1"/>
    <cellStyle name="Followed Hyperlink" xfId="19955" builtinId="9" hidden="1"/>
    <cellStyle name="Followed Hyperlink" xfId="19957" builtinId="9" hidden="1"/>
    <cellStyle name="Followed Hyperlink" xfId="19959" builtinId="9" hidden="1"/>
    <cellStyle name="Followed Hyperlink" xfId="19961" builtinId="9" hidden="1"/>
    <cellStyle name="Followed Hyperlink" xfId="19963" builtinId="9" hidden="1"/>
    <cellStyle name="Followed Hyperlink" xfId="19965" builtinId="9" hidden="1"/>
    <cellStyle name="Followed Hyperlink" xfId="19967" builtinId="9" hidden="1"/>
    <cellStyle name="Followed Hyperlink" xfId="19969" builtinId="9" hidden="1"/>
    <cellStyle name="Followed Hyperlink" xfId="19971" builtinId="9" hidden="1"/>
    <cellStyle name="Followed Hyperlink" xfId="19973" builtinId="9" hidden="1"/>
    <cellStyle name="Followed Hyperlink" xfId="19975" builtinId="9" hidden="1"/>
    <cellStyle name="Followed Hyperlink" xfId="19977" builtinId="9" hidden="1"/>
    <cellStyle name="Followed Hyperlink" xfId="19980" builtinId="9" hidden="1"/>
    <cellStyle name="Followed Hyperlink" xfId="19982" builtinId="9" hidden="1"/>
    <cellStyle name="Followed Hyperlink" xfId="19984" builtinId="9" hidden="1"/>
    <cellStyle name="Followed Hyperlink" xfId="19986" builtinId="9" hidden="1"/>
    <cellStyle name="Followed Hyperlink" xfId="19988" builtinId="9" hidden="1"/>
    <cellStyle name="Followed Hyperlink" xfId="19990" builtinId="9" hidden="1"/>
    <cellStyle name="Followed Hyperlink" xfId="19992" builtinId="9" hidden="1"/>
    <cellStyle name="Followed Hyperlink" xfId="19994" builtinId="9" hidden="1"/>
    <cellStyle name="Followed Hyperlink" xfId="19996" builtinId="9" hidden="1"/>
    <cellStyle name="Followed Hyperlink" xfId="19998" builtinId="9" hidden="1"/>
    <cellStyle name="Followed Hyperlink" xfId="20000" builtinId="9" hidden="1"/>
    <cellStyle name="Followed Hyperlink" xfId="20002" builtinId="9" hidden="1"/>
    <cellStyle name="Followed Hyperlink" xfId="20004" builtinId="9" hidden="1"/>
    <cellStyle name="Followed Hyperlink" xfId="20006" builtinId="9" hidden="1"/>
    <cellStyle name="Followed Hyperlink" xfId="20008" builtinId="9" hidden="1"/>
    <cellStyle name="Followed Hyperlink" xfId="20010" builtinId="9" hidden="1"/>
    <cellStyle name="Followed Hyperlink" xfId="20012" builtinId="9" hidden="1"/>
    <cellStyle name="Followed Hyperlink" xfId="20014" builtinId="9" hidden="1"/>
    <cellStyle name="Followed Hyperlink" xfId="20016" builtinId="9" hidden="1"/>
    <cellStyle name="Followed Hyperlink" xfId="20018" builtinId="9" hidden="1"/>
    <cellStyle name="Followed Hyperlink" xfId="20020" builtinId="9" hidden="1"/>
    <cellStyle name="Followed Hyperlink" xfId="20022" builtinId="9" hidden="1"/>
    <cellStyle name="Followed Hyperlink" xfId="20024" builtinId="9" hidden="1"/>
    <cellStyle name="Followed Hyperlink" xfId="20026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7" builtinId="9" hidden="1"/>
    <cellStyle name="Followed Hyperlink" xfId="20069" builtinId="9" hidden="1"/>
    <cellStyle name="Followed Hyperlink" xfId="20071" builtinId="9" hidden="1"/>
    <cellStyle name="Followed Hyperlink" xfId="20073" builtinId="9" hidden="1"/>
    <cellStyle name="Followed Hyperlink" xfId="20075" builtinId="9" hidden="1"/>
    <cellStyle name="Followed Hyperlink" xfId="20077" builtinId="9" hidden="1"/>
    <cellStyle name="Followed Hyperlink" xfId="20079" builtinId="9" hidden="1"/>
    <cellStyle name="Followed Hyperlink" xfId="20081" builtinId="9" hidden="1"/>
    <cellStyle name="Followed Hyperlink" xfId="20083" builtinId="9" hidden="1"/>
    <cellStyle name="Followed Hyperlink" xfId="20085" builtinId="9" hidden="1"/>
    <cellStyle name="Followed Hyperlink" xfId="20087" builtinId="9" hidden="1"/>
    <cellStyle name="Followed Hyperlink" xfId="20089" builtinId="9" hidden="1"/>
    <cellStyle name="Followed Hyperlink" xfId="20091" builtinId="9" hidden="1"/>
    <cellStyle name="Followed Hyperlink" xfId="20093" builtinId="9" hidden="1"/>
    <cellStyle name="Followed Hyperlink" xfId="20095" builtinId="9" hidden="1"/>
    <cellStyle name="Followed Hyperlink" xfId="20097" builtinId="9" hidden="1"/>
    <cellStyle name="Followed Hyperlink" xfId="20099" builtinId="9" hidden="1"/>
    <cellStyle name="Followed Hyperlink" xfId="20101" builtinId="9" hidden="1"/>
    <cellStyle name="Followed Hyperlink" xfId="20103" builtinId="9" hidden="1"/>
    <cellStyle name="Followed Hyperlink" xfId="20105" builtinId="9" hidden="1"/>
    <cellStyle name="Followed Hyperlink" xfId="20107" builtinId="9" hidden="1"/>
    <cellStyle name="Followed Hyperlink" xfId="20109" builtinId="9" hidden="1"/>
    <cellStyle name="Followed Hyperlink" xfId="20111" builtinId="9" hidden="1"/>
    <cellStyle name="Followed Hyperlink" xfId="20123" builtinId="9" hidden="1"/>
    <cellStyle name="Followed Hyperlink" xfId="20125" builtinId="9" hidden="1"/>
    <cellStyle name="Followed Hyperlink" xfId="20127" builtinId="9" hidden="1"/>
    <cellStyle name="Followed Hyperlink" xfId="20129" builtinId="9" hidden="1"/>
    <cellStyle name="Followed Hyperlink" xfId="20131" builtinId="9" hidden="1"/>
    <cellStyle name="Followed Hyperlink" xfId="20133" builtinId="9" hidden="1"/>
    <cellStyle name="Followed Hyperlink" xfId="20135" builtinId="9" hidden="1"/>
    <cellStyle name="Followed Hyperlink" xfId="20137" builtinId="9" hidden="1"/>
    <cellStyle name="Followed Hyperlink" xfId="20139" builtinId="9" hidden="1"/>
    <cellStyle name="Followed Hyperlink" xfId="20141" builtinId="9" hidden="1"/>
    <cellStyle name="Followed Hyperlink" xfId="20143" builtinId="9" hidden="1"/>
    <cellStyle name="Followed Hyperlink" xfId="20145" builtinId="9" hidden="1"/>
    <cellStyle name="Followed Hyperlink" xfId="20147" builtinId="9" hidden="1"/>
    <cellStyle name="Followed Hyperlink" xfId="20149" builtinId="9" hidden="1"/>
    <cellStyle name="Followed Hyperlink" xfId="20151" builtinId="9" hidden="1"/>
    <cellStyle name="Followed Hyperlink" xfId="20153" builtinId="9" hidden="1"/>
    <cellStyle name="Followed Hyperlink" xfId="20155" builtinId="9" hidden="1"/>
    <cellStyle name="Followed Hyperlink" xfId="20157" builtinId="9" hidden="1"/>
    <cellStyle name="Followed Hyperlink" xfId="20159" builtinId="9" hidden="1"/>
    <cellStyle name="Followed Hyperlink" xfId="20161" builtinId="9" hidden="1"/>
    <cellStyle name="Followed Hyperlink" xfId="20163" builtinId="9" hidden="1"/>
    <cellStyle name="Followed Hyperlink" xfId="20165" builtinId="9" hidden="1"/>
    <cellStyle name="Followed Hyperlink" xfId="20167" builtinId="9" hidden="1"/>
    <cellStyle name="Followed Hyperlink" xfId="20169" builtinId="9" hidden="1"/>
    <cellStyle name="Followed Hyperlink" xfId="20171" builtinId="9" hidden="1"/>
    <cellStyle name="Followed Hyperlink" xfId="20174" builtinId="9" hidden="1"/>
    <cellStyle name="Followed Hyperlink" xfId="20176" builtinId="9" hidden="1"/>
    <cellStyle name="Followed Hyperlink" xfId="20178" builtinId="9" hidden="1"/>
    <cellStyle name="Followed Hyperlink" xfId="20180" builtinId="9" hidden="1"/>
    <cellStyle name="Followed Hyperlink" xfId="20182" builtinId="9" hidden="1"/>
    <cellStyle name="Followed Hyperlink" xfId="20184" builtinId="9" hidden="1"/>
    <cellStyle name="Followed Hyperlink" xfId="20186" builtinId="9" hidden="1"/>
    <cellStyle name="Followed Hyperlink" xfId="20188" builtinId="9" hidden="1"/>
    <cellStyle name="Followed Hyperlink" xfId="20190" builtinId="9" hidden="1"/>
    <cellStyle name="Followed Hyperlink" xfId="20192" builtinId="9" hidden="1"/>
    <cellStyle name="Followed Hyperlink" xfId="20194" builtinId="9" hidden="1"/>
    <cellStyle name="Followed Hyperlink" xfId="20196" builtinId="9" hidden="1"/>
    <cellStyle name="Followed Hyperlink" xfId="20198" builtinId="9" hidden="1"/>
    <cellStyle name="Followed Hyperlink" xfId="20200" builtinId="9" hidden="1"/>
    <cellStyle name="Followed Hyperlink" xfId="20202" builtinId="9" hidden="1"/>
    <cellStyle name="Followed Hyperlink" xfId="20204" builtinId="9" hidden="1"/>
    <cellStyle name="Followed Hyperlink" xfId="20206" builtinId="9" hidden="1"/>
    <cellStyle name="Followed Hyperlink" xfId="20208" builtinId="9" hidden="1"/>
    <cellStyle name="Followed Hyperlink" xfId="20210" builtinId="9" hidden="1"/>
    <cellStyle name="Followed Hyperlink" xfId="20212" builtinId="9" hidden="1"/>
    <cellStyle name="Followed Hyperlink" xfId="20214" builtinId="9" hidden="1"/>
    <cellStyle name="Followed Hyperlink" xfId="20216" builtinId="9" hidden="1"/>
    <cellStyle name="Followed Hyperlink" xfId="20218" builtinId="9" hidden="1"/>
    <cellStyle name="Followed Hyperlink" xfId="20220" builtinId="9" hidden="1"/>
    <cellStyle name="Followed Hyperlink" xfId="20222" builtinId="9" hidden="1"/>
    <cellStyle name="Followed Hyperlink" xfId="20224" builtinId="9" hidden="1"/>
    <cellStyle name="Followed Hyperlink" xfId="20226" builtinId="9" hidden="1"/>
    <cellStyle name="Followed Hyperlink" xfId="20228" builtinId="9" hidden="1"/>
    <cellStyle name="Followed Hyperlink" xfId="20230" builtinId="9" hidden="1"/>
    <cellStyle name="Followed Hyperlink" xfId="20232" builtinId="9" hidden="1"/>
    <cellStyle name="Followed Hyperlink" xfId="20234" builtinId="9" hidden="1"/>
    <cellStyle name="Followed Hyperlink" xfId="20236" builtinId="9" hidden="1"/>
    <cellStyle name="Followed Hyperlink" xfId="20238" builtinId="9" hidden="1"/>
    <cellStyle name="Followed Hyperlink" xfId="20240" builtinId="9" hidden="1"/>
    <cellStyle name="Followed Hyperlink" xfId="20242" builtinId="9" hidden="1"/>
    <cellStyle name="Followed Hyperlink" xfId="20244" builtinId="9" hidden="1"/>
    <cellStyle name="Followed Hyperlink" xfId="20246" builtinId="9" hidden="1"/>
    <cellStyle name="Followed Hyperlink" xfId="20248" builtinId="9" hidden="1"/>
    <cellStyle name="Followed Hyperlink" xfId="20250" builtinId="9" hidden="1"/>
    <cellStyle name="Followed Hyperlink" xfId="20252" builtinId="9" hidden="1"/>
    <cellStyle name="Followed Hyperlink" xfId="20254" builtinId="9" hidden="1"/>
    <cellStyle name="Followed Hyperlink" xfId="20256" builtinId="9" hidden="1"/>
    <cellStyle name="Followed Hyperlink" xfId="20258" builtinId="9" hidden="1"/>
    <cellStyle name="Followed Hyperlink" xfId="20261" builtinId="9" hidden="1"/>
    <cellStyle name="Followed Hyperlink" xfId="20263" builtinId="9" hidden="1"/>
    <cellStyle name="Followed Hyperlink" xfId="20265" builtinId="9" hidden="1"/>
    <cellStyle name="Followed Hyperlink" xfId="20267" builtinId="9" hidden="1"/>
    <cellStyle name="Followed Hyperlink" xfId="20269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Followed Hyperlink" xfId="20287" builtinId="9" hidden="1"/>
    <cellStyle name="Followed Hyperlink" xfId="20289" builtinId="9" hidden="1"/>
    <cellStyle name="Followed Hyperlink" xfId="20291" builtinId="9" hidden="1"/>
    <cellStyle name="Followed Hyperlink" xfId="20293" builtinId="9" hidden="1"/>
    <cellStyle name="Followed Hyperlink" xfId="20295" builtinId="9" hidden="1"/>
    <cellStyle name="Followed Hyperlink" xfId="20297" builtinId="9" hidden="1"/>
    <cellStyle name="Followed Hyperlink" xfId="20299" builtinId="9" hidden="1"/>
    <cellStyle name="Followed Hyperlink" xfId="20301" builtinId="9" hidden="1"/>
    <cellStyle name="Followed Hyperlink" xfId="20303" builtinId="9" hidden="1"/>
    <cellStyle name="Followed Hyperlink" xfId="20305" builtinId="9" hidden="1"/>
    <cellStyle name="Followed Hyperlink" xfId="20307" builtinId="9" hidden="1"/>
    <cellStyle name="Followed Hyperlink" xfId="20309" builtinId="9" hidden="1"/>
    <cellStyle name="Followed Hyperlink" xfId="20311" builtinId="9" hidden="1"/>
    <cellStyle name="Followed Hyperlink" xfId="20313" builtinId="9" hidden="1"/>
    <cellStyle name="Followed Hyperlink" xfId="20315" builtinId="9" hidden="1"/>
    <cellStyle name="Followed Hyperlink" xfId="20317" builtinId="9" hidden="1"/>
    <cellStyle name="Followed Hyperlink" xfId="20319" builtinId="9" hidden="1"/>
    <cellStyle name="Followed Hyperlink" xfId="20321" builtinId="9" hidden="1"/>
    <cellStyle name="Followed Hyperlink" xfId="20323" builtinId="9" hidden="1"/>
    <cellStyle name="Followed Hyperlink" xfId="20325" builtinId="9" hidden="1"/>
    <cellStyle name="Followed Hyperlink" xfId="20327" builtinId="9" hidden="1"/>
    <cellStyle name="Followed Hyperlink" xfId="20329" builtinId="9" hidden="1"/>
    <cellStyle name="Followed Hyperlink" xfId="20331" builtinId="9" hidden="1"/>
    <cellStyle name="Followed Hyperlink" xfId="20333" builtinId="9" hidden="1"/>
    <cellStyle name="Followed Hyperlink" xfId="20335" builtinId="9" hidden="1"/>
    <cellStyle name="Followed Hyperlink" xfId="20337" builtinId="9" hidden="1"/>
    <cellStyle name="Followed Hyperlink" xfId="20339" builtinId="9" hidden="1"/>
    <cellStyle name="Followed Hyperlink" xfId="20341" builtinId="9" hidden="1"/>
    <cellStyle name="Followed Hyperlink" xfId="20343" builtinId="9" hidden="1"/>
    <cellStyle name="Followed Hyperlink" xfId="20345" builtinId="9" hidden="1"/>
    <cellStyle name="Followed Hyperlink" xfId="20347" builtinId="9" hidden="1"/>
    <cellStyle name="Followed Hyperlink" xfId="20349" builtinId="9" hidden="1"/>
    <cellStyle name="Followed Hyperlink" xfId="20351" builtinId="9" hidden="1"/>
    <cellStyle name="Followed Hyperlink" xfId="20353" builtinId="9" hidden="1"/>
    <cellStyle name="Followed Hyperlink" xfId="20355" builtinId="9" hidden="1"/>
    <cellStyle name="Followed Hyperlink" xfId="20357" builtinId="9" hidden="1"/>
    <cellStyle name="Followed Hyperlink" xfId="20359" builtinId="9" hidden="1"/>
    <cellStyle name="Followed Hyperlink" xfId="20361" builtinId="9" hidden="1"/>
    <cellStyle name="Followed Hyperlink" xfId="20363" builtinId="9" hidden="1"/>
    <cellStyle name="Followed Hyperlink" xfId="20365" builtinId="9" hidden="1"/>
    <cellStyle name="Followed Hyperlink" xfId="20367" builtinId="9" hidden="1"/>
    <cellStyle name="Followed Hyperlink" xfId="20369" builtinId="9" hidden="1"/>
    <cellStyle name="Followed Hyperlink" xfId="20371" builtinId="9" hidden="1"/>
    <cellStyle name="Followed Hyperlink" xfId="20373" builtinId="9" hidden="1"/>
    <cellStyle name="Followed Hyperlink" xfId="20375" builtinId="9" hidden="1"/>
    <cellStyle name="Followed Hyperlink" xfId="20377" builtinId="9" hidden="1"/>
    <cellStyle name="Followed Hyperlink" xfId="20379" builtinId="9" hidden="1"/>
    <cellStyle name="Followed Hyperlink" xfId="20381" builtinId="9" hidden="1"/>
    <cellStyle name="Followed Hyperlink" xfId="20383" builtinId="9" hidden="1"/>
    <cellStyle name="Followed Hyperlink" xfId="20385" builtinId="9" hidden="1"/>
    <cellStyle name="Followed Hyperlink" xfId="20387" builtinId="9" hidden="1"/>
    <cellStyle name="Followed Hyperlink" xfId="20389" builtinId="9" hidden="1"/>
    <cellStyle name="Followed Hyperlink" xfId="20391" builtinId="9" hidden="1"/>
    <cellStyle name="Followed Hyperlink" xfId="20393" builtinId="9" hidden="1"/>
    <cellStyle name="Followed Hyperlink" xfId="20395" builtinId="9" hidden="1"/>
    <cellStyle name="Followed Hyperlink" xfId="20397" builtinId="9" hidden="1"/>
    <cellStyle name="Followed Hyperlink" xfId="20399" builtinId="9" hidden="1"/>
    <cellStyle name="Followed Hyperlink" xfId="20401" builtinId="9" hidden="1"/>
    <cellStyle name="Followed Hyperlink" xfId="20403" builtinId="9" hidden="1"/>
    <cellStyle name="Followed Hyperlink" xfId="20405" builtinId="9" hidden="1"/>
    <cellStyle name="Followed Hyperlink" xfId="20407" builtinId="9" hidden="1"/>
    <cellStyle name="Followed Hyperlink" xfId="20409" builtinId="9" hidden="1"/>
    <cellStyle name="Followed Hyperlink" xfId="20411" builtinId="9" hidden="1"/>
    <cellStyle name="Followed Hyperlink" xfId="20413" builtinId="9" hidden="1"/>
    <cellStyle name="Followed Hyperlink" xfId="20415" builtinId="9" hidden="1"/>
    <cellStyle name="Followed Hyperlink" xfId="20417" builtinId="9" hidden="1"/>
    <cellStyle name="Followed Hyperlink" xfId="20419" builtinId="9" hidden="1"/>
    <cellStyle name="Followed Hyperlink" xfId="20421" builtinId="9" hidden="1"/>
    <cellStyle name="Followed Hyperlink" xfId="20423" builtinId="9" hidden="1"/>
    <cellStyle name="Followed Hyperlink" xfId="20425" builtinId="9" hidden="1"/>
    <cellStyle name="Followed Hyperlink" xfId="20427" builtinId="9" hidden="1"/>
    <cellStyle name="Followed Hyperlink" xfId="20429" builtinId="9" hidden="1"/>
    <cellStyle name="Followed Hyperlink" xfId="20431" builtinId="9" hidden="1"/>
    <cellStyle name="Followed Hyperlink" xfId="20433" builtinId="9" hidden="1"/>
    <cellStyle name="Followed Hyperlink" xfId="20435" builtinId="9" hidden="1"/>
    <cellStyle name="Followed Hyperlink" xfId="20437" builtinId="9" hidden="1"/>
    <cellStyle name="Followed Hyperlink" xfId="20439" builtinId="9" hidden="1"/>
    <cellStyle name="Followed Hyperlink" xfId="20441" builtinId="9" hidden="1"/>
    <cellStyle name="Followed Hyperlink" xfId="20443" builtinId="9" hidden="1"/>
    <cellStyle name="Followed Hyperlink" xfId="20445" builtinId="9" hidden="1"/>
    <cellStyle name="Followed Hyperlink" xfId="20447" builtinId="9" hidden="1"/>
    <cellStyle name="Followed Hyperlink" xfId="20449" builtinId="9" hidden="1"/>
    <cellStyle name="Followed Hyperlink" xfId="20451" builtinId="9" hidden="1"/>
    <cellStyle name="Followed Hyperlink" xfId="20453" builtinId="9" hidden="1"/>
    <cellStyle name="Followed Hyperlink" xfId="20455" builtinId="9" hidden="1"/>
    <cellStyle name="Followed Hyperlink" xfId="20457" builtinId="9" hidden="1"/>
    <cellStyle name="Followed Hyperlink" xfId="20459" builtinId="9" hidden="1"/>
    <cellStyle name="Followed Hyperlink" xfId="20461" builtinId="9" hidden="1"/>
    <cellStyle name="Followed Hyperlink" xfId="20463" builtinId="9" hidden="1"/>
    <cellStyle name="Followed Hyperlink" xfId="20465" builtinId="9" hidden="1"/>
    <cellStyle name="Followed Hyperlink" xfId="20467" builtinId="9" hidden="1"/>
    <cellStyle name="Followed Hyperlink" xfId="20469" builtinId="9" hidden="1"/>
    <cellStyle name="Followed Hyperlink" xfId="20471" builtinId="9" hidden="1"/>
    <cellStyle name="Followed Hyperlink" xfId="20473" builtinId="9" hidden="1"/>
    <cellStyle name="Followed Hyperlink" xfId="20475" builtinId="9" hidden="1"/>
    <cellStyle name="Followed Hyperlink" xfId="20477" builtinId="9" hidden="1"/>
    <cellStyle name="Followed Hyperlink" xfId="20479" builtinId="9" hidden="1"/>
    <cellStyle name="Followed Hyperlink" xfId="20481" builtinId="9" hidden="1"/>
    <cellStyle name="Followed Hyperlink" xfId="20483" builtinId="9" hidden="1"/>
    <cellStyle name="Followed Hyperlink" xfId="20485" builtinId="9" hidden="1"/>
    <cellStyle name="Followed Hyperlink" xfId="20487" builtinId="9" hidden="1"/>
    <cellStyle name="Followed Hyperlink" xfId="20500" builtinId="9" hidden="1"/>
    <cellStyle name="Followed Hyperlink" xfId="20502" builtinId="9" hidden="1"/>
    <cellStyle name="Followed Hyperlink" xfId="20504" builtinId="9" hidden="1"/>
    <cellStyle name="Followed Hyperlink" xfId="20506" builtinId="9" hidden="1"/>
    <cellStyle name="Followed Hyperlink" xfId="20508" builtinId="9" hidden="1"/>
    <cellStyle name="Followed Hyperlink" xfId="20510" builtinId="9" hidden="1"/>
    <cellStyle name="Followed Hyperlink" xfId="20512" builtinId="9" hidden="1"/>
    <cellStyle name="Followed Hyperlink" xfId="20514" builtinId="9" hidden="1"/>
    <cellStyle name="Followed Hyperlink" xfId="20516" builtinId="9" hidden="1"/>
    <cellStyle name="Followed Hyperlink" xfId="20518" builtinId="9" hidden="1"/>
    <cellStyle name="Followed Hyperlink" xfId="20520" builtinId="9" hidden="1"/>
    <cellStyle name="Followed Hyperlink" xfId="20522" builtinId="9" hidden="1"/>
    <cellStyle name="Followed Hyperlink" xfId="20524" builtinId="9" hidden="1"/>
    <cellStyle name="Followed Hyperlink" xfId="20526" builtinId="9" hidden="1"/>
    <cellStyle name="Followed Hyperlink" xfId="20528" builtinId="9" hidden="1"/>
    <cellStyle name="Followed Hyperlink" xfId="20530" builtinId="9" hidden="1"/>
    <cellStyle name="Followed Hyperlink" xfId="20532" builtinId="9" hidden="1"/>
    <cellStyle name="Followed Hyperlink" xfId="20534" builtinId="9" hidden="1"/>
    <cellStyle name="Followed Hyperlink" xfId="20536" builtinId="9" hidden="1"/>
    <cellStyle name="Followed Hyperlink" xfId="20538" builtinId="9" hidden="1"/>
    <cellStyle name="Followed Hyperlink" xfId="20540" builtinId="9" hidden="1"/>
    <cellStyle name="Followed Hyperlink" xfId="20542" builtinId="9" hidden="1"/>
    <cellStyle name="Followed Hyperlink" xfId="20544" builtinId="9" hidden="1"/>
    <cellStyle name="Followed Hyperlink" xfId="20546" builtinId="9" hidden="1"/>
    <cellStyle name="Followed Hyperlink" xfId="20548" builtinId="9" hidden="1"/>
    <cellStyle name="Followed Hyperlink" xfId="20551" builtinId="9" hidden="1"/>
    <cellStyle name="Followed Hyperlink" xfId="20553" builtinId="9" hidden="1"/>
    <cellStyle name="Followed Hyperlink" xfId="20555" builtinId="9" hidden="1"/>
    <cellStyle name="Followed Hyperlink" xfId="20557" builtinId="9" hidden="1"/>
    <cellStyle name="Followed Hyperlink" xfId="20559" builtinId="9" hidden="1"/>
    <cellStyle name="Followed Hyperlink" xfId="20561" builtinId="9" hidden="1"/>
    <cellStyle name="Followed Hyperlink" xfId="20563" builtinId="9" hidden="1"/>
    <cellStyle name="Followed Hyperlink" xfId="20565" builtinId="9" hidden="1"/>
    <cellStyle name="Followed Hyperlink" xfId="20567" builtinId="9" hidden="1"/>
    <cellStyle name="Followed Hyperlink" xfId="20569" builtinId="9" hidden="1"/>
    <cellStyle name="Followed Hyperlink" xfId="20571" builtinId="9" hidden="1"/>
    <cellStyle name="Followed Hyperlink" xfId="20573" builtinId="9" hidden="1"/>
    <cellStyle name="Followed Hyperlink" xfId="20575" builtinId="9" hidden="1"/>
    <cellStyle name="Followed Hyperlink" xfId="20577" builtinId="9" hidden="1"/>
    <cellStyle name="Followed Hyperlink" xfId="20579" builtinId="9" hidden="1"/>
    <cellStyle name="Followed Hyperlink" xfId="20581" builtinId="9" hidden="1"/>
    <cellStyle name="Followed Hyperlink" xfId="20583" builtinId="9" hidden="1"/>
    <cellStyle name="Followed Hyperlink" xfId="20585" builtinId="9" hidden="1"/>
    <cellStyle name="Followed Hyperlink" xfId="20587" builtinId="9" hidden="1"/>
    <cellStyle name="Followed Hyperlink" xfId="20589" builtinId="9" hidden="1"/>
    <cellStyle name="Followed Hyperlink" xfId="20591" builtinId="9" hidden="1"/>
    <cellStyle name="Followed Hyperlink" xfId="20593" builtinId="9" hidden="1"/>
    <cellStyle name="Followed Hyperlink" xfId="20595" builtinId="9" hidden="1"/>
    <cellStyle name="Followed Hyperlink" xfId="20597" builtinId="9" hidden="1"/>
    <cellStyle name="Followed Hyperlink" xfId="20599" builtinId="9" hidden="1"/>
    <cellStyle name="Followed Hyperlink" xfId="20601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8" builtinId="9" hidden="1"/>
    <cellStyle name="Followed Hyperlink" xfId="20640" builtinId="9" hidden="1"/>
    <cellStyle name="Followed Hyperlink" xfId="20642" builtinId="9" hidden="1"/>
    <cellStyle name="Followed Hyperlink" xfId="20644" builtinId="9" hidden="1"/>
    <cellStyle name="Followed Hyperlink" xfId="20646" builtinId="9" hidden="1"/>
    <cellStyle name="Followed Hyperlink" xfId="20648" builtinId="9" hidden="1"/>
    <cellStyle name="Followed Hyperlink" xfId="20650" builtinId="9" hidden="1"/>
    <cellStyle name="Followed Hyperlink" xfId="20652" builtinId="9" hidden="1"/>
    <cellStyle name="Followed Hyperlink" xfId="20654" builtinId="9" hidden="1"/>
    <cellStyle name="Followed Hyperlink" xfId="20656" builtinId="9" hidden="1"/>
    <cellStyle name="Followed Hyperlink" xfId="20658" builtinId="9" hidden="1"/>
    <cellStyle name="Followed Hyperlink" xfId="20660" builtinId="9" hidden="1"/>
    <cellStyle name="Followed Hyperlink" xfId="20662" builtinId="9" hidden="1"/>
    <cellStyle name="Followed Hyperlink" xfId="20664" builtinId="9" hidden="1"/>
    <cellStyle name="Followed Hyperlink" xfId="20666" builtinId="9" hidden="1"/>
    <cellStyle name="Followed Hyperlink" xfId="20668" builtinId="9" hidden="1"/>
    <cellStyle name="Followed Hyperlink" xfId="20670" builtinId="9" hidden="1"/>
    <cellStyle name="Followed Hyperlink" xfId="20672" builtinId="9" hidden="1"/>
    <cellStyle name="Followed Hyperlink" xfId="20674" builtinId="9" hidden="1"/>
    <cellStyle name="Followed Hyperlink" xfId="20676" builtinId="9" hidden="1"/>
    <cellStyle name="Followed Hyperlink" xfId="20678" builtinId="9" hidden="1"/>
    <cellStyle name="Followed Hyperlink" xfId="20680" builtinId="9" hidden="1"/>
    <cellStyle name="Followed Hyperlink" xfId="20682" builtinId="9" hidden="1"/>
    <cellStyle name="Followed Hyperlink" xfId="20684" builtinId="9" hidden="1"/>
    <cellStyle name="Followed Hyperlink" xfId="20686" builtinId="9" hidden="1"/>
    <cellStyle name="Followed Hyperlink" xfId="20688" builtinId="9" hidden="1"/>
    <cellStyle name="Followed Hyperlink" xfId="20690" builtinId="9" hidden="1"/>
    <cellStyle name="Followed Hyperlink" xfId="20692" builtinId="9" hidden="1"/>
    <cellStyle name="Followed Hyperlink" xfId="20694" builtinId="9" hidden="1"/>
    <cellStyle name="Followed Hyperlink" xfId="20696" builtinId="9" hidden="1"/>
    <cellStyle name="Followed Hyperlink" xfId="20698" builtinId="9" hidden="1"/>
    <cellStyle name="Followed Hyperlink" xfId="20700" builtinId="9" hidden="1"/>
    <cellStyle name="Followed Hyperlink" xfId="20702" builtinId="9" hidden="1"/>
    <cellStyle name="Followed Hyperlink" xfId="20704" builtinId="9" hidden="1"/>
    <cellStyle name="Followed Hyperlink" xfId="20706" builtinId="9" hidden="1"/>
    <cellStyle name="Followed Hyperlink" xfId="20708" builtinId="9" hidden="1"/>
    <cellStyle name="Followed Hyperlink" xfId="20710" builtinId="9" hidden="1"/>
    <cellStyle name="Followed Hyperlink" xfId="20712" builtinId="9" hidden="1"/>
    <cellStyle name="Followed Hyperlink" xfId="20714" builtinId="9" hidden="1"/>
    <cellStyle name="Followed Hyperlink" xfId="20716" builtinId="9" hidden="1"/>
    <cellStyle name="Followed Hyperlink" xfId="20718" builtinId="9" hidden="1"/>
    <cellStyle name="Followed Hyperlink" xfId="20720" builtinId="9" hidden="1"/>
    <cellStyle name="Followed Hyperlink" xfId="20722" builtinId="9" hidden="1"/>
    <cellStyle name="Followed Hyperlink" xfId="20724" builtinId="9" hidden="1"/>
    <cellStyle name="Followed Hyperlink" xfId="20726" builtinId="9" hidden="1"/>
    <cellStyle name="Followed Hyperlink" xfId="20728" builtinId="9" hidden="1"/>
    <cellStyle name="Followed Hyperlink" xfId="20730" builtinId="9" hidden="1"/>
    <cellStyle name="Followed Hyperlink" xfId="20732" builtinId="9" hidden="1"/>
    <cellStyle name="Followed Hyperlink" xfId="20734" builtinId="9" hidden="1"/>
    <cellStyle name="Followed Hyperlink" xfId="20736" builtinId="9" hidden="1"/>
    <cellStyle name="Followed Hyperlink" xfId="20738" builtinId="9" hidden="1"/>
    <cellStyle name="Followed Hyperlink" xfId="20740" builtinId="9" hidden="1"/>
    <cellStyle name="Followed Hyperlink" xfId="20742" builtinId="9" hidden="1"/>
    <cellStyle name="Followed Hyperlink" xfId="20744" builtinId="9" hidden="1"/>
    <cellStyle name="Followed Hyperlink" xfId="20746" builtinId="9" hidden="1"/>
    <cellStyle name="Followed Hyperlink" xfId="20748" builtinId="9" hidden="1"/>
    <cellStyle name="Followed Hyperlink" xfId="20750" builtinId="9" hidden="1"/>
    <cellStyle name="Followed Hyperlink" xfId="20752" builtinId="9" hidden="1"/>
    <cellStyle name="Followed Hyperlink" xfId="20754" builtinId="9" hidden="1"/>
    <cellStyle name="Followed Hyperlink" xfId="20756" builtinId="9" hidden="1"/>
    <cellStyle name="Followed Hyperlink" xfId="20758" builtinId="9" hidden="1"/>
    <cellStyle name="Followed Hyperlink" xfId="20760" builtinId="9" hidden="1"/>
    <cellStyle name="Followed Hyperlink" xfId="20762" builtinId="9" hidden="1"/>
    <cellStyle name="Followed Hyperlink" xfId="20764" builtinId="9" hidden="1"/>
    <cellStyle name="Followed Hyperlink" xfId="20766" builtinId="9" hidden="1"/>
    <cellStyle name="Followed Hyperlink" xfId="20768" builtinId="9" hidden="1"/>
    <cellStyle name="Followed Hyperlink" xfId="20770" builtinId="9" hidden="1"/>
    <cellStyle name="Followed Hyperlink" xfId="20772" builtinId="9" hidden="1"/>
    <cellStyle name="Followed Hyperlink" xfId="20774" builtinId="9" hidden="1"/>
    <cellStyle name="Followed Hyperlink" xfId="20776" builtinId="9" hidden="1"/>
    <cellStyle name="Followed Hyperlink" xfId="20778" builtinId="9" hidden="1"/>
    <cellStyle name="Followed Hyperlink" xfId="20780" builtinId="9" hidden="1"/>
    <cellStyle name="Followed Hyperlink" xfId="20782" builtinId="9" hidden="1"/>
    <cellStyle name="Followed Hyperlink" xfId="20784" builtinId="9" hidden="1"/>
    <cellStyle name="Followed Hyperlink" xfId="20786" builtinId="9" hidden="1"/>
    <cellStyle name="Followed Hyperlink" xfId="20788" builtinId="9" hidden="1"/>
    <cellStyle name="Followed Hyperlink" xfId="20790" builtinId="9" hidden="1"/>
    <cellStyle name="Followed Hyperlink" xfId="20792" builtinId="9" hidden="1"/>
    <cellStyle name="Followed Hyperlink" xfId="20794" builtinId="9" hidden="1"/>
    <cellStyle name="Followed Hyperlink" xfId="20796" builtinId="9" hidden="1"/>
    <cellStyle name="Followed Hyperlink" xfId="20798" builtinId="9" hidden="1"/>
    <cellStyle name="Followed Hyperlink" xfId="20800" builtinId="9" hidden="1"/>
    <cellStyle name="Followed Hyperlink" xfId="20802" builtinId="9" hidden="1"/>
    <cellStyle name="Followed Hyperlink" xfId="20804" builtinId="9" hidden="1"/>
    <cellStyle name="Followed Hyperlink" xfId="20806" builtinId="9" hidden="1"/>
    <cellStyle name="Followed Hyperlink" xfId="20808" builtinId="9" hidden="1"/>
    <cellStyle name="Followed Hyperlink" xfId="20810" builtinId="9" hidden="1"/>
    <cellStyle name="Followed Hyperlink" xfId="20812" builtinId="9" hidden="1"/>
    <cellStyle name="Followed Hyperlink" xfId="20814" builtinId="9" hidden="1"/>
    <cellStyle name="Followed Hyperlink" xfId="20816" builtinId="9" hidden="1"/>
    <cellStyle name="Followed Hyperlink" xfId="20818" builtinId="9" hidden="1"/>
    <cellStyle name="Followed Hyperlink" xfId="20820" builtinId="9" hidden="1"/>
    <cellStyle name="Followed Hyperlink" xfId="20822" builtinId="9" hidden="1"/>
    <cellStyle name="Followed Hyperlink" xfId="20824" builtinId="9" hidden="1"/>
    <cellStyle name="Followed Hyperlink" xfId="20826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6" builtinId="9" hidden="1"/>
    <cellStyle name="Followed Hyperlink" xfId="20838" builtinId="9" hidden="1"/>
    <cellStyle name="Followed Hyperlink" xfId="20840" builtinId="9" hidden="1"/>
    <cellStyle name="Followed Hyperlink" xfId="20842" builtinId="9" hidden="1"/>
    <cellStyle name="Followed Hyperlink" xfId="20844" builtinId="9" hidden="1"/>
    <cellStyle name="Followed Hyperlink" xfId="20846" builtinId="9" hidden="1"/>
    <cellStyle name="Followed Hyperlink" xfId="20848" builtinId="9" hidden="1"/>
    <cellStyle name="Followed Hyperlink" xfId="20850" builtinId="9" hidden="1"/>
    <cellStyle name="Followed Hyperlink" xfId="20852" builtinId="9" hidden="1"/>
    <cellStyle name="Followed Hyperlink" xfId="20854" builtinId="9" hidden="1"/>
    <cellStyle name="Followed Hyperlink" xfId="20856" builtinId="9" hidden="1"/>
    <cellStyle name="Followed Hyperlink" xfId="20858" builtinId="9" hidden="1"/>
    <cellStyle name="Followed Hyperlink" xfId="20860" builtinId="9" hidden="1"/>
    <cellStyle name="Followed Hyperlink" xfId="20862" builtinId="9" hidden="1"/>
    <cellStyle name="Followed Hyperlink" xfId="20864" builtinId="9" hidden="1"/>
    <cellStyle name="Followed Hyperlink" xfId="20498" builtinId="9" hidden="1"/>
    <cellStyle name="Followed Hyperlink" xfId="20866" builtinId="9" hidden="1"/>
    <cellStyle name="Followed Hyperlink" xfId="20868" builtinId="9" hidden="1"/>
    <cellStyle name="Followed Hyperlink" xfId="20870" builtinId="9" hidden="1"/>
    <cellStyle name="Followed Hyperlink" xfId="20872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2" builtinId="9" hidden="1"/>
    <cellStyle name="Followed Hyperlink" xfId="20884" builtinId="9" hidden="1"/>
    <cellStyle name="Followed Hyperlink" xfId="20886" builtinId="9" hidden="1"/>
    <cellStyle name="Followed Hyperlink" xfId="20888" builtinId="9" hidden="1"/>
    <cellStyle name="Followed Hyperlink" xfId="20890" builtinId="9" hidden="1"/>
    <cellStyle name="Followed Hyperlink" xfId="20892" builtinId="9" hidden="1"/>
    <cellStyle name="Followed Hyperlink" xfId="20894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904" builtinId="9" hidden="1"/>
    <cellStyle name="Followed Hyperlink" xfId="20906" builtinId="9" hidden="1"/>
    <cellStyle name="Followed Hyperlink" xfId="20908" builtinId="9" hidden="1"/>
    <cellStyle name="Followed Hyperlink" xfId="20910" builtinId="9" hidden="1"/>
    <cellStyle name="Followed Hyperlink" xfId="20912" builtinId="9" hidden="1"/>
    <cellStyle name="Followed Hyperlink" xfId="20914" builtinId="9" hidden="1"/>
    <cellStyle name="Followed Hyperlink" xfId="20916" builtinId="9" hidden="1"/>
    <cellStyle name="Followed Hyperlink" xfId="20918" builtinId="9" hidden="1"/>
    <cellStyle name="Followed Hyperlink" xfId="20920" builtinId="9" hidden="1"/>
    <cellStyle name="Followed Hyperlink" xfId="20922" builtinId="9" hidden="1"/>
    <cellStyle name="Followed Hyperlink" xfId="20924" builtinId="9" hidden="1"/>
    <cellStyle name="Followed Hyperlink" xfId="20926" builtinId="9" hidden="1"/>
    <cellStyle name="Followed Hyperlink" xfId="20928" builtinId="9" hidden="1"/>
    <cellStyle name="Followed Hyperlink" xfId="20930" builtinId="9" hidden="1"/>
    <cellStyle name="Followed Hyperlink" xfId="20932" builtinId="9" hidden="1"/>
    <cellStyle name="Followed Hyperlink" xfId="20934" builtinId="9" hidden="1"/>
    <cellStyle name="Followed Hyperlink" xfId="20936" builtinId="9" hidden="1"/>
    <cellStyle name="Followed Hyperlink" xfId="20938" builtinId="9" hidden="1"/>
    <cellStyle name="Followed Hyperlink" xfId="20940" builtinId="9" hidden="1"/>
    <cellStyle name="Followed Hyperlink" xfId="20942" builtinId="9" hidden="1"/>
    <cellStyle name="Followed Hyperlink" xfId="20944" builtinId="9" hidden="1"/>
    <cellStyle name="Followed Hyperlink" xfId="20946" builtinId="9" hidden="1"/>
    <cellStyle name="Followed Hyperlink" xfId="20948" builtinId="9" hidden="1"/>
    <cellStyle name="Followed Hyperlink" xfId="20950" builtinId="9" hidden="1"/>
    <cellStyle name="Followed Hyperlink" xfId="20952" builtinId="9" hidden="1"/>
    <cellStyle name="Followed Hyperlink" xfId="20954" builtinId="9" hidden="1"/>
    <cellStyle name="Followed Hyperlink" xfId="20956" builtinId="9" hidden="1"/>
    <cellStyle name="Followed Hyperlink" xfId="20958" builtinId="9" hidden="1"/>
    <cellStyle name="Followed Hyperlink" xfId="20960" builtinId="9" hidden="1"/>
    <cellStyle name="Followed Hyperlink" xfId="20962" builtinId="9" hidden="1"/>
    <cellStyle name="Followed Hyperlink" xfId="20964" builtinId="9" hidden="1"/>
    <cellStyle name="Followed Hyperlink" xfId="20966" builtinId="9" hidden="1"/>
    <cellStyle name="Followed Hyperlink" xfId="20968" builtinId="9" hidden="1"/>
    <cellStyle name="Followed Hyperlink" xfId="20970" builtinId="9" hidden="1"/>
    <cellStyle name="Followed Hyperlink" xfId="20972" builtinId="9" hidden="1"/>
    <cellStyle name="Followed Hyperlink" xfId="20974" builtinId="9" hidden="1"/>
    <cellStyle name="Followed Hyperlink" xfId="20976" builtinId="9" hidden="1"/>
    <cellStyle name="Followed Hyperlink" xfId="20978" builtinId="9" hidden="1"/>
    <cellStyle name="Followed Hyperlink" xfId="20980" builtinId="9" hidden="1"/>
    <cellStyle name="Followed Hyperlink" xfId="20982" builtinId="9" hidden="1"/>
    <cellStyle name="Followed Hyperlink" xfId="20984" builtinId="9" hidden="1"/>
    <cellStyle name="Followed Hyperlink" xfId="20986" builtinId="9" hidden="1"/>
    <cellStyle name="Followed Hyperlink" xfId="20988" builtinId="9" hidden="1"/>
    <cellStyle name="Followed Hyperlink" xfId="20990" builtinId="9" hidden="1"/>
    <cellStyle name="Followed Hyperlink" xfId="20992" builtinId="9" hidden="1"/>
    <cellStyle name="Followed Hyperlink" xfId="20994" builtinId="9" hidden="1"/>
    <cellStyle name="Followed Hyperlink" xfId="20996" builtinId="9" hidden="1"/>
    <cellStyle name="Followed Hyperlink" xfId="20998" builtinId="9" hidden="1"/>
    <cellStyle name="Followed Hyperlink" xfId="21000" builtinId="9" hidden="1"/>
    <cellStyle name="Followed Hyperlink" xfId="21002" builtinId="9" hidden="1"/>
    <cellStyle name="Followed Hyperlink" xfId="21004" builtinId="9" hidden="1"/>
    <cellStyle name="Followed Hyperlink" xfId="21006" builtinId="9" hidden="1"/>
    <cellStyle name="Followed Hyperlink" xfId="21008" builtinId="9" hidden="1"/>
    <cellStyle name="Followed Hyperlink" xfId="21010" builtinId="9" hidden="1"/>
    <cellStyle name="Followed Hyperlink" xfId="21012" builtinId="9" hidden="1"/>
    <cellStyle name="Followed Hyperlink" xfId="21014" builtinId="9" hidden="1"/>
    <cellStyle name="Followed Hyperlink" xfId="21016" builtinId="9" hidden="1"/>
    <cellStyle name="Followed Hyperlink" xfId="21018" builtinId="9" hidden="1"/>
    <cellStyle name="Followed Hyperlink" xfId="21020" builtinId="9" hidden="1"/>
    <cellStyle name="Followed Hyperlink" xfId="21022" builtinId="9" hidden="1"/>
    <cellStyle name="Followed Hyperlink" xfId="21024" builtinId="9" hidden="1"/>
    <cellStyle name="Followed Hyperlink" xfId="21026" builtinId="9" hidden="1"/>
    <cellStyle name="Followed Hyperlink" xfId="21028" builtinId="9" hidden="1"/>
    <cellStyle name="Followed Hyperlink" xfId="21030" builtinId="9" hidden="1"/>
    <cellStyle name="Followed Hyperlink" xfId="21032" builtinId="9" hidden="1"/>
    <cellStyle name="Followed Hyperlink" xfId="21034" builtinId="9" hidden="1"/>
    <cellStyle name="Followed Hyperlink" xfId="21036" builtinId="9" hidden="1"/>
    <cellStyle name="Followed Hyperlink" xfId="21038" builtinId="9" hidden="1"/>
    <cellStyle name="Followed Hyperlink" xfId="21040" builtinId="9" hidden="1"/>
    <cellStyle name="Followed Hyperlink" xfId="21042" builtinId="9" hidden="1"/>
    <cellStyle name="Followed Hyperlink" xfId="21044" builtinId="9" hidden="1"/>
    <cellStyle name="Followed Hyperlink" xfId="21057" builtinId="9" hidden="1"/>
    <cellStyle name="Followed Hyperlink" xfId="21059" builtinId="9" hidden="1"/>
    <cellStyle name="Followed Hyperlink" xfId="21061" builtinId="9" hidden="1"/>
    <cellStyle name="Followed Hyperlink" xfId="21063" builtinId="9" hidden="1"/>
    <cellStyle name="Followed Hyperlink" xfId="21065" builtinId="9" hidden="1"/>
    <cellStyle name="Followed Hyperlink" xfId="21067" builtinId="9" hidden="1"/>
    <cellStyle name="Followed Hyperlink" xfId="21069" builtinId="9" hidden="1"/>
    <cellStyle name="Followed Hyperlink" xfId="21071" builtinId="9" hidden="1"/>
    <cellStyle name="Followed Hyperlink" xfId="21073" builtinId="9" hidden="1"/>
    <cellStyle name="Followed Hyperlink" xfId="21075" builtinId="9" hidden="1"/>
    <cellStyle name="Followed Hyperlink" xfId="21077" builtinId="9" hidden="1"/>
    <cellStyle name="Followed Hyperlink" xfId="21079" builtinId="9" hidden="1"/>
    <cellStyle name="Followed Hyperlink" xfId="21081" builtinId="9" hidden="1"/>
    <cellStyle name="Followed Hyperlink" xfId="21083" builtinId="9" hidden="1"/>
    <cellStyle name="Followed Hyperlink" xfId="21085" builtinId="9" hidden="1"/>
    <cellStyle name="Followed Hyperlink" xfId="21087" builtinId="9" hidden="1"/>
    <cellStyle name="Followed Hyperlink" xfId="21089" builtinId="9" hidden="1"/>
    <cellStyle name="Followed Hyperlink" xfId="21091" builtinId="9" hidden="1"/>
    <cellStyle name="Followed Hyperlink" xfId="21093" builtinId="9" hidden="1"/>
    <cellStyle name="Followed Hyperlink" xfId="21095" builtinId="9" hidden="1"/>
    <cellStyle name="Followed Hyperlink" xfId="21097" builtinId="9" hidden="1"/>
    <cellStyle name="Followed Hyperlink" xfId="21099" builtinId="9" hidden="1"/>
    <cellStyle name="Followed Hyperlink" xfId="21101" builtinId="9" hidden="1"/>
    <cellStyle name="Followed Hyperlink" xfId="21103" builtinId="9" hidden="1"/>
    <cellStyle name="Followed Hyperlink" xfId="21105" builtinId="9" hidden="1"/>
    <cellStyle name="Followed Hyperlink" xfId="21108" builtinId="9" hidden="1"/>
    <cellStyle name="Followed Hyperlink" xfId="21110" builtinId="9" hidden="1"/>
    <cellStyle name="Followed Hyperlink" xfId="21112" builtinId="9" hidden="1"/>
    <cellStyle name="Followed Hyperlink" xfId="21114" builtinId="9" hidden="1"/>
    <cellStyle name="Followed Hyperlink" xfId="21116" builtinId="9" hidden="1"/>
    <cellStyle name="Followed Hyperlink" xfId="21118" builtinId="9" hidden="1"/>
    <cellStyle name="Followed Hyperlink" xfId="21120" builtinId="9" hidden="1"/>
    <cellStyle name="Followed Hyperlink" xfId="21122" builtinId="9" hidden="1"/>
    <cellStyle name="Followed Hyperlink" xfId="21124" builtinId="9" hidden="1"/>
    <cellStyle name="Followed Hyperlink" xfId="21126" builtinId="9" hidden="1"/>
    <cellStyle name="Followed Hyperlink" xfId="21128" builtinId="9" hidden="1"/>
    <cellStyle name="Followed Hyperlink" xfId="21130" builtinId="9" hidden="1"/>
    <cellStyle name="Followed Hyperlink" xfId="21132" builtinId="9" hidden="1"/>
    <cellStyle name="Followed Hyperlink" xfId="21134" builtinId="9" hidden="1"/>
    <cellStyle name="Followed Hyperlink" xfId="21136" builtinId="9" hidden="1"/>
    <cellStyle name="Followed Hyperlink" xfId="21138" builtinId="9" hidden="1"/>
    <cellStyle name="Followed Hyperlink" xfId="21140" builtinId="9" hidden="1"/>
    <cellStyle name="Followed Hyperlink" xfId="21142" builtinId="9" hidden="1"/>
    <cellStyle name="Followed Hyperlink" xfId="21144" builtinId="9" hidden="1"/>
    <cellStyle name="Followed Hyperlink" xfId="21146" builtinId="9" hidden="1"/>
    <cellStyle name="Followed Hyperlink" xfId="21148" builtinId="9" hidden="1"/>
    <cellStyle name="Followed Hyperlink" xfId="21150" builtinId="9" hidden="1"/>
    <cellStyle name="Followed Hyperlink" xfId="21152" builtinId="9" hidden="1"/>
    <cellStyle name="Followed Hyperlink" xfId="21154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5" builtinId="9" hidden="1"/>
    <cellStyle name="Followed Hyperlink" xfId="21197" builtinId="9" hidden="1"/>
    <cellStyle name="Followed Hyperlink" xfId="21199" builtinId="9" hidden="1"/>
    <cellStyle name="Followed Hyperlink" xfId="21201" builtinId="9" hidden="1"/>
    <cellStyle name="Followed Hyperlink" xfId="21203" builtinId="9" hidden="1"/>
    <cellStyle name="Followed Hyperlink" xfId="21205" builtinId="9" hidden="1"/>
    <cellStyle name="Followed Hyperlink" xfId="21207" builtinId="9" hidden="1"/>
    <cellStyle name="Followed Hyperlink" xfId="21209" builtinId="9" hidden="1"/>
    <cellStyle name="Followed Hyperlink" xfId="21211" builtinId="9" hidden="1"/>
    <cellStyle name="Followed Hyperlink" xfId="21213" builtinId="9" hidden="1"/>
    <cellStyle name="Followed Hyperlink" xfId="21215" builtinId="9" hidden="1"/>
    <cellStyle name="Followed Hyperlink" xfId="21217" builtinId="9" hidden="1"/>
    <cellStyle name="Followed Hyperlink" xfId="21219" builtinId="9" hidden="1"/>
    <cellStyle name="Followed Hyperlink" xfId="21221" builtinId="9" hidden="1"/>
    <cellStyle name="Followed Hyperlink" xfId="21223" builtinId="9" hidden="1"/>
    <cellStyle name="Followed Hyperlink" xfId="21225" builtinId="9" hidden="1"/>
    <cellStyle name="Followed Hyperlink" xfId="21227" builtinId="9" hidden="1"/>
    <cellStyle name="Followed Hyperlink" xfId="21229" builtinId="9" hidden="1"/>
    <cellStyle name="Followed Hyperlink" xfId="21231" builtinId="9" hidden="1"/>
    <cellStyle name="Followed Hyperlink" xfId="21233" builtinId="9" hidden="1"/>
    <cellStyle name="Followed Hyperlink" xfId="21235" builtinId="9" hidden="1"/>
    <cellStyle name="Followed Hyperlink" xfId="21237" builtinId="9" hidden="1"/>
    <cellStyle name="Followed Hyperlink" xfId="21239" builtinId="9" hidden="1"/>
    <cellStyle name="Followed Hyperlink" xfId="21241" builtinId="9" hidden="1"/>
    <cellStyle name="Followed Hyperlink" xfId="21243" builtinId="9" hidden="1"/>
    <cellStyle name="Followed Hyperlink" xfId="21245" builtinId="9" hidden="1"/>
    <cellStyle name="Followed Hyperlink" xfId="21247" builtinId="9" hidden="1"/>
    <cellStyle name="Followed Hyperlink" xfId="21249" builtinId="9" hidden="1"/>
    <cellStyle name="Followed Hyperlink" xfId="21251" builtinId="9" hidden="1"/>
    <cellStyle name="Followed Hyperlink" xfId="21253" builtinId="9" hidden="1"/>
    <cellStyle name="Followed Hyperlink" xfId="21255" builtinId="9" hidden="1"/>
    <cellStyle name="Followed Hyperlink" xfId="21257" builtinId="9" hidden="1"/>
    <cellStyle name="Followed Hyperlink" xfId="21259" builtinId="9" hidden="1"/>
    <cellStyle name="Followed Hyperlink" xfId="21261" builtinId="9" hidden="1"/>
    <cellStyle name="Followed Hyperlink" xfId="21263" builtinId="9" hidden="1"/>
    <cellStyle name="Followed Hyperlink" xfId="21265" builtinId="9" hidden="1"/>
    <cellStyle name="Followed Hyperlink" xfId="21267" builtinId="9" hidden="1"/>
    <cellStyle name="Followed Hyperlink" xfId="21269" builtinId="9" hidden="1"/>
    <cellStyle name="Followed Hyperlink" xfId="21271" builtinId="9" hidden="1"/>
    <cellStyle name="Followed Hyperlink" xfId="21273" builtinId="9" hidden="1"/>
    <cellStyle name="Followed Hyperlink" xfId="21275" builtinId="9" hidden="1"/>
    <cellStyle name="Followed Hyperlink" xfId="21277" builtinId="9" hidden="1"/>
    <cellStyle name="Followed Hyperlink" xfId="21279" builtinId="9" hidden="1"/>
    <cellStyle name="Followed Hyperlink" xfId="21281" builtinId="9" hidden="1"/>
    <cellStyle name="Followed Hyperlink" xfId="21283" builtinId="9" hidden="1"/>
    <cellStyle name="Followed Hyperlink" xfId="21285" builtinId="9" hidden="1"/>
    <cellStyle name="Followed Hyperlink" xfId="21287" builtinId="9" hidden="1"/>
    <cellStyle name="Followed Hyperlink" xfId="21289" builtinId="9" hidden="1"/>
    <cellStyle name="Followed Hyperlink" xfId="21291" builtinId="9" hidden="1"/>
    <cellStyle name="Followed Hyperlink" xfId="21293" builtinId="9" hidden="1"/>
    <cellStyle name="Followed Hyperlink" xfId="21295" builtinId="9" hidden="1"/>
    <cellStyle name="Followed Hyperlink" xfId="21297" builtinId="9" hidden="1"/>
    <cellStyle name="Followed Hyperlink" xfId="21299" builtinId="9" hidden="1"/>
    <cellStyle name="Followed Hyperlink" xfId="21301" builtinId="9" hidden="1"/>
    <cellStyle name="Followed Hyperlink" xfId="21303" builtinId="9" hidden="1"/>
    <cellStyle name="Followed Hyperlink" xfId="21305" builtinId="9" hidden="1"/>
    <cellStyle name="Followed Hyperlink" xfId="21307" builtinId="9" hidden="1"/>
    <cellStyle name="Followed Hyperlink" xfId="21309" builtinId="9" hidden="1"/>
    <cellStyle name="Followed Hyperlink" xfId="21311" builtinId="9" hidden="1"/>
    <cellStyle name="Followed Hyperlink" xfId="21313" builtinId="9" hidden="1"/>
    <cellStyle name="Followed Hyperlink" xfId="21315" builtinId="9" hidden="1"/>
    <cellStyle name="Followed Hyperlink" xfId="21317" builtinId="9" hidden="1"/>
    <cellStyle name="Followed Hyperlink" xfId="21319" builtinId="9" hidden="1"/>
    <cellStyle name="Followed Hyperlink" xfId="21321" builtinId="9" hidden="1"/>
    <cellStyle name="Followed Hyperlink" xfId="21323" builtinId="9" hidden="1"/>
    <cellStyle name="Followed Hyperlink" xfId="21325" builtinId="9" hidden="1"/>
    <cellStyle name="Followed Hyperlink" xfId="21327" builtinId="9" hidden="1"/>
    <cellStyle name="Followed Hyperlink" xfId="21329" builtinId="9" hidden="1"/>
    <cellStyle name="Followed Hyperlink" xfId="21331" builtinId="9" hidden="1"/>
    <cellStyle name="Followed Hyperlink" xfId="21333" builtinId="9" hidden="1"/>
    <cellStyle name="Followed Hyperlink" xfId="21335" builtinId="9" hidden="1"/>
    <cellStyle name="Followed Hyperlink" xfId="21337" builtinId="9" hidden="1"/>
    <cellStyle name="Followed Hyperlink" xfId="21339" builtinId="9" hidden="1"/>
    <cellStyle name="Followed Hyperlink" xfId="21341" builtinId="9" hidden="1"/>
    <cellStyle name="Followed Hyperlink" xfId="21343" builtinId="9" hidden="1"/>
    <cellStyle name="Followed Hyperlink" xfId="21345" builtinId="9" hidden="1"/>
    <cellStyle name="Followed Hyperlink" xfId="21347" builtinId="9" hidden="1"/>
    <cellStyle name="Followed Hyperlink" xfId="21349" builtinId="9" hidden="1"/>
    <cellStyle name="Followed Hyperlink" xfId="21351" builtinId="9" hidden="1"/>
    <cellStyle name="Followed Hyperlink" xfId="21353" builtinId="9" hidden="1"/>
    <cellStyle name="Followed Hyperlink" xfId="21355" builtinId="9" hidden="1"/>
    <cellStyle name="Followed Hyperlink" xfId="21357" builtinId="9" hidden="1"/>
    <cellStyle name="Followed Hyperlink" xfId="21359" builtinId="9" hidden="1"/>
    <cellStyle name="Followed Hyperlink" xfId="21361" builtinId="9" hidden="1"/>
    <cellStyle name="Followed Hyperlink" xfId="21363" builtinId="9" hidden="1"/>
    <cellStyle name="Followed Hyperlink" xfId="21365" builtinId="9" hidden="1"/>
    <cellStyle name="Followed Hyperlink" xfId="21367" builtinId="9" hidden="1"/>
    <cellStyle name="Followed Hyperlink" xfId="21369" builtinId="9" hidden="1"/>
    <cellStyle name="Followed Hyperlink" xfId="21371" builtinId="9" hidden="1"/>
    <cellStyle name="Followed Hyperlink" xfId="21373" builtinId="9" hidden="1"/>
    <cellStyle name="Followed Hyperlink" xfId="21375" builtinId="9" hidden="1"/>
    <cellStyle name="Followed Hyperlink" xfId="21377" builtinId="9" hidden="1"/>
    <cellStyle name="Followed Hyperlink" xfId="21379" builtinId="9" hidden="1"/>
    <cellStyle name="Followed Hyperlink" xfId="21381" builtinId="9" hidden="1"/>
    <cellStyle name="Followed Hyperlink" xfId="21383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1" builtinId="9" hidden="1"/>
    <cellStyle name="Followed Hyperlink" xfId="21393" builtinId="9" hidden="1"/>
    <cellStyle name="Followed Hyperlink" xfId="21395" builtinId="9" hidden="1"/>
    <cellStyle name="Followed Hyperlink" xfId="21397" builtinId="9" hidden="1"/>
    <cellStyle name="Followed Hyperlink" xfId="21399" builtinId="9" hidden="1"/>
    <cellStyle name="Followed Hyperlink" xfId="21401" builtinId="9" hidden="1"/>
    <cellStyle name="Followed Hyperlink" xfId="21403" builtinId="9" hidden="1"/>
    <cellStyle name="Followed Hyperlink" xfId="21405" builtinId="9" hidden="1"/>
    <cellStyle name="Followed Hyperlink" xfId="21407" builtinId="9" hidden="1"/>
    <cellStyle name="Followed Hyperlink" xfId="21409" builtinId="9" hidden="1"/>
    <cellStyle name="Followed Hyperlink" xfId="21411" builtinId="9" hidden="1"/>
    <cellStyle name="Followed Hyperlink" xfId="21413" builtinId="9" hidden="1"/>
    <cellStyle name="Followed Hyperlink" xfId="21415" builtinId="9" hidden="1"/>
    <cellStyle name="Followed Hyperlink" xfId="21417" builtinId="9" hidden="1"/>
    <cellStyle name="Followed Hyperlink" xfId="21419" builtinId="9" hidden="1"/>
    <cellStyle name="Followed Hyperlink" xfId="21421" builtinId="9" hidden="1"/>
    <cellStyle name="Followed Hyperlink" xfId="21054" builtinId="9" hidden="1"/>
    <cellStyle name="Followed Hyperlink" xfId="21423" builtinId="9" hidden="1"/>
    <cellStyle name="Followed Hyperlink" xfId="21425" builtinId="9" hidden="1"/>
    <cellStyle name="Followed Hyperlink" xfId="21427" builtinId="9" hidden="1"/>
    <cellStyle name="Followed Hyperlink" xfId="21429" builtinId="9" hidden="1"/>
    <cellStyle name="Followed Hyperlink" xfId="21431" builtinId="9" hidden="1"/>
    <cellStyle name="Followed Hyperlink" xfId="21433" builtinId="9" hidden="1"/>
    <cellStyle name="Followed Hyperlink" xfId="21435" builtinId="9" hidden="1"/>
    <cellStyle name="Followed Hyperlink" xfId="21437" builtinId="9" hidden="1"/>
    <cellStyle name="Followed Hyperlink" xfId="21439" builtinId="9" hidden="1"/>
    <cellStyle name="Followed Hyperlink" xfId="21441" builtinId="9" hidden="1"/>
    <cellStyle name="Followed Hyperlink" xfId="21443" builtinId="9" hidden="1"/>
    <cellStyle name="Followed Hyperlink" xfId="21445" builtinId="9" hidden="1"/>
    <cellStyle name="Followed Hyperlink" xfId="21447" builtinId="9" hidden="1"/>
    <cellStyle name="Followed Hyperlink" xfId="21449" builtinId="9" hidden="1"/>
    <cellStyle name="Followed Hyperlink" xfId="21451" builtinId="9" hidden="1"/>
    <cellStyle name="Followed Hyperlink" xfId="21453" builtinId="9" hidden="1"/>
    <cellStyle name="Followed Hyperlink" xfId="21455" builtinId="9" hidden="1"/>
    <cellStyle name="Followed Hyperlink" xfId="21457" builtinId="9" hidden="1"/>
    <cellStyle name="Followed Hyperlink" xfId="21459" builtinId="9" hidden="1"/>
    <cellStyle name="Followed Hyperlink" xfId="21461" builtinId="9" hidden="1"/>
    <cellStyle name="Followed Hyperlink" xfId="21463" builtinId="9" hidden="1"/>
    <cellStyle name="Followed Hyperlink" xfId="21465" builtinId="9" hidden="1"/>
    <cellStyle name="Followed Hyperlink" xfId="21467" builtinId="9" hidden="1"/>
    <cellStyle name="Followed Hyperlink" xfId="21469" builtinId="9" hidden="1"/>
    <cellStyle name="Followed Hyperlink" xfId="21471" builtinId="9" hidden="1"/>
    <cellStyle name="Followed Hyperlink" xfId="21473" builtinId="9" hidden="1"/>
    <cellStyle name="Followed Hyperlink" xfId="21475" builtinId="9" hidden="1"/>
    <cellStyle name="Followed Hyperlink" xfId="21477" builtinId="9" hidden="1"/>
    <cellStyle name="Followed Hyperlink" xfId="21479" builtinId="9" hidden="1"/>
    <cellStyle name="Followed Hyperlink" xfId="21481" builtinId="9" hidden="1"/>
    <cellStyle name="Followed Hyperlink" xfId="21483" builtinId="9" hidden="1"/>
    <cellStyle name="Followed Hyperlink" xfId="21485" builtinId="9" hidden="1"/>
    <cellStyle name="Followed Hyperlink" xfId="21487" builtinId="9" hidden="1"/>
    <cellStyle name="Followed Hyperlink" xfId="21489" builtinId="9" hidden="1"/>
    <cellStyle name="Followed Hyperlink" xfId="21491" builtinId="9" hidden="1"/>
    <cellStyle name="Followed Hyperlink" xfId="21493" builtinId="9" hidden="1"/>
    <cellStyle name="Followed Hyperlink" xfId="21495" builtinId="9" hidden="1"/>
    <cellStyle name="Followed Hyperlink" xfId="21497" builtinId="9" hidden="1"/>
    <cellStyle name="Followed Hyperlink" xfId="21499" builtinId="9" hidden="1"/>
    <cellStyle name="Followed Hyperlink" xfId="21501" builtinId="9" hidden="1"/>
    <cellStyle name="Followed Hyperlink" xfId="21503" builtinId="9" hidden="1"/>
    <cellStyle name="Followed Hyperlink" xfId="21505" builtinId="9" hidden="1"/>
    <cellStyle name="Followed Hyperlink" xfId="21507" builtinId="9" hidden="1"/>
    <cellStyle name="Followed Hyperlink" xfId="21509" builtinId="9" hidden="1"/>
    <cellStyle name="Followed Hyperlink" xfId="21511" builtinId="9" hidden="1"/>
    <cellStyle name="Followed Hyperlink" xfId="21513" builtinId="9" hidden="1"/>
    <cellStyle name="Followed Hyperlink" xfId="21515" builtinId="9" hidden="1"/>
    <cellStyle name="Followed Hyperlink" xfId="21517" builtinId="9" hidden="1"/>
    <cellStyle name="Followed Hyperlink" xfId="21519" builtinId="9" hidden="1"/>
    <cellStyle name="Followed Hyperlink" xfId="21521" builtinId="9" hidden="1"/>
    <cellStyle name="Followed Hyperlink" xfId="21523" builtinId="9" hidden="1"/>
    <cellStyle name="Followed Hyperlink" xfId="21525" builtinId="9" hidden="1"/>
    <cellStyle name="Followed Hyperlink" xfId="21527" builtinId="9" hidden="1"/>
    <cellStyle name="Followed Hyperlink" xfId="21529" builtinId="9" hidden="1"/>
    <cellStyle name="Followed Hyperlink" xfId="21531" builtinId="9" hidden="1"/>
    <cellStyle name="Followed Hyperlink" xfId="21533" builtinId="9" hidden="1"/>
    <cellStyle name="Followed Hyperlink" xfId="21535" builtinId="9" hidden="1"/>
    <cellStyle name="Followed Hyperlink" xfId="21537" builtinId="9" hidden="1"/>
    <cellStyle name="Followed Hyperlink" xfId="21539" builtinId="9" hidden="1"/>
    <cellStyle name="Followed Hyperlink" xfId="21541" builtinId="9" hidden="1"/>
    <cellStyle name="Followed Hyperlink" xfId="21543" builtinId="9" hidden="1"/>
    <cellStyle name="Followed Hyperlink" xfId="21545" builtinId="9" hidden="1"/>
    <cellStyle name="Followed Hyperlink" xfId="21547" builtinId="9" hidden="1"/>
    <cellStyle name="Followed Hyperlink" xfId="21549" builtinId="9" hidden="1"/>
    <cellStyle name="Followed Hyperlink" xfId="21551" builtinId="9" hidden="1"/>
    <cellStyle name="Followed Hyperlink" xfId="21553" builtinId="9" hidden="1"/>
    <cellStyle name="Followed Hyperlink" xfId="21555" builtinId="9" hidden="1"/>
    <cellStyle name="Followed Hyperlink" xfId="21557" builtinId="9" hidden="1"/>
    <cellStyle name="Followed Hyperlink" xfId="21559" builtinId="9" hidden="1"/>
    <cellStyle name="Followed Hyperlink" xfId="21561" builtinId="9" hidden="1"/>
    <cellStyle name="Followed Hyperlink" xfId="21563" builtinId="9" hidden="1"/>
    <cellStyle name="Followed Hyperlink" xfId="21565" builtinId="9" hidden="1"/>
    <cellStyle name="Followed Hyperlink" xfId="21567" builtinId="9" hidden="1"/>
    <cellStyle name="Followed Hyperlink" xfId="21569" builtinId="9" hidden="1"/>
    <cellStyle name="Followed Hyperlink" xfId="21571" builtinId="9" hidden="1"/>
    <cellStyle name="Followed Hyperlink" xfId="21573" builtinId="9" hidden="1"/>
    <cellStyle name="Followed Hyperlink" xfId="21575" builtinId="9" hidden="1"/>
    <cellStyle name="Followed Hyperlink" xfId="21577" builtinId="9" hidden="1"/>
    <cellStyle name="Followed Hyperlink" xfId="21579" builtinId="9" hidden="1"/>
    <cellStyle name="Followed Hyperlink" xfId="21581" builtinId="9" hidden="1"/>
    <cellStyle name="Followed Hyperlink" xfId="21583" builtinId="9" hidden="1"/>
    <cellStyle name="Followed Hyperlink" xfId="21585" builtinId="9" hidden="1"/>
    <cellStyle name="Followed Hyperlink" xfId="21587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7" builtinId="9" hidden="1"/>
    <cellStyle name="Followed Hyperlink" xfId="21599" builtinId="9" hidden="1"/>
    <cellStyle name="Followed Hyperlink" xfId="21601" builtinId="9" hidden="1"/>
    <cellStyle name="Followed Hyperlink" xfId="21053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1" builtinId="9" hidden="1"/>
    <cellStyle name="Followed Hyperlink" xfId="21613" builtinId="9" hidden="1"/>
    <cellStyle name="Followed Hyperlink" xfId="21615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5" builtinId="9" hidden="1"/>
    <cellStyle name="Followed Hyperlink" xfId="21627" builtinId="9" hidden="1"/>
    <cellStyle name="Followed Hyperlink" xfId="21629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Followed Hyperlink" xfId="21637" builtinId="9" hidden="1"/>
    <cellStyle name="Followed Hyperlink" xfId="21639" builtinId="9" hidden="1"/>
    <cellStyle name="Followed Hyperlink" xfId="21641" builtinId="9" hidden="1"/>
    <cellStyle name="Followed Hyperlink" xfId="21643" builtinId="9" hidden="1"/>
    <cellStyle name="Followed Hyperlink" xfId="21645" builtinId="9" hidden="1"/>
    <cellStyle name="Followed Hyperlink" xfId="21647" builtinId="9" hidden="1"/>
    <cellStyle name="Followed Hyperlink" xfId="21649" builtinId="9" hidden="1"/>
    <cellStyle name="Followed Hyperlink" xfId="21651" builtinId="9" hidden="1"/>
    <cellStyle name="Followed Hyperlink" xfId="21653" builtinId="9" hidden="1"/>
    <cellStyle name="Followed Hyperlink" xfId="21655" builtinId="9" hidden="1"/>
    <cellStyle name="Followed Hyperlink" xfId="21657" builtinId="9" hidden="1"/>
    <cellStyle name="Followed Hyperlink" xfId="21659" builtinId="9" hidden="1"/>
    <cellStyle name="Followed Hyperlink" xfId="21661" builtinId="9" hidden="1"/>
    <cellStyle name="Followed Hyperlink" xfId="21663" builtinId="9" hidden="1"/>
    <cellStyle name="Followed Hyperlink" xfId="21665" builtinId="9" hidden="1"/>
    <cellStyle name="Followed Hyperlink" xfId="21667" builtinId="9" hidden="1"/>
    <cellStyle name="Followed Hyperlink" xfId="21669" builtinId="9" hidden="1"/>
    <cellStyle name="Followed Hyperlink" xfId="21671" builtinId="9" hidden="1"/>
    <cellStyle name="Followed Hyperlink" xfId="21673" builtinId="9" hidden="1"/>
    <cellStyle name="Followed Hyperlink" xfId="21675" builtinId="9" hidden="1"/>
    <cellStyle name="Followed Hyperlink" xfId="21677" builtinId="9" hidden="1"/>
    <cellStyle name="Followed Hyperlink" xfId="21679" builtinId="9" hidden="1"/>
    <cellStyle name="Followed Hyperlink" xfId="21681" builtinId="9" hidden="1"/>
    <cellStyle name="Followed Hyperlink" xfId="21683" builtinId="9" hidden="1"/>
    <cellStyle name="Followed Hyperlink" xfId="21685" builtinId="9" hidden="1"/>
    <cellStyle name="Followed Hyperlink" xfId="21687" builtinId="9" hidden="1"/>
    <cellStyle name="Followed Hyperlink" xfId="21689" builtinId="9" hidden="1"/>
    <cellStyle name="Followed Hyperlink" xfId="21691" builtinId="9" hidden="1"/>
    <cellStyle name="Followed Hyperlink" xfId="21693" builtinId="9" hidden="1"/>
    <cellStyle name="Followed Hyperlink" xfId="21695" builtinId="9" hidden="1"/>
    <cellStyle name="Followed Hyperlink" xfId="21697" builtinId="9" hidden="1"/>
    <cellStyle name="Followed Hyperlink" xfId="21699" builtinId="9" hidden="1"/>
    <cellStyle name="Followed Hyperlink" xfId="21701" builtinId="9" hidden="1"/>
    <cellStyle name="Followed Hyperlink" xfId="21703" builtinId="9" hidden="1"/>
    <cellStyle name="Followed Hyperlink" xfId="21705" builtinId="9" hidden="1"/>
    <cellStyle name="Followed Hyperlink" xfId="21707" builtinId="9" hidden="1"/>
    <cellStyle name="Followed Hyperlink" xfId="21709" builtinId="9" hidden="1"/>
    <cellStyle name="Followed Hyperlink" xfId="21711" builtinId="9" hidden="1"/>
    <cellStyle name="Followed Hyperlink" xfId="21713" builtinId="9" hidden="1"/>
    <cellStyle name="Followed Hyperlink" xfId="21715" builtinId="9" hidden="1"/>
    <cellStyle name="Followed Hyperlink" xfId="21717" builtinId="9" hidden="1"/>
    <cellStyle name="Followed Hyperlink" xfId="21719" builtinId="9" hidden="1"/>
    <cellStyle name="Followed Hyperlink" xfId="21721" builtinId="9" hidden="1"/>
    <cellStyle name="Followed Hyperlink" xfId="21723" builtinId="9" hidden="1"/>
    <cellStyle name="Followed Hyperlink" xfId="21725" builtinId="9" hidden="1"/>
    <cellStyle name="Followed Hyperlink" xfId="21727" builtinId="9" hidden="1"/>
    <cellStyle name="Followed Hyperlink" xfId="21729" builtinId="9" hidden="1"/>
    <cellStyle name="Followed Hyperlink" xfId="21731" builtinId="9" hidden="1"/>
    <cellStyle name="Followed Hyperlink" xfId="21733" builtinId="9" hidden="1"/>
    <cellStyle name="Followed Hyperlink" xfId="21735" builtinId="9" hidden="1"/>
    <cellStyle name="Followed Hyperlink" xfId="21737" builtinId="9" hidden="1"/>
    <cellStyle name="Followed Hyperlink" xfId="21739" builtinId="9" hidden="1"/>
    <cellStyle name="Followed Hyperlink" xfId="21741" builtinId="9" hidden="1"/>
    <cellStyle name="Followed Hyperlink" xfId="21743" builtinId="9" hidden="1"/>
    <cellStyle name="Followed Hyperlink" xfId="21745" builtinId="9" hidden="1"/>
    <cellStyle name="Followed Hyperlink" xfId="21747" builtinId="9" hidden="1"/>
    <cellStyle name="Followed Hyperlink" xfId="21749" builtinId="9" hidden="1"/>
    <cellStyle name="Followed Hyperlink" xfId="21751" builtinId="9" hidden="1"/>
    <cellStyle name="Followed Hyperlink" xfId="21753" builtinId="9" hidden="1"/>
    <cellStyle name="Followed Hyperlink" xfId="21755" builtinId="9" hidden="1"/>
    <cellStyle name="Followed Hyperlink" xfId="21757" builtinId="9" hidden="1"/>
    <cellStyle name="Followed Hyperlink" xfId="21759" builtinId="9" hidden="1"/>
    <cellStyle name="Followed Hyperlink" xfId="21761" builtinId="9" hidden="1"/>
    <cellStyle name="Followed Hyperlink" xfId="21763" builtinId="9" hidden="1"/>
    <cellStyle name="Followed Hyperlink" xfId="21765" builtinId="9" hidden="1"/>
    <cellStyle name="Followed Hyperlink" xfId="21767" builtinId="9" hidden="1"/>
    <cellStyle name="Followed Hyperlink" xfId="21769" builtinId="9" hidden="1"/>
    <cellStyle name="Followed Hyperlink" xfId="21771" builtinId="9" hidden="1"/>
    <cellStyle name="Followed Hyperlink" xfId="21773" builtinId="9" hidden="1"/>
    <cellStyle name="Followed Hyperlink" xfId="21775" builtinId="9" hidden="1"/>
    <cellStyle name="Followed Hyperlink" xfId="21777" builtinId="9" hidden="1"/>
    <cellStyle name="Followed Hyperlink" xfId="21779" builtinId="9" hidden="1"/>
    <cellStyle name="Followed Hyperlink" xfId="2178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88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175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307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439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571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703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835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147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234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366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498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630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762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1894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206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605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004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091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223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535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622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754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066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153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285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417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549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681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813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4945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077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389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2" builtinId="8" hidden="1"/>
    <cellStyle name="Hyperlink" xfId="5574" builtinId="8" hidden="1"/>
    <cellStyle name="Hyperlink" xfId="5576" builtinId="8" hidden="1"/>
    <cellStyle name="Hyperlink" xfId="5578" builtinId="8" hidden="1"/>
    <cellStyle name="Hyperlink" xfId="5580" builtinId="8" hidden="1"/>
    <cellStyle name="Hyperlink" xfId="5582" builtinId="8" hidden="1"/>
    <cellStyle name="Hyperlink" xfId="5584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2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0" builtinId="8" hidden="1"/>
    <cellStyle name="Hyperlink" xfId="5602" builtinId="8" hidden="1"/>
    <cellStyle name="Hyperlink" xfId="5604" builtinId="8" hidden="1"/>
    <cellStyle name="Hyperlink" xfId="5606" builtinId="8" hidden="1"/>
    <cellStyle name="Hyperlink" xfId="5610" builtinId="8" hidden="1"/>
    <cellStyle name="Hyperlink" xfId="5612" builtinId="8" hidden="1"/>
    <cellStyle name="Hyperlink" xfId="5614" builtinId="8" hidden="1"/>
    <cellStyle name="Hyperlink" xfId="5616" builtinId="8" hidden="1"/>
    <cellStyle name="Hyperlink" xfId="5618" builtinId="8" hidden="1"/>
    <cellStyle name="Hyperlink" xfId="5620" builtinId="8" hidden="1"/>
    <cellStyle name="Hyperlink" xfId="5622" builtinId="8" hidden="1"/>
    <cellStyle name="Hyperlink" xfId="5624" builtinId="8" hidden="1"/>
    <cellStyle name="Hyperlink" xfId="5626" builtinId="8" hidden="1"/>
    <cellStyle name="Hyperlink" xfId="5628" builtinId="8" hidden="1"/>
    <cellStyle name="Hyperlink" xfId="5630" builtinId="8" hidden="1"/>
    <cellStyle name="Hyperlink" xfId="5632" builtinId="8" hidden="1"/>
    <cellStyle name="Hyperlink" xfId="5634" builtinId="8" hidden="1"/>
    <cellStyle name="Hyperlink" xfId="5636" builtinId="8" hidden="1"/>
    <cellStyle name="Hyperlink" xfId="5638" builtinId="8" hidden="1"/>
    <cellStyle name="Hyperlink" xfId="5640" builtinId="8" hidden="1"/>
    <cellStyle name="Hyperlink" xfId="5642" builtinId="8" hidden="1"/>
    <cellStyle name="Hyperlink" xfId="5644" builtinId="8" hidden="1"/>
    <cellStyle name="Hyperlink" xfId="5646" builtinId="8" hidden="1"/>
    <cellStyle name="Hyperlink" xfId="5648" builtinId="8" hidden="1"/>
    <cellStyle name="Hyperlink" xfId="5650" builtinId="8" hidden="1"/>
    <cellStyle name="Hyperlink" xfId="5652" builtinId="8" hidden="1"/>
    <cellStyle name="Hyperlink" xfId="5654" builtinId="8" hidden="1"/>
    <cellStyle name="Hyperlink" xfId="5476" builtinId="8" hidden="1"/>
    <cellStyle name="Hyperlink" xfId="5656" builtinId="8" hidden="1"/>
    <cellStyle name="Hyperlink" xfId="5658" builtinId="8" hidden="1"/>
    <cellStyle name="Hyperlink" xfId="5660" builtinId="8" hidden="1"/>
    <cellStyle name="Hyperlink" xfId="5662" builtinId="8" hidden="1"/>
    <cellStyle name="Hyperlink" xfId="5664" builtinId="8" hidden="1"/>
    <cellStyle name="Hyperlink" xfId="5666" builtinId="8" hidden="1"/>
    <cellStyle name="Hyperlink" xfId="5668" builtinId="8" hidden="1"/>
    <cellStyle name="Hyperlink" xfId="5670" builtinId="8" hidden="1"/>
    <cellStyle name="Hyperlink" xfId="5672" builtinId="8" hidden="1"/>
    <cellStyle name="Hyperlink" xfId="5674" builtinId="8" hidden="1"/>
    <cellStyle name="Hyperlink" xfId="5676" builtinId="8" hidden="1"/>
    <cellStyle name="Hyperlink" xfId="5678" builtinId="8" hidden="1"/>
    <cellStyle name="Hyperlink" xfId="5680" builtinId="8" hidden="1"/>
    <cellStyle name="Hyperlink" xfId="5682" builtinId="8" hidden="1"/>
    <cellStyle name="Hyperlink" xfId="5684" builtinId="8" hidden="1"/>
    <cellStyle name="Hyperlink" xfId="5686" builtinId="8" hidden="1"/>
    <cellStyle name="Hyperlink" xfId="5688" builtinId="8" hidden="1"/>
    <cellStyle name="Hyperlink" xfId="5690" builtinId="8" hidden="1"/>
    <cellStyle name="Hyperlink" xfId="5692" builtinId="8" hidden="1"/>
    <cellStyle name="Hyperlink" xfId="5694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608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740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0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5968" builtinId="8" hidden="1"/>
    <cellStyle name="Hyperlink" xfId="5970" builtinId="8" hidden="1"/>
    <cellStyle name="Hyperlink" xfId="5972" builtinId="8" hidden="1"/>
    <cellStyle name="Hyperlink" xfId="5974" builtinId="8" hidden="1"/>
    <cellStyle name="Hyperlink" xfId="5976" builtinId="8" hidden="1"/>
    <cellStyle name="Hyperlink" xfId="5978" builtinId="8" hidden="1"/>
    <cellStyle name="Hyperlink" xfId="5980" builtinId="8" hidden="1"/>
    <cellStyle name="Hyperlink" xfId="5982" builtinId="8" hidden="1"/>
    <cellStyle name="Hyperlink" xfId="5984" builtinId="8" hidden="1"/>
    <cellStyle name="Hyperlink" xfId="5986" builtinId="8" hidden="1"/>
    <cellStyle name="Hyperlink" xfId="5988" builtinId="8" hidden="1"/>
    <cellStyle name="Hyperlink" xfId="5990" builtinId="8" hidden="1"/>
    <cellStyle name="Hyperlink" xfId="5992" builtinId="8" hidden="1"/>
    <cellStyle name="Hyperlink" xfId="5994" builtinId="8" hidden="1"/>
    <cellStyle name="Hyperlink" xfId="5996" builtinId="8" hidden="1"/>
    <cellStyle name="Hyperlink" xfId="5998" builtinId="8" hidden="1"/>
    <cellStyle name="Hyperlink" xfId="6000" builtinId="8" hidden="1"/>
    <cellStyle name="Hyperlink" xfId="6002" builtinId="8" hidden="1"/>
    <cellStyle name="Hyperlink" xfId="6006" builtinId="8" hidden="1"/>
    <cellStyle name="Hyperlink" xfId="6008" builtinId="8" hidden="1"/>
    <cellStyle name="Hyperlink" xfId="6010" builtinId="8" hidden="1"/>
    <cellStyle name="Hyperlink" xfId="6012" builtinId="8" hidden="1"/>
    <cellStyle name="Hyperlink" xfId="6014" builtinId="8" hidden="1"/>
    <cellStyle name="Hyperlink" xfId="6016" builtinId="8" hidden="1"/>
    <cellStyle name="Hyperlink" xfId="6018" builtinId="8" hidden="1"/>
    <cellStyle name="Hyperlink" xfId="6020" builtinId="8" hidden="1"/>
    <cellStyle name="Hyperlink" xfId="6022" builtinId="8" hidden="1"/>
    <cellStyle name="Hyperlink" xfId="6024" builtinId="8" hidden="1"/>
    <cellStyle name="Hyperlink" xfId="6026" builtinId="8" hidden="1"/>
    <cellStyle name="Hyperlink" xfId="6028" builtinId="8" hidden="1"/>
    <cellStyle name="Hyperlink" xfId="6030" builtinId="8" hidden="1"/>
    <cellStyle name="Hyperlink" xfId="6032" builtinId="8" hidden="1"/>
    <cellStyle name="Hyperlink" xfId="6034" builtinId="8" hidden="1"/>
    <cellStyle name="Hyperlink" xfId="6036" builtinId="8" hidden="1"/>
    <cellStyle name="Hyperlink" xfId="6038" builtinId="8" hidden="1"/>
    <cellStyle name="Hyperlink" xfId="6040" builtinId="8" hidden="1"/>
    <cellStyle name="Hyperlink" xfId="6042" builtinId="8" hidden="1"/>
    <cellStyle name="Hyperlink" xfId="6044" builtinId="8" hidden="1"/>
    <cellStyle name="Hyperlink" xfId="6046" builtinId="8" hidden="1"/>
    <cellStyle name="Hyperlink" xfId="6048" builtinId="8" hidden="1"/>
    <cellStyle name="Hyperlink" xfId="6050" builtinId="8" hidden="1"/>
    <cellStyle name="Hyperlink" xfId="5872" builtinId="8" hidden="1"/>
    <cellStyle name="Hyperlink" xfId="6052" builtinId="8" hidden="1"/>
    <cellStyle name="Hyperlink" xfId="6054" builtinId="8" hidden="1"/>
    <cellStyle name="Hyperlink" xfId="6056" builtinId="8" hidden="1"/>
    <cellStyle name="Hyperlink" xfId="6058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0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8" builtinId="8" hidden="1"/>
    <cellStyle name="Hyperlink" xfId="6150" builtinId="8" hidden="1"/>
    <cellStyle name="Hyperlink" xfId="6152" builtinId="8" hidden="1"/>
    <cellStyle name="Hyperlink" xfId="6154" builtinId="8" hidden="1"/>
    <cellStyle name="Hyperlink" xfId="6156" builtinId="8" hidden="1"/>
    <cellStyle name="Hyperlink" xfId="6158" builtinId="8" hidden="1"/>
    <cellStyle name="Hyperlink" xfId="6160" builtinId="8" hidden="1"/>
    <cellStyle name="Hyperlink" xfId="6162" builtinId="8" hidden="1"/>
    <cellStyle name="Hyperlink" xfId="6164" builtinId="8" hidden="1"/>
    <cellStyle name="Hyperlink" xfId="6166" builtinId="8" hidden="1"/>
    <cellStyle name="Hyperlink" xfId="6168" builtinId="8" hidden="1"/>
    <cellStyle name="Hyperlink" xfId="6170" builtinId="8" hidden="1"/>
    <cellStyle name="Hyperlink" xfId="6172" builtinId="8" hidden="1"/>
    <cellStyle name="Hyperlink" xfId="6174" builtinId="8" hidden="1"/>
    <cellStyle name="Hyperlink" xfId="6176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004" builtinId="8" hidden="1"/>
    <cellStyle name="Hyperlink" xfId="6184" builtinId="8" hidden="1"/>
    <cellStyle name="Hyperlink" xfId="6186" builtinId="8" hidden="1"/>
    <cellStyle name="Hyperlink" xfId="6188" builtinId="8" hidden="1"/>
    <cellStyle name="Hyperlink" xfId="6190" builtinId="8" hidden="1"/>
    <cellStyle name="Hyperlink" xfId="6192" builtinId="8" hidden="1"/>
    <cellStyle name="Hyperlink" xfId="6194" builtinId="8" hidden="1"/>
    <cellStyle name="Hyperlink" xfId="6196" builtinId="8" hidden="1"/>
    <cellStyle name="Hyperlink" xfId="6198" builtinId="8" hidden="1"/>
    <cellStyle name="Hyperlink" xfId="6200" builtinId="8" hidden="1"/>
    <cellStyle name="Hyperlink" xfId="6202" builtinId="8" hidden="1"/>
    <cellStyle name="Hyperlink" xfId="6204" builtinId="8" hidden="1"/>
    <cellStyle name="Hyperlink" xfId="6206" builtinId="8" hidden="1"/>
    <cellStyle name="Hyperlink" xfId="6208" builtinId="8" hidden="1"/>
    <cellStyle name="Hyperlink" xfId="6210" builtinId="8" hidden="1"/>
    <cellStyle name="Hyperlink" xfId="6212" builtinId="8" hidden="1"/>
    <cellStyle name="Hyperlink" xfId="6214" builtinId="8" hidden="1"/>
    <cellStyle name="Hyperlink" xfId="6216" builtinId="8" hidden="1"/>
    <cellStyle name="Hyperlink" xfId="6218" builtinId="8" hidden="1"/>
    <cellStyle name="Hyperlink" xfId="6220" builtinId="8" hidden="1"/>
    <cellStyle name="Hyperlink" xfId="6222" builtinId="8" hidden="1"/>
    <cellStyle name="Hyperlink" xfId="6224" builtinId="8" hidden="1"/>
    <cellStyle name="Hyperlink" xfId="6226" builtinId="8" hidden="1"/>
    <cellStyle name="Hyperlink" xfId="6228" builtinId="8" hidden="1"/>
    <cellStyle name="Hyperlink" xfId="6230" builtinId="8" hidden="1"/>
    <cellStyle name="Hyperlink" xfId="6232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40" builtinId="8" hidden="1"/>
    <cellStyle name="Hyperlink" xfId="6242" builtinId="8" hidden="1"/>
    <cellStyle name="Hyperlink" xfId="6244" builtinId="8" hidden="1"/>
    <cellStyle name="Hyperlink" xfId="6246" builtinId="8" hidden="1"/>
    <cellStyle name="Hyperlink" xfId="6248" builtinId="8" hidden="1"/>
    <cellStyle name="Hyperlink" xfId="6250" builtinId="8" hidden="1"/>
    <cellStyle name="Hyperlink" xfId="6252" builtinId="8" hidden="1"/>
    <cellStyle name="Hyperlink" xfId="6254" builtinId="8" hidden="1"/>
    <cellStyle name="Hyperlink" xfId="6256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64" builtinId="8" hidden="1"/>
    <cellStyle name="Hyperlink" xfId="6266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136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8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4" builtinId="8" hidden="1"/>
    <cellStyle name="Hyperlink" xfId="6426" builtinId="8" hidden="1"/>
    <cellStyle name="Hyperlink" xfId="6428" builtinId="8" hidden="1"/>
    <cellStyle name="Hyperlink" xfId="6430" builtinId="8" hidden="1"/>
    <cellStyle name="Hyperlink" xfId="6432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40" builtinId="8" hidden="1"/>
    <cellStyle name="Hyperlink" xfId="6442" builtinId="8" hidden="1"/>
    <cellStyle name="Hyperlink" xfId="6444" builtinId="8" hidden="1"/>
    <cellStyle name="Hyperlink" xfId="6446" builtinId="8" hidden="1"/>
    <cellStyle name="Hyperlink" xfId="6268" builtinId="8" hidden="1"/>
    <cellStyle name="Hyperlink" xfId="6448" builtinId="8" hidden="1"/>
    <cellStyle name="Hyperlink" xfId="6450" builtinId="8" hidden="1"/>
    <cellStyle name="Hyperlink" xfId="6452" builtinId="8" hidden="1"/>
    <cellStyle name="Hyperlink" xfId="6454" builtinId="8" hidden="1"/>
    <cellStyle name="Hyperlink" xfId="6456" builtinId="8" hidden="1"/>
    <cellStyle name="Hyperlink" xfId="6458" builtinId="8" hidden="1"/>
    <cellStyle name="Hyperlink" xfId="6460" builtinId="8" hidden="1"/>
    <cellStyle name="Hyperlink" xfId="6462" builtinId="8" hidden="1"/>
    <cellStyle name="Hyperlink" xfId="6464" builtinId="8" hidden="1"/>
    <cellStyle name="Hyperlink" xfId="6466" builtinId="8" hidden="1"/>
    <cellStyle name="Hyperlink" xfId="6468" builtinId="8" hidden="1"/>
    <cellStyle name="Hyperlink" xfId="6470" builtinId="8" hidden="1"/>
    <cellStyle name="Hyperlink" xfId="6472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80" builtinId="8" hidden="1"/>
    <cellStyle name="Hyperlink" xfId="6482" builtinId="8" hidden="1"/>
    <cellStyle name="Hyperlink" xfId="6484" builtinId="8" hidden="1"/>
    <cellStyle name="Hyperlink" xfId="6486" builtinId="8" hidden="1"/>
    <cellStyle name="Hyperlink" xfId="6488" builtinId="8" hidden="1"/>
    <cellStyle name="Hyperlink" xfId="6490" builtinId="8" hidden="1"/>
    <cellStyle name="Hyperlink" xfId="6492" builtinId="8" hidden="1"/>
    <cellStyle name="Hyperlink" xfId="6494" builtinId="8" hidden="1"/>
    <cellStyle name="Hyperlink" xfId="6496" builtinId="8" hidden="1"/>
    <cellStyle name="Hyperlink" xfId="6498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400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712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799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6931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063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195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327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459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591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723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7855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20" builtinId="8" hidden="1"/>
    <cellStyle name="Hyperlink" xfId="8122" builtinId="8" hidden="1"/>
    <cellStyle name="Hyperlink" xfId="8124" builtinId="8" hidden="1"/>
    <cellStyle name="Hyperlink" xfId="8126" builtinId="8" hidden="1"/>
    <cellStyle name="Hyperlink" xfId="8128" builtinId="8" hidden="1"/>
    <cellStyle name="Hyperlink" xfId="8130" builtinId="8" hidden="1"/>
    <cellStyle name="Hyperlink" xfId="8132" builtinId="8" hidden="1"/>
    <cellStyle name="Hyperlink" xfId="8134" builtinId="8" hidden="1"/>
    <cellStyle name="Hyperlink" xfId="8136" builtinId="8" hidden="1"/>
    <cellStyle name="Hyperlink" xfId="8138" builtinId="8" hidden="1"/>
    <cellStyle name="Hyperlink" xfId="8140" builtinId="8" hidden="1"/>
    <cellStyle name="Hyperlink" xfId="8142" builtinId="8" hidden="1"/>
    <cellStyle name="Hyperlink" xfId="8144" builtinId="8" hidden="1"/>
    <cellStyle name="Hyperlink" xfId="8146" builtinId="8" hidden="1"/>
    <cellStyle name="Hyperlink" xfId="8148" builtinId="8" hidden="1"/>
    <cellStyle name="Hyperlink" xfId="8150" builtinId="8" hidden="1"/>
    <cellStyle name="Hyperlink" xfId="8152" builtinId="8" hidden="1"/>
    <cellStyle name="Hyperlink" xfId="8154" builtinId="8" hidden="1"/>
    <cellStyle name="Hyperlink" xfId="8156" builtinId="8" hidden="1"/>
    <cellStyle name="Hyperlink" xfId="8158" builtinId="8" hidden="1"/>
    <cellStyle name="Hyperlink" xfId="8160" builtinId="8" hidden="1"/>
    <cellStyle name="Hyperlink" xfId="8162" builtinId="8" hidden="1"/>
    <cellStyle name="Hyperlink" xfId="8164" builtinId="8" hidden="1"/>
    <cellStyle name="Hyperlink" xfId="7987" builtinId="8" hidden="1"/>
    <cellStyle name="Hyperlink" xfId="8166" builtinId="8" hidden="1"/>
    <cellStyle name="Hyperlink" xfId="8168" builtinId="8" hidden="1"/>
    <cellStyle name="Hyperlink" xfId="8170" builtinId="8" hidden="1"/>
    <cellStyle name="Hyperlink" xfId="8172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32" builtinId="8" hidden="1"/>
    <cellStyle name="Hyperlink" xfId="8334" builtinId="8" hidden="1"/>
    <cellStyle name="Hyperlink" xfId="8336" builtinId="8" hidden="1"/>
    <cellStyle name="Hyperlink" xfId="8338" builtinId="8" hidden="1"/>
    <cellStyle name="Hyperlink" xfId="8340" builtinId="8" hidden="1"/>
    <cellStyle name="Hyperlink" xfId="8342" builtinId="8" hidden="1"/>
    <cellStyle name="Hyperlink" xfId="8344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0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68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4" builtinId="8" hidden="1"/>
    <cellStyle name="Hyperlink" xfId="8388" builtinId="8" hidden="1"/>
    <cellStyle name="Hyperlink" xfId="8390" builtinId="8" hidden="1"/>
    <cellStyle name="Hyperlink" xfId="8392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6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2" builtinId="8" hidden="1"/>
    <cellStyle name="Hyperlink" xfId="8299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0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48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456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4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0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8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2" builtinId="8" hidden="1"/>
    <cellStyle name="Hyperlink" xfId="8514" builtinId="8" hidden="1"/>
    <cellStyle name="Hyperlink" xfId="8516" builtinId="8" hidden="1"/>
    <cellStyle name="Hyperlink" xfId="8520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6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4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8386" builtinId="8" hidden="1"/>
    <cellStyle name="Hyperlink" xfId="8566" builtinId="8" hidden="1"/>
    <cellStyle name="Hyperlink" xfId="8568" builtinId="8" hidden="1"/>
    <cellStyle name="Hyperlink" xfId="8570" builtinId="8" hidden="1"/>
    <cellStyle name="Hyperlink" xfId="8572" builtinId="8" hidden="1"/>
    <cellStyle name="Hyperlink" xfId="8574" builtinId="8" hidden="1"/>
    <cellStyle name="Hyperlink" xfId="8576" builtinId="8" hidden="1"/>
    <cellStyle name="Hyperlink" xfId="8578" builtinId="8" hidden="1"/>
    <cellStyle name="Hyperlink" xfId="8580" builtinId="8" hidden="1"/>
    <cellStyle name="Hyperlink" xfId="8582" builtinId="8" hidden="1"/>
    <cellStyle name="Hyperlink" xfId="8584" builtinId="8" hidden="1"/>
    <cellStyle name="Hyperlink" xfId="8586" builtinId="8" hidden="1"/>
    <cellStyle name="Hyperlink" xfId="8588" builtinId="8" hidden="1"/>
    <cellStyle name="Hyperlink" xfId="8590" builtinId="8" hidden="1"/>
    <cellStyle name="Hyperlink" xfId="8592" builtinId="8" hidden="1"/>
    <cellStyle name="Hyperlink" xfId="8594" builtinId="8" hidden="1"/>
    <cellStyle name="Hyperlink" xfId="8596" builtinId="8" hidden="1"/>
    <cellStyle name="Hyperlink" xfId="8598" builtinId="8" hidden="1"/>
    <cellStyle name="Hyperlink" xfId="8600" builtinId="8" hidden="1"/>
    <cellStyle name="Hyperlink" xfId="8602" builtinId="8" hidden="1"/>
    <cellStyle name="Hyperlink" xfId="8604" builtinId="8" hidden="1"/>
    <cellStyle name="Hyperlink" xfId="8606" builtinId="8" hidden="1"/>
    <cellStyle name="Hyperlink" xfId="8608" builtinId="8" hidden="1"/>
    <cellStyle name="Hyperlink" xfId="8610" builtinId="8" hidden="1"/>
    <cellStyle name="Hyperlink" xfId="8612" builtinId="8" hidden="1"/>
    <cellStyle name="Hyperlink" xfId="8614" builtinId="8" hidden="1"/>
    <cellStyle name="Hyperlink" xfId="8616" builtinId="8" hidden="1"/>
    <cellStyle name="Hyperlink" xfId="8618" builtinId="8" hidden="1"/>
    <cellStyle name="Hyperlink" xfId="8620" builtinId="8" hidden="1"/>
    <cellStyle name="Hyperlink" xfId="8622" builtinId="8" hidden="1"/>
    <cellStyle name="Hyperlink" xfId="8624" builtinId="8" hidden="1"/>
    <cellStyle name="Hyperlink" xfId="8626" builtinId="8" hidden="1"/>
    <cellStyle name="Hyperlink" xfId="8628" builtinId="8" hidden="1"/>
    <cellStyle name="Hyperlink" xfId="8630" builtinId="8" hidden="1"/>
    <cellStyle name="Hyperlink" xfId="8632" builtinId="8" hidden="1"/>
    <cellStyle name="Hyperlink" xfId="8634" builtinId="8" hidden="1"/>
    <cellStyle name="Hyperlink" xfId="8636" builtinId="8" hidden="1"/>
    <cellStyle name="Hyperlink" xfId="8638" builtinId="8" hidden="1"/>
    <cellStyle name="Hyperlink" xfId="8640" builtinId="8" hidden="1"/>
    <cellStyle name="Hyperlink" xfId="8642" builtinId="8" hidden="1"/>
    <cellStyle name="Hyperlink" xfId="8644" builtinId="8" hidden="1"/>
    <cellStyle name="Hyperlink" xfId="8646" builtinId="8" hidden="1"/>
    <cellStyle name="Hyperlink" xfId="8648" builtinId="8" hidden="1"/>
    <cellStyle name="Hyperlink" xfId="8652" builtinId="8" hidden="1"/>
    <cellStyle name="Hyperlink" xfId="8654" builtinId="8" hidden="1"/>
    <cellStyle name="Hyperlink" xfId="8656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4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2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0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6" builtinId="8" hidden="1"/>
    <cellStyle name="Hyperlink" xfId="8518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28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4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2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0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68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6" builtinId="8" hidden="1"/>
    <cellStyle name="Hyperlink" xfId="8778" builtinId="8" hidden="1"/>
    <cellStyle name="Hyperlink" xfId="8780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2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0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08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4" builtinId="8" hidden="1"/>
    <cellStyle name="Hyperlink" xfId="8826" builtinId="8" hidden="1"/>
    <cellStyle name="Hyperlink" xfId="8828" builtinId="8" hidden="1"/>
    <cellStyle name="Hyperlink" xfId="8650" builtinId="8" hidden="1"/>
    <cellStyle name="Hyperlink" xfId="8830" builtinId="8" hidden="1"/>
    <cellStyle name="Hyperlink" xfId="8832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840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48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6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0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04" builtinId="8" hidden="1"/>
    <cellStyle name="Hyperlink" xfId="8906" builtinId="8" hidden="1"/>
    <cellStyle name="Hyperlink" xfId="8908" builtinId="8" hidden="1"/>
    <cellStyle name="Hyperlink" xfId="8910" builtinId="8" hidden="1"/>
    <cellStyle name="Hyperlink" xfId="8912" builtinId="8" hidden="1"/>
    <cellStyle name="Hyperlink" xfId="8916" builtinId="8" hidden="1"/>
    <cellStyle name="Hyperlink" xfId="8918" builtinId="8" hidden="1"/>
    <cellStyle name="Hyperlink" xfId="8920" builtinId="8" hidden="1"/>
    <cellStyle name="Hyperlink" xfId="8922" builtinId="8" hidden="1"/>
    <cellStyle name="Hyperlink" xfId="8924" builtinId="8" hidden="1"/>
    <cellStyle name="Hyperlink" xfId="8926" builtinId="8" hidden="1"/>
    <cellStyle name="Hyperlink" xfId="8928" builtinId="8" hidden="1"/>
    <cellStyle name="Hyperlink" xfId="8930" builtinId="8" hidden="1"/>
    <cellStyle name="Hyperlink" xfId="8932" builtinId="8" hidden="1"/>
    <cellStyle name="Hyperlink" xfId="8934" builtinId="8" hidden="1"/>
    <cellStyle name="Hyperlink" xfId="8936" builtinId="8" hidden="1"/>
    <cellStyle name="Hyperlink" xfId="8938" builtinId="8" hidden="1"/>
    <cellStyle name="Hyperlink" xfId="8940" builtinId="8" hidden="1"/>
    <cellStyle name="Hyperlink" xfId="8942" builtinId="8" hidden="1"/>
    <cellStyle name="Hyperlink" xfId="8944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2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0" builtinId="8" hidden="1"/>
    <cellStyle name="Hyperlink" xfId="8782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68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6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0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4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9032" builtinId="8" hidden="1"/>
    <cellStyle name="Hyperlink" xfId="9034" builtinId="8" hidden="1"/>
    <cellStyle name="Hyperlink" xfId="9036" builtinId="8" hidden="1"/>
    <cellStyle name="Hyperlink" xfId="9038" builtinId="8" hidden="1"/>
    <cellStyle name="Hyperlink" xfId="9040" builtinId="8" hidden="1"/>
    <cellStyle name="Hyperlink" xfId="9042" builtinId="8" hidden="1"/>
    <cellStyle name="Hyperlink" xfId="9044" builtinId="8" hidden="1"/>
    <cellStyle name="Hyperlink" xfId="9048" builtinId="8" hidden="1"/>
    <cellStyle name="Hyperlink" xfId="9050" builtinId="8" hidden="1"/>
    <cellStyle name="Hyperlink" xfId="9052" builtinId="8" hidden="1"/>
    <cellStyle name="Hyperlink" xfId="9054" builtinId="8" hidden="1"/>
    <cellStyle name="Hyperlink" xfId="9056" builtinId="8" hidden="1"/>
    <cellStyle name="Hyperlink" xfId="9058" builtinId="8" hidden="1"/>
    <cellStyle name="Hyperlink" xfId="9060" builtinId="8" hidden="1"/>
    <cellStyle name="Hyperlink" xfId="9062" builtinId="8" hidden="1"/>
    <cellStyle name="Hyperlink" xfId="9064" builtinId="8" hidden="1"/>
    <cellStyle name="Hyperlink" xfId="9066" builtinId="8" hidden="1"/>
    <cellStyle name="Hyperlink" xfId="9068" builtinId="8" hidden="1"/>
    <cellStyle name="Hyperlink" xfId="9070" builtinId="8" hidden="1"/>
    <cellStyle name="Hyperlink" xfId="9072" builtinId="8" hidden="1"/>
    <cellStyle name="Hyperlink" xfId="9074" builtinId="8" hidden="1"/>
    <cellStyle name="Hyperlink" xfId="9076" builtinId="8" hidden="1"/>
    <cellStyle name="Hyperlink" xfId="9078" builtinId="8" hidden="1"/>
    <cellStyle name="Hyperlink" xfId="9080" builtinId="8" hidden="1"/>
    <cellStyle name="Hyperlink" xfId="9082" builtinId="8" hidden="1"/>
    <cellStyle name="Hyperlink" xfId="9084" builtinId="8" hidden="1"/>
    <cellStyle name="Hyperlink" xfId="9086" builtinId="8" hidden="1"/>
    <cellStyle name="Hyperlink" xfId="9088" builtinId="8" hidden="1"/>
    <cellStyle name="Hyperlink" xfId="9090" builtinId="8" hidden="1"/>
    <cellStyle name="Hyperlink" xfId="9092" builtinId="8" hidden="1"/>
    <cellStyle name="Hyperlink" xfId="8914" builtinId="8" hidden="1"/>
    <cellStyle name="Hyperlink" xfId="9094" builtinId="8" hidden="1"/>
    <cellStyle name="Hyperlink" xfId="9096" builtinId="8" hidden="1"/>
    <cellStyle name="Hyperlink" xfId="9098" builtinId="8" hidden="1"/>
    <cellStyle name="Hyperlink" xfId="9100" builtinId="8" hidden="1"/>
    <cellStyle name="Hyperlink" xfId="9102" builtinId="8" hidden="1"/>
    <cellStyle name="Hyperlink" xfId="9104" builtinId="8" hidden="1"/>
    <cellStyle name="Hyperlink" xfId="9106" builtinId="8" hidden="1"/>
    <cellStyle name="Hyperlink" xfId="9108" builtinId="8" hidden="1"/>
    <cellStyle name="Hyperlink" xfId="9110" builtinId="8" hidden="1"/>
    <cellStyle name="Hyperlink" xfId="9112" builtinId="8" hidden="1"/>
    <cellStyle name="Hyperlink" xfId="9114" builtinId="8" hidden="1"/>
    <cellStyle name="Hyperlink" xfId="9116" builtinId="8" hidden="1"/>
    <cellStyle name="Hyperlink" xfId="9118" builtinId="8" hidden="1"/>
    <cellStyle name="Hyperlink" xfId="9120" builtinId="8" hidden="1"/>
    <cellStyle name="Hyperlink" xfId="9122" builtinId="8" hidden="1"/>
    <cellStyle name="Hyperlink" xfId="9124" builtinId="8" hidden="1"/>
    <cellStyle name="Hyperlink" xfId="9126" builtinId="8" hidden="1"/>
    <cellStyle name="Hyperlink" xfId="9128" builtinId="8" hidden="1"/>
    <cellStyle name="Hyperlink" xfId="9130" builtinId="8" hidden="1"/>
    <cellStyle name="Hyperlink" xfId="9132" builtinId="8" hidden="1"/>
    <cellStyle name="Hyperlink" xfId="9134" builtinId="8" hidden="1"/>
    <cellStyle name="Hyperlink" xfId="9136" builtinId="8" hidden="1"/>
    <cellStyle name="Hyperlink" xfId="9138" builtinId="8" hidden="1"/>
    <cellStyle name="Hyperlink" xfId="9140" builtinId="8" hidden="1"/>
    <cellStyle name="Hyperlink" xfId="9142" builtinId="8" hidden="1"/>
    <cellStyle name="Hyperlink" xfId="9144" builtinId="8" hidden="1"/>
    <cellStyle name="Hyperlink" xfId="9146" builtinId="8" hidden="1"/>
    <cellStyle name="Hyperlink" xfId="9148" builtinId="8" hidden="1"/>
    <cellStyle name="Hyperlink" xfId="9150" builtinId="8" hidden="1"/>
    <cellStyle name="Hyperlink" xfId="9152" builtinId="8" hidden="1"/>
    <cellStyle name="Hyperlink" xfId="9154" builtinId="8" hidden="1"/>
    <cellStyle name="Hyperlink" xfId="9156" builtinId="8" hidden="1"/>
    <cellStyle name="Hyperlink" xfId="9158" builtinId="8" hidden="1"/>
    <cellStyle name="Hyperlink" xfId="9160" builtinId="8" hidden="1"/>
    <cellStyle name="Hyperlink" xfId="9162" builtinId="8" hidden="1"/>
    <cellStyle name="Hyperlink" xfId="9164" builtinId="8" hidden="1"/>
    <cellStyle name="Hyperlink" xfId="9166" builtinId="8" hidden="1"/>
    <cellStyle name="Hyperlink" xfId="9168" builtinId="8" hidden="1"/>
    <cellStyle name="Hyperlink" xfId="9170" builtinId="8" hidden="1"/>
    <cellStyle name="Hyperlink" xfId="9172" builtinId="8" hidden="1"/>
    <cellStyle name="Hyperlink" xfId="9174" builtinId="8" hidden="1"/>
    <cellStyle name="Hyperlink" xfId="9176" builtinId="8" hidden="1"/>
    <cellStyle name="Hyperlink" xfId="9180" builtinId="8" hidden="1"/>
    <cellStyle name="Hyperlink" xfId="9182" builtinId="8" hidden="1"/>
    <cellStyle name="Hyperlink" xfId="9184" builtinId="8" hidden="1"/>
    <cellStyle name="Hyperlink" xfId="9186" builtinId="8" hidden="1"/>
    <cellStyle name="Hyperlink" xfId="9188" builtinId="8" hidden="1"/>
    <cellStyle name="Hyperlink" xfId="9190" builtinId="8" hidden="1"/>
    <cellStyle name="Hyperlink" xfId="9192" builtinId="8" hidden="1"/>
    <cellStyle name="Hyperlink" xfId="9194" builtinId="8" hidden="1"/>
    <cellStyle name="Hyperlink" xfId="9196" builtinId="8" hidden="1"/>
    <cellStyle name="Hyperlink" xfId="9198" builtinId="8" hidden="1"/>
    <cellStyle name="Hyperlink" xfId="9200" builtinId="8" hidden="1"/>
    <cellStyle name="Hyperlink" xfId="9202" builtinId="8" hidden="1"/>
    <cellStyle name="Hyperlink" xfId="9204" builtinId="8" hidden="1"/>
    <cellStyle name="Hyperlink" xfId="9206" builtinId="8" hidden="1"/>
    <cellStyle name="Hyperlink" xfId="9208" builtinId="8" hidden="1"/>
    <cellStyle name="Hyperlink" xfId="9210" builtinId="8" hidden="1"/>
    <cellStyle name="Hyperlink" xfId="9212" builtinId="8" hidden="1"/>
    <cellStyle name="Hyperlink" xfId="9214" builtinId="8" hidden="1"/>
    <cellStyle name="Hyperlink" xfId="9216" builtinId="8" hidden="1"/>
    <cellStyle name="Hyperlink" xfId="9218" builtinId="8" hidden="1"/>
    <cellStyle name="Hyperlink" xfId="9220" builtinId="8" hidden="1"/>
    <cellStyle name="Hyperlink" xfId="9222" builtinId="8" hidden="1"/>
    <cellStyle name="Hyperlink" xfId="9224" builtinId="8" hidden="1"/>
    <cellStyle name="Hyperlink" xfId="9046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9272" builtinId="8" hidden="1"/>
    <cellStyle name="Hyperlink" xfId="9274" builtinId="8" hidden="1"/>
    <cellStyle name="Hyperlink" xfId="9276" builtinId="8" hidden="1"/>
    <cellStyle name="Hyperlink" xfId="9278" builtinId="8" hidden="1"/>
    <cellStyle name="Hyperlink" xfId="9280" builtinId="8" hidden="1"/>
    <cellStyle name="Hyperlink" xfId="9282" builtinId="8" hidden="1"/>
    <cellStyle name="Hyperlink" xfId="9284" builtinId="8" hidden="1"/>
    <cellStyle name="Hyperlink" xfId="9286" builtinId="8" hidden="1"/>
    <cellStyle name="Hyperlink" xfId="9288" builtinId="8" hidden="1"/>
    <cellStyle name="Hyperlink" xfId="9290" builtinId="8" hidden="1"/>
    <cellStyle name="Hyperlink" xfId="9292" builtinId="8" hidden="1"/>
    <cellStyle name="Hyperlink" xfId="9294" builtinId="8" hidden="1"/>
    <cellStyle name="Hyperlink" xfId="9296" builtinId="8" hidden="1"/>
    <cellStyle name="Hyperlink" xfId="9298" builtinId="8" hidden="1"/>
    <cellStyle name="Hyperlink" xfId="9300" builtinId="8" hidden="1"/>
    <cellStyle name="Hyperlink" xfId="9302" builtinId="8" hidden="1"/>
    <cellStyle name="Hyperlink" xfId="9304" builtinId="8" hidden="1"/>
    <cellStyle name="Hyperlink" xfId="9306" builtinId="8" hidden="1"/>
    <cellStyle name="Hyperlink" xfId="9308" builtinId="8" hidden="1"/>
    <cellStyle name="Hyperlink" xfId="9312" builtinId="8" hidden="1"/>
    <cellStyle name="Hyperlink" xfId="9314" builtinId="8" hidden="1"/>
    <cellStyle name="Hyperlink" xfId="9316" builtinId="8" hidden="1"/>
    <cellStyle name="Hyperlink" xfId="9318" builtinId="8" hidden="1"/>
    <cellStyle name="Hyperlink" xfId="9320" builtinId="8" hidden="1"/>
    <cellStyle name="Hyperlink" xfId="9322" builtinId="8" hidden="1"/>
    <cellStyle name="Hyperlink" xfId="9324" builtinId="8" hidden="1"/>
    <cellStyle name="Hyperlink" xfId="9326" builtinId="8" hidden="1"/>
    <cellStyle name="Hyperlink" xfId="9328" builtinId="8" hidden="1"/>
    <cellStyle name="Hyperlink" xfId="9330" builtinId="8" hidden="1"/>
    <cellStyle name="Hyperlink" xfId="9332" builtinId="8" hidden="1"/>
    <cellStyle name="Hyperlink" xfId="9334" builtinId="8" hidden="1"/>
    <cellStyle name="Hyperlink" xfId="9336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4" builtinId="8" hidden="1"/>
    <cellStyle name="Hyperlink" xfId="9346" builtinId="8" hidden="1"/>
    <cellStyle name="Hyperlink" xfId="9348" builtinId="8" hidden="1"/>
    <cellStyle name="Hyperlink" xfId="9350" builtinId="8" hidden="1"/>
    <cellStyle name="Hyperlink" xfId="9352" builtinId="8" hidden="1"/>
    <cellStyle name="Hyperlink" xfId="9354" builtinId="8" hidden="1"/>
    <cellStyle name="Hyperlink" xfId="9356" builtinId="8" hidden="1"/>
    <cellStyle name="Hyperlink" xfId="9178" builtinId="8" hidden="1"/>
    <cellStyle name="Hyperlink" xfId="9358" builtinId="8" hidden="1"/>
    <cellStyle name="Hyperlink" xfId="9360" builtinId="8" hidden="1"/>
    <cellStyle name="Hyperlink" xfId="9362" builtinId="8" hidden="1"/>
    <cellStyle name="Hyperlink" xfId="9364" builtinId="8" hidden="1"/>
    <cellStyle name="Hyperlink" xfId="9366" builtinId="8" hidden="1"/>
    <cellStyle name="Hyperlink" xfId="9368" builtinId="8" hidden="1"/>
    <cellStyle name="Hyperlink" xfId="9370" builtinId="8" hidden="1"/>
    <cellStyle name="Hyperlink" xfId="9372" builtinId="8" hidden="1"/>
    <cellStyle name="Hyperlink" xfId="9374" builtinId="8" hidden="1"/>
    <cellStyle name="Hyperlink" xfId="9376" builtinId="8" hidden="1"/>
    <cellStyle name="Hyperlink" xfId="9378" builtinId="8" hidden="1"/>
    <cellStyle name="Hyperlink" xfId="9380" builtinId="8" hidden="1"/>
    <cellStyle name="Hyperlink" xfId="9382" builtinId="8" hidden="1"/>
    <cellStyle name="Hyperlink" xfId="9384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2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4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2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0" builtinId="8" hidden="1"/>
    <cellStyle name="Hyperlink" xfId="9444" builtinId="8" hidden="1"/>
    <cellStyle name="Hyperlink" xfId="9446" builtinId="8" hidden="1"/>
    <cellStyle name="Hyperlink" xfId="9448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6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9474" builtinId="8" hidden="1"/>
    <cellStyle name="Hyperlink" xfId="9476" builtinId="8" hidden="1"/>
    <cellStyle name="Hyperlink" xfId="9478" builtinId="8" hidden="1"/>
    <cellStyle name="Hyperlink" xfId="9480" builtinId="8" hidden="1"/>
    <cellStyle name="Hyperlink" xfId="9482" builtinId="8" hidden="1"/>
    <cellStyle name="Hyperlink" xfId="9484" builtinId="8" hidden="1"/>
    <cellStyle name="Hyperlink" xfId="9486" builtinId="8" hidden="1"/>
    <cellStyle name="Hyperlink" xfId="9488" builtinId="8" hidden="1"/>
    <cellStyle name="Hyperlink" xfId="9310" builtinId="8" hidden="1"/>
    <cellStyle name="Hyperlink" xfId="9490" builtinId="8" hidden="1"/>
    <cellStyle name="Hyperlink" xfId="9492" builtinId="8" hidden="1"/>
    <cellStyle name="Hyperlink" xfId="9494" builtinId="8" hidden="1"/>
    <cellStyle name="Hyperlink" xfId="9496" builtinId="8" hidden="1"/>
    <cellStyle name="Hyperlink" xfId="9498" builtinId="8" hidden="1"/>
    <cellStyle name="Hyperlink" xfId="9500" builtinId="8" hidden="1"/>
    <cellStyle name="Hyperlink" xfId="9502" builtinId="8" hidden="1"/>
    <cellStyle name="Hyperlink" xfId="9504" builtinId="8" hidden="1"/>
    <cellStyle name="Hyperlink" xfId="9506" builtinId="8" hidden="1"/>
    <cellStyle name="Hyperlink" xfId="9508" builtinId="8" hidden="1"/>
    <cellStyle name="Hyperlink" xfId="9510" builtinId="8" hidden="1"/>
    <cellStyle name="Hyperlink" xfId="9512" builtinId="8" hidden="1"/>
    <cellStyle name="Hyperlink" xfId="9514" builtinId="8" hidden="1"/>
    <cellStyle name="Hyperlink" xfId="9516" builtinId="8" hidden="1"/>
    <cellStyle name="Hyperlink" xfId="9518" builtinId="8" hidden="1"/>
    <cellStyle name="Hyperlink" xfId="9520" builtinId="8" hidden="1"/>
    <cellStyle name="Hyperlink" xfId="9522" builtinId="8" hidden="1"/>
    <cellStyle name="Hyperlink" xfId="9524" builtinId="8" hidden="1"/>
    <cellStyle name="Hyperlink" xfId="9526" builtinId="8" hidden="1"/>
    <cellStyle name="Hyperlink" xfId="9528" builtinId="8" hidden="1"/>
    <cellStyle name="Hyperlink" xfId="9530" builtinId="8" hidden="1"/>
    <cellStyle name="Hyperlink" xfId="9532" builtinId="8" hidden="1"/>
    <cellStyle name="Hyperlink" xfId="9534" builtinId="8" hidden="1"/>
    <cellStyle name="Hyperlink" xfId="9536" builtinId="8" hidden="1"/>
    <cellStyle name="Hyperlink" xfId="9538" builtinId="8" hidden="1"/>
    <cellStyle name="Hyperlink" xfId="9540" builtinId="8" hidden="1"/>
    <cellStyle name="Hyperlink" xfId="9542" builtinId="8" hidden="1"/>
    <cellStyle name="Hyperlink" xfId="9544" builtinId="8" hidden="1"/>
    <cellStyle name="Hyperlink" xfId="9546" builtinId="8" hidden="1"/>
    <cellStyle name="Hyperlink" xfId="9548" builtinId="8" hidden="1"/>
    <cellStyle name="Hyperlink" xfId="9550" builtinId="8" hidden="1"/>
    <cellStyle name="Hyperlink" xfId="9552" builtinId="8" hidden="1"/>
    <cellStyle name="Hyperlink" xfId="9554" builtinId="8" hidden="1"/>
    <cellStyle name="Hyperlink" xfId="9556" builtinId="8" hidden="1"/>
    <cellStyle name="Hyperlink" xfId="9558" builtinId="8" hidden="1"/>
    <cellStyle name="Hyperlink" xfId="9560" builtinId="8" hidden="1"/>
    <cellStyle name="Hyperlink" xfId="9562" builtinId="8" hidden="1"/>
    <cellStyle name="Hyperlink" xfId="9564" builtinId="8" hidden="1"/>
    <cellStyle name="Hyperlink" xfId="9566" builtinId="8" hidden="1"/>
    <cellStyle name="Hyperlink" xfId="9568" builtinId="8" hidden="1"/>
    <cellStyle name="Hyperlink" xfId="9570" builtinId="8" hidden="1"/>
    <cellStyle name="Hyperlink" xfId="9572" builtinId="8" hidden="1"/>
    <cellStyle name="Hyperlink" xfId="9576" builtinId="8" hidden="1"/>
    <cellStyle name="Hyperlink" xfId="9578" builtinId="8" hidden="1"/>
    <cellStyle name="Hyperlink" xfId="9580" builtinId="8" hidden="1"/>
    <cellStyle name="Hyperlink" xfId="9582" builtinId="8" hidden="1"/>
    <cellStyle name="Hyperlink" xfId="9584" builtinId="8" hidden="1"/>
    <cellStyle name="Hyperlink" xfId="9586" builtinId="8" hidden="1"/>
    <cellStyle name="Hyperlink" xfId="9588" builtinId="8" hidden="1"/>
    <cellStyle name="Hyperlink" xfId="9590" builtinId="8" hidden="1"/>
    <cellStyle name="Hyperlink" xfId="9592" builtinId="8" hidden="1"/>
    <cellStyle name="Hyperlink" xfId="9594" builtinId="8" hidden="1"/>
    <cellStyle name="Hyperlink" xfId="9596" builtinId="8" hidden="1"/>
    <cellStyle name="Hyperlink" xfId="9598" builtinId="8" hidden="1"/>
    <cellStyle name="Hyperlink" xfId="9600" builtinId="8" hidden="1"/>
    <cellStyle name="Hyperlink" xfId="9602" builtinId="8" hidden="1"/>
    <cellStyle name="Hyperlink" xfId="9604" builtinId="8" hidden="1"/>
    <cellStyle name="Hyperlink" xfId="9606" builtinId="8" hidden="1"/>
    <cellStyle name="Hyperlink" xfId="9608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6" builtinId="8" hidden="1"/>
    <cellStyle name="Hyperlink" xfId="9618" builtinId="8" hidden="1"/>
    <cellStyle name="Hyperlink" xfId="9620" builtinId="8" hidden="1"/>
    <cellStyle name="Hyperlink" xfId="9442" builtinId="8" hidden="1"/>
    <cellStyle name="Hyperlink" xfId="9622" builtinId="8" hidden="1"/>
    <cellStyle name="Hyperlink" xfId="9624" builtinId="8" hidden="1"/>
    <cellStyle name="Hyperlink" xfId="9626" builtinId="8" hidden="1"/>
    <cellStyle name="Hyperlink" xfId="9628" builtinId="8" hidden="1"/>
    <cellStyle name="Hyperlink" xfId="9630" builtinId="8" hidden="1"/>
    <cellStyle name="Hyperlink" xfId="9632" builtinId="8" hidden="1"/>
    <cellStyle name="Hyperlink" xfId="9634" builtinId="8" hidden="1"/>
    <cellStyle name="Hyperlink" xfId="9636" builtinId="8" hidden="1"/>
    <cellStyle name="Hyperlink" xfId="9638" builtinId="8" hidden="1"/>
    <cellStyle name="Hyperlink" xfId="9640" builtinId="8" hidden="1"/>
    <cellStyle name="Hyperlink" xfId="9642" builtinId="8" hidden="1"/>
    <cellStyle name="Hyperlink" xfId="9644" builtinId="8" hidden="1"/>
    <cellStyle name="Hyperlink" xfId="9646" builtinId="8" hidden="1"/>
    <cellStyle name="Hyperlink" xfId="9648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574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9886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9973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105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237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369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501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633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765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0897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029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161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293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425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557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2" builtinId="8" hidden="1"/>
    <cellStyle name="Hyperlink" xfId="11824" builtinId="8" hidden="1"/>
    <cellStyle name="Hyperlink" xfId="11826" builtinId="8" hidden="1"/>
    <cellStyle name="Hyperlink" xfId="11828" builtinId="8" hidden="1"/>
    <cellStyle name="Hyperlink" xfId="11830" builtinId="8" hidden="1"/>
    <cellStyle name="Hyperlink" xfId="11832" builtinId="8" hidden="1"/>
    <cellStyle name="Hyperlink" xfId="11834" builtinId="8" hidden="1"/>
    <cellStyle name="Hyperlink" xfId="11836" builtinId="8" hidden="1"/>
    <cellStyle name="Hyperlink" xfId="11838" builtinId="8" hidden="1"/>
    <cellStyle name="Hyperlink" xfId="11840" builtinId="8" hidden="1"/>
    <cellStyle name="Hyperlink" xfId="11842" builtinId="8" hidden="1"/>
    <cellStyle name="Hyperlink" xfId="11844" builtinId="8" hidden="1"/>
    <cellStyle name="Hyperlink" xfId="11846" builtinId="8" hidden="1"/>
    <cellStyle name="Hyperlink" xfId="11848" builtinId="8" hidden="1"/>
    <cellStyle name="Hyperlink" xfId="11850" builtinId="8" hidden="1"/>
    <cellStyle name="Hyperlink" xfId="11852" builtinId="8" hidden="1"/>
    <cellStyle name="Hyperlink" xfId="11854" builtinId="8" hidden="1"/>
    <cellStyle name="Hyperlink" xfId="11856" builtinId="8" hidden="1"/>
    <cellStyle name="Hyperlink" xfId="11858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689" builtinId="8" hidden="1"/>
    <cellStyle name="Hyperlink" xfId="11868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76" builtinId="8" hidden="1"/>
    <cellStyle name="Hyperlink" xfId="11878" builtinId="8" hidden="1"/>
    <cellStyle name="Hyperlink" xfId="11880" builtinId="8" hidden="1"/>
    <cellStyle name="Hyperlink" xfId="11882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904" builtinId="8" hidden="1"/>
    <cellStyle name="Hyperlink" xfId="11906" builtinId="8" hidden="1"/>
    <cellStyle name="Hyperlink" xfId="11908" builtinId="8" hidden="1"/>
    <cellStyle name="Hyperlink" xfId="11910" builtinId="8" hidden="1"/>
    <cellStyle name="Hyperlink" xfId="11912" builtinId="8" hidden="1"/>
    <cellStyle name="Hyperlink" xfId="11914" builtinId="8" hidden="1"/>
    <cellStyle name="Hyperlink" xfId="11916" builtinId="8" hidden="1"/>
    <cellStyle name="Hyperlink" xfId="11918" builtinId="8" hidden="1"/>
    <cellStyle name="Hyperlink" xfId="11920" builtinId="8" hidden="1"/>
    <cellStyle name="Hyperlink" xfId="11922" builtinId="8" hidden="1"/>
    <cellStyle name="Hyperlink" xfId="11924" builtinId="8" hidden="1"/>
    <cellStyle name="Hyperlink" xfId="11926" builtinId="8" hidden="1"/>
    <cellStyle name="Hyperlink" xfId="11928" builtinId="8" hidden="1"/>
    <cellStyle name="Hyperlink" xfId="11930" builtinId="8" hidden="1"/>
    <cellStyle name="Hyperlink" xfId="11932" builtinId="8" hidden="1"/>
    <cellStyle name="Hyperlink" xfId="11934" builtinId="8" hidden="1"/>
    <cellStyle name="Hyperlink" xfId="11936" builtinId="8" hidden="1"/>
    <cellStyle name="Hyperlink" xfId="11938" builtinId="8" hidden="1"/>
    <cellStyle name="Hyperlink" xfId="11940" builtinId="8" hidden="1"/>
    <cellStyle name="Hyperlink" xfId="11942" builtinId="8" hidden="1"/>
    <cellStyle name="Hyperlink" xfId="11944" builtinId="8" hidden="1"/>
    <cellStyle name="Hyperlink" xfId="11946" builtinId="8" hidden="1"/>
    <cellStyle name="Hyperlink" xfId="11948" builtinId="8" hidden="1"/>
    <cellStyle name="Hyperlink" xfId="11950" builtinId="8" hidden="1"/>
    <cellStyle name="Hyperlink" xfId="11952" builtinId="8" hidden="1"/>
    <cellStyle name="Hyperlink" xfId="11954" builtinId="8" hidden="1"/>
    <cellStyle name="Hyperlink" xfId="11956" builtinId="8" hidden="1"/>
    <cellStyle name="Hyperlink" xfId="11958" builtinId="8" hidden="1"/>
    <cellStyle name="Hyperlink" xfId="11960" builtinId="8" hidden="1"/>
    <cellStyle name="Hyperlink" xfId="11962" builtinId="8" hidden="1"/>
    <cellStyle name="Hyperlink" xfId="11964" builtinId="8" hidden="1"/>
    <cellStyle name="Hyperlink" xfId="11966" builtinId="8" hidden="1"/>
    <cellStyle name="Hyperlink" xfId="11968" builtinId="8" hidden="1"/>
    <cellStyle name="Hyperlink" xfId="11970" builtinId="8" hidden="1"/>
    <cellStyle name="Hyperlink" xfId="11972" builtinId="8" hidden="1"/>
    <cellStyle name="Hyperlink" xfId="11974" builtinId="8" hidden="1"/>
    <cellStyle name="Hyperlink" xfId="11976" builtinId="8" hidden="1"/>
    <cellStyle name="Hyperlink" xfId="11978" builtinId="8" hidden="1"/>
    <cellStyle name="Hyperlink" xfId="11980" builtinId="8" hidden="1"/>
    <cellStyle name="Hyperlink" xfId="11982" builtinId="8" hidden="1"/>
    <cellStyle name="Hyperlink" xfId="11984" builtinId="8" hidden="1"/>
    <cellStyle name="Hyperlink" xfId="11986" builtinId="8" hidden="1"/>
    <cellStyle name="Hyperlink" xfId="11988" builtinId="8" hidden="1"/>
    <cellStyle name="Hyperlink" xfId="11990" builtinId="8" hidden="1"/>
    <cellStyle name="Hyperlink" xfId="11992" builtinId="8" hidden="1"/>
    <cellStyle name="Hyperlink" xfId="11994" builtinId="8" hidden="1"/>
    <cellStyle name="Hyperlink" xfId="11996" builtinId="8" hidden="1"/>
    <cellStyle name="Hyperlink" xfId="12002" builtinId="8" hidden="1"/>
    <cellStyle name="Hyperlink" xfId="12004" builtinId="8" hidden="1"/>
    <cellStyle name="Hyperlink" xfId="12006" builtinId="8" hidden="1"/>
    <cellStyle name="Hyperlink" xfId="12008" builtinId="8" hidden="1"/>
    <cellStyle name="Hyperlink" xfId="12010" builtinId="8" hidden="1"/>
    <cellStyle name="Hyperlink" xfId="12012" builtinId="8" hidden="1"/>
    <cellStyle name="Hyperlink" xfId="12014" builtinId="8" hidden="1"/>
    <cellStyle name="Hyperlink" xfId="12016" builtinId="8" hidden="1"/>
    <cellStyle name="Hyperlink" xfId="12018" builtinId="8" hidden="1"/>
    <cellStyle name="Hyperlink" xfId="12020" builtinId="8" hidden="1"/>
    <cellStyle name="Hyperlink" xfId="12022" builtinId="8" hidden="1"/>
    <cellStyle name="Hyperlink" xfId="12024" builtinId="8" hidden="1"/>
    <cellStyle name="Hyperlink" xfId="12026" builtinId="8" hidden="1"/>
    <cellStyle name="Hyperlink" xfId="12028" builtinId="8" hidden="1"/>
    <cellStyle name="Hyperlink" xfId="12030" builtinId="8" hidden="1"/>
    <cellStyle name="Hyperlink" xfId="12032" builtinId="8" hidden="1"/>
    <cellStyle name="Hyperlink" xfId="12034" builtinId="8" hidden="1"/>
    <cellStyle name="Hyperlink" xfId="12036" builtinId="8" hidden="1"/>
    <cellStyle name="Hyperlink" xfId="12038" builtinId="8" hidden="1"/>
    <cellStyle name="Hyperlink" xfId="12040" builtinId="8" hidden="1"/>
    <cellStyle name="Hyperlink" xfId="12042" builtinId="8" hidden="1"/>
    <cellStyle name="Hyperlink" xfId="12044" builtinId="8" hidden="1"/>
    <cellStyle name="Hyperlink" xfId="12046" builtinId="8" hidden="1"/>
    <cellStyle name="Hyperlink" xfId="12048" builtinId="8" hidden="1"/>
    <cellStyle name="Hyperlink" xfId="12050" builtinId="8" hidden="1"/>
    <cellStyle name="Hyperlink" xfId="12052" builtinId="8" hidden="1"/>
    <cellStyle name="Hyperlink" xfId="12054" builtinId="8" hidden="1"/>
    <cellStyle name="Hyperlink" xfId="12056" builtinId="8" hidden="1"/>
    <cellStyle name="Hyperlink" xfId="12058" builtinId="8" hidden="1"/>
    <cellStyle name="Hyperlink" xfId="12060" builtinId="8" hidden="1"/>
    <cellStyle name="Hyperlink" xfId="12062" builtinId="8" hidden="1"/>
    <cellStyle name="Hyperlink" xfId="12064" builtinId="8" hidden="1"/>
    <cellStyle name="Hyperlink" xfId="12066" builtinId="8" hidden="1"/>
    <cellStyle name="Hyperlink" xfId="12068" builtinId="8" hidden="1"/>
    <cellStyle name="Hyperlink" xfId="12070" builtinId="8" hidden="1"/>
    <cellStyle name="Hyperlink" xfId="12072" builtinId="8" hidden="1"/>
    <cellStyle name="Hyperlink" xfId="12074" builtinId="8" hidden="1"/>
    <cellStyle name="Hyperlink" xfId="12076" builtinId="8" hidden="1"/>
    <cellStyle name="Hyperlink" xfId="12078" builtinId="8" hidden="1"/>
    <cellStyle name="Hyperlink" xfId="12080" builtinId="8" hidden="1"/>
    <cellStyle name="Hyperlink" xfId="12082" builtinId="8" hidden="1"/>
    <cellStyle name="Hyperlink" xfId="12084" builtinId="8" hidden="1"/>
    <cellStyle name="Hyperlink" xfId="12086" builtinId="8" hidden="1"/>
    <cellStyle name="Hyperlink" xfId="12090" builtinId="8" hidden="1"/>
    <cellStyle name="Hyperlink" xfId="12092" builtinId="8" hidden="1"/>
    <cellStyle name="Hyperlink" xfId="12094" builtinId="8" hidden="1"/>
    <cellStyle name="Hyperlink" xfId="12096" builtinId="8" hidden="1"/>
    <cellStyle name="Hyperlink" xfId="12098" builtinId="8" hidden="1"/>
    <cellStyle name="Hyperlink" xfId="12100" builtinId="8" hidden="1"/>
    <cellStyle name="Hyperlink" xfId="12102" builtinId="8" hidden="1"/>
    <cellStyle name="Hyperlink" xfId="12104" builtinId="8" hidden="1"/>
    <cellStyle name="Hyperlink" xfId="12106" builtinId="8" hidden="1"/>
    <cellStyle name="Hyperlink" xfId="12108" builtinId="8" hidden="1"/>
    <cellStyle name="Hyperlink" xfId="12110" builtinId="8" hidden="1"/>
    <cellStyle name="Hyperlink" xfId="12112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20" builtinId="8" hidden="1"/>
    <cellStyle name="Hyperlink" xfId="12122" builtinId="8" hidden="1"/>
    <cellStyle name="Hyperlink" xfId="12124" builtinId="8" hidden="1"/>
    <cellStyle name="Hyperlink" xfId="12126" builtinId="8" hidden="1"/>
    <cellStyle name="Hyperlink" xfId="12128" builtinId="8" hidden="1"/>
    <cellStyle name="Hyperlink" xfId="12130" builtinId="8" hidden="1"/>
    <cellStyle name="Hyperlink" xfId="12132" builtinId="8" hidden="1"/>
    <cellStyle name="Hyperlink" xfId="12134" builtinId="8" hidden="1"/>
    <cellStyle name="Hyperlink" xfId="12001" builtinId="8" hidden="1"/>
    <cellStyle name="Hyperlink" xfId="12136" builtinId="8" hidden="1"/>
    <cellStyle name="Hyperlink" xfId="12138" builtinId="8" hidden="1"/>
    <cellStyle name="Hyperlink" xfId="12140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8" builtinId="8" hidden="1"/>
    <cellStyle name="Hyperlink" xfId="12150" builtinId="8" hidden="1"/>
    <cellStyle name="Hyperlink" xfId="12152" builtinId="8" hidden="1"/>
    <cellStyle name="Hyperlink" xfId="12154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62" builtinId="8" hidden="1"/>
    <cellStyle name="Hyperlink" xfId="12164" builtinId="8" hidden="1"/>
    <cellStyle name="Hyperlink" xfId="12166" builtinId="8" hidden="1"/>
    <cellStyle name="Hyperlink" xfId="12168" builtinId="8" hidden="1"/>
    <cellStyle name="Hyperlink" xfId="12170" builtinId="8" hidden="1"/>
    <cellStyle name="Hyperlink" xfId="12172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80" builtinId="8" hidden="1"/>
    <cellStyle name="Hyperlink" xfId="12182" builtinId="8" hidden="1"/>
    <cellStyle name="Hyperlink" xfId="12184" builtinId="8" hidden="1"/>
    <cellStyle name="Hyperlink" xfId="12186" builtinId="8" hidden="1"/>
    <cellStyle name="Hyperlink" xfId="12188" builtinId="8" hidden="1"/>
    <cellStyle name="Hyperlink" xfId="12190" builtinId="8" hidden="1"/>
    <cellStyle name="Hyperlink" xfId="12192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200" builtinId="8" hidden="1"/>
    <cellStyle name="Hyperlink" xfId="12202" builtinId="8" hidden="1"/>
    <cellStyle name="Hyperlink" xfId="12204" builtinId="8" hidden="1"/>
    <cellStyle name="Hyperlink" xfId="12206" builtinId="8" hidden="1"/>
    <cellStyle name="Hyperlink" xfId="12208" builtinId="8" hidden="1"/>
    <cellStyle name="Hyperlink" xfId="12210" builtinId="8" hidden="1"/>
    <cellStyle name="Hyperlink" xfId="12212" builtinId="8" hidden="1"/>
    <cellStyle name="Hyperlink" xfId="12214" builtinId="8" hidden="1"/>
    <cellStyle name="Hyperlink" xfId="12216" builtinId="8" hidden="1"/>
    <cellStyle name="Hyperlink" xfId="12218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088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2276" builtinId="8" hidden="1"/>
    <cellStyle name="Hyperlink" xfId="12278" builtinId="8" hidden="1"/>
    <cellStyle name="Hyperlink" xfId="12280" builtinId="8" hidden="1"/>
    <cellStyle name="Hyperlink" xfId="12282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296" builtinId="8" hidden="1"/>
    <cellStyle name="Hyperlink" xfId="12298" builtinId="8" hidden="1"/>
    <cellStyle name="Hyperlink" xfId="12300" builtinId="8" hidden="1"/>
    <cellStyle name="Hyperlink" xfId="12302" builtinId="8" hidden="1"/>
    <cellStyle name="Hyperlink" xfId="12304" builtinId="8" hidden="1"/>
    <cellStyle name="Hyperlink" xfId="12306" builtinId="8" hidden="1"/>
    <cellStyle name="Hyperlink" xfId="12308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16" builtinId="8" hidden="1"/>
    <cellStyle name="Hyperlink" xfId="12318" builtinId="8" hidden="1"/>
    <cellStyle name="Hyperlink" xfId="12320" builtinId="8" hidden="1"/>
    <cellStyle name="Hyperlink" xfId="12322" builtinId="8" hidden="1"/>
    <cellStyle name="Hyperlink" xfId="12324" builtinId="8" hidden="1"/>
    <cellStyle name="Hyperlink" xfId="12326" builtinId="8" hidden="1"/>
    <cellStyle name="Hyperlink" xfId="12328" builtinId="8" hidden="1"/>
    <cellStyle name="Hyperlink" xfId="12330" builtinId="8" hidden="1"/>
    <cellStyle name="Hyperlink" xfId="12332" builtinId="8" hidden="1"/>
    <cellStyle name="Hyperlink" xfId="12334" builtinId="8" hidden="1"/>
    <cellStyle name="Hyperlink" xfId="12336" builtinId="8" hidden="1"/>
    <cellStyle name="Hyperlink" xfId="12338" builtinId="8" hidden="1"/>
    <cellStyle name="Hyperlink" xfId="12340" builtinId="8" hidden="1"/>
    <cellStyle name="Hyperlink" xfId="12342" builtinId="8" hidden="1"/>
    <cellStyle name="Hyperlink" xfId="12344" builtinId="8" hidden="1"/>
    <cellStyle name="Hyperlink" xfId="12346" builtinId="8" hidden="1"/>
    <cellStyle name="Hyperlink" xfId="12348" builtinId="8" hidden="1"/>
    <cellStyle name="Hyperlink" xfId="12350" builtinId="8" hidden="1"/>
    <cellStyle name="Hyperlink" xfId="12354" builtinId="8" hidden="1"/>
    <cellStyle name="Hyperlink" xfId="12356" builtinId="8" hidden="1"/>
    <cellStyle name="Hyperlink" xfId="12358" builtinId="8" hidden="1"/>
    <cellStyle name="Hyperlink" xfId="12360" builtinId="8" hidden="1"/>
    <cellStyle name="Hyperlink" xfId="12362" builtinId="8" hidden="1"/>
    <cellStyle name="Hyperlink" xfId="12364" builtinId="8" hidden="1"/>
    <cellStyle name="Hyperlink" xfId="12366" builtinId="8" hidden="1"/>
    <cellStyle name="Hyperlink" xfId="12368" builtinId="8" hidden="1"/>
    <cellStyle name="Hyperlink" xfId="12370" builtinId="8" hidden="1"/>
    <cellStyle name="Hyperlink" xfId="12372" builtinId="8" hidden="1"/>
    <cellStyle name="Hyperlink" xfId="12374" builtinId="8" hidden="1"/>
    <cellStyle name="Hyperlink" xfId="12376" builtinId="8" hidden="1"/>
    <cellStyle name="Hyperlink" xfId="12378" builtinId="8" hidden="1"/>
    <cellStyle name="Hyperlink" xfId="12380" builtinId="8" hidden="1"/>
    <cellStyle name="Hyperlink" xfId="12382" builtinId="8" hidden="1"/>
    <cellStyle name="Hyperlink" xfId="12384" builtinId="8" hidden="1"/>
    <cellStyle name="Hyperlink" xfId="12386" builtinId="8" hidden="1"/>
    <cellStyle name="Hyperlink" xfId="12388" builtinId="8" hidden="1"/>
    <cellStyle name="Hyperlink" xfId="12390" builtinId="8" hidden="1"/>
    <cellStyle name="Hyperlink" xfId="12392" builtinId="8" hidden="1"/>
    <cellStyle name="Hyperlink" xfId="12394" builtinId="8" hidden="1"/>
    <cellStyle name="Hyperlink" xfId="12396" builtinId="8" hidden="1"/>
    <cellStyle name="Hyperlink" xfId="12398" builtinId="8" hidden="1"/>
    <cellStyle name="Hyperlink" xfId="12220" builtinId="8" hidden="1"/>
    <cellStyle name="Hyperlink" xfId="12400" builtinId="8" hidden="1"/>
    <cellStyle name="Hyperlink" xfId="12402" builtinId="8" hidden="1"/>
    <cellStyle name="Hyperlink" xfId="12404" builtinId="8" hidden="1"/>
    <cellStyle name="Hyperlink" xfId="12406" builtinId="8" hidden="1"/>
    <cellStyle name="Hyperlink" xfId="12408" builtinId="8" hidden="1"/>
    <cellStyle name="Hyperlink" xfId="12410" builtinId="8" hidden="1"/>
    <cellStyle name="Hyperlink" xfId="12412" builtinId="8" hidden="1"/>
    <cellStyle name="Hyperlink" xfId="12414" builtinId="8" hidden="1"/>
    <cellStyle name="Hyperlink" xfId="12416" builtinId="8" hidden="1"/>
    <cellStyle name="Hyperlink" xfId="12418" builtinId="8" hidden="1"/>
    <cellStyle name="Hyperlink" xfId="12420" builtinId="8" hidden="1"/>
    <cellStyle name="Hyperlink" xfId="12422" builtinId="8" hidden="1"/>
    <cellStyle name="Hyperlink" xfId="12424" builtinId="8" hidden="1"/>
    <cellStyle name="Hyperlink" xfId="12426" builtinId="8" hidden="1"/>
    <cellStyle name="Hyperlink" xfId="12428" builtinId="8" hidden="1"/>
    <cellStyle name="Hyperlink" xfId="12430" builtinId="8" hidden="1"/>
    <cellStyle name="Hyperlink" xfId="12432" builtinId="8" hidden="1"/>
    <cellStyle name="Hyperlink" xfId="12434" builtinId="8" hidden="1"/>
    <cellStyle name="Hyperlink" xfId="12436" builtinId="8" hidden="1"/>
    <cellStyle name="Hyperlink" xfId="12438" builtinId="8" hidden="1"/>
    <cellStyle name="Hyperlink" xfId="12440" builtinId="8" hidden="1"/>
    <cellStyle name="Hyperlink" xfId="12442" builtinId="8" hidden="1"/>
    <cellStyle name="Hyperlink" xfId="12444" builtinId="8" hidden="1"/>
    <cellStyle name="Hyperlink" xfId="12446" builtinId="8" hidden="1"/>
    <cellStyle name="Hyperlink" xfId="12448" builtinId="8" hidden="1"/>
    <cellStyle name="Hyperlink" xfId="12450" builtinId="8" hidden="1"/>
    <cellStyle name="Hyperlink" xfId="12452" builtinId="8" hidden="1"/>
    <cellStyle name="Hyperlink" xfId="12454" builtinId="8" hidden="1"/>
    <cellStyle name="Hyperlink" xfId="12456" builtinId="8" hidden="1"/>
    <cellStyle name="Hyperlink" xfId="12458" builtinId="8" hidden="1"/>
    <cellStyle name="Hyperlink" xfId="12460" builtinId="8" hidden="1"/>
    <cellStyle name="Hyperlink" xfId="12462" builtinId="8" hidden="1"/>
    <cellStyle name="Hyperlink" xfId="12464" builtinId="8" hidden="1"/>
    <cellStyle name="Hyperlink" xfId="12466" builtinId="8" hidden="1"/>
    <cellStyle name="Hyperlink" xfId="12468" builtinId="8" hidden="1"/>
    <cellStyle name="Hyperlink" xfId="12470" builtinId="8" hidden="1"/>
    <cellStyle name="Hyperlink" xfId="12472" builtinId="8" hidden="1"/>
    <cellStyle name="Hyperlink" xfId="12474" builtinId="8" hidden="1"/>
    <cellStyle name="Hyperlink" xfId="12476" builtinId="8" hidden="1"/>
    <cellStyle name="Hyperlink" xfId="12478" builtinId="8" hidden="1"/>
    <cellStyle name="Hyperlink" xfId="12480" builtinId="8" hidden="1"/>
    <cellStyle name="Hyperlink" xfId="12482" builtinId="8" hidden="1"/>
    <cellStyle name="Hyperlink" xfId="12486" builtinId="8" hidden="1"/>
    <cellStyle name="Hyperlink" xfId="12488" builtinId="8" hidden="1"/>
    <cellStyle name="Hyperlink" xfId="12490" builtinId="8" hidden="1"/>
    <cellStyle name="Hyperlink" xfId="12492" builtinId="8" hidden="1"/>
    <cellStyle name="Hyperlink" xfId="12494" builtinId="8" hidden="1"/>
    <cellStyle name="Hyperlink" xfId="12496" builtinId="8" hidden="1"/>
    <cellStyle name="Hyperlink" xfId="12498" builtinId="8" hidden="1"/>
    <cellStyle name="Hyperlink" xfId="12500" builtinId="8" hidden="1"/>
    <cellStyle name="Hyperlink" xfId="12502" builtinId="8" hidden="1"/>
    <cellStyle name="Hyperlink" xfId="12504" builtinId="8" hidden="1"/>
    <cellStyle name="Hyperlink" xfId="12506" builtinId="8" hidden="1"/>
    <cellStyle name="Hyperlink" xfId="12508" builtinId="8" hidden="1"/>
    <cellStyle name="Hyperlink" xfId="12510" builtinId="8" hidden="1"/>
    <cellStyle name="Hyperlink" xfId="12512" builtinId="8" hidden="1"/>
    <cellStyle name="Hyperlink" xfId="12514" builtinId="8" hidden="1"/>
    <cellStyle name="Hyperlink" xfId="12516" builtinId="8" hidden="1"/>
    <cellStyle name="Hyperlink" xfId="12518" builtinId="8" hidden="1"/>
    <cellStyle name="Hyperlink" xfId="12520" builtinId="8" hidden="1"/>
    <cellStyle name="Hyperlink" xfId="12522" builtinId="8" hidden="1"/>
    <cellStyle name="Hyperlink" xfId="12524" builtinId="8" hidden="1"/>
    <cellStyle name="Hyperlink" xfId="12526" builtinId="8" hidden="1"/>
    <cellStyle name="Hyperlink" xfId="12528" builtinId="8" hidden="1"/>
    <cellStyle name="Hyperlink" xfId="12530" builtinId="8" hidden="1"/>
    <cellStyle name="Hyperlink" xfId="12352" builtinId="8" hidden="1"/>
    <cellStyle name="Hyperlink" xfId="12532" builtinId="8" hidden="1"/>
    <cellStyle name="Hyperlink" xfId="12534" builtinId="8" hidden="1"/>
    <cellStyle name="Hyperlink" xfId="12536" builtinId="8" hidden="1"/>
    <cellStyle name="Hyperlink" xfId="12538" builtinId="8" hidden="1"/>
    <cellStyle name="Hyperlink" xfId="12540" builtinId="8" hidden="1"/>
    <cellStyle name="Hyperlink" xfId="12542" builtinId="8" hidden="1"/>
    <cellStyle name="Hyperlink" xfId="12544" builtinId="8" hidden="1"/>
    <cellStyle name="Hyperlink" xfId="12546" builtinId="8" hidden="1"/>
    <cellStyle name="Hyperlink" xfId="12548" builtinId="8" hidden="1"/>
    <cellStyle name="Hyperlink" xfId="12550" builtinId="8" hidden="1"/>
    <cellStyle name="Hyperlink" xfId="12552" builtinId="8" hidden="1"/>
    <cellStyle name="Hyperlink" xfId="12554" builtinId="8" hidden="1"/>
    <cellStyle name="Hyperlink" xfId="12556" builtinId="8" hidden="1"/>
    <cellStyle name="Hyperlink" xfId="12558" builtinId="8" hidden="1"/>
    <cellStyle name="Hyperlink" xfId="12560" builtinId="8" hidden="1"/>
    <cellStyle name="Hyperlink" xfId="12562" builtinId="8" hidden="1"/>
    <cellStyle name="Hyperlink" xfId="12564" builtinId="8" hidden="1"/>
    <cellStyle name="Hyperlink" xfId="12566" builtinId="8" hidden="1"/>
    <cellStyle name="Hyperlink" xfId="12568" builtinId="8" hidden="1"/>
    <cellStyle name="Hyperlink" xfId="12570" builtinId="8" hidden="1"/>
    <cellStyle name="Hyperlink" xfId="12572" builtinId="8" hidden="1"/>
    <cellStyle name="Hyperlink" xfId="12574" builtinId="8" hidden="1"/>
    <cellStyle name="Hyperlink" xfId="12576" builtinId="8" hidden="1"/>
    <cellStyle name="Hyperlink" xfId="12578" builtinId="8" hidden="1"/>
    <cellStyle name="Hyperlink" xfId="12580" builtinId="8" hidden="1"/>
    <cellStyle name="Hyperlink" xfId="12582" builtinId="8" hidden="1"/>
    <cellStyle name="Hyperlink" xfId="12584" builtinId="8" hidden="1"/>
    <cellStyle name="Hyperlink" xfId="12586" builtinId="8" hidden="1"/>
    <cellStyle name="Hyperlink" xfId="12588" builtinId="8" hidden="1"/>
    <cellStyle name="Hyperlink" xfId="12590" builtinId="8" hidden="1"/>
    <cellStyle name="Hyperlink" xfId="12592" builtinId="8" hidden="1"/>
    <cellStyle name="Hyperlink" xfId="12594" builtinId="8" hidden="1"/>
    <cellStyle name="Hyperlink" xfId="12596" builtinId="8" hidden="1"/>
    <cellStyle name="Hyperlink" xfId="12598" builtinId="8" hidden="1"/>
    <cellStyle name="Hyperlink" xfId="12600" builtinId="8" hidden="1"/>
    <cellStyle name="Hyperlink" xfId="12602" builtinId="8" hidden="1"/>
    <cellStyle name="Hyperlink" xfId="12604" builtinId="8" hidden="1"/>
    <cellStyle name="Hyperlink" xfId="12606" builtinId="8" hidden="1"/>
    <cellStyle name="Hyperlink" xfId="12608" builtinId="8" hidden="1"/>
    <cellStyle name="Hyperlink" xfId="12610" builtinId="8" hidden="1"/>
    <cellStyle name="Hyperlink" xfId="12612" builtinId="8" hidden="1"/>
    <cellStyle name="Hyperlink" xfId="12614" builtinId="8" hidden="1"/>
    <cellStyle name="Hyperlink" xfId="12618" builtinId="8" hidden="1"/>
    <cellStyle name="Hyperlink" xfId="12620" builtinId="8" hidden="1"/>
    <cellStyle name="Hyperlink" xfId="12622" builtinId="8" hidden="1"/>
    <cellStyle name="Hyperlink" xfId="12624" builtinId="8" hidden="1"/>
    <cellStyle name="Hyperlink" xfId="12626" builtinId="8" hidden="1"/>
    <cellStyle name="Hyperlink" xfId="12628" builtinId="8" hidden="1"/>
    <cellStyle name="Hyperlink" xfId="12630" builtinId="8" hidden="1"/>
    <cellStyle name="Hyperlink" xfId="12632" builtinId="8" hidden="1"/>
    <cellStyle name="Hyperlink" xfId="12634" builtinId="8" hidden="1"/>
    <cellStyle name="Hyperlink" xfId="12636" builtinId="8" hidden="1"/>
    <cellStyle name="Hyperlink" xfId="12638" builtinId="8" hidden="1"/>
    <cellStyle name="Hyperlink" xfId="12640" builtinId="8" hidden="1"/>
    <cellStyle name="Hyperlink" xfId="12642" builtinId="8" hidden="1"/>
    <cellStyle name="Hyperlink" xfId="12644" builtinId="8" hidden="1"/>
    <cellStyle name="Hyperlink" xfId="12646" builtinId="8" hidden="1"/>
    <cellStyle name="Hyperlink" xfId="12648" builtinId="8" hidden="1"/>
    <cellStyle name="Hyperlink" xfId="12650" builtinId="8" hidden="1"/>
    <cellStyle name="Hyperlink" xfId="12652" builtinId="8" hidden="1"/>
    <cellStyle name="Hyperlink" xfId="12654" builtinId="8" hidden="1"/>
    <cellStyle name="Hyperlink" xfId="12656" builtinId="8" hidden="1"/>
    <cellStyle name="Hyperlink" xfId="12658" builtinId="8" hidden="1"/>
    <cellStyle name="Hyperlink" xfId="12660" builtinId="8" hidden="1"/>
    <cellStyle name="Hyperlink" xfId="12662" builtinId="8" hidden="1"/>
    <cellStyle name="Hyperlink" xfId="12484" builtinId="8" hidden="1"/>
    <cellStyle name="Hyperlink" xfId="12664" builtinId="8" hidden="1"/>
    <cellStyle name="Hyperlink" xfId="12666" builtinId="8" hidden="1"/>
    <cellStyle name="Hyperlink" xfId="12668" builtinId="8" hidden="1"/>
    <cellStyle name="Hyperlink" xfId="12670" builtinId="8" hidden="1"/>
    <cellStyle name="Hyperlink" xfId="12672" builtinId="8" hidden="1"/>
    <cellStyle name="Hyperlink" xfId="12674" builtinId="8" hidden="1"/>
    <cellStyle name="Hyperlink" xfId="12676" builtinId="8" hidden="1"/>
    <cellStyle name="Hyperlink" xfId="12678" builtinId="8" hidden="1"/>
    <cellStyle name="Hyperlink" xfId="12680" builtinId="8" hidden="1"/>
    <cellStyle name="Hyperlink" xfId="12682" builtinId="8" hidden="1"/>
    <cellStyle name="Hyperlink" xfId="12684" builtinId="8" hidden="1"/>
    <cellStyle name="Hyperlink" xfId="12686" builtinId="8" hidden="1"/>
    <cellStyle name="Hyperlink" xfId="12688" builtinId="8" hidden="1"/>
    <cellStyle name="Hyperlink" xfId="12690" builtinId="8" hidden="1"/>
    <cellStyle name="Hyperlink" xfId="12692" builtinId="8" hidden="1"/>
    <cellStyle name="Hyperlink" xfId="12694" builtinId="8" hidden="1"/>
    <cellStyle name="Hyperlink" xfId="12696" builtinId="8" hidden="1"/>
    <cellStyle name="Hyperlink" xfId="12698" builtinId="8" hidden="1"/>
    <cellStyle name="Hyperlink" xfId="12700" builtinId="8" hidden="1"/>
    <cellStyle name="Hyperlink" xfId="12702" builtinId="8" hidden="1"/>
    <cellStyle name="Hyperlink" xfId="12704" builtinId="8" hidden="1"/>
    <cellStyle name="Hyperlink" xfId="12706" builtinId="8" hidden="1"/>
    <cellStyle name="Hyperlink" xfId="12708" builtinId="8" hidden="1"/>
    <cellStyle name="Hyperlink" xfId="12710" builtinId="8" hidden="1"/>
    <cellStyle name="Hyperlink" xfId="12712" builtinId="8" hidden="1"/>
    <cellStyle name="Hyperlink" xfId="12714" builtinId="8" hidden="1"/>
    <cellStyle name="Hyperlink" xfId="12716" builtinId="8" hidden="1"/>
    <cellStyle name="Hyperlink" xfId="12718" builtinId="8" hidden="1"/>
    <cellStyle name="Hyperlink" xfId="12720" builtinId="8" hidden="1"/>
    <cellStyle name="Hyperlink" xfId="12722" builtinId="8" hidden="1"/>
    <cellStyle name="Hyperlink" xfId="12724" builtinId="8" hidden="1"/>
    <cellStyle name="Hyperlink" xfId="12726" builtinId="8" hidden="1"/>
    <cellStyle name="Hyperlink" xfId="12728" builtinId="8" hidden="1"/>
    <cellStyle name="Hyperlink" xfId="12730" builtinId="8" hidden="1"/>
    <cellStyle name="Hyperlink" xfId="12732" builtinId="8" hidden="1"/>
    <cellStyle name="Hyperlink" xfId="12734" builtinId="8" hidden="1"/>
    <cellStyle name="Hyperlink" xfId="12736" builtinId="8" hidden="1"/>
    <cellStyle name="Hyperlink" xfId="12738" builtinId="8" hidden="1"/>
    <cellStyle name="Hyperlink" xfId="12740" builtinId="8" hidden="1"/>
    <cellStyle name="Hyperlink" xfId="12742" builtinId="8" hidden="1"/>
    <cellStyle name="Hyperlink" xfId="12744" builtinId="8" hidden="1"/>
    <cellStyle name="Hyperlink" xfId="12746" builtinId="8" hidden="1"/>
    <cellStyle name="Hyperlink" xfId="12750" builtinId="8" hidden="1"/>
    <cellStyle name="Hyperlink" xfId="12752" builtinId="8" hidden="1"/>
    <cellStyle name="Hyperlink" xfId="12754" builtinId="8" hidden="1"/>
    <cellStyle name="Hyperlink" xfId="12756" builtinId="8" hidden="1"/>
    <cellStyle name="Hyperlink" xfId="12758" builtinId="8" hidden="1"/>
    <cellStyle name="Hyperlink" xfId="12760" builtinId="8" hidden="1"/>
    <cellStyle name="Hyperlink" xfId="12762" builtinId="8" hidden="1"/>
    <cellStyle name="Hyperlink" xfId="12764" builtinId="8" hidden="1"/>
    <cellStyle name="Hyperlink" xfId="12766" builtinId="8" hidden="1"/>
    <cellStyle name="Hyperlink" xfId="12768" builtinId="8" hidden="1"/>
    <cellStyle name="Hyperlink" xfId="12770" builtinId="8" hidden="1"/>
    <cellStyle name="Hyperlink" xfId="12772" builtinId="8" hidden="1"/>
    <cellStyle name="Hyperlink" xfId="12774" builtinId="8" hidden="1"/>
    <cellStyle name="Hyperlink" xfId="12776" builtinId="8" hidden="1"/>
    <cellStyle name="Hyperlink" xfId="12778" builtinId="8" hidden="1"/>
    <cellStyle name="Hyperlink" xfId="12780" builtinId="8" hidden="1"/>
    <cellStyle name="Hyperlink" xfId="12782" builtinId="8" hidden="1"/>
    <cellStyle name="Hyperlink" xfId="12784" builtinId="8" hidden="1"/>
    <cellStyle name="Hyperlink" xfId="12786" builtinId="8" hidden="1"/>
    <cellStyle name="Hyperlink" xfId="12788" builtinId="8" hidden="1"/>
    <cellStyle name="Hyperlink" xfId="12790" builtinId="8" hidden="1"/>
    <cellStyle name="Hyperlink" xfId="12792" builtinId="8" hidden="1"/>
    <cellStyle name="Hyperlink" xfId="12794" builtinId="8" hidden="1"/>
    <cellStyle name="Hyperlink" xfId="12616" builtinId="8" hidden="1"/>
    <cellStyle name="Hyperlink" xfId="12796" builtinId="8" hidden="1"/>
    <cellStyle name="Hyperlink" xfId="12798" builtinId="8" hidden="1"/>
    <cellStyle name="Hyperlink" xfId="12800" builtinId="8" hidden="1"/>
    <cellStyle name="Hyperlink" xfId="12802" builtinId="8" hidden="1"/>
    <cellStyle name="Hyperlink" xfId="12804" builtinId="8" hidden="1"/>
    <cellStyle name="Hyperlink" xfId="12806" builtinId="8" hidden="1"/>
    <cellStyle name="Hyperlink" xfId="12808" builtinId="8" hidden="1"/>
    <cellStyle name="Hyperlink" xfId="12810" builtinId="8" hidden="1"/>
    <cellStyle name="Hyperlink" xfId="12812" builtinId="8" hidden="1"/>
    <cellStyle name="Hyperlink" xfId="12814" builtinId="8" hidden="1"/>
    <cellStyle name="Hyperlink" xfId="12816" builtinId="8" hidden="1"/>
    <cellStyle name="Hyperlink" xfId="12818" builtinId="8" hidden="1"/>
    <cellStyle name="Hyperlink" xfId="12820" builtinId="8" hidden="1"/>
    <cellStyle name="Hyperlink" xfId="12822" builtinId="8" hidden="1"/>
    <cellStyle name="Hyperlink" xfId="12824" builtinId="8" hidden="1"/>
    <cellStyle name="Hyperlink" xfId="12826" builtinId="8" hidden="1"/>
    <cellStyle name="Hyperlink" xfId="12828" builtinId="8" hidden="1"/>
    <cellStyle name="Hyperlink" xfId="12830" builtinId="8" hidden="1"/>
    <cellStyle name="Hyperlink" xfId="12832" builtinId="8" hidden="1"/>
    <cellStyle name="Hyperlink" xfId="12834" builtinId="8" hidden="1"/>
    <cellStyle name="Hyperlink" xfId="12836" builtinId="8" hidden="1"/>
    <cellStyle name="Hyperlink" xfId="12838" builtinId="8" hidden="1"/>
    <cellStyle name="Hyperlink" xfId="12840" builtinId="8" hidden="1"/>
    <cellStyle name="Hyperlink" xfId="12842" builtinId="8" hidden="1"/>
    <cellStyle name="Hyperlink" xfId="12844" builtinId="8" hidden="1"/>
    <cellStyle name="Hyperlink" xfId="12846" builtinId="8" hidden="1"/>
    <cellStyle name="Hyperlink" xfId="12848" builtinId="8" hidden="1"/>
    <cellStyle name="Hyperlink" xfId="12850" builtinId="8" hidden="1"/>
    <cellStyle name="Hyperlink" xfId="12852" builtinId="8" hidden="1"/>
    <cellStyle name="Hyperlink" xfId="12854" builtinId="8" hidden="1"/>
    <cellStyle name="Hyperlink" xfId="12856" builtinId="8" hidden="1"/>
    <cellStyle name="Hyperlink" xfId="12858" builtinId="8" hidden="1"/>
    <cellStyle name="Hyperlink" xfId="12860" builtinId="8" hidden="1"/>
    <cellStyle name="Hyperlink" xfId="12862" builtinId="8" hidden="1"/>
    <cellStyle name="Hyperlink" xfId="12864" builtinId="8" hidden="1"/>
    <cellStyle name="Hyperlink" xfId="12866" builtinId="8" hidden="1"/>
    <cellStyle name="Hyperlink" xfId="12868" builtinId="8" hidden="1"/>
    <cellStyle name="Hyperlink" xfId="12870" builtinId="8" hidden="1"/>
    <cellStyle name="Hyperlink" xfId="12872" builtinId="8" hidden="1"/>
    <cellStyle name="Hyperlink" xfId="12874" builtinId="8" hidden="1"/>
    <cellStyle name="Hyperlink" xfId="12876" builtinId="8" hidden="1"/>
    <cellStyle name="Hyperlink" xfId="12878" builtinId="8" hidden="1"/>
    <cellStyle name="Hyperlink" xfId="12882" builtinId="8" hidden="1"/>
    <cellStyle name="Hyperlink" xfId="12884" builtinId="8" hidden="1"/>
    <cellStyle name="Hyperlink" xfId="12886" builtinId="8" hidden="1"/>
    <cellStyle name="Hyperlink" xfId="12888" builtinId="8" hidden="1"/>
    <cellStyle name="Hyperlink" xfId="12890" builtinId="8" hidden="1"/>
    <cellStyle name="Hyperlink" xfId="12892" builtinId="8" hidden="1"/>
    <cellStyle name="Hyperlink" xfId="12894" builtinId="8" hidden="1"/>
    <cellStyle name="Hyperlink" xfId="12896" builtinId="8" hidden="1"/>
    <cellStyle name="Hyperlink" xfId="12898" builtinId="8" hidden="1"/>
    <cellStyle name="Hyperlink" xfId="12900" builtinId="8" hidden="1"/>
    <cellStyle name="Hyperlink" xfId="12902" builtinId="8" hidden="1"/>
    <cellStyle name="Hyperlink" xfId="12904" builtinId="8" hidden="1"/>
    <cellStyle name="Hyperlink" xfId="12906" builtinId="8" hidden="1"/>
    <cellStyle name="Hyperlink" xfId="12908" builtinId="8" hidden="1"/>
    <cellStyle name="Hyperlink" xfId="12910" builtinId="8" hidden="1"/>
    <cellStyle name="Hyperlink" xfId="12912" builtinId="8" hidden="1"/>
    <cellStyle name="Hyperlink" xfId="12914" builtinId="8" hidden="1"/>
    <cellStyle name="Hyperlink" xfId="12916" builtinId="8" hidden="1"/>
    <cellStyle name="Hyperlink" xfId="12918" builtinId="8" hidden="1"/>
    <cellStyle name="Hyperlink" xfId="12920" builtinId="8" hidden="1"/>
    <cellStyle name="Hyperlink" xfId="12922" builtinId="8" hidden="1"/>
    <cellStyle name="Hyperlink" xfId="12924" builtinId="8" hidden="1"/>
    <cellStyle name="Hyperlink" xfId="12926" builtinId="8" hidden="1"/>
    <cellStyle name="Hyperlink" xfId="12748" builtinId="8" hidden="1"/>
    <cellStyle name="Hyperlink" xfId="12928" builtinId="8" hidden="1"/>
    <cellStyle name="Hyperlink" xfId="12930" builtinId="8" hidden="1"/>
    <cellStyle name="Hyperlink" xfId="12932" builtinId="8" hidden="1"/>
    <cellStyle name="Hyperlink" xfId="12934" builtinId="8" hidden="1"/>
    <cellStyle name="Hyperlink" xfId="12936" builtinId="8" hidden="1"/>
    <cellStyle name="Hyperlink" xfId="12938" builtinId="8" hidden="1"/>
    <cellStyle name="Hyperlink" xfId="12940" builtinId="8" hidden="1"/>
    <cellStyle name="Hyperlink" xfId="12942" builtinId="8" hidden="1"/>
    <cellStyle name="Hyperlink" xfId="12944" builtinId="8" hidden="1"/>
    <cellStyle name="Hyperlink" xfId="12946" builtinId="8" hidden="1"/>
    <cellStyle name="Hyperlink" xfId="12948" builtinId="8" hidden="1"/>
    <cellStyle name="Hyperlink" xfId="12950" builtinId="8" hidden="1"/>
    <cellStyle name="Hyperlink" xfId="12952" builtinId="8" hidden="1"/>
    <cellStyle name="Hyperlink" xfId="12954" builtinId="8" hidden="1"/>
    <cellStyle name="Hyperlink" xfId="12956" builtinId="8" hidden="1"/>
    <cellStyle name="Hyperlink" xfId="12958" builtinId="8" hidden="1"/>
    <cellStyle name="Hyperlink" xfId="12960" builtinId="8" hidden="1"/>
    <cellStyle name="Hyperlink" xfId="12962" builtinId="8" hidden="1"/>
    <cellStyle name="Hyperlink" xfId="12964" builtinId="8" hidden="1"/>
    <cellStyle name="Hyperlink" xfId="12966" builtinId="8" hidden="1"/>
    <cellStyle name="Hyperlink" xfId="12968" builtinId="8" hidden="1"/>
    <cellStyle name="Hyperlink" xfId="12970" builtinId="8" hidden="1"/>
    <cellStyle name="Hyperlink" xfId="12972" builtinId="8" hidden="1"/>
    <cellStyle name="Hyperlink" xfId="12974" builtinId="8" hidden="1"/>
    <cellStyle name="Hyperlink" xfId="12976" builtinId="8" hidden="1"/>
    <cellStyle name="Hyperlink" xfId="12978" builtinId="8" hidden="1"/>
    <cellStyle name="Hyperlink" xfId="12980" builtinId="8" hidden="1"/>
    <cellStyle name="Hyperlink" xfId="12982" builtinId="8" hidden="1"/>
    <cellStyle name="Hyperlink" xfId="12984" builtinId="8" hidden="1"/>
    <cellStyle name="Hyperlink" xfId="12986" builtinId="8" hidden="1"/>
    <cellStyle name="Hyperlink" xfId="12988" builtinId="8" hidden="1"/>
    <cellStyle name="Hyperlink" xfId="12990" builtinId="8" hidden="1"/>
    <cellStyle name="Hyperlink" xfId="12992" builtinId="8" hidden="1"/>
    <cellStyle name="Hyperlink" xfId="12994" builtinId="8" hidden="1"/>
    <cellStyle name="Hyperlink" xfId="12996" builtinId="8" hidden="1"/>
    <cellStyle name="Hyperlink" xfId="12998" builtinId="8" hidden="1"/>
    <cellStyle name="Hyperlink" xfId="13000" builtinId="8" hidden="1"/>
    <cellStyle name="Hyperlink" xfId="13002" builtinId="8" hidden="1"/>
    <cellStyle name="Hyperlink" xfId="13004" builtinId="8" hidden="1"/>
    <cellStyle name="Hyperlink" xfId="13006" builtinId="8" hidden="1"/>
    <cellStyle name="Hyperlink" xfId="13008" builtinId="8" hidden="1"/>
    <cellStyle name="Hyperlink" xfId="13010" builtinId="8" hidden="1"/>
    <cellStyle name="Hyperlink" xfId="13014" builtinId="8" hidden="1"/>
    <cellStyle name="Hyperlink" xfId="13016" builtinId="8" hidden="1"/>
    <cellStyle name="Hyperlink" xfId="13018" builtinId="8" hidden="1"/>
    <cellStyle name="Hyperlink" xfId="13020" builtinId="8" hidden="1"/>
    <cellStyle name="Hyperlink" xfId="13022" builtinId="8" hidden="1"/>
    <cellStyle name="Hyperlink" xfId="13024" builtinId="8" hidden="1"/>
    <cellStyle name="Hyperlink" xfId="13026" builtinId="8" hidden="1"/>
    <cellStyle name="Hyperlink" xfId="13028" builtinId="8" hidden="1"/>
    <cellStyle name="Hyperlink" xfId="13030" builtinId="8" hidden="1"/>
    <cellStyle name="Hyperlink" xfId="13032" builtinId="8" hidden="1"/>
    <cellStyle name="Hyperlink" xfId="13034" builtinId="8" hidden="1"/>
    <cellStyle name="Hyperlink" xfId="13036" builtinId="8" hidden="1"/>
    <cellStyle name="Hyperlink" xfId="13038" builtinId="8" hidden="1"/>
    <cellStyle name="Hyperlink" xfId="13040" builtinId="8" hidden="1"/>
    <cellStyle name="Hyperlink" xfId="13042" builtinId="8" hidden="1"/>
    <cellStyle name="Hyperlink" xfId="13044" builtinId="8" hidden="1"/>
    <cellStyle name="Hyperlink" xfId="13046" builtinId="8" hidden="1"/>
    <cellStyle name="Hyperlink" xfId="13048" builtinId="8" hidden="1"/>
    <cellStyle name="Hyperlink" xfId="13050" builtinId="8" hidden="1"/>
    <cellStyle name="Hyperlink" xfId="13052" builtinId="8" hidden="1"/>
    <cellStyle name="Hyperlink" xfId="13054" builtinId="8" hidden="1"/>
    <cellStyle name="Hyperlink" xfId="13056" builtinId="8" hidden="1"/>
    <cellStyle name="Hyperlink" xfId="13058" builtinId="8" hidden="1"/>
    <cellStyle name="Hyperlink" xfId="12880" builtinId="8" hidden="1"/>
    <cellStyle name="Hyperlink" xfId="13060" builtinId="8" hidden="1"/>
    <cellStyle name="Hyperlink" xfId="13062" builtinId="8" hidden="1"/>
    <cellStyle name="Hyperlink" xfId="13064" builtinId="8" hidden="1"/>
    <cellStyle name="Hyperlink" xfId="13066" builtinId="8" hidden="1"/>
    <cellStyle name="Hyperlink" xfId="13068" builtinId="8" hidden="1"/>
    <cellStyle name="Hyperlink" xfId="13070" builtinId="8" hidden="1"/>
    <cellStyle name="Hyperlink" xfId="13072" builtinId="8" hidden="1"/>
    <cellStyle name="Hyperlink" xfId="13074" builtinId="8" hidden="1"/>
    <cellStyle name="Hyperlink" xfId="13076" builtinId="8" hidden="1"/>
    <cellStyle name="Hyperlink" xfId="13078" builtinId="8" hidden="1"/>
    <cellStyle name="Hyperlink" xfId="13080" builtinId="8" hidden="1"/>
    <cellStyle name="Hyperlink" xfId="13082" builtinId="8" hidden="1"/>
    <cellStyle name="Hyperlink" xfId="13084" builtinId="8" hidden="1"/>
    <cellStyle name="Hyperlink" xfId="13086" builtinId="8" hidden="1"/>
    <cellStyle name="Hyperlink" xfId="13088" builtinId="8" hidden="1"/>
    <cellStyle name="Hyperlink" xfId="13090" builtinId="8" hidden="1"/>
    <cellStyle name="Hyperlink" xfId="13092" builtinId="8" hidden="1"/>
    <cellStyle name="Hyperlink" xfId="13094" builtinId="8" hidden="1"/>
    <cellStyle name="Hyperlink" xfId="13096" builtinId="8" hidden="1"/>
    <cellStyle name="Hyperlink" xfId="13098" builtinId="8" hidden="1"/>
    <cellStyle name="Hyperlink" xfId="13100" builtinId="8" hidden="1"/>
    <cellStyle name="Hyperlink" xfId="13102" builtinId="8" hidden="1"/>
    <cellStyle name="Hyperlink" xfId="13104" builtinId="8" hidden="1"/>
    <cellStyle name="Hyperlink" xfId="13106" builtinId="8" hidden="1"/>
    <cellStyle name="Hyperlink" xfId="13108" builtinId="8" hidden="1"/>
    <cellStyle name="Hyperlink" xfId="13110" builtinId="8" hidden="1"/>
    <cellStyle name="Hyperlink" xfId="13112" builtinId="8" hidden="1"/>
    <cellStyle name="Hyperlink" xfId="13114" builtinId="8" hidden="1"/>
    <cellStyle name="Hyperlink" xfId="13116" builtinId="8" hidden="1"/>
    <cellStyle name="Hyperlink" xfId="13118" builtinId="8" hidden="1"/>
    <cellStyle name="Hyperlink" xfId="13120" builtinId="8" hidden="1"/>
    <cellStyle name="Hyperlink" xfId="13122" builtinId="8" hidden="1"/>
    <cellStyle name="Hyperlink" xfId="13124" builtinId="8" hidden="1"/>
    <cellStyle name="Hyperlink" xfId="13126" builtinId="8" hidden="1"/>
    <cellStyle name="Hyperlink" xfId="13128" builtinId="8" hidden="1"/>
    <cellStyle name="Hyperlink" xfId="13130" builtinId="8" hidden="1"/>
    <cellStyle name="Hyperlink" xfId="13132" builtinId="8" hidden="1"/>
    <cellStyle name="Hyperlink" xfId="13134" builtinId="8" hidden="1"/>
    <cellStyle name="Hyperlink" xfId="13136" builtinId="8" hidden="1"/>
    <cellStyle name="Hyperlink" xfId="13138" builtinId="8" hidden="1"/>
    <cellStyle name="Hyperlink" xfId="13140" builtinId="8" hidden="1"/>
    <cellStyle name="Hyperlink" xfId="13142" builtinId="8" hidden="1"/>
    <cellStyle name="Hyperlink" xfId="13146" builtinId="8" hidden="1"/>
    <cellStyle name="Hyperlink" xfId="13148" builtinId="8" hidden="1"/>
    <cellStyle name="Hyperlink" xfId="13150" builtinId="8" hidden="1"/>
    <cellStyle name="Hyperlink" xfId="13152" builtinId="8" hidden="1"/>
    <cellStyle name="Hyperlink" xfId="13154" builtinId="8" hidden="1"/>
    <cellStyle name="Hyperlink" xfId="13156" builtinId="8" hidden="1"/>
    <cellStyle name="Hyperlink" xfId="13158" builtinId="8" hidden="1"/>
    <cellStyle name="Hyperlink" xfId="13160" builtinId="8" hidden="1"/>
    <cellStyle name="Hyperlink" xfId="13162" builtinId="8" hidden="1"/>
    <cellStyle name="Hyperlink" xfId="13164" builtinId="8" hidden="1"/>
    <cellStyle name="Hyperlink" xfId="13166" builtinId="8" hidden="1"/>
    <cellStyle name="Hyperlink" xfId="13168" builtinId="8" hidden="1"/>
    <cellStyle name="Hyperlink" xfId="13170" builtinId="8" hidden="1"/>
    <cellStyle name="Hyperlink" xfId="13172" builtinId="8" hidden="1"/>
    <cellStyle name="Hyperlink" xfId="13174" builtinId="8" hidden="1"/>
    <cellStyle name="Hyperlink" xfId="13176" builtinId="8" hidden="1"/>
    <cellStyle name="Hyperlink" xfId="13178" builtinId="8" hidden="1"/>
    <cellStyle name="Hyperlink" xfId="13180" builtinId="8" hidden="1"/>
    <cellStyle name="Hyperlink" xfId="13182" builtinId="8" hidden="1"/>
    <cellStyle name="Hyperlink" xfId="13184" builtinId="8" hidden="1"/>
    <cellStyle name="Hyperlink" xfId="13186" builtinId="8" hidden="1"/>
    <cellStyle name="Hyperlink" xfId="13188" builtinId="8" hidden="1"/>
    <cellStyle name="Hyperlink" xfId="13190" builtinId="8" hidden="1"/>
    <cellStyle name="Hyperlink" xfId="13012" builtinId="8" hidden="1"/>
    <cellStyle name="Hyperlink" xfId="13192" builtinId="8" hidden="1"/>
    <cellStyle name="Hyperlink" xfId="13194" builtinId="8" hidden="1"/>
    <cellStyle name="Hyperlink" xfId="13196" builtinId="8" hidden="1"/>
    <cellStyle name="Hyperlink" xfId="13198" builtinId="8" hidden="1"/>
    <cellStyle name="Hyperlink" xfId="13200" builtinId="8" hidden="1"/>
    <cellStyle name="Hyperlink" xfId="13202" builtinId="8" hidden="1"/>
    <cellStyle name="Hyperlink" xfId="13204" builtinId="8" hidden="1"/>
    <cellStyle name="Hyperlink" xfId="13206" builtinId="8" hidden="1"/>
    <cellStyle name="Hyperlink" xfId="13208" builtinId="8" hidden="1"/>
    <cellStyle name="Hyperlink" xfId="13210" builtinId="8" hidden="1"/>
    <cellStyle name="Hyperlink" xfId="13212" builtinId="8" hidden="1"/>
    <cellStyle name="Hyperlink" xfId="13214" builtinId="8" hidden="1"/>
    <cellStyle name="Hyperlink" xfId="13216" builtinId="8" hidden="1"/>
    <cellStyle name="Hyperlink" xfId="13218" builtinId="8" hidden="1"/>
    <cellStyle name="Hyperlink" xfId="13220" builtinId="8" hidden="1"/>
    <cellStyle name="Hyperlink" xfId="13222" builtinId="8" hidden="1"/>
    <cellStyle name="Hyperlink" xfId="13224" builtinId="8" hidden="1"/>
    <cellStyle name="Hyperlink" xfId="13226" builtinId="8" hidden="1"/>
    <cellStyle name="Hyperlink" xfId="13228" builtinId="8" hidden="1"/>
    <cellStyle name="Hyperlink" xfId="13230" builtinId="8" hidden="1"/>
    <cellStyle name="Hyperlink" xfId="13232" builtinId="8" hidden="1"/>
    <cellStyle name="Hyperlink" xfId="13234" builtinId="8" hidden="1"/>
    <cellStyle name="Hyperlink" xfId="13236" builtinId="8" hidden="1"/>
    <cellStyle name="Hyperlink" xfId="13238" builtinId="8" hidden="1"/>
    <cellStyle name="Hyperlink" xfId="13240" builtinId="8" hidden="1"/>
    <cellStyle name="Hyperlink" xfId="13242" builtinId="8" hidden="1"/>
    <cellStyle name="Hyperlink" xfId="13244" builtinId="8" hidden="1"/>
    <cellStyle name="Hyperlink" xfId="13246" builtinId="8" hidden="1"/>
    <cellStyle name="Hyperlink" xfId="13248" builtinId="8" hidden="1"/>
    <cellStyle name="Hyperlink" xfId="13250" builtinId="8" hidden="1"/>
    <cellStyle name="Hyperlink" xfId="13252" builtinId="8" hidden="1"/>
    <cellStyle name="Hyperlink" xfId="13254" builtinId="8" hidden="1"/>
    <cellStyle name="Hyperlink" xfId="13256" builtinId="8" hidden="1"/>
    <cellStyle name="Hyperlink" xfId="13258" builtinId="8" hidden="1"/>
    <cellStyle name="Hyperlink" xfId="13260" builtinId="8" hidden="1"/>
    <cellStyle name="Hyperlink" xfId="13262" builtinId="8" hidden="1"/>
    <cellStyle name="Hyperlink" xfId="13264" builtinId="8" hidden="1"/>
    <cellStyle name="Hyperlink" xfId="13266" builtinId="8" hidden="1"/>
    <cellStyle name="Hyperlink" xfId="13268" builtinId="8" hidden="1"/>
    <cellStyle name="Hyperlink" xfId="13270" builtinId="8" hidden="1"/>
    <cellStyle name="Hyperlink" xfId="13272" builtinId="8" hidden="1"/>
    <cellStyle name="Hyperlink" xfId="13274" builtinId="8" hidden="1"/>
    <cellStyle name="Hyperlink" xfId="13278" builtinId="8" hidden="1"/>
    <cellStyle name="Hyperlink" xfId="13280" builtinId="8" hidden="1"/>
    <cellStyle name="Hyperlink" xfId="13282" builtinId="8" hidden="1"/>
    <cellStyle name="Hyperlink" xfId="13284" builtinId="8" hidden="1"/>
    <cellStyle name="Hyperlink" xfId="13286" builtinId="8" hidden="1"/>
    <cellStyle name="Hyperlink" xfId="13288" builtinId="8" hidden="1"/>
    <cellStyle name="Hyperlink" xfId="13290" builtinId="8" hidden="1"/>
    <cellStyle name="Hyperlink" xfId="13292" builtinId="8" hidden="1"/>
    <cellStyle name="Hyperlink" xfId="13294" builtinId="8" hidden="1"/>
    <cellStyle name="Hyperlink" xfId="13296" builtinId="8" hidden="1"/>
    <cellStyle name="Hyperlink" xfId="13298" builtinId="8" hidden="1"/>
    <cellStyle name="Hyperlink" xfId="13300" builtinId="8" hidden="1"/>
    <cellStyle name="Hyperlink" xfId="13302" builtinId="8" hidden="1"/>
    <cellStyle name="Hyperlink" xfId="13304" builtinId="8" hidden="1"/>
    <cellStyle name="Hyperlink" xfId="13306" builtinId="8" hidden="1"/>
    <cellStyle name="Hyperlink" xfId="13308" builtinId="8" hidden="1"/>
    <cellStyle name="Hyperlink" xfId="13310" builtinId="8" hidden="1"/>
    <cellStyle name="Hyperlink" xfId="13312" builtinId="8" hidden="1"/>
    <cellStyle name="Hyperlink" xfId="13314" builtinId="8" hidden="1"/>
    <cellStyle name="Hyperlink" xfId="13316" builtinId="8" hidden="1"/>
    <cellStyle name="Hyperlink" xfId="13318" builtinId="8" hidden="1"/>
    <cellStyle name="Hyperlink" xfId="13320" builtinId="8" hidden="1"/>
    <cellStyle name="Hyperlink" xfId="13322" builtinId="8" hidden="1"/>
    <cellStyle name="Hyperlink" xfId="13144" builtinId="8" hidden="1"/>
    <cellStyle name="Hyperlink" xfId="13324" builtinId="8" hidden="1"/>
    <cellStyle name="Hyperlink" xfId="13326" builtinId="8" hidden="1"/>
    <cellStyle name="Hyperlink" xfId="13328" builtinId="8" hidden="1"/>
    <cellStyle name="Hyperlink" xfId="13330" builtinId="8" hidden="1"/>
    <cellStyle name="Hyperlink" xfId="13332" builtinId="8" hidden="1"/>
    <cellStyle name="Hyperlink" xfId="13334" builtinId="8" hidden="1"/>
    <cellStyle name="Hyperlink" xfId="13336" builtinId="8" hidden="1"/>
    <cellStyle name="Hyperlink" xfId="13338" builtinId="8" hidden="1"/>
    <cellStyle name="Hyperlink" xfId="13340" builtinId="8" hidden="1"/>
    <cellStyle name="Hyperlink" xfId="13342" builtinId="8" hidden="1"/>
    <cellStyle name="Hyperlink" xfId="13344" builtinId="8" hidden="1"/>
    <cellStyle name="Hyperlink" xfId="13346" builtinId="8" hidden="1"/>
    <cellStyle name="Hyperlink" xfId="13348" builtinId="8" hidden="1"/>
    <cellStyle name="Hyperlink" xfId="13350" builtinId="8" hidden="1"/>
    <cellStyle name="Hyperlink" xfId="13352" builtinId="8" hidden="1"/>
    <cellStyle name="Hyperlink" xfId="13354" builtinId="8" hidden="1"/>
    <cellStyle name="Hyperlink" xfId="13356" builtinId="8" hidden="1"/>
    <cellStyle name="Hyperlink" xfId="13358" builtinId="8" hidden="1"/>
    <cellStyle name="Hyperlink" xfId="13360" builtinId="8" hidden="1"/>
    <cellStyle name="Hyperlink" xfId="13362" builtinId="8" hidden="1"/>
    <cellStyle name="Hyperlink" xfId="13364" builtinId="8" hidden="1"/>
    <cellStyle name="Hyperlink" xfId="13366" builtinId="8" hidden="1"/>
    <cellStyle name="Hyperlink" xfId="13368" builtinId="8" hidden="1"/>
    <cellStyle name="Hyperlink" xfId="13370" builtinId="8" hidden="1"/>
    <cellStyle name="Hyperlink" xfId="13372" builtinId="8" hidden="1"/>
    <cellStyle name="Hyperlink" xfId="13374" builtinId="8" hidden="1"/>
    <cellStyle name="Hyperlink" xfId="13376" builtinId="8" hidden="1"/>
    <cellStyle name="Hyperlink" xfId="13378" builtinId="8" hidden="1"/>
    <cellStyle name="Hyperlink" xfId="13380" builtinId="8" hidden="1"/>
    <cellStyle name="Hyperlink" xfId="13382" builtinId="8" hidden="1"/>
    <cellStyle name="Hyperlink" xfId="13384" builtinId="8" hidden="1"/>
    <cellStyle name="Hyperlink" xfId="13386" builtinId="8" hidden="1"/>
    <cellStyle name="Hyperlink" xfId="13388" builtinId="8" hidden="1"/>
    <cellStyle name="Hyperlink" xfId="13390" builtinId="8" hidden="1"/>
    <cellStyle name="Hyperlink" xfId="13392" builtinId="8" hidden="1"/>
    <cellStyle name="Hyperlink" xfId="13394" builtinId="8" hidden="1"/>
    <cellStyle name="Hyperlink" xfId="13396" builtinId="8" hidden="1"/>
    <cellStyle name="Hyperlink" xfId="13398" builtinId="8" hidden="1"/>
    <cellStyle name="Hyperlink" xfId="13400" builtinId="8" hidden="1"/>
    <cellStyle name="Hyperlink" xfId="13402" builtinId="8" hidden="1"/>
    <cellStyle name="Hyperlink" xfId="13404" builtinId="8" hidden="1"/>
    <cellStyle name="Hyperlink" xfId="13406" builtinId="8" hidden="1"/>
    <cellStyle name="Hyperlink" xfId="13410" builtinId="8" hidden="1"/>
    <cellStyle name="Hyperlink" xfId="13412" builtinId="8" hidden="1"/>
    <cellStyle name="Hyperlink" xfId="13414" builtinId="8" hidden="1"/>
    <cellStyle name="Hyperlink" xfId="13416" builtinId="8" hidden="1"/>
    <cellStyle name="Hyperlink" xfId="13418" builtinId="8" hidden="1"/>
    <cellStyle name="Hyperlink" xfId="13420" builtinId="8" hidden="1"/>
    <cellStyle name="Hyperlink" xfId="13422" builtinId="8" hidden="1"/>
    <cellStyle name="Hyperlink" xfId="13424" builtinId="8" hidden="1"/>
    <cellStyle name="Hyperlink" xfId="13426" builtinId="8" hidden="1"/>
    <cellStyle name="Hyperlink" xfId="13428" builtinId="8" hidden="1"/>
    <cellStyle name="Hyperlink" xfId="13430" builtinId="8" hidden="1"/>
    <cellStyle name="Hyperlink" xfId="13432" builtinId="8" hidden="1"/>
    <cellStyle name="Hyperlink" xfId="13434" builtinId="8" hidden="1"/>
    <cellStyle name="Hyperlink" xfId="13436" builtinId="8" hidden="1"/>
    <cellStyle name="Hyperlink" xfId="13438" builtinId="8" hidden="1"/>
    <cellStyle name="Hyperlink" xfId="13440" builtinId="8" hidden="1"/>
    <cellStyle name="Hyperlink" xfId="13442" builtinId="8" hidden="1"/>
    <cellStyle name="Hyperlink" xfId="13444" builtinId="8" hidden="1"/>
    <cellStyle name="Hyperlink" xfId="13446" builtinId="8" hidden="1"/>
    <cellStyle name="Hyperlink" xfId="13448" builtinId="8" hidden="1"/>
    <cellStyle name="Hyperlink" xfId="13450" builtinId="8" hidden="1"/>
    <cellStyle name="Hyperlink" xfId="13452" builtinId="8" hidden="1"/>
    <cellStyle name="Hyperlink" xfId="13454" builtinId="8" hidden="1"/>
    <cellStyle name="Hyperlink" xfId="13276" builtinId="8" hidden="1"/>
    <cellStyle name="Hyperlink" xfId="13456" builtinId="8" hidden="1"/>
    <cellStyle name="Hyperlink" xfId="13458" builtinId="8" hidden="1"/>
    <cellStyle name="Hyperlink" xfId="13460" builtinId="8" hidden="1"/>
    <cellStyle name="Hyperlink" xfId="13462" builtinId="8" hidden="1"/>
    <cellStyle name="Hyperlink" xfId="13464" builtinId="8" hidden="1"/>
    <cellStyle name="Hyperlink" xfId="13466" builtinId="8" hidden="1"/>
    <cellStyle name="Hyperlink" xfId="13468" builtinId="8" hidden="1"/>
    <cellStyle name="Hyperlink" xfId="13470" builtinId="8" hidden="1"/>
    <cellStyle name="Hyperlink" xfId="13472" builtinId="8" hidden="1"/>
    <cellStyle name="Hyperlink" xfId="13474" builtinId="8" hidden="1"/>
    <cellStyle name="Hyperlink" xfId="13476" builtinId="8" hidden="1"/>
    <cellStyle name="Hyperlink" xfId="13478" builtinId="8" hidden="1"/>
    <cellStyle name="Hyperlink" xfId="13480" builtinId="8" hidden="1"/>
    <cellStyle name="Hyperlink" xfId="13482" builtinId="8" hidden="1"/>
    <cellStyle name="Hyperlink" xfId="13484" builtinId="8" hidden="1"/>
    <cellStyle name="Hyperlink" xfId="13486" builtinId="8" hidden="1"/>
    <cellStyle name="Hyperlink" xfId="13488" builtinId="8" hidden="1"/>
    <cellStyle name="Hyperlink" xfId="13490" builtinId="8" hidden="1"/>
    <cellStyle name="Hyperlink" xfId="13492" builtinId="8" hidden="1"/>
    <cellStyle name="Hyperlink" xfId="13494" builtinId="8" hidden="1"/>
    <cellStyle name="Hyperlink" xfId="13496" builtinId="8" hidden="1"/>
    <cellStyle name="Hyperlink" xfId="13498" builtinId="8" hidden="1"/>
    <cellStyle name="Hyperlink" xfId="13500" builtinId="8" hidden="1"/>
    <cellStyle name="Hyperlink" xfId="13502" builtinId="8" hidden="1"/>
    <cellStyle name="Hyperlink" xfId="13504" builtinId="8" hidden="1"/>
    <cellStyle name="Hyperlink" xfId="13506" builtinId="8" hidden="1"/>
    <cellStyle name="Hyperlink" xfId="13508" builtinId="8" hidden="1"/>
    <cellStyle name="Hyperlink" xfId="13510" builtinId="8" hidden="1"/>
    <cellStyle name="Hyperlink" xfId="13512" builtinId="8" hidden="1"/>
    <cellStyle name="Hyperlink" xfId="13514" builtinId="8" hidden="1"/>
    <cellStyle name="Hyperlink" xfId="13516" builtinId="8" hidden="1"/>
    <cellStyle name="Hyperlink" xfId="13518" builtinId="8" hidden="1"/>
    <cellStyle name="Hyperlink" xfId="13520" builtinId="8" hidden="1"/>
    <cellStyle name="Hyperlink" xfId="13522" builtinId="8" hidden="1"/>
    <cellStyle name="Hyperlink" xfId="13524" builtinId="8" hidden="1"/>
    <cellStyle name="Hyperlink" xfId="13526" builtinId="8" hidden="1"/>
    <cellStyle name="Hyperlink" xfId="13528" builtinId="8" hidden="1"/>
    <cellStyle name="Hyperlink" xfId="13530" builtinId="8" hidden="1"/>
    <cellStyle name="Hyperlink" xfId="13532" builtinId="8" hidden="1"/>
    <cellStyle name="Hyperlink" xfId="13534" builtinId="8" hidden="1"/>
    <cellStyle name="Hyperlink" xfId="13536" builtinId="8" hidden="1"/>
    <cellStyle name="Hyperlink" xfId="13538" builtinId="8" hidden="1"/>
    <cellStyle name="Hyperlink" xfId="13542" builtinId="8" hidden="1"/>
    <cellStyle name="Hyperlink" xfId="13544" builtinId="8" hidden="1"/>
    <cellStyle name="Hyperlink" xfId="13546" builtinId="8" hidden="1"/>
    <cellStyle name="Hyperlink" xfId="13548" builtinId="8" hidden="1"/>
    <cellStyle name="Hyperlink" xfId="13550" builtinId="8" hidden="1"/>
    <cellStyle name="Hyperlink" xfId="13552" builtinId="8" hidden="1"/>
    <cellStyle name="Hyperlink" xfId="13554" builtinId="8" hidden="1"/>
    <cellStyle name="Hyperlink" xfId="13556" builtinId="8" hidden="1"/>
    <cellStyle name="Hyperlink" xfId="13558" builtinId="8" hidden="1"/>
    <cellStyle name="Hyperlink" xfId="13560" builtinId="8" hidden="1"/>
    <cellStyle name="Hyperlink" xfId="13562" builtinId="8" hidden="1"/>
    <cellStyle name="Hyperlink" xfId="13564" builtinId="8" hidden="1"/>
    <cellStyle name="Hyperlink" xfId="13566" builtinId="8" hidden="1"/>
    <cellStyle name="Hyperlink" xfId="13568" builtinId="8" hidden="1"/>
    <cellStyle name="Hyperlink" xfId="13570" builtinId="8" hidden="1"/>
    <cellStyle name="Hyperlink" xfId="13572" builtinId="8" hidden="1"/>
    <cellStyle name="Hyperlink" xfId="13574" builtinId="8" hidden="1"/>
    <cellStyle name="Hyperlink" xfId="13576" builtinId="8" hidden="1"/>
    <cellStyle name="Hyperlink" xfId="13578" builtinId="8" hidden="1"/>
    <cellStyle name="Hyperlink" xfId="13580" builtinId="8" hidden="1"/>
    <cellStyle name="Hyperlink" xfId="13582" builtinId="8" hidden="1"/>
    <cellStyle name="Hyperlink" xfId="13584" builtinId="8" hidden="1"/>
    <cellStyle name="Hyperlink" xfId="13586" builtinId="8" hidden="1"/>
    <cellStyle name="Hyperlink" xfId="13408" builtinId="8" hidden="1"/>
    <cellStyle name="Hyperlink" xfId="13588" builtinId="8" hidden="1"/>
    <cellStyle name="Hyperlink" xfId="13590" builtinId="8" hidden="1"/>
    <cellStyle name="Hyperlink" xfId="13592" builtinId="8" hidden="1"/>
    <cellStyle name="Hyperlink" xfId="13594" builtinId="8" hidden="1"/>
    <cellStyle name="Hyperlink" xfId="13596" builtinId="8" hidden="1"/>
    <cellStyle name="Hyperlink" xfId="13598" builtinId="8" hidden="1"/>
    <cellStyle name="Hyperlink" xfId="13600" builtinId="8" hidden="1"/>
    <cellStyle name="Hyperlink" xfId="13602" builtinId="8" hidden="1"/>
    <cellStyle name="Hyperlink" xfId="13604" builtinId="8" hidden="1"/>
    <cellStyle name="Hyperlink" xfId="13606" builtinId="8" hidden="1"/>
    <cellStyle name="Hyperlink" xfId="13608" builtinId="8" hidden="1"/>
    <cellStyle name="Hyperlink" xfId="13610" builtinId="8" hidden="1"/>
    <cellStyle name="Hyperlink" xfId="13612" builtinId="8" hidden="1"/>
    <cellStyle name="Hyperlink" xfId="13614" builtinId="8" hidden="1"/>
    <cellStyle name="Hyperlink" xfId="13616" builtinId="8" hidden="1"/>
    <cellStyle name="Hyperlink" xfId="13618" builtinId="8" hidden="1"/>
    <cellStyle name="Hyperlink" xfId="13620" builtinId="8" hidden="1"/>
    <cellStyle name="Hyperlink" xfId="13622" builtinId="8" hidden="1"/>
    <cellStyle name="Hyperlink" xfId="13624" builtinId="8" hidden="1"/>
    <cellStyle name="Hyperlink" xfId="13626" builtinId="8" hidden="1"/>
    <cellStyle name="Hyperlink" xfId="13628" builtinId="8" hidden="1"/>
    <cellStyle name="Hyperlink" xfId="13630" builtinId="8" hidden="1"/>
    <cellStyle name="Hyperlink" xfId="13632" builtinId="8" hidden="1"/>
    <cellStyle name="Hyperlink" xfId="13634" builtinId="8" hidden="1"/>
    <cellStyle name="Hyperlink" xfId="13636" builtinId="8" hidden="1"/>
    <cellStyle name="Hyperlink" xfId="13638" builtinId="8" hidden="1"/>
    <cellStyle name="Hyperlink" xfId="13640" builtinId="8" hidden="1"/>
    <cellStyle name="Hyperlink" xfId="13642" builtinId="8" hidden="1"/>
    <cellStyle name="Hyperlink" xfId="13644" builtinId="8" hidden="1"/>
    <cellStyle name="Hyperlink" xfId="13646" builtinId="8" hidden="1"/>
    <cellStyle name="Hyperlink" xfId="13648" builtinId="8" hidden="1"/>
    <cellStyle name="Hyperlink" xfId="13650" builtinId="8" hidden="1"/>
    <cellStyle name="Hyperlink" xfId="13652" builtinId="8" hidden="1"/>
    <cellStyle name="Hyperlink" xfId="13654" builtinId="8" hidden="1"/>
    <cellStyle name="Hyperlink" xfId="13656" builtinId="8" hidden="1"/>
    <cellStyle name="Hyperlink" xfId="13658" builtinId="8" hidden="1"/>
    <cellStyle name="Hyperlink" xfId="13660" builtinId="8" hidden="1"/>
    <cellStyle name="Hyperlink" xfId="13662" builtinId="8" hidden="1"/>
    <cellStyle name="Hyperlink" xfId="13664" builtinId="8" hidden="1"/>
    <cellStyle name="Hyperlink" xfId="13666" builtinId="8" hidden="1"/>
    <cellStyle name="Hyperlink" xfId="13668" builtinId="8" hidden="1"/>
    <cellStyle name="Hyperlink" xfId="13670" builtinId="8" hidden="1"/>
    <cellStyle name="Hyperlink" xfId="13674" builtinId="8" hidden="1"/>
    <cellStyle name="Hyperlink" xfId="13676" builtinId="8" hidden="1"/>
    <cellStyle name="Hyperlink" xfId="13678" builtinId="8" hidden="1"/>
    <cellStyle name="Hyperlink" xfId="13680" builtinId="8" hidden="1"/>
    <cellStyle name="Hyperlink" xfId="13682" builtinId="8" hidden="1"/>
    <cellStyle name="Hyperlink" xfId="13684" builtinId="8" hidden="1"/>
    <cellStyle name="Hyperlink" xfId="13686" builtinId="8" hidden="1"/>
    <cellStyle name="Hyperlink" xfId="13688" builtinId="8" hidden="1"/>
    <cellStyle name="Hyperlink" xfId="13690" builtinId="8" hidden="1"/>
    <cellStyle name="Hyperlink" xfId="13692" builtinId="8" hidden="1"/>
    <cellStyle name="Hyperlink" xfId="13694" builtinId="8" hidden="1"/>
    <cellStyle name="Hyperlink" xfId="13696" builtinId="8" hidden="1"/>
    <cellStyle name="Hyperlink" xfId="13698" builtinId="8" hidden="1"/>
    <cellStyle name="Hyperlink" xfId="13700" builtinId="8" hidden="1"/>
    <cellStyle name="Hyperlink" xfId="13702" builtinId="8" hidden="1"/>
    <cellStyle name="Hyperlink" xfId="13704" builtinId="8" hidden="1"/>
    <cellStyle name="Hyperlink" xfId="13706" builtinId="8" hidden="1"/>
    <cellStyle name="Hyperlink" xfId="13708" builtinId="8" hidden="1"/>
    <cellStyle name="Hyperlink" xfId="13710" builtinId="8" hidden="1"/>
    <cellStyle name="Hyperlink" xfId="13712" builtinId="8" hidden="1"/>
    <cellStyle name="Hyperlink" xfId="13714" builtinId="8" hidden="1"/>
    <cellStyle name="Hyperlink" xfId="13716" builtinId="8" hidden="1"/>
    <cellStyle name="Hyperlink" xfId="13718" builtinId="8" hidden="1"/>
    <cellStyle name="Hyperlink" xfId="13540" builtinId="8" hidden="1"/>
    <cellStyle name="Hyperlink" xfId="13720" builtinId="8" hidden="1"/>
    <cellStyle name="Hyperlink" xfId="13722" builtinId="8" hidden="1"/>
    <cellStyle name="Hyperlink" xfId="13724" builtinId="8" hidden="1"/>
    <cellStyle name="Hyperlink" xfId="13726" builtinId="8" hidden="1"/>
    <cellStyle name="Hyperlink" xfId="13728" builtinId="8" hidden="1"/>
    <cellStyle name="Hyperlink" xfId="13730" builtinId="8" hidden="1"/>
    <cellStyle name="Hyperlink" xfId="13732" builtinId="8" hidden="1"/>
    <cellStyle name="Hyperlink" xfId="13734" builtinId="8" hidden="1"/>
    <cellStyle name="Hyperlink" xfId="13736" builtinId="8" hidden="1"/>
    <cellStyle name="Hyperlink" xfId="13738" builtinId="8" hidden="1"/>
    <cellStyle name="Hyperlink" xfId="13740" builtinId="8" hidden="1"/>
    <cellStyle name="Hyperlink" xfId="13742" builtinId="8" hidden="1"/>
    <cellStyle name="Hyperlink" xfId="13744" builtinId="8" hidden="1"/>
    <cellStyle name="Hyperlink" xfId="13746" builtinId="8" hidden="1"/>
    <cellStyle name="Hyperlink" xfId="13748" builtinId="8" hidden="1"/>
    <cellStyle name="Hyperlink" xfId="13750" builtinId="8" hidden="1"/>
    <cellStyle name="Hyperlink" xfId="13752" builtinId="8" hidden="1"/>
    <cellStyle name="Hyperlink" xfId="13754" builtinId="8" hidden="1"/>
    <cellStyle name="Hyperlink" xfId="13756" builtinId="8" hidden="1"/>
    <cellStyle name="Hyperlink" xfId="13758" builtinId="8" hidden="1"/>
    <cellStyle name="Hyperlink" xfId="13760" builtinId="8" hidden="1"/>
    <cellStyle name="Hyperlink" xfId="13762" builtinId="8" hidden="1"/>
    <cellStyle name="Hyperlink" xfId="13764" builtinId="8" hidden="1"/>
    <cellStyle name="Hyperlink" xfId="13766" builtinId="8" hidden="1"/>
    <cellStyle name="Hyperlink" xfId="13768" builtinId="8" hidden="1"/>
    <cellStyle name="Hyperlink" xfId="13770" builtinId="8" hidden="1"/>
    <cellStyle name="Hyperlink" xfId="13772" builtinId="8" hidden="1"/>
    <cellStyle name="Hyperlink" xfId="13774" builtinId="8" hidden="1"/>
    <cellStyle name="Hyperlink" xfId="13776" builtinId="8" hidden="1"/>
    <cellStyle name="Hyperlink" xfId="13778" builtinId="8" hidden="1"/>
    <cellStyle name="Hyperlink" xfId="13780" builtinId="8" hidden="1"/>
    <cellStyle name="Hyperlink" xfId="13782" builtinId="8" hidden="1"/>
    <cellStyle name="Hyperlink" xfId="13784" builtinId="8" hidden="1"/>
    <cellStyle name="Hyperlink" xfId="13786" builtinId="8" hidden="1"/>
    <cellStyle name="Hyperlink" xfId="13788" builtinId="8" hidden="1"/>
    <cellStyle name="Hyperlink" xfId="13790" builtinId="8" hidden="1"/>
    <cellStyle name="Hyperlink" xfId="13792" builtinId="8" hidden="1"/>
    <cellStyle name="Hyperlink" xfId="13794" builtinId="8" hidden="1"/>
    <cellStyle name="Hyperlink" xfId="13796" builtinId="8" hidden="1"/>
    <cellStyle name="Hyperlink" xfId="13798" builtinId="8" hidden="1"/>
    <cellStyle name="Hyperlink" xfId="13800" builtinId="8" hidden="1"/>
    <cellStyle name="Hyperlink" xfId="13802" builtinId="8" hidden="1"/>
    <cellStyle name="Hyperlink" xfId="13806" builtinId="8" hidden="1"/>
    <cellStyle name="Hyperlink" xfId="13808" builtinId="8" hidden="1"/>
    <cellStyle name="Hyperlink" xfId="13810" builtinId="8" hidden="1"/>
    <cellStyle name="Hyperlink" xfId="13812" builtinId="8" hidden="1"/>
    <cellStyle name="Hyperlink" xfId="13814" builtinId="8" hidden="1"/>
    <cellStyle name="Hyperlink" xfId="13816" builtinId="8" hidden="1"/>
    <cellStyle name="Hyperlink" xfId="13818" builtinId="8" hidden="1"/>
    <cellStyle name="Hyperlink" xfId="13820" builtinId="8" hidden="1"/>
    <cellStyle name="Hyperlink" xfId="13822" builtinId="8" hidden="1"/>
    <cellStyle name="Hyperlink" xfId="13824" builtinId="8" hidden="1"/>
    <cellStyle name="Hyperlink" xfId="13826" builtinId="8" hidden="1"/>
    <cellStyle name="Hyperlink" xfId="13828" builtinId="8" hidden="1"/>
    <cellStyle name="Hyperlink" xfId="13830" builtinId="8" hidden="1"/>
    <cellStyle name="Hyperlink" xfId="13832" builtinId="8" hidden="1"/>
    <cellStyle name="Hyperlink" xfId="13834" builtinId="8" hidden="1"/>
    <cellStyle name="Hyperlink" xfId="13836" builtinId="8" hidden="1"/>
    <cellStyle name="Hyperlink" xfId="13838" builtinId="8" hidden="1"/>
    <cellStyle name="Hyperlink" xfId="13840" builtinId="8" hidden="1"/>
    <cellStyle name="Hyperlink" xfId="13842" builtinId="8" hidden="1"/>
    <cellStyle name="Hyperlink" xfId="13844" builtinId="8" hidden="1"/>
    <cellStyle name="Hyperlink" xfId="13846" builtinId="8" hidden="1"/>
    <cellStyle name="Hyperlink" xfId="13848" builtinId="8" hidden="1"/>
    <cellStyle name="Hyperlink" xfId="13850" builtinId="8" hidden="1"/>
    <cellStyle name="Hyperlink" xfId="13672" builtinId="8" hidden="1"/>
    <cellStyle name="Hyperlink" xfId="13852" builtinId="8" hidden="1"/>
    <cellStyle name="Hyperlink" xfId="13854" builtinId="8" hidden="1"/>
    <cellStyle name="Hyperlink" xfId="13856" builtinId="8" hidden="1"/>
    <cellStyle name="Hyperlink" xfId="13858" builtinId="8" hidden="1"/>
    <cellStyle name="Hyperlink" xfId="13860" builtinId="8" hidden="1"/>
    <cellStyle name="Hyperlink" xfId="13862" builtinId="8" hidden="1"/>
    <cellStyle name="Hyperlink" xfId="13864" builtinId="8" hidden="1"/>
    <cellStyle name="Hyperlink" xfId="13866" builtinId="8" hidden="1"/>
    <cellStyle name="Hyperlink" xfId="13868" builtinId="8" hidden="1"/>
    <cellStyle name="Hyperlink" xfId="13870" builtinId="8" hidden="1"/>
    <cellStyle name="Hyperlink" xfId="13872" builtinId="8" hidden="1"/>
    <cellStyle name="Hyperlink" xfId="13874" builtinId="8" hidden="1"/>
    <cellStyle name="Hyperlink" xfId="13876" builtinId="8" hidden="1"/>
    <cellStyle name="Hyperlink" xfId="13878" builtinId="8" hidden="1"/>
    <cellStyle name="Hyperlink" xfId="13880" builtinId="8" hidden="1"/>
    <cellStyle name="Hyperlink" xfId="13882" builtinId="8" hidden="1"/>
    <cellStyle name="Hyperlink" xfId="13884" builtinId="8" hidden="1"/>
    <cellStyle name="Hyperlink" xfId="13886" builtinId="8" hidden="1"/>
    <cellStyle name="Hyperlink" xfId="13888" builtinId="8" hidden="1"/>
    <cellStyle name="Hyperlink" xfId="13890" builtinId="8" hidden="1"/>
    <cellStyle name="Hyperlink" xfId="13892" builtinId="8" hidden="1"/>
    <cellStyle name="Hyperlink" xfId="13894" builtinId="8" hidden="1"/>
    <cellStyle name="Hyperlink" xfId="13896" builtinId="8" hidden="1"/>
    <cellStyle name="Hyperlink" xfId="13898" builtinId="8" hidden="1"/>
    <cellStyle name="Hyperlink" xfId="13900" builtinId="8" hidden="1"/>
    <cellStyle name="Hyperlink" xfId="13902" builtinId="8" hidden="1"/>
    <cellStyle name="Hyperlink" xfId="13904" builtinId="8" hidden="1"/>
    <cellStyle name="Hyperlink" xfId="13906" builtinId="8" hidden="1"/>
    <cellStyle name="Hyperlink" xfId="13908" builtinId="8" hidden="1"/>
    <cellStyle name="Hyperlink" xfId="13910" builtinId="8" hidden="1"/>
    <cellStyle name="Hyperlink" xfId="13912" builtinId="8" hidden="1"/>
    <cellStyle name="Hyperlink" xfId="13914" builtinId="8" hidden="1"/>
    <cellStyle name="Hyperlink" xfId="13916" builtinId="8" hidden="1"/>
    <cellStyle name="Hyperlink" xfId="13918" builtinId="8" hidden="1"/>
    <cellStyle name="Hyperlink" xfId="13920" builtinId="8" hidden="1"/>
    <cellStyle name="Hyperlink" xfId="13922" builtinId="8" hidden="1"/>
    <cellStyle name="Hyperlink" xfId="13924" builtinId="8" hidden="1"/>
    <cellStyle name="Hyperlink" xfId="13926" builtinId="8" hidden="1"/>
    <cellStyle name="Hyperlink" xfId="13928" builtinId="8" hidden="1"/>
    <cellStyle name="Hyperlink" xfId="13930" builtinId="8" hidden="1"/>
    <cellStyle name="Hyperlink" xfId="13932" builtinId="8" hidden="1"/>
    <cellStyle name="Hyperlink" xfId="13934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804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1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9" builtinId="8" hidden="1"/>
    <cellStyle name="Hyperlink" xfId="14091" builtinId="8" hidden="1"/>
    <cellStyle name="Hyperlink" xfId="14093" builtinId="8" hidden="1"/>
    <cellStyle name="Hyperlink" xfId="14095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4111" builtinId="8" hidden="1"/>
    <cellStyle name="Hyperlink" xfId="14117" builtinId="8" hidden="1"/>
    <cellStyle name="Hyperlink" xfId="14119" builtinId="8" hidden="1"/>
    <cellStyle name="Hyperlink" xfId="14121" builtinId="8" hidden="1"/>
    <cellStyle name="Hyperlink" xfId="14123" builtinId="8" hidden="1"/>
    <cellStyle name="Hyperlink" xfId="14125" builtinId="8" hidden="1"/>
    <cellStyle name="Hyperlink" xfId="14127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35" builtinId="8" hidden="1"/>
    <cellStyle name="Hyperlink" xfId="14137" builtinId="8" hidden="1"/>
    <cellStyle name="Hyperlink" xfId="14139" builtinId="8" hidden="1"/>
    <cellStyle name="Hyperlink" xfId="14141" builtinId="8" hidden="1"/>
    <cellStyle name="Hyperlink" xfId="14143" builtinId="8" hidden="1"/>
    <cellStyle name="Hyperlink" xfId="14145" builtinId="8" hidden="1"/>
    <cellStyle name="Hyperlink" xfId="14147" builtinId="8" hidden="1"/>
    <cellStyle name="Hyperlink" xfId="14149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59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67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45" builtinId="8" hidden="1"/>
    <cellStyle name="Hyperlink" xfId="14247" builtinId="8" hidden="1"/>
    <cellStyle name="Hyperlink" xfId="14249" builtinId="8" hidden="1"/>
    <cellStyle name="Hyperlink" xfId="14116" builtinId="8" hidden="1"/>
    <cellStyle name="Hyperlink" xfId="14251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203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1" builtinId="8" hidden="1"/>
    <cellStyle name="Hyperlink" xfId="14443" builtinId="8" hidden="1"/>
    <cellStyle name="Hyperlink" xfId="14445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335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1" builtinId="8" hidden="1"/>
    <cellStyle name="Hyperlink" xfId="14623" builtinId="8" hidden="1"/>
    <cellStyle name="Hyperlink" xfId="14625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467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1" builtinId="8" hidden="1"/>
    <cellStyle name="Hyperlink" xfId="14763" builtinId="8" hidden="1"/>
    <cellStyle name="Hyperlink" xfId="14765" builtinId="8" hidden="1"/>
    <cellStyle name="Hyperlink" xfId="14767" builtinId="8" hidden="1"/>
    <cellStyle name="Hyperlink" xfId="14769" builtinId="8" hidden="1"/>
    <cellStyle name="Hyperlink" xfId="14771" builtinId="8" hidden="1"/>
    <cellStyle name="Hyperlink" xfId="14773" builtinId="8" hidden="1"/>
    <cellStyle name="Hyperlink" xfId="14775" builtinId="8" hidden="1"/>
    <cellStyle name="Hyperlink" xfId="14777" builtinId="8" hidden="1"/>
    <cellStyle name="Hyperlink" xfId="14599" builtinId="8" hidden="1"/>
    <cellStyle name="Hyperlink" xfId="14779" builtinId="8" hidden="1"/>
    <cellStyle name="Hyperlink" xfId="14781" builtinId="8" hidden="1"/>
    <cellStyle name="Hyperlink" xfId="14783" builtinId="8" hidden="1"/>
    <cellStyle name="Hyperlink" xfId="14785" builtinId="8" hidden="1"/>
    <cellStyle name="Hyperlink" xfId="14787" builtinId="8" hidden="1"/>
    <cellStyle name="Hyperlink" xfId="14789" builtinId="8" hidden="1"/>
    <cellStyle name="Hyperlink" xfId="14791" builtinId="8" hidden="1"/>
    <cellStyle name="Hyperlink" xfId="14793" builtinId="8" hidden="1"/>
    <cellStyle name="Hyperlink" xfId="14795" builtinId="8" hidden="1"/>
    <cellStyle name="Hyperlink" xfId="14797" builtinId="8" hidden="1"/>
    <cellStyle name="Hyperlink" xfId="14799" builtinId="8" hidden="1"/>
    <cellStyle name="Hyperlink" xfId="14801" builtinId="8" hidden="1"/>
    <cellStyle name="Hyperlink" xfId="14803" builtinId="8" hidden="1"/>
    <cellStyle name="Hyperlink" xfId="14805" builtinId="8" hidden="1"/>
    <cellStyle name="Hyperlink" xfId="14807" builtinId="8" hidden="1"/>
    <cellStyle name="Hyperlink" xfId="14809" builtinId="8" hidden="1"/>
    <cellStyle name="Hyperlink" xfId="14811" builtinId="8" hidden="1"/>
    <cellStyle name="Hyperlink" xfId="14813" builtinId="8" hidden="1"/>
    <cellStyle name="Hyperlink" xfId="14815" builtinId="8" hidden="1"/>
    <cellStyle name="Hyperlink" xfId="14817" builtinId="8" hidden="1"/>
    <cellStyle name="Hyperlink" xfId="14819" builtinId="8" hidden="1"/>
    <cellStyle name="Hyperlink" xfId="14821" builtinId="8" hidden="1"/>
    <cellStyle name="Hyperlink" xfId="14823" builtinId="8" hidden="1"/>
    <cellStyle name="Hyperlink" xfId="14825" builtinId="8" hidden="1"/>
    <cellStyle name="Hyperlink" xfId="14827" builtinId="8" hidden="1"/>
    <cellStyle name="Hyperlink" xfId="14829" builtinId="8" hidden="1"/>
    <cellStyle name="Hyperlink" xfId="14831" builtinId="8" hidden="1"/>
    <cellStyle name="Hyperlink" xfId="14833" builtinId="8" hidden="1"/>
    <cellStyle name="Hyperlink" xfId="14835" builtinId="8" hidden="1"/>
    <cellStyle name="Hyperlink" xfId="14837" builtinId="8" hidden="1"/>
    <cellStyle name="Hyperlink" xfId="14839" builtinId="8" hidden="1"/>
    <cellStyle name="Hyperlink" xfId="14841" builtinId="8" hidden="1"/>
    <cellStyle name="Hyperlink" xfId="14843" builtinId="8" hidden="1"/>
    <cellStyle name="Hyperlink" xfId="14845" builtinId="8" hidden="1"/>
    <cellStyle name="Hyperlink" xfId="14847" builtinId="8" hidden="1"/>
    <cellStyle name="Hyperlink" xfId="14849" builtinId="8" hidden="1"/>
    <cellStyle name="Hyperlink" xfId="14851" builtinId="8" hidden="1"/>
    <cellStyle name="Hyperlink" xfId="14853" builtinId="8" hidden="1"/>
    <cellStyle name="Hyperlink" xfId="14855" builtinId="8" hidden="1"/>
    <cellStyle name="Hyperlink" xfId="14857" builtinId="8" hidden="1"/>
    <cellStyle name="Hyperlink" xfId="14859" builtinId="8" hidden="1"/>
    <cellStyle name="Hyperlink" xfId="14861" builtinId="8" hidden="1"/>
    <cellStyle name="Hyperlink" xfId="14865" builtinId="8" hidden="1"/>
    <cellStyle name="Hyperlink" xfId="14867" builtinId="8" hidden="1"/>
    <cellStyle name="Hyperlink" xfId="14869" builtinId="8" hidden="1"/>
    <cellStyle name="Hyperlink" xfId="14871" builtinId="8" hidden="1"/>
    <cellStyle name="Hyperlink" xfId="14873" builtinId="8" hidden="1"/>
    <cellStyle name="Hyperlink" xfId="14875" builtinId="8" hidden="1"/>
    <cellStyle name="Hyperlink" xfId="14877" builtinId="8" hidden="1"/>
    <cellStyle name="Hyperlink" xfId="14879" builtinId="8" hidden="1"/>
    <cellStyle name="Hyperlink" xfId="14881" builtinId="8" hidden="1"/>
    <cellStyle name="Hyperlink" xfId="14883" builtinId="8" hidden="1"/>
    <cellStyle name="Hyperlink" xfId="14885" builtinId="8" hidden="1"/>
    <cellStyle name="Hyperlink" xfId="14887" builtinId="8" hidden="1"/>
    <cellStyle name="Hyperlink" xfId="14889" builtinId="8" hidden="1"/>
    <cellStyle name="Hyperlink" xfId="14891" builtinId="8" hidden="1"/>
    <cellStyle name="Hyperlink" xfId="14893" builtinId="8" hidden="1"/>
    <cellStyle name="Hyperlink" xfId="14895" builtinId="8" hidden="1"/>
    <cellStyle name="Hyperlink" xfId="14897" builtinId="8" hidden="1"/>
    <cellStyle name="Hyperlink" xfId="14899" builtinId="8" hidden="1"/>
    <cellStyle name="Hyperlink" xfId="14901" builtinId="8" hidden="1"/>
    <cellStyle name="Hyperlink" xfId="14903" builtinId="8" hidden="1"/>
    <cellStyle name="Hyperlink" xfId="14905" builtinId="8" hidden="1"/>
    <cellStyle name="Hyperlink" xfId="14907" builtinId="8" hidden="1"/>
    <cellStyle name="Hyperlink" xfId="14909" builtinId="8" hidden="1"/>
    <cellStyle name="Hyperlink" xfId="14731" builtinId="8" hidden="1"/>
    <cellStyle name="Hyperlink" xfId="14911" builtinId="8" hidden="1"/>
    <cellStyle name="Hyperlink" xfId="14913" builtinId="8" hidden="1"/>
    <cellStyle name="Hyperlink" xfId="14915" builtinId="8" hidden="1"/>
    <cellStyle name="Hyperlink" xfId="14917" builtinId="8" hidden="1"/>
    <cellStyle name="Hyperlink" xfId="14919" builtinId="8" hidden="1"/>
    <cellStyle name="Hyperlink" xfId="14921" builtinId="8" hidden="1"/>
    <cellStyle name="Hyperlink" xfId="14923" builtinId="8" hidden="1"/>
    <cellStyle name="Hyperlink" xfId="14925" builtinId="8" hidden="1"/>
    <cellStyle name="Hyperlink" xfId="14927" builtinId="8" hidden="1"/>
    <cellStyle name="Hyperlink" xfId="14929" builtinId="8" hidden="1"/>
    <cellStyle name="Hyperlink" xfId="14931" builtinId="8" hidden="1"/>
    <cellStyle name="Hyperlink" xfId="14933" builtinId="8" hidden="1"/>
    <cellStyle name="Hyperlink" xfId="14935" builtinId="8" hidden="1"/>
    <cellStyle name="Hyperlink" xfId="14937" builtinId="8" hidden="1"/>
    <cellStyle name="Hyperlink" xfId="14939" builtinId="8" hidden="1"/>
    <cellStyle name="Hyperlink" xfId="14941" builtinId="8" hidden="1"/>
    <cellStyle name="Hyperlink" xfId="14943" builtinId="8" hidden="1"/>
    <cellStyle name="Hyperlink" xfId="14945" builtinId="8" hidden="1"/>
    <cellStyle name="Hyperlink" xfId="14947" builtinId="8" hidden="1"/>
    <cellStyle name="Hyperlink" xfId="14949" builtinId="8" hidden="1"/>
    <cellStyle name="Hyperlink" xfId="14951" builtinId="8" hidden="1"/>
    <cellStyle name="Hyperlink" xfId="14953" builtinId="8" hidden="1"/>
    <cellStyle name="Hyperlink" xfId="14955" builtinId="8" hidden="1"/>
    <cellStyle name="Hyperlink" xfId="14957" builtinId="8" hidden="1"/>
    <cellStyle name="Hyperlink" xfId="14959" builtinId="8" hidden="1"/>
    <cellStyle name="Hyperlink" xfId="14961" builtinId="8" hidden="1"/>
    <cellStyle name="Hyperlink" xfId="14963" builtinId="8" hidden="1"/>
    <cellStyle name="Hyperlink" xfId="14965" builtinId="8" hidden="1"/>
    <cellStyle name="Hyperlink" xfId="14967" builtinId="8" hidden="1"/>
    <cellStyle name="Hyperlink" xfId="14969" builtinId="8" hidden="1"/>
    <cellStyle name="Hyperlink" xfId="14971" builtinId="8" hidden="1"/>
    <cellStyle name="Hyperlink" xfId="14973" builtinId="8" hidden="1"/>
    <cellStyle name="Hyperlink" xfId="14975" builtinId="8" hidden="1"/>
    <cellStyle name="Hyperlink" xfId="14977" builtinId="8" hidden="1"/>
    <cellStyle name="Hyperlink" xfId="14979" builtinId="8" hidden="1"/>
    <cellStyle name="Hyperlink" xfId="14981" builtinId="8" hidden="1"/>
    <cellStyle name="Hyperlink" xfId="14983" builtinId="8" hidden="1"/>
    <cellStyle name="Hyperlink" xfId="14985" builtinId="8" hidden="1"/>
    <cellStyle name="Hyperlink" xfId="14987" builtinId="8" hidden="1"/>
    <cellStyle name="Hyperlink" xfId="14989" builtinId="8" hidden="1"/>
    <cellStyle name="Hyperlink" xfId="14991" builtinId="8" hidden="1"/>
    <cellStyle name="Hyperlink" xfId="14993" builtinId="8" hidden="1"/>
    <cellStyle name="Hyperlink" xfId="14997" builtinId="8" hidden="1"/>
    <cellStyle name="Hyperlink" xfId="14999" builtinId="8" hidden="1"/>
    <cellStyle name="Hyperlink" xfId="15001" builtinId="8" hidden="1"/>
    <cellStyle name="Hyperlink" xfId="15003" builtinId="8" hidden="1"/>
    <cellStyle name="Hyperlink" xfId="15005" builtinId="8" hidden="1"/>
    <cellStyle name="Hyperlink" xfId="15007" builtinId="8" hidden="1"/>
    <cellStyle name="Hyperlink" xfId="15009" builtinId="8" hidden="1"/>
    <cellStyle name="Hyperlink" xfId="15011" builtinId="8" hidden="1"/>
    <cellStyle name="Hyperlink" xfId="15013" builtinId="8" hidden="1"/>
    <cellStyle name="Hyperlink" xfId="15015" builtinId="8" hidden="1"/>
    <cellStyle name="Hyperlink" xfId="15017" builtinId="8" hidden="1"/>
    <cellStyle name="Hyperlink" xfId="15019" builtinId="8" hidden="1"/>
    <cellStyle name="Hyperlink" xfId="15021" builtinId="8" hidden="1"/>
    <cellStyle name="Hyperlink" xfId="15023" builtinId="8" hidden="1"/>
    <cellStyle name="Hyperlink" xfId="15025" builtinId="8" hidden="1"/>
    <cellStyle name="Hyperlink" xfId="15027" builtinId="8" hidden="1"/>
    <cellStyle name="Hyperlink" xfId="15029" builtinId="8" hidden="1"/>
    <cellStyle name="Hyperlink" xfId="15031" builtinId="8" hidden="1"/>
    <cellStyle name="Hyperlink" xfId="15033" builtinId="8" hidden="1"/>
    <cellStyle name="Hyperlink" xfId="15035" builtinId="8" hidden="1"/>
    <cellStyle name="Hyperlink" xfId="15037" builtinId="8" hidden="1"/>
    <cellStyle name="Hyperlink" xfId="15039" builtinId="8" hidden="1"/>
    <cellStyle name="Hyperlink" xfId="15041" builtinId="8" hidden="1"/>
    <cellStyle name="Hyperlink" xfId="14863" builtinId="8" hidden="1"/>
    <cellStyle name="Hyperlink" xfId="15043" builtinId="8" hidden="1"/>
    <cellStyle name="Hyperlink" xfId="15045" builtinId="8" hidden="1"/>
    <cellStyle name="Hyperlink" xfId="15047" builtinId="8" hidden="1"/>
    <cellStyle name="Hyperlink" xfId="15049" builtinId="8" hidden="1"/>
    <cellStyle name="Hyperlink" xfId="15051" builtinId="8" hidden="1"/>
    <cellStyle name="Hyperlink" xfId="15053" builtinId="8" hidden="1"/>
    <cellStyle name="Hyperlink" xfId="15055" builtinId="8" hidden="1"/>
    <cellStyle name="Hyperlink" xfId="15057" builtinId="8" hidden="1"/>
    <cellStyle name="Hyperlink" xfId="15059" builtinId="8" hidden="1"/>
    <cellStyle name="Hyperlink" xfId="15061" builtinId="8" hidden="1"/>
    <cellStyle name="Hyperlink" xfId="15063" builtinId="8" hidden="1"/>
    <cellStyle name="Hyperlink" xfId="15065" builtinId="8" hidden="1"/>
    <cellStyle name="Hyperlink" xfId="15067" builtinId="8" hidden="1"/>
    <cellStyle name="Hyperlink" xfId="15069" builtinId="8" hidden="1"/>
    <cellStyle name="Hyperlink" xfId="15071" builtinId="8" hidden="1"/>
    <cellStyle name="Hyperlink" xfId="15073" builtinId="8" hidden="1"/>
    <cellStyle name="Hyperlink" xfId="15075" builtinId="8" hidden="1"/>
    <cellStyle name="Hyperlink" xfId="15077" builtinId="8" hidden="1"/>
    <cellStyle name="Hyperlink" xfId="15079" builtinId="8" hidden="1"/>
    <cellStyle name="Hyperlink" xfId="15081" builtinId="8" hidden="1"/>
    <cellStyle name="Hyperlink" xfId="15083" builtinId="8" hidden="1"/>
    <cellStyle name="Hyperlink" xfId="15085" builtinId="8" hidden="1"/>
    <cellStyle name="Hyperlink" xfId="15087" builtinId="8" hidden="1"/>
    <cellStyle name="Hyperlink" xfId="15089" builtinId="8" hidden="1"/>
    <cellStyle name="Hyperlink" xfId="15091" builtinId="8" hidden="1"/>
    <cellStyle name="Hyperlink" xfId="15093" builtinId="8" hidden="1"/>
    <cellStyle name="Hyperlink" xfId="15095" builtinId="8" hidden="1"/>
    <cellStyle name="Hyperlink" xfId="15097" builtinId="8" hidden="1"/>
    <cellStyle name="Hyperlink" xfId="15099" builtinId="8" hidden="1"/>
    <cellStyle name="Hyperlink" xfId="15101" builtinId="8" hidden="1"/>
    <cellStyle name="Hyperlink" xfId="15103" builtinId="8" hidden="1"/>
    <cellStyle name="Hyperlink" xfId="15105" builtinId="8" hidden="1"/>
    <cellStyle name="Hyperlink" xfId="15107" builtinId="8" hidden="1"/>
    <cellStyle name="Hyperlink" xfId="15109" builtinId="8" hidden="1"/>
    <cellStyle name="Hyperlink" xfId="15111" builtinId="8" hidden="1"/>
    <cellStyle name="Hyperlink" xfId="15113" builtinId="8" hidden="1"/>
    <cellStyle name="Hyperlink" xfId="15115" builtinId="8" hidden="1"/>
    <cellStyle name="Hyperlink" xfId="15117" builtinId="8" hidden="1"/>
    <cellStyle name="Hyperlink" xfId="15119" builtinId="8" hidden="1"/>
    <cellStyle name="Hyperlink" xfId="15121" builtinId="8" hidden="1"/>
    <cellStyle name="Hyperlink" xfId="15123" builtinId="8" hidden="1"/>
    <cellStyle name="Hyperlink" xfId="15125" builtinId="8" hidden="1"/>
    <cellStyle name="Hyperlink" xfId="15129" builtinId="8" hidden="1"/>
    <cellStyle name="Hyperlink" xfId="15131" builtinId="8" hidden="1"/>
    <cellStyle name="Hyperlink" xfId="15133" builtinId="8" hidden="1"/>
    <cellStyle name="Hyperlink" xfId="15135" builtinId="8" hidden="1"/>
    <cellStyle name="Hyperlink" xfId="15137" builtinId="8" hidden="1"/>
    <cellStyle name="Hyperlink" xfId="15139" builtinId="8" hidden="1"/>
    <cellStyle name="Hyperlink" xfId="15141" builtinId="8" hidden="1"/>
    <cellStyle name="Hyperlink" xfId="15143" builtinId="8" hidden="1"/>
    <cellStyle name="Hyperlink" xfId="15145" builtinId="8" hidden="1"/>
    <cellStyle name="Hyperlink" xfId="15147" builtinId="8" hidden="1"/>
    <cellStyle name="Hyperlink" xfId="15149" builtinId="8" hidden="1"/>
    <cellStyle name="Hyperlink" xfId="15151" builtinId="8" hidden="1"/>
    <cellStyle name="Hyperlink" xfId="15153" builtinId="8" hidden="1"/>
    <cellStyle name="Hyperlink" xfId="15155" builtinId="8" hidden="1"/>
    <cellStyle name="Hyperlink" xfId="15157" builtinId="8" hidden="1"/>
    <cellStyle name="Hyperlink" xfId="15159" builtinId="8" hidden="1"/>
    <cellStyle name="Hyperlink" xfId="15161" builtinId="8" hidden="1"/>
    <cellStyle name="Hyperlink" xfId="15163" builtinId="8" hidden="1"/>
    <cellStyle name="Hyperlink" xfId="15165" builtinId="8" hidden="1"/>
    <cellStyle name="Hyperlink" xfId="15167" builtinId="8" hidden="1"/>
    <cellStyle name="Hyperlink" xfId="15169" builtinId="8" hidden="1"/>
    <cellStyle name="Hyperlink" xfId="15171" builtinId="8" hidden="1"/>
    <cellStyle name="Hyperlink" xfId="15173" builtinId="8" hidden="1"/>
    <cellStyle name="Hyperlink" xfId="14995" builtinId="8" hidden="1"/>
    <cellStyle name="Hyperlink" xfId="15175" builtinId="8" hidden="1"/>
    <cellStyle name="Hyperlink" xfId="15177" builtinId="8" hidden="1"/>
    <cellStyle name="Hyperlink" xfId="15179" builtinId="8" hidden="1"/>
    <cellStyle name="Hyperlink" xfId="15181" builtinId="8" hidden="1"/>
    <cellStyle name="Hyperlink" xfId="15183" builtinId="8" hidden="1"/>
    <cellStyle name="Hyperlink" xfId="15185" builtinId="8" hidden="1"/>
    <cellStyle name="Hyperlink" xfId="15187" builtinId="8" hidden="1"/>
    <cellStyle name="Hyperlink" xfId="15189" builtinId="8" hidden="1"/>
    <cellStyle name="Hyperlink" xfId="15191" builtinId="8" hidden="1"/>
    <cellStyle name="Hyperlink" xfId="15193" builtinId="8" hidden="1"/>
    <cellStyle name="Hyperlink" xfId="15195" builtinId="8" hidden="1"/>
    <cellStyle name="Hyperlink" xfId="15197" builtinId="8" hidden="1"/>
    <cellStyle name="Hyperlink" xfId="15199" builtinId="8" hidden="1"/>
    <cellStyle name="Hyperlink" xfId="15201" builtinId="8" hidden="1"/>
    <cellStyle name="Hyperlink" xfId="15203" builtinId="8" hidden="1"/>
    <cellStyle name="Hyperlink" xfId="15205" builtinId="8" hidden="1"/>
    <cellStyle name="Hyperlink" xfId="15207" builtinId="8" hidden="1"/>
    <cellStyle name="Hyperlink" xfId="15209" builtinId="8" hidden="1"/>
    <cellStyle name="Hyperlink" xfId="15211" builtinId="8" hidden="1"/>
    <cellStyle name="Hyperlink" xfId="15213" builtinId="8" hidden="1"/>
    <cellStyle name="Hyperlink" xfId="15215" builtinId="8" hidden="1"/>
    <cellStyle name="Hyperlink" xfId="15217" builtinId="8" hidden="1"/>
    <cellStyle name="Hyperlink" xfId="15219" builtinId="8" hidden="1"/>
    <cellStyle name="Hyperlink" xfId="15221" builtinId="8" hidden="1"/>
    <cellStyle name="Hyperlink" xfId="15223" builtinId="8" hidden="1"/>
    <cellStyle name="Hyperlink" xfId="15225" builtinId="8" hidden="1"/>
    <cellStyle name="Hyperlink" xfId="15227" builtinId="8" hidden="1"/>
    <cellStyle name="Hyperlink" xfId="15229" builtinId="8" hidden="1"/>
    <cellStyle name="Hyperlink" xfId="15231" builtinId="8" hidden="1"/>
    <cellStyle name="Hyperlink" xfId="15233" builtinId="8" hidden="1"/>
    <cellStyle name="Hyperlink" xfId="15235" builtinId="8" hidden="1"/>
    <cellStyle name="Hyperlink" xfId="15237" builtinId="8" hidden="1"/>
    <cellStyle name="Hyperlink" xfId="15239" builtinId="8" hidden="1"/>
    <cellStyle name="Hyperlink" xfId="15241" builtinId="8" hidden="1"/>
    <cellStyle name="Hyperlink" xfId="15243" builtinId="8" hidden="1"/>
    <cellStyle name="Hyperlink" xfId="15245" builtinId="8" hidden="1"/>
    <cellStyle name="Hyperlink" xfId="15247" builtinId="8" hidden="1"/>
    <cellStyle name="Hyperlink" xfId="15249" builtinId="8" hidden="1"/>
    <cellStyle name="Hyperlink" xfId="15251" builtinId="8" hidden="1"/>
    <cellStyle name="Hyperlink" xfId="15253" builtinId="8" hidden="1"/>
    <cellStyle name="Hyperlink" xfId="15255" builtinId="8" hidden="1"/>
    <cellStyle name="Hyperlink" xfId="15257" builtinId="8" hidden="1"/>
    <cellStyle name="Hyperlink" xfId="15261" builtinId="8" hidden="1"/>
    <cellStyle name="Hyperlink" xfId="15263" builtinId="8" hidden="1"/>
    <cellStyle name="Hyperlink" xfId="15265" builtinId="8" hidden="1"/>
    <cellStyle name="Hyperlink" xfId="15267" builtinId="8" hidden="1"/>
    <cellStyle name="Hyperlink" xfId="15269" builtinId="8" hidden="1"/>
    <cellStyle name="Hyperlink" xfId="15271" builtinId="8" hidden="1"/>
    <cellStyle name="Hyperlink" xfId="15273" builtinId="8" hidden="1"/>
    <cellStyle name="Hyperlink" xfId="15275" builtinId="8" hidden="1"/>
    <cellStyle name="Hyperlink" xfId="15277" builtinId="8" hidden="1"/>
    <cellStyle name="Hyperlink" xfId="15279" builtinId="8" hidden="1"/>
    <cellStyle name="Hyperlink" xfId="15281" builtinId="8" hidden="1"/>
    <cellStyle name="Hyperlink" xfId="15283" builtinId="8" hidden="1"/>
    <cellStyle name="Hyperlink" xfId="15285" builtinId="8" hidden="1"/>
    <cellStyle name="Hyperlink" xfId="15287" builtinId="8" hidden="1"/>
    <cellStyle name="Hyperlink" xfId="15289" builtinId="8" hidden="1"/>
    <cellStyle name="Hyperlink" xfId="15291" builtinId="8" hidden="1"/>
    <cellStyle name="Hyperlink" xfId="15293" builtinId="8" hidden="1"/>
    <cellStyle name="Hyperlink" xfId="15295" builtinId="8" hidden="1"/>
    <cellStyle name="Hyperlink" xfId="15297" builtinId="8" hidden="1"/>
    <cellStyle name="Hyperlink" xfId="15299" builtinId="8" hidden="1"/>
    <cellStyle name="Hyperlink" xfId="15301" builtinId="8" hidden="1"/>
    <cellStyle name="Hyperlink" xfId="15303" builtinId="8" hidden="1"/>
    <cellStyle name="Hyperlink" xfId="15305" builtinId="8" hidden="1"/>
    <cellStyle name="Hyperlink" xfId="15127" builtinId="8" hidden="1"/>
    <cellStyle name="Hyperlink" xfId="15307" builtinId="8" hidden="1"/>
    <cellStyle name="Hyperlink" xfId="15309" builtinId="8" hidden="1"/>
    <cellStyle name="Hyperlink" xfId="15311" builtinId="8" hidden="1"/>
    <cellStyle name="Hyperlink" xfId="15313" builtinId="8" hidden="1"/>
    <cellStyle name="Hyperlink" xfId="15315" builtinId="8" hidden="1"/>
    <cellStyle name="Hyperlink" xfId="15317" builtinId="8" hidden="1"/>
    <cellStyle name="Hyperlink" xfId="15319" builtinId="8" hidden="1"/>
    <cellStyle name="Hyperlink" xfId="15321" builtinId="8" hidden="1"/>
    <cellStyle name="Hyperlink" xfId="15323" builtinId="8" hidden="1"/>
    <cellStyle name="Hyperlink" xfId="15325" builtinId="8" hidden="1"/>
    <cellStyle name="Hyperlink" xfId="15327" builtinId="8" hidden="1"/>
    <cellStyle name="Hyperlink" xfId="15329" builtinId="8" hidden="1"/>
    <cellStyle name="Hyperlink" xfId="15331" builtinId="8" hidden="1"/>
    <cellStyle name="Hyperlink" xfId="15333" builtinId="8" hidden="1"/>
    <cellStyle name="Hyperlink" xfId="15335" builtinId="8" hidden="1"/>
    <cellStyle name="Hyperlink" xfId="15337" builtinId="8" hidden="1"/>
    <cellStyle name="Hyperlink" xfId="15339" builtinId="8" hidden="1"/>
    <cellStyle name="Hyperlink" xfId="15341" builtinId="8" hidden="1"/>
    <cellStyle name="Hyperlink" xfId="15343" builtinId="8" hidden="1"/>
    <cellStyle name="Hyperlink" xfId="15345" builtinId="8" hidden="1"/>
    <cellStyle name="Hyperlink" xfId="15347" builtinId="8" hidden="1"/>
    <cellStyle name="Hyperlink" xfId="15349" builtinId="8" hidden="1"/>
    <cellStyle name="Hyperlink" xfId="15351" builtinId="8" hidden="1"/>
    <cellStyle name="Hyperlink" xfId="15353" builtinId="8" hidden="1"/>
    <cellStyle name="Hyperlink" xfId="15355" builtinId="8" hidden="1"/>
    <cellStyle name="Hyperlink" xfId="15357" builtinId="8" hidden="1"/>
    <cellStyle name="Hyperlink" xfId="15359" builtinId="8" hidden="1"/>
    <cellStyle name="Hyperlink" xfId="15361" builtinId="8" hidden="1"/>
    <cellStyle name="Hyperlink" xfId="15363" builtinId="8" hidden="1"/>
    <cellStyle name="Hyperlink" xfId="15365" builtinId="8" hidden="1"/>
    <cellStyle name="Hyperlink" xfId="15367" builtinId="8" hidden="1"/>
    <cellStyle name="Hyperlink" xfId="15369" builtinId="8" hidden="1"/>
    <cellStyle name="Hyperlink" xfId="15371" builtinId="8" hidden="1"/>
    <cellStyle name="Hyperlink" xfId="15373" builtinId="8" hidden="1"/>
    <cellStyle name="Hyperlink" xfId="15375" builtinId="8" hidden="1"/>
    <cellStyle name="Hyperlink" xfId="15377" builtinId="8" hidden="1"/>
    <cellStyle name="Hyperlink" xfId="15379" builtinId="8" hidden="1"/>
    <cellStyle name="Hyperlink" xfId="15381" builtinId="8" hidden="1"/>
    <cellStyle name="Hyperlink" xfId="15383" builtinId="8" hidden="1"/>
    <cellStyle name="Hyperlink" xfId="15385" builtinId="8" hidden="1"/>
    <cellStyle name="Hyperlink" xfId="15387" builtinId="8" hidden="1"/>
    <cellStyle name="Hyperlink" xfId="15389" builtinId="8" hidden="1"/>
    <cellStyle name="Hyperlink" xfId="15393" builtinId="8" hidden="1"/>
    <cellStyle name="Hyperlink" xfId="15395" builtinId="8" hidden="1"/>
    <cellStyle name="Hyperlink" xfId="15397" builtinId="8" hidden="1"/>
    <cellStyle name="Hyperlink" xfId="15399" builtinId="8" hidden="1"/>
    <cellStyle name="Hyperlink" xfId="15401" builtinId="8" hidden="1"/>
    <cellStyle name="Hyperlink" xfId="15403" builtinId="8" hidden="1"/>
    <cellStyle name="Hyperlink" xfId="15405" builtinId="8" hidden="1"/>
    <cellStyle name="Hyperlink" xfId="15407" builtinId="8" hidden="1"/>
    <cellStyle name="Hyperlink" xfId="15409" builtinId="8" hidden="1"/>
    <cellStyle name="Hyperlink" xfId="15411" builtinId="8" hidden="1"/>
    <cellStyle name="Hyperlink" xfId="15413" builtinId="8" hidden="1"/>
    <cellStyle name="Hyperlink" xfId="15415" builtinId="8" hidden="1"/>
    <cellStyle name="Hyperlink" xfId="15417" builtinId="8" hidden="1"/>
    <cellStyle name="Hyperlink" xfId="15419" builtinId="8" hidden="1"/>
    <cellStyle name="Hyperlink" xfId="15421" builtinId="8" hidden="1"/>
    <cellStyle name="Hyperlink" xfId="15423" builtinId="8" hidden="1"/>
    <cellStyle name="Hyperlink" xfId="15425" builtinId="8" hidden="1"/>
    <cellStyle name="Hyperlink" xfId="15427" builtinId="8" hidden="1"/>
    <cellStyle name="Hyperlink" xfId="15429" builtinId="8" hidden="1"/>
    <cellStyle name="Hyperlink" xfId="15431" builtinId="8" hidden="1"/>
    <cellStyle name="Hyperlink" xfId="15433" builtinId="8" hidden="1"/>
    <cellStyle name="Hyperlink" xfId="15435" builtinId="8" hidden="1"/>
    <cellStyle name="Hyperlink" xfId="15437" builtinId="8" hidden="1"/>
    <cellStyle name="Hyperlink" xfId="15259" builtinId="8" hidden="1"/>
    <cellStyle name="Hyperlink" xfId="15439" builtinId="8" hidden="1"/>
    <cellStyle name="Hyperlink" xfId="15441" builtinId="8" hidden="1"/>
    <cellStyle name="Hyperlink" xfId="15443" builtinId="8" hidden="1"/>
    <cellStyle name="Hyperlink" xfId="15445" builtinId="8" hidden="1"/>
    <cellStyle name="Hyperlink" xfId="15447" builtinId="8" hidden="1"/>
    <cellStyle name="Hyperlink" xfId="15449" builtinId="8" hidden="1"/>
    <cellStyle name="Hyperlink" xfId="15451" builtinId="8" hidden="1"/>
    <cellStyle name="Hyperlink" xfId="15453" builtinId="8" hidden="1"/>
    <cellStyle name="Hyperlink" xfId="15455" builtinId="8" hidden="1"/>
    <cellStyle name="Hyperlink" xfId="15457" builtinId="8" hidden="1"/>
    <cellStyle name="Hyperlink" xfId="15459" builtinId="8" hidden="1"/>
    <cellStyle name="Hyperlink" xfId="15461" builtinId="8" hidden="1"/>
    <cellStyle name="Hyperlink" xfId="15463" builtinId="8" hidden="1"/>
    <cellStyle name="Hyperlink" xfId="15465" builtinId="8" hidden="1"/>
    <cellStyle name="Hyperlink" xfId="15467" builtinId="8" hidden="1"/>
    <cellStyle name="Hyperlink" xfId="15469" builtinId="8" hidden="1"/>
    <cellStyle name="Hyperlink" xfId="15471" builtinId="8" hidden="1"/>
    <cellStyle name="Hyperlink" xfId="15473" builtinId="8" hidden="1"/>
    <cellStyle name="Hyperlink" xfId="15475" builtinId="8" hidden="1"/>
    <cellStyle name="Hyperlink" xfId="15477" builtinId="8" hidden="1"/>
    <cellStyle name="Hyperlink" xfId="15479" builtinId="8" hidden="1"/>
    <cellStyle name="Hyperlink" xfId="15481" builtinId="8" hidden="1"/>
    <cellStyle name="Hyperlink" xfId="15483" builtinId="8" hidden="1"/>
    <cellStyle name="Hyperlink" xfId="15485" builtinId="8" hidden="1"/>
    <cellStyle name="Hyperlink" xfId="15487" builtinId="8" hidden="1"/>
    <cellStyle name="Hyperlink" xfId="15489" builtinId="8" hidden="1"/>
    <cellStyle name="Hyperlink" xfId="15491" builtinId="8" hidden="1"/>
    <cellStyle name="Hyperlink" xfId="15493" builtinId="8" hidden="1"/>
    <cellStyle name="Hyperlink" xfId="15495" builtinId="8" hidden="1"/>
    <cellStyle name="Hyperlink" xfId="15497" builtinId="8" hidden="1"/>
    <cellStyle name="Hyperlink" xfId="15499" builtinId="8" hidden="1"/>
    <cellStyle name="Hyperlink" xfId="15501" builtinId="8" hidden="1"/>
    <cellStyle name="Hyperlink" xfId="15503" builtinId="8" hidden="1"/>
    <cellStyle name="Hyperlink" xfId="15505" builtinId="8" hidden="1"/>
    <cellStyle name="Hyperlink" xfId="15507" builtinId="8" hidden="1"/>
    <cellStyle name="Hyperlink" xfId="15509" builtinId="8" hidden="1"/>
    <cellStyle name="Hyperlink" xfId="15511" builtinId="8" hidden="1"/>
    <cellStyle name="Hyperlink" xfId="15513" builtinId="8" hidden="1"/>
    <cellStyle name="Hyperlink" xfId="15515" builtinId="8" hidden="1"/>
    <cellStyle name="Hyperlink" xfId="15517" builtinId="8" hidden="1"/>
    <cellStyle name="Hyperlink" xfId="15519" builtinId="8" hidden="1"/>
    <cellStyle name="Hyperlink" xfId="15521" builtinId="8" hidden="1"/>
    <cellStyle name="Hyperlink" xfId="15525" builtinId="8" hidden="1"/>
    <cellStyle name="Hyperlink" xfId="15527" builtinId="8" hidden="1"/>
    <cellStyle name="Hyperlink" xfId="15529" builtinId="8" hidden="1"/>
    <cellStyle name="Hyperlink" xfId="15531" builtinId="8" hidden="1"/>
    <cellStyle name="Hyperlink" xfId="15533" builtinId="8" hidden="1"/>
    <cellStyle name="Hyperlink" xfId="15535" builtinId="8" hidden="1"/>
    <cellStyle name="Hyperlink" xfId="15537" builtinId="8" hidden="1"/>
    <cellStyle name="Hyperlink" xfId="15539" builtinId="8" hidden="1"/>
    <cellStyle name="Hyperlink" xfId="15541" builtinId="8" hidden="1"/>
    <cellStyle name="Hyperlink" xfId="15543" builtinId="8" hidden="1"/>
    <cellStyle name="Hyperlink" xfId="15545" builtinId="8" hidden="1"/>
    <cellStyle name="Hyperlink" xfId="15547" builtinId="8" hidden="1"/>
    <cellStyle name="Hyperlink" xfId="15549" builtinId="8" hidden="1"/>
    <cellStyle name="Hyperlink" xfId="15551" builtinId="8" hidden="1"/>
    <cellStyle name="Hyperlink" xfId="15553" builtinId="8" hidden="1"/>
    <cellStyle name="Hyperlink" xfId="15555" builtinId="8" hidden="1"/>
    <cellStyle name="Hyperlink" xfId="15557" builtinId="8" hidden="1"/>
    <cellStyle name="Hyperlink" xfId="15559" builtinId="8" hidden="1"/>
    <cellStyle name="Hyperlink" xfId="15561" builtinId="8" hidden="1"/>
    <cellStyle name="Hyperlink" xfId="15563" builtinId="8" hidden="1"/>
    <cellStyle name="Hyperlink" xfId="15565" builtinId="8" hidden="1"/>
    <cellStyle name="Hyperlink" xfId="15567" builtinId="8" hidden="1"/>
    <cellStyle name="Hyperlink" xfId="15569" builtinId="8" hidden="1"/>
    <cellStyle name="Hyperlink" xfId="15391" builtinId="8" hidden="1"/>
    <cellStyle name="Hyperlink" xfId="15571" builtinId="8" hidden="1"/>
    <cellStyle name="Hyperlink" xfId="15573" builtinId="8" hidden="1"/>
    <cellStyle name="Hyperlink" xfId="15575" builtinId="8" hidden="1"/>
    <cellStyle name="Hyperlink" xfId="15577" builtinId="8" hidden="1"/>
    <cellStyle name="Hyperlink" xfId="15579" builtinId="8" hidden="1"/>
    <cellStyle name="Hyperlink" xfId="15581" builtinId="8" hidden="1"/>
    <cellStyle name="Hyperlink" xfId="15583" builtinId="8" hidden="1"/>
    <cellStyle name="Hyperlink" xfId="15585" builtinId="8" hidden="1"/>
    <cellStyle name="Hyperlink" xfId="15587" builtinId="8" hidden="1"/>
    <cellStyle name="Hyperlink" xfId="15589" builtinId="8" hidden="1"/>
    <cellStyle name="Hyperlink" xfId="15591" builtinId="8" hidden="1"/>
    <cellStyle name="Hyperlink" xfId="15593" builtinId="8" hidden="1"/>
    <cellStyle name="Hyperlink" xfId="15595" builtinId="8" hidden="1"/>
    <cellStyle name="Hyperlink" xfId="15597" builtinId="8" hidden="1"/>
    <cellStyle name="Hyperlink" xfId="15599" builtinId="8" hidden="1"/>
    <cellStyle name="Hyperlink" xfId="15601" builtinId="8" hidden="1"/>
    <cellStyle name="Hyperlink" xfId="15603" builtinId="8" hidden="1"/>
    <cellStyle name="Hyperlink" xfId="15605" builtinId="8" hidden="1"/>
    <cellStyle name="Hyperlink" xfId="15607" builtinId="8" hidden="1"/>
    <cellStyle name="Hyperlink" xfId="15609" builtinId="8" hidden="1"/>
    <cellStyle name="Hyperlink" xfId="15611" builtinId="8" hidden="1"/>
    <cellStyle name="Hyperlink" xfId="15613" builtinId="8" hidden="1"/>
    <cellStyle name="Hyperlink" xfId="15615" builtinId="8" hidden="1"/>
    <cellStyle name="Hyperlink" xfId="15617" builtinId="8" hidden="1"/>
    <cellStyle name="Hyperlink" xfId="15619" builtinId="8" hidden="1"/>
    <cellStyle name="Hyperlink" xfId="15621" builtinId="8" hidden="1"/>
    <cellStyle name="Hyperlink" xfId="15623" builtinId="8" hidden="1"/>
    <cellStyle name="Hyperlink" xfId="15625" builtinId="8" hidden="1"/>
    <cellStyle name="Hyperlink" xfId="15627" builtinId="8" hidden="1"/>
    <cellStyle name="Hyperlink" xfId="15629" builtinId="8" hidden="1"/>
    <cellStyle name="Hyperlink" xfId="15631" builtinId="8" hidden="1"/>
    <cellStyle name="Hyperlink" xfId="15633" builtinId="8" hidden="1"/>
    <cellStyle name="Hyperlink" xfId="15635" builtinId="8" hidden="1"/>
    <cellStyle name="Hyperlink" xfId="15637" builtinId="8" hidden="1"/>
    <cellStyle name="Hyperlink" xfId="15639" builtinId="8" hidden="1"/>
    <cellStyle name="Hyperlink" xfId="15641" builtinId="8" hidden="1"/>
    <cellStyle name="Hyperlink" xfId="15643" builtinId="8" hidden="1"/>
    <cellStyle name="Hyperlink" xfId="15645" builtinId="8" hidden="1"/>
    <cellStyle name="Hyperlink" xfId="15647" builtinId="8" hidden="1"/>
    <cellStyle name="Hyperlink" xfId="15649" builtinId="8" hidden="1"/>
    <cellStyle name="Hyperlink" xfId="15651" builtinId="8" hidden="1"/>
    <cellStyle name="Hyperlink" xfId="15653" builtinId="8" hidden="1"/>
    <cellStyle name="Hyperlink" xfId="15657" builtinId="8" hidden="1"/>
    <cellStyle name="Hyperlink" xfId="15659" builtinId="8" hidden="1"/>
    <cellStyle name="Hyperlink" xfId="15661" builtinId="8" hidden="1"/>
    <cellStyle name="Hyperlink" xfId="15663" builtinId="8" hidden="1"/>
    <cellStyle name="Hyperlink" xfId="15665" builtinId="8" hidden="1"/>
    <cellStyle name="Hyperlink" xfId="15667" builtinId="8" hidden="1"/>
    <cellStyle name="Hyperlink" xfId="15669" builtinId="8" hidden="1"/>
    <cellStyle name="Hyperlink" xfId="15671" builtinId="8" hidden="1"/>
    <cellStyle name="Hyperlink" xfId="15673" builtinId="8" hidden="1"/>
    <cellStyle name="Hyperlink" xfId="15675" builtinId="8" hidden="1"/>
    <cellStyle name="Hyperlink" xfId="15677" builtinId="8" hidden="1"/>
    <cellStyle name="Hyperlink" xfId="15679" builtinId="8" hidden="1"/>
    <cellStyle name="Hyperlink" xfId="15681" builtinId="8" hidden="1"/>
    <cellStyle name="Hyperlink" xfId="15683" builtinId="8" hidden="1"/>
    <cellStyle name="Hyperlink" xfId="15685" builtinId="8" hidden="1"/>
    <cellStyle name="Hyperlink" xfId="15687" builtinId="8" hidden="1"/>
    <cellStyle name="Hyperlink" xfId="15689" builtinId="8" hidden="1"/>
    <cellStyle name="Hyperlink" xfId="15691" builtinId="8" hidden="1"/>
    <cellStyle name="Hyperlink" xfId="15693" builtinId="8" hidden="1"/>
    <cellStyle name="Hyperlink" xfId="15695" builtinId="8" hidden="1"/>
    <cellStyle name="Hyperlink" xfId="15697" builtinId="8" hidden="1"/>
    <cellStyle name="Hyperlink" xfId="15699" builtinId="8" hidden="1"/>
    <cellStyle name="Hyperlink" xfId="15701" builtinId="8" hidden="1"/>
    <cellStyle name="Hyperlink" xfId="15523" builtinId="8" hidden="1"/>
    <cellStyle name="Hyperlink" xfId="15703" builtinId="8" hidden="1"/>
    <cellStyle name="Hyperlink" xfId="15705" builtinId="8" hidden="1"/>
    <cellStyle name="Hyperlink" xfId="15707" builtinId="8" hidden="1"/>
    <cellStyle name="Hyperlink" xfId="15709" builtinId="8" hidden="1"/>
    <cellStyle name="Hyperlink" xfId="15711" builtinId="8" hidden="1"/>
    <cellStyle name="Hyperlink" xfId="15713" builtinId="8" hidden="1"/>
    <cellStyle name="Hyperlink" xfId="15715" builtinId="8" hidden="1"/>
    <cellStyle name="Hyperlink" xfId="15717" builtinId="8" hidden="1"/>
    <cellStyle name="Hyperlink" xfId="15719" builtinId="8" hidden="1"/>
    <cellStyle name="Hyperlink" xfId="15721" builtinId="8" hidden="1"/>
    <cellStyle name="Hyperlink" xfId="15723" builtinId="8" hidden="1"/>
    <cellStyle name="Hyperlink" xfId="15725" builtinId="8" hidden="1"/>
    <cellStyle name="Hyperlink" xfId="15727" builtinId="8" hidden="1"/>
    <cellStyle name="Hyperlink" xfId="15729" builtinId="8" hidden="1"/>
    <cellStyle name="Hyperlink" xfId="15731" builtinId="8" hidden="1"/>
    <cellStyle name="Hyperlink" xfId="15733" builtinId="8" hidden="1"/>
    <cellStyle name="Hyperlink" xfId="15735" builtinId="8" hidden="1"/>
    <cellStyle name="Hyperlink" xfId="15737" builtinId="8" hidden="1"/>
    <cellStyle name="Hyperlink" xfId="15739" builtinId="8" hidden="1"/>
    <cellStyle name="Hyperlink" xfId="15741" builtinId="8" hidden="1"/>
    <cellStyle name="Hyperlink" xfId="15743" builtinId="8" hidden="1"/>
    <cellStyle name="Hyperlink" xfId="15745" builtinId="8" hidden="1"/>
    <cellStyle name="Hyperlink" xfId="15747" builtinId="8" hidden="1"/>
    <cellStyle name="Hyperlink" xfId="15749" builtinId="8" hidden="1"/>
    <cellStyle name="Hyperlink" xfId="15751" builtinId="8" hidden="1"/>
    <cellStyle name="Hyperlink" xfId="15753" builtinId="8" hidden="1"/>
    <cellStyle name="Hyperlink" xfId="15755" builtinId="8" hidden="1"/>
    <cellStyle name="Hyperlink" xfId="15757" builtinId="8" hidden="1"/>
    <cellStyle name="Hyperlink" xfId="15759" builtinId="8" hidden="1"/>
    <cellStyle name="Hyperlink" xfId="15761" builtinId="8" hidden="1"/>
    <cellStyle name="Hyperlink" xfId="15763" builtinId="8" hidden="1"/>
    <cellStyle name="Hyperlink" xfId="15765" builtinId="8" hidden="1"/>
    <cellStyle name="Hyperlink" xfId="15767" builtinId="8" hidden="1"/>
    <cellStyle name="Hyperlink" xfId="15769" builtinId="8" hidden="1"/>
    <cellStyle name="Hyperlink" xfId="15771" builtinId="8" hidden="1"/>
    <cellStyle name="Hyperlink" xfId="15773" builtinId="8" hidden="1"/>
    <cellStyle name="Hyperlink" xfId="15775" builtinId="8" hidden="1"/>
    <cellStyle name="Hyperlink" xfId="15777" builtinId="8" hidden="1"/>
    <cellStyle name="Hyperlink" xfId="15779" builtinId="8" hidden="1"/>
    <cellStyle name="Hyperlink" xfId="15781" builtinId="8" hidden="1"/>
    <cellStyle name="Hyperlink" xfId="15783" builtinId="8" hidden="1"/>
    <cellStyle name="Hyperlink" xfId="15785" builtinId="8" hidden="1"/>
    <cellStyle name="Hyperlink" xfId="15788" builtinId="8" hidden="1"/>
    <cellStyle name="Hyperlink" xfId="15790" builtinId="8" hidden="1"/>
    <cellStyle name="Hyperlink" xfId="15792" builtinId="8" hidden="1"/>
    <cellStyle name="Hyperlink" xfId="15794" builtinId="8" hidden="1"/>
    <cellStyle name="Hyperlink" xfId="15796" builtinId="8" hidden="1"/>
    <cellStyle name="Hyperlink" xfId="15798" builtinId="8" hidden="1"/>
    <cellStyle name="Hyperlink" xfId="15800" builtinId="8" hidden="1"/>
    <cellStyle name="Hyperlink" xfId="15802" builtinId="8" hidden="1"/>
    <cellStyle name="Hyperlink" xfId="15804" builtinId="8" hidden="1"/>
    <cellStyle name="Hyperlink" xfId="15806" builtinId="8" hidden="1"/>
    <cellStyle name="Hyperlink" xfId="15808" builtinId="8" hidden="1"/>
    <cellStyle name="Hyperlink" xfId="15810" builtinId="8" hidden="1"/>
    <cellStyle name="Hyperlink" xfId="15812" builtinId="8" hidden="1"/>
    <cellStyle name="Hyperlink" xfId="15814" builtinId="8" hidden="1"/>
    <cellStyle name="Hyperlink" xfId="15816" builtinId="8" hidden="1"/>
    <cellStyle name="Hyperlink" xfId="15818" builtinId="8" hidden="1"/>
    <cellStyle name="Hyperlink" xfId="15820" builtinId="8" hidden="1"/>
    <cellStyle name="Hyperlink" xfId="15822" builtinId="8" hidden="1"/>
    <cellStyle name="Hyperlink" xfId="15824" builtinId="8" hidden="1"/>
    <cellStyle name="Hyperlink" xfId="15826" builtinId="8" hidden="1"/>
    <cellStyle name="Hyperlink" xfId="15828" builtinId="8" hidden="1"/>
    <cellStyle name="Hyperlink" xfId="15830" builtinId="8" hidden="1"/>
    <cellStyle name="Hyperlink" xfId="15832" builtinId="8" hidden="1"/>
    <cellStyle name="Hyperlink" xfId="15655" builtinId="8" hidden="1"/>
    <cellStyle name="Hyperlink" xfId="15834" builtinId="8" hidden="1"/>
    <cellStyle name="Hyperlink" xfId="15836" builtinId="8" hidden="1"/>
    <cellStyle name="Hyperlink" xfId="15838" builtinId="8" hidden="1"/>
    <cellStyle name="Hyperlink" xfId="15840" builtinId="8" hidden="1"/>
    <cellStyle name="Hyperlink" xfId="15842" builtinId="8" hidden="1"/>
    <cellStyle name="Hyperlink" xfId="15844" builtinId="8" hidden="1"/>
    <cellStyle name="Hyperlink" xfId="15846" builtinId="8" hidden="1"/>
    <cellStyle name="Hyperlink" xfId="15848" builtinId="8" hidden="1"/>
    <cellStyle name="Hyperlink" xfId="15850" builtinId="8" hidden="1"/>
    <cellStyle name="Hyperlink" xfId="15852" builtinId="8" hidden="1"/>
    <cellStyle name="Hyperlink" xfId="15854" builtinId="8" hidden="1"/>
    <cellStyle name="Hyperlink" xfId="15856" builtinId="8" hidden="1"/>
    <cellStyle name="Hyperlink" xfId="15858" builtinId="8" hidden="1"/>
    <cellStyle name="Hyperlink" xfId="15860" builtinId="8" hidden="1"/>
    <cellStyle name="Hyperlink" xfId="15862" builtinId="8" hidden="1"/>
    <cellStyle name="Hyperlink" xfId="15864" builtinId="8" hidden="1"/>
    <cellStyle name="Hyperlink" xfId="15866" builtinId="8" hidden="1"/>
    <cellStyle name="Hyperlink" xfId="15868" builtinId="8" hidden="1"/>
    <cellStyle name="Hyperlink" xfId="15870" builtinId="8" hidden="1"/>
    <cellStyle name="Hyperlink" xfId="15872" builtinId="8" hidden="1"/>
    <cellStyle name="Hyperlink" xfId="15874" builtinId="8" hidden="1"/>
    <cellStyle name="Hyperlink" xfId="15876" builtinId="8" hidden="1"/>
    <cellStyle name="Hyperlink" xfId="15878" builtinId="8" hidden="1"/>
    <cellStyle name="Hyperlink" xfId="15880" builtinId="8" hidden="1"/>
    <cellStyle name="Hyperlink" xfId="15882" builtinId="8" hidden="1"/>
    <cellStyle name="Hyperlink" xfId="15884" builtinId="8" hidden="1"/>
    <cellStyle name="Hyperlink" xfId="15886" builtinId="8" hidden="1"/>
    <cellStyle name="Hyperlink" xfId="15888" builtinId="8" hidden="1"/>
    <cellStyle name="Hyperlink" xfId="15890" builtinId="8" hidden="1"/>
    <cellStyle name="Hyperlink" xfId="15892" builtinId="8" hidden="1"/>
    <cellStyle name="Hyperlink" xfId="15894" builtinId="8" hidden="1"/>
    <cellStyle name="Hyperlink" xfId="15896" builtinId="8" hidden="1"/>
    <cellStyle name="Hyperlink" xfId="15898" builtinId="8" hidden="1"/>
    <cellStyle name="Hyperlink" xfId="15900" builtinId="8" hidden="1"/>
    <cellStyle name="Hyperlink" xfId="15902" builtinId="8" hidden="1"/>
    <cellStyle name="Hyperlink" xfId="15904" builtinId="8" hidden="1"/>
    <cellStyle name="Hyperlink" xfId="15906" builtinId="8" hidden="1"/>
    <cellStyle name="Hyperlink" xfId="15908" builtinId="8" hidden="1"/>
    <cellStyle name="Hyperlink" xfId="15910" builtinId="8" hidden="1"/>
    <cellStyle name="Hyperlink" xfId="15912" builtinId="8" hidden="1"/>
    <cellStyle name="Hyperlink" xfId="15914" builtinId="8" hidden="1"/>
    <cellStyle name="Hyperlink" xfId="15916" builtinId="8" hidden="1"/>
    <cellStyle name="Hyperlink" xfId="15918" builtinId="8" hidden="1"/>
    <cellStyle name="Hyperlink" xfId="15920" builtinId="8" hidden="1"/>
    <cellStyle name="Hyperlink" xfId="15922" builtinId="8" hidden="1"/>
    <cellStyle name="Hyperlink" xfId="15924" builtinId="8" hidden="1"/>
    <cellStyle name="Hyperlink" xfId="15926" builtinId="8" hidden="1"/>
    <cellStyle name="Hyperlink" xfId="15928" builtinId="8" hidden="1"/>
    <cellStyle name="Hyperlink" xfId="15930" builtinId="8" hidden="1"/>
    <cellStyle name="Hyperlink" xfId="15932" builtinId="8" hidden="1"/>
    <cellStyle name="Hyperlink" xfId="15934" builtinId="8" hidden="1"/>
    <cellStyle name="Hyperlink" xfId="15936" builtinId="8" hidden="1"/>
    <cellStyle name="Hyperlink" xfId="15938" builtinId="8" hidden="1"/>
    <cellStyle name="Hyperlink" xfId="15940" builtinId="8" hidden="1"/>
    <cellStyle name="Hyperlink" xfId="15942" builtinId="8" hidden="1"/>
    <cellStyle name="Hyperlink" xfId="15944" builtinId="8" hidden="1"/>
    <cellStyle name="Hyperlink" xfId="15946" builtinId="8" hidden="1"/>
    <cellStyle name="Hyperlink" xfId="15948" builtinId="8" hidden="1"/>
    <cellStyle name="Hyperlink" xfId="15950" builtinId="8" hidden="1"/>
    <cellStyle name="Hyperlink" xfId="15952" builtinId="8" hidden="1"/>
    <cellStyle name="Hyperlink" xfId="15954" builtinId="8" hidden="1"/>
    <cellStyle name="Hyperlink" xfId="15956" builtinId="8" hidden="1"/>
    <cellStyle name="Hyperlink" xfId="15958" builtinId="8" hidden="1"/>
    <cellStyle name="Hyperlink" xfId="15960" builtinId="8" hidden="1"/>
    <cellStyle name="Hyperlink" xfId="15962" builtinId="8" hidden="1"/>
    <cellStyle name="Hyperlink" xfId="15968" builtinId="8" hidden="1"/>
    <cellStyle name="Hyperlink" xfId="15970" builtinId="8" hidden="1"/>
    <cellStyle name="Hyperlink" xfId="15972" builtinId="8" hidden="1"/>
    <cellStyle name="Hyperlink" xfId="15974" builtinId="8" hidden="1"/>
    <cellStyle name="Hyperlink" xfId="15976" builtinId="8" hidden="1"/>
    <cellStyle name="Hyperlink" xfId="15978" builtinId="8" hidden="1"/>
    <cellStyle name="Hyperlink" xfId="15980" builtinId="8" hidden="1"/>
    <cellStyle name="Hyperlink" xfId="15982" builtinId="8" hidden="1"/>
    <cellStyle name="Hyperlink" xfId="15984" builtinId="8" hidden="1"/>
    <cellStyle name="Hyperlink" xfId="15986" builtinId="8" hidden="1"/>
    <cellStyle name="Hyperlink" xfId="15988" builtinId="8" hidden="1"/>
    <cellStyle name="Hyperlink" xfId="15990" builtinId="8" hidden="1"/>
    <cellStyle name="Hyperlink" xfId="15992" builtinId="8" hidden="1"/>
    <cellStyle name="Hyperlink" xfId="15994" builtinId="8" hidden="1"/>
    <cellStyle name="Hyperlink" xfId="15996" builtinId="8" hidden="1"/>
    <cellStyle name="Hyperlink" xfId="15998" builtinId="8" hidden="1"/>
    <cellStyle name="Hyperlink" xfId="16000" builtinId="8" hidden="1"/>
    <cellStyle name="Hyperlink" xfId="16002" builtinId="8" hidden="1"/>
    <cellStyle name="Hyperlink" xfId="16004" builtinId="8" hidden="1"/>
    <cellStyle name="Hyperlink" xfId="16006" builtinId="8" hidden="1"/>
    <cellStyle name="Hyperlink" xfId="16008" builtinId="8" hidden="1"/>
    <cellStyle name="Hyperlink" xfId="16010" builtinId="8" hidden="1"/>
    <cellStyle name="Hyperlink" xfId="16012" builtinId="8" hidden="1"/>
    <cellStyle name="Hyperlink" xfId="16014" builtinId="8" hidden="1"/>
    <cellStyle name="Hyperlink" xfId="16016" builtinId="8" hidden="1"/>
    <cellStyle name="Hyperlink" xfId="16018" builtinId="8" hidden="1"/>
    <cellStyle name="Hyperlink" xfId="16020" builtinId="8" hidden="1"/>
    <cellStyle name="Hyperlink" xfId="16022" builtinId="8" hidden="1"/>
    <cellStyle name="Hyperlink" xfId="16024" builtinId="8" hidden="1"/>
    <cellStyle name="Hyperlink" xfId="16026" builtinId="8" hidden="1"/>
    <cellStyle name="Hyperlink" xfId="16028" builtinId="8" hidden="1"/>
    <cellStyle name="Hyperlink" xfId="16030" builtinId="8" hidden="1"/>
    <cellStyle name="Hyperlink" xfId="16032" builtinId="8" hidden="1"/>
    <cellStyle name="Hyperlink" xfId="16034" builtinId="8" hidden="1"/>
    <cellStyle name="Hyperlink" xfId="16036" builtinId="8" hidden="1"/>
    <cellStyle name="Hyperlink" xfId="16038" builtinId="8" hidden="1"/>
    <cellStyle name="Hyperlink" xfId="16040" builtinId="8" hidden="1"/>
    <cellStyle name="Hyperlink" xfId="16042" builtinId="8" hidden="1"/>
    <cellStyle name="Hyperlink" xfId="16044" builtinId="8" hidden="1"/>
    <cellStyle name="Hyperlink" xfId="16046" builtinId="8" hidden="1"/>
    <cellStyle name="Hyperlink" xfId="16048" builtinId="8" hidden="1"/>
    <cellStyle name="Hyperlink" xfId="16050" builtinId="8" hidden="1"/>
    <cellStyle name="Hyperlink" xfId="16052" builtinId="8" hidden="1"/>
    <cellStyle name="Hyperlink" xfId="16056" builtinId="8" hidden="1"/>
    <cellStyle name="Hyperlink" xfId="16058" builtinId="8" hidden="1"/>
    <cellStyle name="Hyperlink" xfId="16060" builtinId="8" hidden="1"/>
    <cellStyle name="Hyperlink" xfId="16062" builtinId="8" hidden="1"/>
    <cellStyle name="Hyperlink" xfId="16064" builtinId="8" hidden="1"/>
    <cellStyle name="Hyperlink" xfId="16066" builtinId="8" hidden="1"/>
    <cellStyle name="Hyperlink" xfId="16068" builtinId="8" hidden="1"/>
    <cellStyle name="Hyperlink" xfId="16070" builtinId="8" hidden="1"/>
    <cellStyle name="Hyperlink" xfId="16072" builtinId="8" hidden="1"/>
    <cellStyle name="Hyperlink" xfId="16074" builtinId="8" hidden="1"/>
    <cellStyle name="Hyperlink" xfId="16076" builtinId="8" hidden="1"/>
    <cellStyle name="Hyperlink" xfId="16078" builtinId="8" hidden="1"/>
    <cellStyle name="Hyperlink" xfId="16080" builtinId="8" hidden="1"/>
    <cellStyle name="Hyperlink" xfId="16082" builtinId="8" hidden="1"/>
    <cellStyle name="Hyperlink" xfId="16084" builtinId="8" hidden="1"/>
    <cellStyle name="Hyperlink" xfId="16086" builtinId="8" hidden="1"/>
    <cellStyle name="Hyperlink" xfId="16088" builtinId="8" hidden="1"/>
    <cellStyle name="Hyperlink" xfId="16090" builtinId="8" hidden="1"/>
    <cellStyle name="Hyperlink" xfId="16092" builtinId="8" hidden="1"/>
    <cellStyle name="Hyperlink" xfId="16094" builtinId="8" hidden="1"/>
    <cellStyle name="Hyperlink" xfId="16096" builtinId="8" hidden="1"/>
    <cellStyle name="Hyperlink" xfId="16098" builtinId="8" hidden="1"/>
    <cellStyle name="Hyperlink" xfId="16100" builtinId="8" hidden="1"/>
    <cellStyle name="Hyperlink" xfId="15967" builtinId="8" hidden="1"/>
    <cellStyle name="Hyperlink" xfId="16102" builtinId="8" hidden="1"/>
    <cellStyle name="Hyperlink" xfId="16104" builtinId="8" hidden="1"/>
    <cellStyle name="Hyperlink" xfId="16106" builtinId="8" hidden="1"/>
    <cellStyle name="Hyperlink" xfId="16108" builtinId="8" hidden="1"/>
    <cellStyle name="Hyperlink" xfId="16110" builtinId="8" hidden="1"/>
    <cellStyle name="Hyperlink" xfId="16112" builtinId="8" hidden="1"/>
    <cellStyle name="Hyperlink" xfId="16114" builtinId="8" hidden="1"/>
    <cellStyle name="Hyperlink" xfId="16116" builtinId="8" hidden="1"/>
    <cellStyle name="Hyperlink" xfId="16118" builtinId="8" hidden="1"/>
    <cellStyle name="Hyperlink" xfId="16120" builtinId="8" hidden="1"/>
    <cellStyle name="Hyperlink" xfId="16122" builtinId="8" hidden="1"/>
    <cellStyle name="Hyperlink" xfId="16124" builtinId="8" hidden="1"/>
    <cellStyle name="Hyperlink" xfId="16126" builtinId="8" hidden="1"/>
    <cellStyle name="Hyperlink" xfId="16128" builtinId="8" hidden="1"/>
    <cellStyle name="Hyperlink" xfId="16130" builtinId="8" hidden="1"/>
    <cellStyle name="Hyperlink" xfId="16132" builtinId="8" hidden="1"/>
    <cellStyle name="Hyperlink" xfId="16134" builtinId="8" hidden="1"/>
    <cellStyle name="Hyperlink" xfId="16136" builtinId="8" hidden="1"/>
    <cellStyle name="Hyperlink" xfId="16138" builtinId="8" hidden="1"/>
    <cellStyle name="Hyperlink" xfId="16140" builtinId="8" hidden="1"/>
    <cellStyle name="Hyperlink" xfId="16142" builtinId="8" hidden="1"/>
    <cellStyle name="Hyperlink" xfId="16144" builtinId="8" hidden="1"/>
    <cellStyle name="Hyperlink" xfId="16146" builtinId="8" hidden="1"/>
    <cellStyle name="Hyperlink" xfId="16148" builtinId="8" hidden="1"/>
    <cellStyle name="Hyperlink" xfId="16150" builtinId="8" hidden="1"/>
    <cellStyle name="Hyperlink" xfId="16152" builtinId="8" hidden="1"/>
    <cellStyle name="Hyperlink" xfId="16154" builtinId="8" hidden="1"/>
    <cellStyle name="Hyperlink" xfId="16156" builtinId="8" hidden="1"/>
    <cellStyle name="Hyperlink" xfId="16158" builtinId="8" hidden="1"/>
    <cellStyle name="Hyperlink" xfId="16160" builtinId="8" hidden="1"/>
    <cellStyle name="Hyperlink" xfId="16162" builtinId="8" hidden="1"/>
    <cellStyle name="Hyperlink" xfId="16164" builtinId="8" hidden="1"/>
    <cellStyle name="Hyperlink" xfId="16166" builtinId="8" hidden="1"/>
    <cellStyle name="Hyperlink" xfId="16168" builtinId="8" hidden="1"/>
    <cellStyle name="Hyperlink" xfId="16170" builtinId="8" hidden="1"/>
    <cellStyle name="Hyperlink" xfId="16172" builtinId="8" hidden="1"/>
    <cellStyle name="Hyperlink" xfId="16174" builtinId="8" hidden="1"/>
    <cellStyle name="Hyperlink" xfId="16176" builtinId="8" hidden="1"/>
    <cellStyle name="Hyperlink" xfId="16178" builtinId="8" hidden="1"/>
    <cellStyle name="Hyperlink" xfId="16180" builtinId="8" hidden="1"/>
    <cellStyle name="Hyperlink" xfId="16182" builtinId="8" hidden="1"/>
    <cellStyle name="Hyperlink" xfId="16184" builtinId="8" hidden="1"/>
    <cellStyle name="Hyperlink" xfId="16188" builtinId="8" hidden="1"/>
    <cellStyle name="Hyperlink" xfId="16190" builtinId="8" hidden="1"/>
    <cellStyle name="Hyperlink" xfId="16192" builtinId="8" hidden="1"/>
    <cellStyle name="Hyperlink" xfId="16194" builtinId="8" hidden="1"/>
    <cellStyle name="Hyperlink" xfId="16196" builtinId="8" hidden="1"/>
    <cellStyle name="Hyperlink" xfId="16198" builtinId="8" hidden="1"/>
    <cellStyle name="Hyperlink" xfId="16200" builtinId="8" hidden="1"/>
    <cellStyle name="Hyperlink" xfId="16202" builtinId="8" hidden="1"/>
    <cellStyle name="Hyperlink" xfId="16204" builtinId="8" hidden="1"/>
    <cellStyle name="Hyperlink" xfId="16206" builtinId="8" hidden="1"/>
    <cellStyle name="Hyperlink" xfId="16208" builtinId="8" hidden="1"/>
    <cellStyle name="Hyperlink" xfId="16210" builtinId="8" hidden="1"/>
    <cellStyle name="Hyperlink" xfId="16212" builtinId="8" hidden="1"/>
    <cellStyle name="Hyperlink" xfId="16214" builtinId="8" hidden="1"/>
    <cellStyle name="Hyperlink" xfId="16216" builtinId="8" hidden="1"/>
    <cellStyle name="Hyperlink" xfId="16218" builtinId="8" hidden="1"/>
    <cellStyle name="Hyperlink" xfId="16220" builtinId="8" hidden="1"/>
    <cellStyle name="Hyperlink" xfId="16222" builtinId="8" hidden="1"/>
    <cellStyle name="Hyperlink" xfId="16224" builtinId="8" hidden="1"/>
    <cellStyle name="Hyperlink" xfId="16226" builtinId="8" hidden="1"/>
    <cellStyle name="Hyperlink" xfId="16228" builtinId="8" hidden="1"/>
    <cellStyle name="Hyperlink" xfId="16230" builtinId="8" hidden="1"/>
    <cellStyle name="Hyperlink" xfId="16232" builtinId="8" hidden="1"/>
    <cellStyle name="Hyperlink" xfId="16054" builtinId="8" hidden="1"/>
    <cellStyle name="Hyperlink" xfId="16234" builtinId="8" hidden="1"/>
    <cellStyle name="Hyperlink" xfId="16236" builtinId="8" hidden="1"/>
    <cellStyle name="Hyperlink" xfId="16238" builtinId="8" hidden="1"/>
    <cellStyle name="Hyperlink" xfId="16240" builtinId="8" hidden="1"/>
    <cellStyle name="Hyperlink" xfId="16242" builtinId="8" hidden="1"/>
    <cellStyle name="Hyperlink" xfId="16244" builtinId="8" hidden="1"/>
    <cellStyle name="Hyperlink" xfId="16246" builtinId="8" hidden="1"/>
    <cellStyle name="Hyperlink" xfId="16248" builtinId="8" hidden="1"/>
    <cellStyle name="Hyperlink" xfId="16250" builtinId="8" hidden="1"/>
    <cellStyle name="Hyperlink" xfId="16252" builtinId="8" hidden="1"/>
    <cellStyle name="Hyperlink" xfId="16254" builtinId="8" hidden="1"/>
    <cellStyle name="Hyperlink" xfId="16256" builtinId="8" hidden="1"/>
    <cellStyle name="Hyperlink" xfId="16258" builtinId="8" hidden="1"/>
    <cellStyle name="Hyperlink" xfId="16260" builtinId="8" hidden="1"/>
    <cellStyle name="Hyperlink" xfId="16262" builtinId="8" hidden="1"/>
    <cellStyle name="Hyperlink" xfId="16264" builtinId="8" hidden="1"/>
    <cellStyle name="Hyperlink" xfId="16266" builtinId="8" hidden="1"/>
    <cellStyle name="Hyperlink" xfId="16268" builtinId="8" hidden="1"/>
    <cellStyle name="Hyperlink" xfId="16270" builtinId="8" hidden="1"/>
    <cellStyle name="Hyperlink" xfId="16272" builtinId="8" hidden="1"/>
    <cellStyle name="Hyperlink" xfId="16274" builtinId="8" hidden="1"/>
    <cellStyle name="Hyperlink" xfId="16276" builtinId="8" hidden="1"/>
    <cellStyle name="Hyperlink" xfId="16278" builtinId="8" hidden="1"/>
    <cellStyle name="Hyperlink" xfId="16280" builtinId="8" hidden="1"/>
    <cellStyle name="Hyperlink" xfId="16282" builtinId="8" hidden="1"/>
    <cellStyle name="Hyperlink" xfId="16284" builtinId="8" hidden="1"/>
    <cellStyle name="Hyperlink" xfId="16286" builtinId="8" hidden="1"/>
    <cellStyle name="Hyperlink" xfId="16288" builtinId="8" hidden="1"/>
    <cellStyle name="Hyperlink" xfId="16290" builtinId="8" hidden="1"/>
    <cellStyle name="Hyperlink" xfId="16292" builtinId="8" hidden="1"/>
    <cellStyle name="Hyperlink" xfId="16294" builtinId="8" hidden="1"/>
    <cellStyle name="Hyperlink" xfId="16296" builtinId="8" hidden="1"/>
    <cellStyle name="Hyperlink" xfId="16298" builtinId="8" hidden="1"/>
    <cellStyle name="Hyperlink" xfId="16300" builtinId="8" hidden="1"/>
    <cellStyle name="Hyperlink" xfId="16302" builtinId="8" hidden="1"/>
    <cellStyle name="Hyperlink" xfId="16304" builtinId="8" hidden="1"/>
    <cellStyle name="Hyperlink" xfId="16306" builtinId="8" hidden="1"/>
    <cellStyle name="Hyperlink" xfId="16308" builtinId="8" hidden="1"/>
    <cellStyle name="Hyperlink" xfId="16310" builtinId="8" hidden="1"/>
    <cellStyle name="Hyperlink" xfId="16312" builtinId="8" hidden="1"/>
    <cellStyle name="Hyperlink" xfId="16314" builtinId="8" hidden="1"/>
    <cellStyle name="Hyperlink" xfId="16316" builtinId="8" hidden="1"/>
    <cellStyle name="Hyperlink" xfId="16320" builtinId="8" hidden="1"/>
    <cellStyle name="Hyperlink" xfId="16322" builtinId="8" hidden="1"/>
    <cellStyle name="Hyperlink" xfId="16324" builtinId="8" hidden="1"/>
    <cellStyle name="Hyperlink" xfId="16326" builtinId="8" hidden="1"/>
    <cellStyle name="Hyperlink" xfId="16328" builtinId="8" hidden="1"/>
    <cellStyle name="Hyperlink" xfId="16330" builtinId="8" hidden="1"/>
    <cellStyle name="Hyperlink" xfId="16332" builtinId="8" hidden="1"/>
    <cellStyle name="Hyperlink" xfId="16334" builtinId="8" hidden="1"/>
    <cellStyle name="Hyperlink" xfId="16336" builtinId="8" hidden="1"/>
    <cellStyle name="Hyperlink" xfId="16338" builtinId="8" hidden="1"/>
    <cellStyle name="Hyperlink" xfId="16340" builtinId="8" hidden="1"/>
    <cellStyle name="Hyperlink" xfId="16342" builtinId="8" hidden="1"/>
    <cellStyle name="Hyperlink" xfId="16344" builtinId="8" hidden="1"/>
    <cellStyle name="Hyperlink" xfId="16346" builtinId="8" hidden="1"/>
    <cellStyle name="Hyperlink" xfId="16348" builtinId="8" hidden="1"/>
    <cellStyle name="Hyperlink" xfId="16350" builtinId="8" hidden="1"/>
    <cellStyle name="Hyperlink" xfId="16352" builtinId="8" hidden="1"/>
    <cellStyle name="Hyperlink" xfId="16354" builtinId="8" hidden="1"/>
    <cellStyle name="Hyperlink" xfId="16356" builtinId="8" hidden="1"/>
    <cellStyle name="Hyperlink" xfId="16358" builtinId="8" hidden="1"/>
    <cellStyle name="Hyperlink" xfId="16360" builtinId="8" hidden="1"/>
    <cellStyle name="Hyperlink" xfId="16362" builtinId="8" hidden="1"/>
    <cellStyle name="Hyperlink" xfId="16364" builtinId="8" hidden="1"/>
    <cellStyle name="Hyperlink" xfId="16186" builtinId="8" hidden="1"/>
    <cellStyle name="Hyperlink" xfId="16366" builtinId="8" hidden="1"/>
    <cellStyle name="Hyperlink" xfId="16368" builtinId="8" hidden="1"/>
    <cellStyle name="Hyperlink" xfId="16370" builtinId="8" hidden="1"/>
    <cellStyle name="Hyperlink" xfId="16372" builtinId="8" hidden="1"/>
    <cellStyle name="Hyperlink" xfId="16374" builtinId="8" hidden="1"/>
    <cellStyle name="Hyperlink" xfId="16376" builtinId="8" hidden="1"/>
    <cellStyle name="Hyperlink" xfId="16378" builtinId="8" hidden="1"/>
    <cellStyle name="Hyperlink" xfId="16380" builtinId="8" hidden="1"/>
    <cellStyle name="Hyperlink" xfId="16382" builtinId="8" hidden="1"/>
    <cellStyle name="Hyperlink" xfId="16384" builtinId="8" hidden="1"/>
    <cellStyle name="Hyperlink" xfId="16386" builtinId="8" hidden="1"/>
    <cellStyle name="Hyperlink" xfId="16388" builtinId="8" hidden="1"/>
    <cellStyle name="Hyperlink" xfId="16390" builtinId="8" hidden="1"/>
    <cellStyle name="Hyperlink" xfId="16392" builtinId="8" hidden="1"/>
    <cellStyle name="Hyperlink" xfId="16394" builtinId="8" hidden="1"/>
    <cellStyle name="Hyperlink" xfId="16396" builtinId="8" hidden="1"/>
    <cellStyle name="Hyperlink" xfId="16398" builtinId="8" hidden="1"/>
    <cellStyle name="Hyperlink" xfId="16400" builtinId="8" hidden="1"/>
    <cellStyle name="Hyperlink" xfId="16402" builtinId="8" hidden="1"/>
    <cellStyle name="Hyperlink" xfId="16404" builtinId="8" hidden="1"/>
    <cellStyle name="Hyperlink" xfId="16406" builtinId="8" hidden="1"/>
    <cellStyle name="Hyperlink" xfId="16408" builtinId="8" hidden="1"/>
    <cellStyle name="Hyperlink" xfId="16410" builtinId="8" hidden="1"/>
    <cellStyle name="Hyperlink" xfId="16412" builtinId="8" hidden="1"/>
    <cellStyle name="Hyperlink" xfId="16414" builtinId="8" hidden="1"/>
    <cellStyle name="Hyperlink" xfId="16416" builtinId="8" hidden="1"/>
    <cellStyle name="Hyperlink" xfId="16418" builtinId="8" hidden="1"/>
    <cellStyle name="Hyperlink" xfId="16420" builtinId="8" hidden="1"/>
    <cellStyle name="Hyperlink" xfId="16422" builtinId="8" hidden="1"/>
    <cellStyle name="Hyperlink" xfId="16424" builtinId="8" hidden="1"/>
    <cellStyle name="Hyperlink" xfId="16426" builtinId="8" hidden="1"/>
    <cellStyle name="Hyperlink" xfId="16428" builtinId="8" hidden="1"/>
    <cellStyle name="Hyperlink" xfId="16430" builtinId="8" hidden="1"/>
    <cellStyle name="Hyperlink" xfId="16432" builtinId="8" hidden="1"/>
    <cellStyle name="Hyperlink" xfId="16434" builtinId="8" hidden="1"/>
    <cellStyle name="Hyperlink" xfId="16436" builtinId="8" hidden="1"/>
    <cellStyle name="Hyperlink" xfId="16438" builtinId="8" hidden="1"/>
    <cellStyle name="Hyperlink" xfId="16440" builtinId="8" hidden="1"/>
    <cellStyle name="Hyperlink" xfId="16442" builtinId="8" hidden="1"/>
    <cellStyle name="Hyperlink" xfId="16444" builtinId="8" hidden="1"/>
    <cellStyle name="Hyperlink" xfId="16446" builtinId="8" hidden="1"/>
    <cellStyle name="Hyperlink" xfId="16448" builtinId="8" hidden="1"/>
    <cellStyle name="Hyperlink" xfId="16452" builtinId="8" hidden="1"/>
    <cellStyle name="Hyperlink" xfId="16454" builtinId="8" hidden="1"/>
    <cellStyle name="Hyperlink" xfId="16456" builtinId="8" hidden="1"/>
    <cellStyle name="Hyperlink" xfId="16458" builtinId="8" hidden="1"/>
    <cellStyle name="Hyperlink" xfId="16460" builtinId="8" hidden="1"/>
    <cellStyle name="Hyperlink" xfId="16462" builtinId="8" hidden="1"/>
    <cellStyle name="Hyperlink" xfId="16464" builtinId="8" hidden="1"/>
    <cellStyle name="Hyperlink" xfId="16466" builtinId="8" hidden="1"/>
    <cellStyle name="Hyperlink" xfId="16468" builtinId="8" hidden="1"/>
    <cellStyle name="Hyperlink" xfId="16470" builtinId="8" hidden="1"/>
    <cellStyle name="Hyperlink" xfId="16472" builtinId="8" hidden="1"/>
    <cellStyle name="Hyperlink" xfId="16474" builtinId="8" hidden="1"/>
    <cellStyle name="Hyperlink" xfId="16476" builtinId="8" hidden="1"/>
    <cellStyle name="Hyperlink" xfId="16478" builtinId="8" hidden="1"/>
    <cellStyle name="Hyperlink" xfId="16480" builtinId="8" hidden="1"/>
    <cellStyle name="Hyperlink" xfId="16482" builtinId="8" hidden="1"/>
    <cellStyle name="Hyperlink" xfId="16484" builtinId="8" hidden="1"/>
    <cellStyle name="Hyperlink" xfId="16486" builtinId="8" hidden="1"/>
    <cellStyle name="Hyperlink" xfId="16488" builtinId="8" hidden="1"/>
    <cellStyle name="Hyperlink" xfId="16490" builtinId="8" hidden="1"/>
    <cellStyle name="Hyperlink" xfId="16492" builtinId="8" hidden="1"/>
    <cellStyle name="Hyperlink" xfId="16494" builtinId="8" hidden="1"/>
    <cellStyle name="Hyperlink" xfId="16496" builtinId="8" hidden="1"/>
    <cellStyle name="Hyperlink" xfId="16318" builtinId="8" hidden="1"/>
    <cellStyle name="Hyperlink" xfId="16498" builtinId="8" hidden="1"/>
    <cellStyle name="Hyperlink" xfId="16500" builtinId="8" hidden="1"/>
    <cellStyle name="Hyperlink" xfId="16502" builtinId="8" hidden="1"/>
    <cellStyle name="Hyperlink" xfId="16504" builtinId="8" hidden="1"/>
    <cellStyle name="Hyperlink" xfId="16506" builtinId="8" hidden="1"/>
    <cellStyle name="Hyperlink" xfId="16508" builtinId="8" hidden="1"/>
    <cellStyle name="Hyperlink" xfId="16510" builtinId="8" hidden="1"/>
    <cellStyle name="Hyperlink" xfId="16512" builtinId="8" hidden="1"/>
    <cellStyle name="Hyperlink" xfId="16514" builtinId="8" hidden="1"/>
    <cellStyle name="Hyperlink" xfId="16516" builtinId="8" hidden="1"/>
    <cellStyle name="Hyperlink" xfId="16518" builtinId="8" hidden="1"/>
    <cellStyle name="Hyperlink" xfId="16520" builtinId="8" hidden="1"/>
    <cellStyle name="Hyperlink" xfId="16522" builtinId="8" hidden="1"/>
    <cellStyle name="Hyperlink" xfId="16524" builtinId="8" hidden="1"/>
    <cellStyle name="Hyperlink" xfId="16526" builtinId="8" hidden="1"/>
    <cellStyle name="Hyperlink" xfId="16528" builtinId="8" hidden="1"/>
    <cellStyle name="Hyperlink" xfId="16530" builtinId="8" hidden="1"/>
    <cellStyle name="Hyperlink" xfId="16532" builtinId="8" hidden="1"/>
    <cellStyle name="Hyperlink" xfId="16534" builtinId="8" hidden="1"/>
    <cellStyle name="Hyperlink" xfId="16536" builtinId="8" hidden="1"/>
    <cellStyle name="Hyperlink" xfId="16538" builtinId="8" hidden="1"/>
    <cellStyle name="Hyperlink" xfId="16540" builtinId="8" hidden="1"/>
    <cellStyle name="Hyperlink" xfId="16542" builtinId="8" hidden="1"/>
    <cellStyle name="Hyperlink" xfId="16544" builtinId="8" hidden="1"/>
    <cellStyle name="Hyperlink" xfId="16546" builtinId="8" hidden="1"/>
    <cellStyle name="Hyperlink" xfId="16548" builtinId="8" hidden="1"/>
    <cellStyle name="Hyperlink" xfId="16550" builtinId="8" hidden="1"/>
    <cellStyle name="Hyperlink" xfId="16552" builtinId="8" hidden="1"/>
    <cellStyle name="Hyperlink" xfId="16554" builtinId="8" hidden="1"/>
    <cellStyle name="Hyperlink" xfId="16556" builtinId="8" hidden="1"/>
    <cellStyle name="Hyperlink" xfId="16558" builtinId="8" hidden="1"/>
    <cellStyle name="Hyperlink" xfId="16560" builtinId="8" hidden="1"/>
    <cellStyle name="Hyperlink" xfId="16562" builtinId="8" hidden="1"/>
    <cellStyle name="Hyperlink" xfId="16564" builtinId="8" hidden="1"/>
    <cellStyle name="Hyperlink" xfId="16566" builtinId="8" hidden="1"/>
    <cellStyle name="Hyperlink" xfId="16568" builtinId="8" hidden="1"/>
    <cellStyle name="Hyperlink" xfId="16570" builtinId="8" hidden="1"/>
    <cellStyle name="Hyperlink" xfId="16572" builtinId="8" hidden="1"/>
    <cellStyle name="Hyperlink" xfId="16574" builtinId="8" hidden="1"/>
    <cellStyle name="Hyperlink" xfId="16576" builtinId="8" hidden="1"/>
    <cellStyle name="Hyperlink" xfId="16578" builtinId="8" hidden="1"/>
    <cellStyle name="Hyperlink" xfId="16580" builtinId="8" hidden="1"/>
    <cellStyle name="Hyperlink" xfId="16584" builtinId="8" hidden="1"/>
    <cellStyle name="Hyperlink" xfId="16586" builtinId="8" hidden="1"/>
    <cellStyle name="Hyperlink" xfId="16588" builtinId="8" hidden="1"/>
    <cellStyle name="Hyperlink" xfId="16590" builtinId="8" hidden="1"/>
    <cellStyle name="Hyperlink" xfId="16592" builtinId="8" hidden="1"/>
    <cellStyle name="Hyperlink" xfId="16594" builtinId="8" hidden="1"/>
    <cellStyle name="Hyperlink" xfId="16596" builtinId="8" hidden="1"/>
    <cellStyle name="Hyperlink" xfId="16598" builtinId="8" hidden="1"/>
    <cellStyle name="Hyperlink" xfId="16600" builtinId="8" hidden="1"/>
    <cellStyle name="Hyperlink" xfId="16602" builtinId="8" hidden="1"/>
    <cellStyle name="Hyperlink" xfId="16604" builtinId="8" hidden="1"/>
    <cellStyle name="Hyperlink" xfId="16606" builtinId="8" hidden="1"/>
    <cellStyle name="Hyperlink" xfId="16608" builtinId="8" hidden="1"/>
    <cellStyle name="Hyperlink" xfId="16610" builtinId="8" hidden="1"/>
    <cellStyle name="Hyperlink" xfId="16612" builtinId="8" hidden="1"/>
    <cellStyle name="Hyperlink" xfId="16614" builtinId="8" hidden="1"/>
    <cellStyle name="Hyperlink" xfId="16616" builtinId="8" hidden="1"/>
    <cellStyle name="Hyperlink" xfId="16618" builtinId="8" hidden="1"/>
    <cellStyle name="Hyperlink" xfId="16620" builtinId="8" hidden="1"/>
    <cellStyle name="Hyperlink" xfId="16622" builtinId="8" hidden="1"/>
    <cellStyle name="Hyperlink" xfId="16624" builtinId="8" hidden="1"/>
    <cellStyle name="Hyperlink" xfId="16626" builtinId="8" hidden="1"/>
    <cellStyle name="Hyperlink" xfId="16628" builtinId="8" hidden="1"/>
    <cellStyle name="Hyperlink" xfId="16450" builtinId="8" hidden="1"/>
    <cellStyle name="Hyperlink" xfId="16630" builtinId="8" hidden="1"/>
    <cellStyle name="Hyperlink" xfId="16632" builtinId="8" hidden="1"/>
    <cellStyle name="Hyperlink" xfId="16634" builtinId="8" hidden="1"/>
    <cellStyle name="Hyperlink" xfId="16636" builtinId="8" hidden="1"/>
    <cellStyle name="Hyperlink" xfId="16638" builtinId="8" hidden="1"/>
    <cellStyle name="Hyperlink" xfId="16640" builtinId="8" hidden="1"/>
    <cellStyle name="Hyperlink" xfId="16642" builtinId="8" hidden="1"/>
    <cellStyle name="Hyperlink" xfId="16644" builtinId="8" hidden="1"/>
    <cellStyle name="Hyperlink" xfId="16646" builtinId="8" hidden="1"/>
    <cellStyle name="Hyperlink" xfId="16648" builtinId="8" hidden="1"/>
    <cellStyle name="Hyperlink" xfId="16650" builtinId="8" hidden="1"/>
    <cellStyle name="Hyperlink" xfId="16652" builtinId="8" hidden="1"/>
    <cellStyle name="Hyperlink" xfId="16654" builtinId="8" hidden="1"/>
    <cellStyle name="Hyperlink" xfId="16656" builtinId="8" hidden="1"/>
    <cellStyle name="Hyperlink" xfId="16658" builtinId="8" hidden="1"/>
    <cellStyle name="Hyperlink" xfId="16660" builtinId="8" hidden="1"/>
    <cellStyle name="Hyperlink" xfId="16662" builtinId="8" hidden="1"/>
    <cellStyle name="Hyperlink" xfId="16664" builtinId="8" hidden="1"/>
    <cellStyle name="Hyperlink" xfId="16666" builtinId="8" hidden="1"/>
    <cellStyle name="Hyperlink" xfId="16668" builtinId="8" hidden="1"/>
    <cellStyle name="Hyperlink" xfId="16670" builtinId="8" hidden="1"/>
    <cellStyle name="Hyperlink" xfId="16672" builtinId="8" hidden="1"/>
    <cellStyle name="Hyperlink" xfId="16674" builtinId="8" hidden="1"/>
    <cellStyle name="Hyperlink" xfId="16676" builtinId="8" hidden="1"/>
    <cellStyle name="Hyperlink" xfId="16678" builtinId="8" hidden="1"/>
    <cellStyle name="Hyperlink" xfId="16680" builtinId="8" hidden="1"/>
    <cellStyle name="Hyperlink" xfId="16682" builtinId="8" hidden="1"/>
    <cellStyle name="Hyperlink" xfId="16684" builtinId="8" hidden="1"/>
    <cellStyle name="Hyperlink" xfId="16686" builtinId="8" hidden="1"/>
    <cellStyle name="Hyperlink" xfId="16688" builtinId="8" hidden="1"/>
    <cellStyle name="Hyperlink" xfId="16690" builtinId="8" hidden="1"/>
    <cellStyle name="Hyperlink" xfId="16692" builtinId="8" hidden="1"/>
    <cellStyle name="Hyperlink" xfId="16694" builtinId="8" hidden="1"/>
    <cellStyle name="Hyperlink" xfId="16696" builtinId="8" hidden="1"/>
    <cellStyle name="Hyperlink" xfId="16698" builtinId="8" hidden="1"/>
    <cellStyle name="Hyperlink" xfId="16700" builtinId="8" hidden="1"/>
    <cellStyle name="Hyperlink" xfId="16702" builtinId="8" hidden="1"/>
    <cellStyle name="Hyperlink" xfId="16704" builtinId="8" hidden="1"/>
    <cellStyle name="Hyperlink" xfId="16706" builtinId="8" hidden="1"/>
    <cellStyle name="Hyperlink" xfId="16708" builtinId="8" hidden="1"/>
    <cellStyle name="Hyperlink" xfId="16710" builtinId="8" hidden="1"/>
    <cellStyle name="Hyperlink" xfId="16712" builtinId="8" hidden="1"/>
    <cellStyle name="Hyperlink" xfId="16716" builtinId="8" hidden="1"/>
    <cellStyle name="Hyperlink" xfId="16718" builtinId="8" hidden="1"/>
    <cellStyle name="Hyperlink" xfId="16720" builtinId="8" hidden="1"/>
    <cellStyle name="Hyperlink" xfId="16722" builtinId="8" hidden="1"/>
    <cellStyle name="Hyperlink" xfId="16724" builtinId="8" hidden="1"/>
    <cellStyle name="Hyperlink" xfId="16726" builtinId="8" hidden="1"/>
    <cellStyle name="Hyperlink" xfId="16728" builtinId="8" hidden="1"/>
    <cellStyle name="Hyperlink" xfId="16730" builtinId="8" hidden="1"/>
    <cellStyle name="Hyperlink" xfId="16732" builtinId="8" hidden="1"/>
    <cellStyle name="Hyperlink" xfId="16734" builtinId="8" hidden="1"/>
    <cellStyle name="Hyperlink" xfId="16736" builtinId="8" hidden="1"/>
    <cellStyle name="Hyperlink" xfId="16738" builtinId="8" hidden="1"/>
    <cellStyle name="Hyperlink" xfId="16740" builtinId="8" hidden="1"/>
    <cellStyle name="Hyperlink" xfId="16742" builtinId="8" hidden="1"/>
    <cellStyle name="Hyperlink" xfId="16744" builtinId="8" hidden="1"/>
    <cellStyle name="Hyperlink" xfId="16746" builtinId="8" hidden="1"/>
    <cellStyle name="Hyperlink" xfId="16748" builtinId="8" hidden="1"/>
    <cellStyle name="Hyperlink" xfId="16750" builtinId="8" hidden="1"/>
    <cellStyle name="Hyperlink" xfId="16752" builtinId="8" hidden="1"/>
    <cellStyle name="Hyperlink" xfId="16754" builtinId="8" hidden="1"/>
    <cellStyle name="Hyperlink" xfId="16756" builtinId="8" hidden="1"/>
    <cellStyle name="Hyperlink" xfId="16758" builtinId="8" hidden="1"/>
    <cellStyle name="Hyperlink" xfId="16760" builtinId="8" hidden="1"/>
    <cellStyle name="Hyperlink" xfId="16582" builtinId="8" hidden="1"/>
    <cellStyle name="Hyperlink" xfId="16762" builtinId="8" hidden="1"/>
    <cellStyle name="Hyperlink" xfId="16764" builtinId="8" hidden="1"/>
    <cellStyle name="Hyperlink" xfId="16766" builtinId="8" hidden="1"/>
    <cellStyle name="Hyperlink" xfId="16768" builtinId="8" hidden="1"/>
    <cellStyle name="Hyperlink" xfId="16770" builtinId="8" hidden="1"/>
    <cellStyle name="Hyperlink" xfId="16772" builtinId="8" hidden="1"/>
    <cellStyle name="Hyperlink" xfId="16774" builtinId="8" hidden="1"/>
    <cellStyle name="Hyperlink" xfId="16776" builtinId="8" hidden="1"/>
    <cellStyle name="Hyperlink" xfId="16778" builtinId="8" hidden="1"/>
    <cellStyle name="Hyperlink" xfId="16780" builtinId="8" hidden="1"/>
    <cellStyle name="Hyperlink" xfId="16782" builtinId="8" hidden="1"/>
    <cellStyle name="Hyperlink" xfId="16784" builtinId="8" hidden="1"/>
    <cellStyle name="Hyperlink" xfId="16786" builtinId="8" hidden="1"/>
    <cellStyle name="Hyperlink" xfId="16788" builtinId="8" hidden="1"/>
    <cellStyle name="Hyperlink" xfId="16790" builtinId="8" hidden="1"/>
    <cellStyle name="Hyperlink" xfId="16792" builtinId="8" hidden="1"/>
    <cellStyle name="Hyperlink" xfId="16794" builtinId="8" hidden="1"/>
    <cellStyle name="Hyperlink" xfId="16796" builtinId="8" hidden="1"/>
    <cellStyle name="Hyperlink" xfId="16798" builtinId="8" hidden="1"/>
    <cellStyle name="Hyperlink" xfId="16800" builtinId="8" hidden="1"/>
    <cellStyle name="Hyperlink" xfId="16802" builtinId="8" hidden="1"/>
    <cellStyle name="Hyperlink" xfId="16804" builtinId="8" hidden="1"/>
    <cellStyle name="Hyperlink" xfId="16806" builtinId="8" hidden="1"/>
    <cellStyle name="Hyperlink" xfId="16808" builtinId="8" hidden="1"/>
    <cellStyle name="Hyperlink" xfId="16810" builtinId="8" hidden="1"/>
    <cellStyle name="Hyperlink" xfId="16812" builtinId="8" hidden="1"/>
    <cellStyle name="Hyperlink" xfId="16814" builtinId="8" hidden="1"/>
    <cellStyle name="Hyperlink" xfId="16816" builtinId="8" hidden="1"/>
    <cellStyle name="Hyperlink" xfId="16818" builtinId="8" hidden="1"/>
    <cellStyle name="Hyperlink" xfId="16820" builtinId="8" hidden="1"/>
    <cellStyle name="Hyperlink" xfId="16822" builtinId="8" hidden="1"/>
    <cellStyle name="Hyperlink" xfId="16824" builtinId="8" hidden="1"/>
    <cellStyle name="Hyperlink" xfId="16826" builtinId="8" hidden="1"/>
    <cellStyle name="Hyperlink" xfId="16828" builtinId="8" hidden="1"/>
    <cellStyle name="Hyperlink" xfId="16830" builtinId="8" hidden="1"/>
    <cellStyle name="Hyperlink" xfId="16832" builtinId="8" hidden="1"/>
    <cellStyle name="Hyperlink" xfId="16834" builtinId="8" hidden="1"/>
    <cellStyle name="Hyperlink" xfId="16836" builtinId="8" hidden="1"/>
    <cellStyle name="Hyperlink" xfId="16838" builtinId="8" hidden="1"/>
    <cellStyle name="Hyperlink" xfId="16840" builtinId="8" hidden="1"/>
    <cellStyle name="Hyperlink" xfId="16842" builtinId="8" hidden="1"/>
    <cellStyle name="Hyperlink" xfId="16844" builtinId="8" hidden="1"/>
    <cellStyle name="Hyperlink" xfId="16848" builtinId="8" hidden="1"/>
    <cellStyle name="Hyperlink" xfId="16850" builtinId="8" hidden="1"/>
    <cellStyle name="Hyperlink" xfId="16852" builtinId="8" hidden="1"/>
    <cellStyle name="Hyperlink" xfId="16854" builtinId="8" hidden="1"/>
    <cellStyle name="Hyperlink" xfId="16856" builtinId="8" hidden="1"/>
    <cellStyle name="Hyperlink" xfId="16858" builtinId="8" hidden="1"/>
    <cellStyle name="Hyperlink" xfId="16860" builtinId="8" hidden="1"/>
    <cellStyle name="Hyperlink" xfId="16862" builtinId="8" hidden="1"/>
    <cellStyle name="Hyperlink" xfId="16864" builtinId="8" hidden="1"/>
    <cellStyle name="Hyperlink" xfId="16866" builtinId="8" hidden="1"/>
    <cellStyle name="Hyperlink" xfId="16868" builtinId="8" hidden="1"/>
    <cellStyle name="Hyperlink" xfId="16870" builtinId="8" hidden="1"/>
    <cellStyle name="Hyperlink" xfId="16872" builtinId="8" hidden="1"/>
    <cellStyle name="Hyperlink" xfId="16874" builtinId="8" hidden="1"/>
    <cellStyle name="Hyperlink" xfId="16876" builtinId="8" hidden="1"/>
    <cellStyle name="Hyperlink" xfId="16878" builtinId="8" hidden="1"/>
    <cellStyle name="Hyperlink" xfId="16880" builtinId="8" hidden="1"/>
    <cellStyle name="Hyperlink" xfId="16882" builtinId="8" hidden="1"/>
    <cellStyle name="Hyperlink" xfId="16884" builtinId="8" hidden="1"/>
    <cellStyle name="Hyperlink" xfId="16886" builtinId="8" hidden="1"/>
    <cellStyle name="Hyperlink" xfId="16888" builtinId="8" hidden="1"/>
    <cellStyle name="Hyperlink" xfId="16890" builtinId="8" hidden="1"/>
    <cellStyle name="Hyperlink" xfId="16892" builtinId="8" hidden="1"/>
    <cellStyle name="Hyperlink" xfId="16714" builtinId="8" hidden="1"/>
    <cellStyle name="Hyperlink" xfId="16894" builtinId="8" hidden="1"/>
    <cellStyle name="Hyperlink" xfId="16896" builtinId="8" hidden="1"/>
    <cellStyle name="Hyperlink" xfId="16898" builtinId="8" hidden="1"/>
    <cellStyle name="Hyperlink" xfId="16900" builtinId="8" hidden="1"/>
    <cellStyle name="Hyperlink" xfId="16902" builtinId="8" hidden="1"/>
    <cellStyle name="Hyperlink" xfId="16904" builtinId="8" hidden="1"/>
    <cellStyle name="Hyperlink" xfId="16906" builtinId="8" hidden="1"/>
    <cellStyle name="Hyperlink" xfId="16908" builtinId="8" hidden="1"/>
    <cellStyle name="Hyperlink" xfId="16910" builtinId="8" hidden="1"/>
    <cellStyle name="Hyperlink" xfId="16912" builtinId="8" hidden="1"/>
    <cellStyle name="Hyperlink" xfId="16914" builtinId="8" hidden="1"/>
    <cellStyle name="Hyperlink" xfId="16916" builtinId="8" hidden="1"/>
    <cellStyle name="Hyperlink" xfId="16918" builtinId="8" hidden="1"/>
    <cellStyle name="Hyperlink" xfId="16920" builtinId="8" hidden="1"/>
    <cellStyle name="Hyperlink" xfId="16922" builtinId="8" hidden="1"/>
    <cellStyle name="Hyperlink" xfId="16924" builtinId="8" hidden="1"/>
    <cellStyle name="Hyperlink" xfId="16926" builtinId="8" hidden="1"/>
    <cellStyle name="Hyperlink" xfId="16928" builtinId="8" hidden="1"/>
    <cellStyle name="Hyperlink" xfId="16930" builtinId="8" hidden="1"/>
    <cellStyle name="Hyperlink" xfId="16932" builtinId="8" hidden="1"/>
    <cellStyle name="Hyperlink" xfId="16934" builtinId="8" hidden="1"/>
    <cellStyle name="Hyperlink" xfId="16936" builtinId="8" hidden="1"/>
    <cellStyle name="Hyperlink" xfId="16938" builtinId="8" hidden="1"/>
    <cellStyle name="Hyperlink" xfId="16940" builtinId="8" hidden="1"/>
    <cellStyle name="Hyperlink" xfId="16942" builtinId="8" hidden="1"/>
    <cellStyle name="Hyperlink" xfId="16944" builtinId="8" hidden="1"/>
    <cellStyle name="Hyperlink" xfId="16946" builtinId="8" hidden="1"/>
    <cellStyle name="Hyperlink" xfId="16948" builtinId="8" hidden="1"/>
    <cellStyle name="Hyperlink" xfId="16950" builtinId="8" hidden="1"/>
    <cellStyle name="Hyperlink" xfId="16952" builtinId="8" hidden="1"/>
    <cellStyle name="Hyperlink" xfId="16954" builtinId="8" hidden="1"/>
    <cellStyle name="Hyperlink" xfId="16956" builtinId="8" hidden="1"/>
    <cellStyle name="Hyperlink" xfId="16958" builtinId="8" hidden="1"/>
    <cellStyle name="Hyperlink" xfId="16960" builtinId="8" hidden="1"/>
    <cellStyle name="Hyperlink" xfId="16962" builtinId="8" hidden="1"/>
    <cellStyle name="Hyperlink" xfId="16964" builtinId="8" hidden="1"/>
    <cellStyle name="Hyperlink" xfId="16966" builtinId="8" hidden="1"/>
    <cellStyle name="Hyperlink" xfId="16968" builtinId="8" hidden="1"/>
    <cellStyle name="Hyperlink" xfId="16970" builtinId="8" hidden="1"/>
    <cellStyle name="Hyperlink" xfId="16972" builtinId="8" hidden="1"/>
    <cellStyle name="Hyperlink" xfId="16974" builtinId="8" hidden="1"/>
    <cellStyle name="Hyperlink" xfId="16976" builtinId="8" hidden="1"/>
    <cellStyle name="Hyperlink" xfId="16980" builtinId="8" hidden="1"/>
    <cellStyle name="Hyperlink" xfId="16982" builtinId="8" hidden="1"/>
    <cellStyle name="Hyperlink" xfId="16984" builtinId="8" hidden="1"/>
    <cellStyle name="Hyperlink" xfId="16986" builtinId="8" hidden="1"/>
    <cellStyle name="Hyperlink" xfId="16988" builtinId="8" hidden="1"/>
    <cellStyle name="Hyperlink" xfId="16990" builtinId="8" hidden="1"/>
    <cellStyle name="Hyperlink" xfId="16992" builtinId="8" hidden="1"/>
    <cellStyle name="Hyperlink" xfId="16994" builtinId="8" hidden="1"/>
    <cellStyle name="Hyperlink" xfId="16996" builtinId="8" hidden="1"/>
    <cellStyle name="Hyperlink" xfId="16998" builtinId="8" hidden="1"/>
    <cellStyle name="Hyperlink" xfId="17000" builtinId="8" hidden="1"/>
    <cellStyle name="Hyperlink" xfId="17002" builtinId="8" hidden="1"/>
    <cellStyle name="Hyperlink" xfId="17004" builtinId="8" hidden="1"/>
    <cellStyle name="Hyperlink" xfId="17006" builtinId="8" hidden="1"/>
    <cellStyle name="Hyperlink" xfId="17008" builtinId="8" hidden="1"/>
    <cellStyle name="Hyperlink" xfId="17010" builtinId="8" hidden="1"/>
    <cellStyle name="Hyperlink" xfId="17012" builtinId="8" hidden="1"/>
    <cellStyle name="Hyperlink" xfId="17014" builtinId="8" hidden="1"/>
    <cellStyle name="Hyperlink" xfId="17016" builtinId="8" hidden="1"/>
    <cellStyle name="Hyperlink" xfId="17018" builtinId="8" hidden="1"/>
    <cellStyle name="Hyperlink" xfId="17020" builtinId="8" hidden="1"/>
    <cellStyle name="Hyperlink" xfId="17022" builtinId="8" hidden="1"/>
    <cellStyle name="Hyperlink" xfId="17024" builtinId="8" hidden="1"/>
    <cellStyle name="Hyperlink" xfId="16846" builtinId="8" hidden="1"/>
    <cellStyle name="Hyperlink" xfId="17026" builtinId="8" hidden="1"/>
    <cellStyle name="Hyperlink" xfId="17028" builtinId="8" hidden="1"/>
    <cellStyle name="Hyperlink" xfId="17030" builtinId="8" hidden="1"/>
    <cellStyle name="Hyperlink" xfId="17032" builtinId="8" hidden="1"/>
    <cellStyle name="Hyperlink" xfId="17034" builtinId="8" hidden="1"/>
    <cellStyle name="Hyperlink" xfId="17036" builtinId="8" hidden="1"/>
    <cellStyle name="Hyperlink" xfId="17038" builtinId="8" hidden="1"/>
    <cellStyle name="Hyperlink" xfId="17040" builtinId="8" hidden="1"/>
    <cellStyle name="Hyperlink" xfId="17042" builtinId="8" hidden="1"/>
    <cellStyle name="Hyperlink" xfId="17044" builtinId="8" hidden="1"/>
    <cellStyle name="Hyperlink" xfId="17046" builtinId="8" hidden="1"/>
    <cellStyle name="Hyperlink" xfId="17048" builtinId="8" hidden="1"/>
    <cellStyle name="Hyperlink" xfId="17050" builtinId="8" hidden="1"/>
    <cellStyle name="Hyperlink" xfId="17052" builtinId="8" hidden="1"/>
    <cellStyle name="Hyperlink" xfId="17054" builtinId="8" hidden="1"/>
    <cellStyle name="Hyperlink" xfId="17056" builtinId="8" hidden="1"/>
    <cellStyle name="Hyperlink" xfId="17058" builtinId="8" hidden="1"/>
    <cellStyle name="Hyperlink" xfId="17060" builtinId="8" hidden="1"/>
    <cellStyle name="Hyperlink" xfId="17062" builtinId="8" hidden="1"/>
    <cellStyle name="Hyperlink" xfId="17064" builtinId="8" hidden="1"/>
    <cellStyle name="Hyperlink" xfId="17066" builtinId="8" hidden="1"/>
    <cellStyle name="Hyperlink" xfId="17068" builtinId="8" hidden="1"/>
    <cellStyle name="Hyperlink" xfId="17070" builtinId="8" hidden="1"/>
    <cellStyle name="Hyperlink" xfId="17072" builtinId="8" hidden="1"/>
    <cellStyle name="Hyperlink" xfId="17074" builtinId="8" hidden="1"/>
    <cellStyle name="Hyperlink" xfId="17076" builtinId="8" hidden="1"/>
    <cellStyle name="Hyperlink" xfId="17078" builtinId="8" hidden="1"/>
    <cellStyle name="Hyperlink" xfId="17080" builtinId="8" hidden="1"/>
    <cellStyle name="Hyperlink" xfId="17082" builtinId="8" hidden="1"/>
    <cellStyle name="Hyperlink" xfId="17084" builtinId="8" hidden="1"/>
    <cellStyle name="Hyperlink" xfId="17086" builtinId="8" hidden="1"/>
    <cellStyle name="Hyperlink" xfId="17088" builtinId="8" hidden="1"/>
    <cellStyle name="Hyperlink" xfId="17090" builtinId="8" hidden="1"/>
    <cellStyle name="Hyperlink" xfId="17092" builtinId="8" hidden="1"/>
    <cellStyle name="Hyperlink" xfId="17094" builtinId="8" hidden="1"/>
    <cellStyle name="Hyperlink" xfId="17096" builtinId="8" hidden="1"/>
    <cellStyle name="Hyperlink" xfId="17098" builtinId="8" hidden="1"/>
    <cellStyle name="Hyperlink" xfId="17100" builtinId="8" hidden="1"/>
    <cellStyle name="Hyperlink" xfId="17102" builtinId="8" hidden="1"/>
    <cellStyle name="Hyperlink" xfId="17104" builtinId="8" hidden="1"/>
    <cellStyle name="Hyperlink" xfId="17106" builtinId="8" hidden="1"/>
    <cellStyle name="Hyperlink" xfId="17108" builtinId="8" hidden="1"/>
    <cellStyle name="Hyperlink" xfId="17112" builtinId="8" hidden="1"/>
    <cellStyle name="Hyperlink" xfId="17114" builtinId="8" hidden="1"/>
    <cellStyle name="Hyperlink" xfId="17116" builtinId="8" hidden="1"/>
    <cellStyle name="Hyperlink" xfId="17118" builtinId="8" hidden="1"/>
    <cellStyle name="Hyperlink" xfId="17120" builtinId="8" hidden="1"/>
    <cellStyle name="Hyperlink" xfId="17122" builtinId="8" hidden="1"/>
    <cellStyle name="Hyperlink" xfId="17124" builtinId="8" hidden="1"/>
    <cellStyle name="Hyperlink" xfId="17126" builtinId="8" hidden="1"/>
    <cellStyle name="Hyperlink" xfId="17128" builtinId="8" hidden="1"/>
    <cellStyle name="Hyperlink" xfId="17130" builtinId="8" hidden="1"/>
    <cellStyle name="Hyperlink" xfId="17132" builtinId="8" hidden="1"/>
    <cellStyle name="Hyperlink" xfId="17134" builtinId="8" hidden="1"/>
    <cellStyle name="Hyperlink" xfId="17136" builtinId="8" hidden="1"/>
    <cellStyle name="Hyperlink" xfId="17138" builtinId="8" hidden="1"/>
    <cellStyle name="Hyperlink" xfId="17140" builtinId="8" hidden="1"/>
    <cellStyle name="Hyperlink" xfId="17142" builtinId="8" hidden="1"/>
    <cellStyle name="Hyperlink" xfId="17144" builtinId="8" hidden="1"/>
    <cellStyle name="Hyperlink" xfId="17146" builtinId="8" hidden="1"/>
    <cellStyle name="Hyperlink" xfId="17148" builtinId="8" hidden="1"/>
    <cellStyle name="Hyperlink" xfId="17150" builtinId="8" hidden="1"/>
    <cellStyle name="Hyperlink" xfId="17152" builtinId="8" hidden="1"/>
    <cellStyle name="Hyperlink" xfId="17154" builtinId="8" hidden="1"/>
    <cellStyle name="Hyperlink" xfId="17156" builtinId="8" hidden="1"/>
    <cellStyle name="Hyperlink" xfId="16978" builtinId="8" hidden="1"/>
    <cellStyle name="Hyperlink" xfId="17158" builtinId="8" hidden="1"/>
    <cellStyle name="Hyperlink" xfId="17160" builtinId="8" hidden="1"/>
    <cellStyle name="Hyperlink" xfId="17162" builtinId="8" hidden="1"/>
    <cellStyle name="Hyperlink" xfId="17164" builtinId="8" hidden="1"/>
    <cellStyle name="Hyperlink" xfId="17166" builtinId="8" hidden="1"/>
    <cellStyle name="Hyperlink" xfId="17168" builtinId="8" hidden="1"/>
    <cellStyle name="Hyperlink" xfId="17170" builtinId="8" hidden="1"/>
    <cellStyle name="Hyperlink" xfId="17172" builtinId="8" hidden="1"/>
    <cellStyle name="Hyperlink" xfId="17174" builtinId="8" hidden="1"/>
    <cellStyle name="Hyperlink" xfId="17176" builtinId="8" hidden="1"/>
    <cellStyle name="Hyperlink" xfId="17178" builtinId="8" hidden="1"/>
    <cellStyle name="Hyperlink" xfId="17180" builtinId="8" hidden="1"/>
    <cellStyle name="Hyperlink" xfId="17182" builtinId="8" hidden="1"/>
    <cellStyle name="Hyperlink" xfId="17184" builtinId="8" hidden="1"/>
    <cellStyle name="Hyperlink" xfId="17186" builtinId="8" hidden="1"/>
    <cellStyle name="Hyperlink" xfId="17188" builtinId="8" hidden="1"/>
    <cellStyle name="Hyperlink" xfId="17190" builtinId="8" hidden="1"/>
    <cellStyle name="Hyperlink" xfId="17192" builtinId="8" hidden="1"/>
    <cellStyle name="Hyperlink" xfId="17194" builtinId="8" hidden="1"/>
    <cellStyle name="Hyperlink" xfId="17196" builtinId="8" hidden="1"/>
    <cellStyle name="Hyperlink" xfId="17198" builtinId="8" hidden="1"/>
    <cellStyle name="Hyperlink" xfId="17200" builtinId="8" hidden="1"/>
    <cellStyle name="Hyperlink" xfId="17202" builtinId="8" hidden="1"/>
    <cellStyle name="Hyperlink" xfId="17204" builtinId="8" hidden="1"/>
    <cellStyle name="Hyperlink" xfId="17206" builtinId="8" hidden="1"/>
    <cellStyle name="Hyperlink" xfId="17208" builtinId="8" hidden="1"/>
    <cellStyle name="Hyperlink" xfId="17210" builtinId="8" hidden="1"/>
    <cellStyle name="Hyperlink" xfId="17212" builtinId="8" hidden="1"/>
    <cellStyle name="Hyperlink" xfId="17214" builtinId="8" hidden="1"/>
    <cellStyle name="Hyperlink" xfId="17216" builtinId="8" hidden="1"/>
    <cellStyle name="Hyperlink" xfId="17218" builtinId="8" hidden="1"/>
    <cellStyle name="Hyperlink" xfId="17220" builtinId="8" hidden="1"/>
    <cellStyle name="Hyperlink" xfId="17222" builtinId="8" hidden="1"/>
    <cellStyle name="Hyperlink" xfId="17224" builtinId="8" hidden="1"/>
    <cellStyle name="Hyperlink" xfId="17226" builtinId="8" hidden="1"/>
    <cellStyle name="Hyperlink" xfId="17228" builtinId="8" hidden="1"/>
    <cellStyle name="Hyperlink" xfId="17230" builtinId="8" hidden="1"/>
    <cellStyle name="Hyperlink" xfId="17232" builtinId="8" hidden="1"/>
    <cellStyle name="Hyperlink" xfId="17234" builtinId="8" hidden="1"/>
    <cellStyle name="Hyperlink" xfId="17236" builtinId="8" hidden="1"/>
    <cellStyle name="Hyperlink" xfId="17238" builtinId="8" hidden="1"/>
    <cellStyle name="Hyperlink" xfId="17240" builtinId="8" hidden="1"/>
    <cellStyle name="Hyperlink" xfId="17244" builtinId="8" hidden="1"/>
    <cellStyle name="Hyperlink" xfId="17246" builtinId="8" hidden="1"/>
    <cellStyle name="Hyperlink" xfId="17248" builtinId="8" hidden="1"/>
    <cellStyle name="Hyperlink" xfId="17250" builtinId="8" hidden="1"/>
    <cellStyle name="Hyperlink" xfId="17252" builtinId="8" hidden="1"/>
    <cellStyle name="Hyperlink" xfId="17254" builtinId="8" hidden="1"/>
    <cellStyle name="Hyperlink" xfId="17256" builtinId="8" hidden="1"/>
    <cellStyle name="Hyperlink" xfId="17258" builtinId="8" hidden="1"/>
    <cellStyle name="Hyperlink" xfId="17260" builtinId="8" hidden="1"/>
    <cellStyle name="Hyperlink" xfId="17262" builtinId="8" hidden="1"/>
    <cellStyle name="Hyperlink" xfId="17264" builtinId="8" hidden="1"/>
    <cellStyle name="Hyperlink" xfId="17266" builtinId="8" hidden="1"/>
    <cellStyle name="Hyperlink" xfId="17268" builtinId="8" hidden="1"/>
    <cellStyle name="Hyperlink" xfId="17270" builtinId="8" hidden="1"/>
    <cellStyle name="Hyperlink" xfId="17272" builtinId="8" hidden="1"/>
    <cellStyle name="Hyperlink" xfId="17274" builtinId="8" hidden="1"/>
    <cellStyle name="Hyperlink" xfId="17276" builtinId="8" hidden="1"/>
    <cellStyle name="Hyperlink" xfId="17278" builtinId="8" hidden="1"/>
    <cellStyle name="Hyperlink" xfId="17280" builtinId="8" hidden="1"/>
    <cellStyle name="Hyperlink" xfId="17282" builtinId="8" hidden="1"/>
    <cellStyle name="Hyperlink" xfId="17284" builtinId="8" hidden="1"/>
    <cellStyle name="Hyperlink" xfId="17286" builtinId="8" hidden="1"/>
    <cellStyle name="Hyperlink" xfId="17288" builtinId="8" hidden="1"/>
    <cellStyle name="Hyperlink" xfId="17110" builtinId="8" hidden="1"/>
    <cellStyle name="Hyperlink" xfId="17290" builtinId="8" hidden="1"/>
    <cellStyle name="Hyperlink" xfId="17292" builtinId="8" hidden="1"/>
    <cellStyle name="Hyperlink" xfId="17294" builtinId="8" hidden="1"/>
    <cellStyle name="Hyperlink" xfId="17296" builtinId="8" hidden="1"/>
    <cellStyle name="Hyperlink" xfId="17298" builtinId="8" hidden="1"/>
    <cellStyle name="Hyperlink" xfId="17300" builtinId="8" hidden="1"/>
    <cellStyle name="Hyperlink" xfId="17302" builtinId="8" hidden="1"/>
    <cellStyle name="Hyperlink" xfId="17304" builtinId="8" hidden="1"/>
    <cellStyle name="Hyperlink" xfId="17306" builtinId="8" hidden="1"/>
    <cellStyle name="Hyperlink" xfId="17308" builtinId="8" hidden="1"/>
    <cellStyle name="Hyperlink" xfId="17310" builtinId="8" hidden="1"/>
    <cellStyle name="Hyperlink" xfId="17312" builtinId="8" hidden="1"/>
    <cellStyle name="Hyperlink" xfId="17314" builtinId="8" hidden="1"/>
    <cellStyle name="Hyperlink" xfId="17316" builtinId="8" hidden="1"/>
    <cellStyle name="Hyperlink" xfId="17318" builtinId="8" hidden="1"/>
    <cellStyle name="Hyperlink" xfId="17320" builtinId="8" hidden="1"/>
    <cellStyle name="Hyperlink" xfId="17322" builtinId="8" hidden="1"/>
    <cellStyle name="Hyperlink" xfId="17324" builtinId="8" hidden="1"/>
    <cellStyle name="Hyperlink" xfId="17326" builtinId="8" hidden="1"/>
    <cellStyle name="Hyperlink" xfId="17328" builtinId="8" hidden="1"/>
    <cellStyle name="Hyperlink" xfId="17330" builtinId="8" hidden="1"/>
    <cellStyle name="Hyperlink" xfId="17332" builtinId="8" hidden="1"/>
    <cellStyle name="Hyperlink" xfId="17334" builtinId="8" hidden="1"/>
    <cellStyle name="Hyperlink" xfId="17336" builtinId="8" hidden="1"/>
    <cellStyle name="Hyperlink" xfId="17338" builtinId="8" hidden="1"/>
    <cellStyle name="Hyperlink" xfId="17340" builtinId="8" hidden="1"/>
    <cellStyle name="Hyperlink" xfId="17342" builtinId="8" hidden="1"/>
    <cellStyle name="Hyperlink" xfId="17344" builtinId="8" hidden="1"/>
    <cellStyle name="Hyperlink" xfId="17346" builtinId="8" hidden="1"/>
    <cellStyle name="Hyperlink" xfId="17348" builtinId="8" hidden="1"/>
    <cellStyle name="Hyperlink" xfId="17350" builtinId="8" hidden="1"/>
    <cellStyle name="Hyperlink" xfId="17352" builtinId="8" hidden="1"/>
    <cellStyle name="Hyperlink" xfId="17354" builtinId="8" hidden="1"/>
    <cellStyle name="Hyperlink" xfId="17356" builtinId="8" hidden="1"/>
    <cellStyle name="Hyperlink" xfId="17358" builtinId="8" hidden="1"/>
    <cellStyle name="Hyperlink" xfId="17360" builtinId="8" hidden="1"/>
    <cellStyle name="Hyperlink" xfId="17362" builtinId="8" hidden="1"/>
    <cellStyle name="Hyperlink" xfId="17364" builtinId="8" hidden="1"/>
    <cellStyle name="Hyperlink" xfId="17366" builtinId="8" hidden="1"/>
    <cellStyle name="Hyperlink" xfId="17368" builtinId="8" hidden="1"/>
    <cellStyle name="Hyperlink" xfId="17370" builtinId="8" hidden="1"/>
    <cellStyle name="Hyperlink" xfId="17372" builtinId="8" hidden="1"/>
    <cellStyle name="Hyperlink" xfId="17376" builtinId="8" hidden="1"/>
    <cellStyle name="Hyperlink" xfId="17378" builtinId="8" hidden="1"/>
    <cellStyle name="Hyperlink" xfId="17380" builtinId="8" hidden="1"/>
    <cellStyle name="Hyperlink" xfId="17382" builtinId="8" hidden="1"/>
    <cellStyle name="Hyperlink" xfId="17384" builtinId="8" hidden="1"/>
    <cellStyle name="Hyperlink" xfId="17386" builtinId="8" hidden="1"/>
    <cellStyle name="Hyperlink" xfId="17388" builtinId="8" hidden="1"/>
    <cellStyle name="Hyperlink" xfId="17390" builtinId="8" hidden="1"/>
    <cellStyle name="Hyperlink" xfId="17392" builtinId="8" hidden="1"/>
    <cellStyle name="Hyperlink" xfId="17394" builtinId="8" hidden="1"/>
    <cellStyle name="Hyperlink" xfId="17396" builtinId="8" hidden="1"/>
    <cellStyle name="Hyperlink" xfId="17398" builtinId="8" hidden="1"/>
    <cellStyle name="Hyperlink" xfId="17400" builtinId="8" hidden="1"/>
    <cellStyle name="Hyperlink" xfId="17402" builtinId="8" hidden="1"/>
    <cellStyle name="Hyperlink" xfId="17404" builtinId="8" hidden="1"/>
    <cellStyle name="Hyperlink" xfId="17406" builtinId="8" hidden="1"/>
    <cellStyle name="Hyperlink" xfId="17408" builtinId="8" hidden="1"/>
    <cellStyle name="Hyperlink" xfId="17410" builtinId="8" hidden="1"/>
    <cellStyle name="Hyperlink" xfId="17412" builtinId="8" hidden="1"/>
    <cellStyle name="Hyperlink" xfId="17414" builtinId="8" hidden="1"/>
    <cellStyle name="Hyperlink" xfId="17416" builtinId="8" hidden="1"/>
    <cellStyle name="Hyperlink" xfId="17418" builtinId="8" hidden="1"/>
    <cellStyle name="Hyperlink" xfId="17420" builtinId="8" hidden="1"/>
    <cellStyle name="Hyperlink" xfId="17242" builtinId="8" hidden="1"/>
    <cellStyle name="Hyperlink" xfId="17422" builtinId="8" hidden="1"/>
    <cellStyle name="Hyperlink" xfId="17424" builtinId="8" hidden="1"/>
    <cellStyle name="Hyperlink" xfId="17426" builtinId="8" hidden="1"/>
    <cellStyle name="Hyperlink" xfId="17428" builtinId="8" hidden="1"/>
    <cellStyle name="Hyperlink" xfId="17430" builtinId="8" hidden="1"/>
    <cellStyle name="Hyperlink" xfId="17432" builtinId="8" hidden="1"/>
    <cellStyle name="Hyperlink" xfId="17434" builtinId="8" hidden="1"/>
    <cellStyle name="Hyperlink" xfId="17436" builtinId="8" hidden="1"/>
    <cellStyle name="Hyperlink" xfId="17438" builtinId="8" hidden="1"/>
    <cellStyle name="Hyperlink" xfId="17440" builtinId="8" hidden="1"/>
    <cellStyle name="Hyperlink" xfId="17442" builtinId="8" hidden="1"/>
    <cellStyle name="Hyperlink" xfId="17444" builtinId="8" hidden="1"/>
    <cellStyle name="Hyperlink" xfId="17446" builtinId="8" hidden="1"/>
    <cellStyle name="Hyperlink" xfId="17448" builtinId="8" hidden="1"/>
    <cellStyle name="Hyperlink" xfId="17450" builtinId="8" hidden="1"/>
    <cellStyle name="Hyperlink" xfId="17452" builtinId="8" hidden="1"/>
    <cellStyle name="Hyperlink" xfId="17454" builtinId="8" hidden="1"/>
    <cellStyle name="Hyperlink" xfId="17456" builtinId="8" hidden="1"/>
    <cellStyle name="Hyperlink" xfId="17458" builtinId="8" hidden="1"/>
    <cellStyle name="Hyperlink" xfId="17460" builtinId="8" hidden="1"/>
    <cellStyle name="Hyperlink" xfId="17462" builtinId="8" hidden="1"/>
    <cellStyle name="Hyperlink" xfId="17464" builtinId="8" hidden="1"/>
    <cellStyle name="Hyperlink" xfId="17466" builtinId="8" hidden="1"/>
    <cellStyle name="Hyperlink" xfId="17468" builtinId="8" hidden="1"/>
    <cellStyle name="Hyperlink" xfId="17470" builtinId="8" hidden="1"/>
    <cellStyle name="Hyperlink" xfId="17472" builtinId="8" hidden="1"/>
    <cellStyle name="Hyperlink" xfId="17474" builtinId="8" hidden="1"/>
    <cellStyle name="Hyperlink" xfId="17476" builtinId="8" hidden="1"/>
    <cellStyle name="Hyperlink" xfId="17478" builtinId="8" hidden="1"/>
    <cellStyle name="Hyperlink" xfId="17480" builtinId="8" hidden="1"/>
    <cellStyle name="Hyperlink" xfId="17482" builtinId="8" hidden="1"/>
    <cellStyle name="Hyperlink" xfId="17484" builtinId="8" hidden="1"/>
    <cellStyle name="Hyperlink" xfId="17486" builtinId="8" hidden="1"/>
    <cellStyle name="Hyperlink" xfId="17488" builtinId="8" hidden="1"/>
    <cellStyle name="Hyperlink" xfId="17490" builtinId="8" hidden="1"/>
    <cellStyle name="Hyperlink" xfId="17492" builtinId="8" hidden="1"/>
    <cellStyle name="Hyperlink" xfId="17494" builtinId="8" hidden="1"/>
    <cellStyle name="Hyperlink" xfId="17496" builtinId="8" hidden="1"/>
    <cellStyle name="Hyperlink" xfId="17498" builtinId="8" hidden="1"/>
    <cellStyle name="Hyperlink" xfId="17500" builtinId="8" hidden="1"/>
    <cellStyle name="Hyperlink" xfId="17502" builtinId="8" hidden="1"/>
    <cellStyle name="Hyperlink" xfId="17504" builtinId="8" hidden="1"/>
    <cellStyle name="Hyperlink" xfId="17508" builtinId="8" hidden="1"/>
    <cellStyle name="Hyperlink" xfId="17510" builtinId="8" hidden="1"/>
    <cellStyle name="Hyperlink" xfId="17512" builtinId="8" hidden="1"/>
    <cellStyle name="Hyperlink" xfId="17514" builtinId="8" hidden="1"/>
    <cellStyle name="Hyperlink" xfId="17516" builtinId="8" hidden="1"/>
    <cellStyle name="Hyperlink" xfId="17518" builtinId="8" hidden="1"/>
    <cellStyle name="Hyperlink" xfId="17520" builtinId="8" hidden="1"/>
    <cellStyle name="Hyperlink" xfId="17522" builtinId="8" hidden="1"/>
    <cellStyle name="Hyperlink" xfId="17524" builtinId="8" hidden="1"/>
    <cellStyle name="Hyperlink" xfId="17526" builtinId="8" hidden="1"/>
    <cellStyle name="Hyperlink" xfId="17528" builtinId="8" hidden="1"/>
    <cellStyle name="Hyperlink" xfId="17530" builtinId="8" hidden="1"/>
    <cellStyle name="Hyperlink" xfId="17532" builtinId="8" hidden="1"/>
    <cellStyle name="Hyperlink" xfId="17534" builtinId="8" hidden="1"/>
    <cellStyle name="Hyperlink" xfId="17536" builtinId="8" hidden="1"/>
    <cellStyle name="Hyperlink" xfId="17538" builtinId="8" hidden="1"/>
    <cellStyle name="Hyperlink" xfId="17540" builtinId="8" hidden="1"/>
    <cellStyle name="Hyperlink" xfId="17542" builtinId="8" hidden="1"/>
    <cellStyle name="Hyperlink" xfId="17544" builtinId="8" hidden="1"/>
    <cellStyle name="Hyperlink" xfId="17546" builtinId="8" hidden="1"/>
    <cellStyle name="Hyperlink" xfId="17548" builtinId="8" hidden="1"/>
    <cellStyle name="Hyperlink" xfId="17550" builtinId="8" hidden="1"/>
    <cellStyle name="Hyperlink" xfId="17552" builtinId="8" hidden="1"/>
    <cellStyle name="Hyperlink" xfId="17374" builtinId="8" hidden="1"/>
    <cellStyle name="Hyperlink" xfId="17554" builtinId="8" hidden="1"/>
    <cellStyle name="Hyperlink" xfId="17556" builtinId="8" hidden="1"/>
    <cellStyle name="Hyperlink" xfId="17558" builtinId="8" hidden="1"/>
    <cellStyle name="Hyperlink" xfId="17560" builtinId="8" hidden="1"/>
    <cellStyle name="Hyperlink" xfId="17562" builtinId="8" hidden="1"/>
    <cellStyle name="Hyperlink" xfId="17564" builtinId="8" hidden="1"/>
    <cellStyle name="Hyperlink" xfId="17566" builtinId="8" hidden="1"/>
    <cellStyle name="Hyperlink" xfId="17568" builtinId="8" hidden="1"/>
    <cellStyle name="Hyperlink" xfId="17570" builtinId="8" hidden="1"/>
    <cellStyle name="Hyperlink" xfId="17572" builtinId="8" hidden="1"/>
    <cellStyle name="Hyperlink" xfId="17574" builtinId="8" hidden="1"/>
    <cellStyle name="Hyperlink" xfId="17576" builtinId="8" hidden="1"/>
    <cellStyle name="Hyperlink" xfId="17578" builtinId="8" hidden="1"/>
    <cellStyle name="Hyperlink" xfId="17580" builtinId="8" hidden="1"/>
    <cellStyle name="Hyperlink" xfId="17582" builtinId="8" hidden="1"/>
    <cellStyle name="Hyperlink" xfId="17584" builtinId="8" hidden="1"/>
    <cellStyle name="Hyperlink" xfId="17586" builtinId="8" hidden="1"/>
    <cellStyle name="Hyperlink" xfId="17588" builtinId="8" hidden="1"/>
    <cellStyle name="Hyperlink" xfId="17590" builtinId="8" hidden="1"/>
    <cellStyle name="Hyperlink" xfId="17592" builtinId="8" hidden="1"/>
    <cellStyle name="Hyperlink" xfId="17594" builtinId="8" hidden="1"/>
    <cellStyle name="Hyperlink" xfId="17596" builtinId="8" hidden="1"/>
    <cellStyle name="Hyperlink" xfId="17598" builtinId="8" hidden="1"/>
    <cellStyle name="Hyperlink" xfId="17600" builtinId="8" hidden="1"/>
    <cellStyle name="Hyperlink" xfId="17602" builtinId="8" hidden="1"/>
    <cellStyle name="Hyperlink" xfId="17604" builtinId="8" hidden="1"/>
    <cellStyle name="Hyperlink" xfId="17606" builtinId="8" hidden="1"/>
    <cellStyle name="Hyperlink" xfId="17608" builtinId="8" hidden="1"/>
    <cellStyle name="Hyperlink" xfId="17610" builtinId="8" hidden="1"/>
    <cellStyle name="Hyperlink" xfId="17612" builtinId="8" hidden="1"/>
    <cellStyle name="Hyperlink" xfId="17614" builtinId="8" hidden="1"/>
    <cellStyle name="Hyperlink" xfId="17616" builtinId="8" hidden="1"/>
    <cellStyle name="Hyperlink" xfId="17618" builtinId="8" hidden="1"/>
    <cellStyle name="Hyperlink" xfId="17620" builtinId="8" hidden="1"/>
    <cellStyle name="Hyperlink" xfId="17622" builtinId="8" hidden="1"/>
    <cellStyle name="Hyperlink" xfId="17624" builtinId="8" hidden="1"/>
    <cellStyle name="Hyperlink" xfId="17626" builtinId="8" hidden="1"/>
    <cellStyle name="Hyperlink" xfId="17628" builtinId="8" hidden="1"/>
    <cellStyle name="Hyperlink" xfId="17630" builtinId="8" hidden="1"/>
    <cellStyle name="Hyperlink" xfId="17632" builtinId="8" hidden="1"/>
    <cellStyle name="Hyperlink" xfId="17634" builtinId="8" hidden="1"/>
    <cellStyle name="Hyperlink" xfId="17636" builtinId="8" hidden="1"/>
    <cellStyle name="Hyperlink" xfId="17639" builtinId="8" hidden="1"/>
    <cellStyle name="Hyperlink" xfId="17641" builtinId="8" hidden="1"/>
    <cellStyle name="Hyperlink" xfId="17643" builtinId="8" hidden="1"/>
    <cellStyle name="Hyperlink" xfId="17645" builtinId="8" hidden="1"/>
    <cellStyle name="Hyperlink" xfId="17647" builtinId="8" hidden="1"/>
    <cellStyle name="Hyperlink" xfId="17649" builtinId="8" hidden="1"/>
    <cellStyle name="Hyperlink" xfId="17651" builtinId="8" hidden="1"/>
    <cellStyle name="Hyperlink" xfId="17653" builtinId="8" hidden="1"/>
    <cellStyle name="Hyperlink" xfId="17655" builtinId="8" hidden="1"/>
    <cellStyle name="Hyperlink" xfId="17657" builtinId="8" hidden="1"/>
    <cellStyle name="Hyperlink" xfId="17659" builtinId="8" hidden="1"/>
    <cellStyle name="Hyperlink" xfId="17661" builtinId="8" hidden="1"/>
    <cellStyle name="Hyperlink" xfId="17663" builtinId="8" hidden="1"/>
    <cellStyle name="Hyperlink" xfId="17665" builtinId="8" hidden="1"/>
    <cellStyle name="Hyperlink" xfId="17667" builtinId="8" hidden="1"/>
    <cellStyle name="Hyperlink" xfId="17669" builtinId="8" hidden="1"/>
    <cellStyle name="Hyperlink" xfId="17671" builtinId="8" hidden="1"/>
    <cellStyle name="Hyperlink" xfId="17673" builtinId="8" hidden="1"/>
    <cellStyle name="Hyperlink" xfId="17675" builtinId="8" hidden="1"/>
    <cellStyle name="Hyperlink" xfId="17677" builtinId="8" hidden="1"/>
    <cellStyle name="Hyperlink" xfId="17679" builtinId="8" hidden="1"/>
    <cellStyle name="Hyperlink" xfId="17681" builtinId="8" hidden="1"/>
    <cellStyle name="Hyperlink" xfId="17683" builtinId="8" hidden="1"/>
    <cellStyle name="Hyperlink" xfId="17506" builtinId="8" hidden="1"/>
    <cellStyle name="Hyperlink" xfId="17685" builtinId="8" hidden="1"/>
    <cellStyle name="Hyperlink" xfId="17687" builtinId="8" hidden="1"/>
    <cellStyle name="Hyperlink" xfId="17689" builtinId="8" hidden="1"/>
    <cellStyle name="Hyperlink" xfId="17691" builtinId="8" hidden="1"/>
    <cellStyle name="Hyperlink" xfId="17693" builtinId="8" hidden="1"/>
    <cellStyle name="Hyperlink" xfId="17695" builtinId="8" hidden="1"/>
    <cellStyle name="Hyperlink" xfId="17697" builtinId="8" hidden="1"/>
    <cellStyle name="Hyperlink" xfId="17699" builtinId="8" hidden="1"/>
    <cellStyle name="Hyperlink" xfId="17701" builtinId="8" hidden="1"/>
    <cellStyle name="Hyperlink" xfId="17703" builtinId="8" hidden="1"/>
    <cellStyle name="Hyperlink" xfId="17705" builtinId="8" hidden="1"/>
    <cellStyle name="Hyperlink" xfId="17707" builtinId="8" hidden="1"/>
    <cellStyle name="Hyperlink" xfId="17709" builtinId="8" hidden="1"/>
    <cellStyle name="Hyperlink" xfId="17711" builtinId="8" hidden="1"/>
    <cellStyle name="Hyperlink" xfId="17713" builtinId="8" hidden="1"/>
    <cellStyle name="Hyperlink" xfId="17715" builtinId="8" hidden="1"/>
    <cellStyle name="Hyperlink" xfId="17717" builtinId="8" hidden="1"/>
    <cellStyle name="Hyperlink" xfId="17719" builtinId="8" hidden="1"/>
    <cellStyle name="Hyperlink" xfId="17721" builtinId="8" hidden="1"/>
    <cellStyle name="Hyperlink" xfId="17723" builtinId="8" hidden="1"/>
    <cellStyle name="Hyperlink" xfId="17725" builtinId="8" hidden="1"/>
    <cellStyle name="Hyperlink" xfId="17727" builtinId="8" hidden="1"/>
    <cellStyle name="Hyperlink" xfId="17729" builtinId="8" hidden="1"/>
    <cellStyle name="Hyperlink" xfId="17731" builtinId="8" hidden="1"/>
    <cellStyle name="Hyperlink" xfId="17733" builtinId="8" hidden="1"/>
    <cellStyle name="Hyperlink" xfId="17735" builtinId="8" hidden="1"/>
    <cellStyle name="Hyperlink" xfId="17737" builtinId="8" hidden="1"/>
    <cellStyle name="Hyperlink" xfId="17739" builtinId="8" hidden="1"/>
    <cellStyle name="Hyperlink" xfId="17741" builtinId="8" hidden="1"/>
    <cellStyle name="Hyperlink" xfId="17743" builtinId="8" hidden="1"/>
    <cellStyle name="Hyperlink" xfId="17745" builtinId="8" hidden="1"/>
    <cellStyle name="Hyperlink" xfId="17747" builtinId="8" hidden="1"/>
    <cellStyle name="Hyperlink" xfId="17749" builtinId="8" hidden="1"/>
    <cellStyle name="Hyperlink" xfId="17751" builtinId="8" hidden="1"/>
    <cellStyle name="Hyperlink" xfId="17753" builtinId="8" hidden="1"/>
    <cellStyle name="Hyperlink" xfId="17755" builtinId="8" hidden="1"/>
    <cellStyle name="Hyperlink" xfId="17757" builtinId="8" hidden="1"/>
    <cellStyle name="Hyperlink" xfId="17759" builtinId="8" hidden="1"/>
    <cellStyle name="Hyperlink" xfId="17761" builtinId="8" hidden="1"/>
    <cellStyle name="Hyperlink" xfId="17763" builtinId="8" hidden="1"/>
    <cellStyle name="Hyperlink" xfId="17765" builtinId="8" hidden="1"/>
    <cellStyle name="Hyperlink" xfId="17767" builtinId="8" hidden="1"/>
    <cellStyle name="Hyperlink" xfId="17769" builtinId="8" hidden="1"/>
    <cellStyle name="Hyperlink" xfId="17771" builtinId="8" hidden="1"/>
    <cellStyle name="Hyperlink" xfId="17773" builtinId="8" hidden="1"/>
    <cellStyle name="Hyperlink" xfId="17775" builtinId="8" hidden="1"/>
    <cellStyle name="Hyperlink" xfId="17777" builtinId="8" hidden="1"/>
    <cellStyle name="Hyperlink" xfId="17779" builtinId="8" hidden="1"/>
    <cellStyle name="Hyperlink" xfId="17781" builtinId="8" hidden="1"/>
    <cellStyle name="Hyperlink" xfId="17783" builtinId="8" hidden="1"/>
    <cellStyle name="Hyperlink" xfId="17785" builtinId="8" hidden="1"/>
    <cellStyle name="Hyperlink" xfId="17787" builtinId="8" hidden="1"/>
    <cellStyle name="Hyperlink" xfId="17789" builtinId="8" hidden="1"/>
    <cellStyle name="Hyperlink" xfId="17791" builtinId="8" hidden="1"/>
    <cellStyle name="Hyperlink" xfId="17793" builtinId="8" hidden="1"/>
    <cellStyle name="Hyperlink" xfId="17795" builtinId="8" hidden="1"/>
    <cellStyle name="Hyperlink" xfId="17797" builtinId="8" hidden="1"/>
    <cellStyle name="Hyperlink" xfId="17799" builtinId="8" hidden="1"/>
    <cellStyle name="Hyperlink" xfId="17801" builtinId="8" hidden="1"/>
    <cellStyle name="Hyperlink" xfId="17803" builtinId="8" hidden="1"/>
    <cellStyle name="Hyperlink" xfId="17805" builtinId="8" hidden="1"/>
    <cellStyle name="Hyperlink" xfId="17807" builtinId="8" hidden="1"/>
    <cellStyle name="Hyperlink" xfId="17809" builtinId="8" hidden="1"/>
    <cellStyle name="Hyperlink" xfId="17811" builtinId="8" hidden="1"/>
    <cellStyle name="Hyperlink" xfId="17813" builtinId="8" hidden="1"/>
    <cellStyle name="Hyperlink" xfId="17825" builtinId="8" hidden="1"/>
    <cellStyle name="Hyperlink" xfId="17827" builtinId="8" hidden="1"/>
    <cellStyle name="Hyperlink" xfId="17829" builtinId="8" hidden="1"/>
    <cellStyle name="Hyperlink" xfId="17831" builtinId="8" hidden="1"/>
    <cellStyle name="Hyperlink" xfId="17833" builtinId="8" hidden="1"/>
    <cellStyle name="Hyperlink" xfId="17835" builtinId="8" hidden="1"/>
    <cellStyle name="Hyperlink" xfId="17837" builtinId="8" hidden="1"/>
    <cellStyle name="Hyperlink" xfId="17839" builtinId="8" hidden="1"/>
    <cellStyle name="Hyperlink" xfId="17841" builtinId="8" hidden="1"/>
    <cellStyle name="Hyperlink" xfId="17843" builtinId="8" hidden="1"/>
    <cellStyle name="Hyperlink" xfId="17845" builtinId="8" hidden="1"/>
    <cellStyle name="Hyperlink" xfId="17847" builtinId="8" hidden="1"/>
    <cellStyle name="Hyperlink" xfId="17849" builtinId="8" hidden="1"/>
    <cellStyle name="Hyperlink" xfId="17851" builtinId="8" hidden="1"/>
    <cellStyle name="Hyperlink" xfId="17853" builtinId="8" hidden="1"/>
    <cellStyle name="Hyperlink" xfId="17855" builtinId="8" hidden="1"/>
    <cellStyle name="Hyperlink" xfId="17857" builtinId="8" hidden="1"/>
    <cellStyle name="Hyperlink" xfId="17859" builtinId="8" hidden="1"/>
    <cellStyle name="Hyperlink" xfId="17861" builtinId="8" hidden="1"/>
    <cellStyle name="Hyperlink" xfId="17863" builtinId="8" hidden="1"/>
    <cellStyle name="Hyperlink" xfId="17865" builtinId="8" hidden="1"/>
    <cellStyle name="Hyperlink" xfId="17867" builtinId="8" hidden="1"/>
    <cellStyle name="Hyperlink" xfId="17869" builtinId="8" hidden="1"/>
    <cellStyle name="Hyperlink" xfId="17871" builtinId="8" hidden="1"/>
    <cellStyle name="Hyperlink" xfId="17873" builtinId="8" hidden="1"/>
    <cellStyle name="Hyperlink" xfId="17875" builtinId="8" hidden="1"/>
    <cellStyle name="Hyperlink" xfId="17877" builtinId="8" hidden="1"/>
    <cellStyle name="Hyperlink" xfId="17879" builtinId="8" hidden="1"/>
    <cellStyle name="Hyperlink" xfId="17881" builtinId="8" hidden="1"/>
    <cellStyle name="Hyperlink" xfId="17883" builtinId="8" hidden="1"/>
    <cellStyle name="Hyperlink" xfId="17885" builtinId="8" hidden="1"/>
    <cellStyle name="Hyperlink" xfId="17887" builtinId="8" hidden="1"/>
    <cellStyle name="Hyperlink" xfId="17889" builtinId="8" hidden="1"/>
    <cellStyle name="Hyperlink" xfId="17891" builtinId="8" hidden="1"/>
    <cellStyle name="Hyperlink" xfId="17893" builtinId="8" hidden="1"/>
    <cellStyle name="Hyperlink" xfId="17895" builtinId="8" hidden="1"/>
    <cellStyle name="Hyperlink" xfId="17897" builtinId="8" hidden="1"/>
    <cellStyle name="Hyperlink" xfId="17899" builtinId="8" hidden="1"/>
    <cellStyle name="Hyperlink" xfId="17901" builtinId="8" hidden="1"/>
    <cellStyle name="Hyperlink" xfId="17903" builtinId="8" hidden="1"/>
    <cellStyle name="Hyperlink" xfId="17905" builtinId="8" hidden="1"/>
    <cellStyle name="Hyperlink" xfId="17907" builtinId="8" hidden="1"/>
    <cellStyle name="Hyperlink" xfId="17909" builtinId="8" hidden="1"/>
    <cellStyle name="Hyperlink" xfId="17913" builtinId="8" hidden="1"/>
    <cellStyle name="Hyperlink" xfId="17915" builtinId="8" hidden="1"/>
    <cellStyle name="Hyperlink" xfId="17917" builtinId="8" hidden="1"/>
    <cellStyle name="Hyperlink" xfId="17919" builtinId="8" hidden="1"/>
    <cellStyle name="Hyperlink" xfId="17921" builtinId="8" hidden="1"/>
    <cellStyle name="Hyperlink" xfId="17923" builtinId="8" hidden="1"/>
    <cellStyle name="Hyperlink" xfId="17925" builtinId="8" hidden="1"/>
    <cellStyle name="Hyperlink" xfId="17927" builtinId="8" hidden="1"/>
    <cellStyle name="Hyperlink" xfId="17929" builtinId="8" hidden="1"/>
    <cellStyle name="Hyperlink" xfId="17931" builtinId="8" hidden="1"/>
    <cellStyle name="Hyperlink" xfId="17933" builtinId="8" hidden="1"/>
    <cellStyle name="Hyperlink" xfId="17935" builtinId="8" hidden="1"/>
    <cellStyle name="Hyperlink" xfId="17937" builtinId="8" hidden="1"/>
    <cellStyle name="Hyperlink" xfId="17939" builtinId="8" hidden="1"/>
    <cellStyle name="Hyperlink" xfId="17941" builtinId="8" hidden="1"/>
    <cellStyle name="Hyperlink" xfId="17943" builtinId="8" hidden="1"/>
    <cellStyle name="Hyperlink" xfId="17945" builtinId="8" hidden="1"/>
    <cellStyle name="Hyperlink" xfId="17947" builtinId="8" hidden="1"/>
    <cellStyle name="Hyperlink" xfId="17949" builtinId="8" hidden="1"/>
    <cellStyle name="Hyperlink" xfId="17951" builtinId="8" hidden="1"/>
    <cellStyle name="Hyperlink" xfId="17953" builtinId="8" hidden="1"/>
    <cellStyle name="Hyperlink" xfId="17955" builtinId="8" hidden="1"/>
    <cellStyle name="Hyperlink" xfId="17957" builtinId="8" hidden="1"/>
    <cellStyle name="Hyperlink" xfId="17824" builtinId="8" hidden="1"/>
    <cellStyle name="Hyperlink" xfId="17959" builtinId="8" hidden="1"/>
    <cellStyle name="Hyperlink" xfId="17961" builtinId="8" hidden="1"/>
    <cellStyle name="Hyperlink" xfId="17963" builtinId="8" hidden="1"/>
    <cellStyle name="Hyperlink" xfId="17965" builtinId="8" hidden="1"/>
    <cellStyle name="Hyperlink" xfId="17967" builtinId="8" hidden="1"/>
    <cellStyle name="Hyperlink" xfId="17969" builtinId="8" hidden="1"/>
    <cellStyle name="Hyperlink" xfId="17971" builtinId="8" hidden="1"/>
    <cellStyle name="Hyperlink" xfId="17973" builtinId="8" hidden="1"/>
    <cellStyle name="Hyperlink" xfId="17975" builtinId="8" hidden="1"/>
    <cellStyle name="Hyperlink" xfId="17977" builtinId="8" hidden="1"/>
    <cellStyle name="Hyperlink" xfId="17979" builtinId="8" hidden="1"/>
    <cellStyle name="Hyperlink" xfId="17981" builtinId="8" hidden="1"/>
    <cellStyle name="Hyperlink" xfId="17983" builtinId="8" hidden="1"/>
    <cellStyle name="Hyperlink" xfId="17985" builtinId="8" hidden="1"/>
    <cellStyle name="Hyperlink" xfId="17987" builtinId="8" hidden="1"/>
    <cellStyle name="Hyperlink" xfId="17989" builtinId="8" hidden="1"/>
    <cellStyle name="Hyperlink" xfId="17991" builtinId="8" hidden="1"/>
    <cellStyle name="Hyperlink" xfId="17993" builtinId="8" hidden="1"/>
    <cellStyle name="Hyperlink" xfId="17995" builtinId="8" hidden="1"/>
    <cellStyle name="Hyperlink" xfId="17997" builtinId="8" hidden="1"/>
    <cellStyle name="Hyperlink" xfId="17999" builtinId="8" hidden="1"/>
    <cellStyle name="Hyperlink" xfId="18001" builtinId="8" hidden="1"/>
    <cellStyle name="Hyperlink" xfId="18003" builtinId="8" hidden="1"/>
    <cellStyle name="Hyperlink" xfId="18005" builtinId="8" hidden="1"/>
    <cellStyle name="Hyperlink" xfId="18007" builtinId="8" hidden="1"/>
    <cellStyle name="Hyperlink" xfId="18009" builtinId="8" hidden="1"/>
    <cellStyle name="Hyperlink" xfId="18011" builtinId="8" hidden="1"/>
    <cellStyle name="Hyperlink" xfId="18013" builtinId="8" hidden="1"/>
    <cellStyle name="Hyperlink" xfId="18015" builtinId="8" hidden="1"/>
    <cellStyle name="Hyperlink" xfId="18017" builtinId="8" hidden="1"/>
    <cellStyle name="Hyperlink" xfId="18019" builtinId="8" hidden="1"/>
    <cellStyle name="Hyperlink" xfId="18021" builtinId="8" hidden="1"/>
    <cellStyle name="Hyperlink" xfId="18023" builtinId="8" hidden="1"/>
    <cellStyle name="Hyperlink" xfId="18025" builtinId="8" hidden="1"/>
    <cellStyle name="Hyperlink" xfId="18027" builtinId="8" hidden="1"/>
    <cellStyle name="Hyperlink" xfId="18029" builtinId="8" hidden="1"/>
    <cellStyle name="Hyperlink" xfId="18031" builtinId="8" hidden="1"/>
    <cellStyle name="Hyperlink" xfId="18033" builtinId="8" hidden="1"/>
    <cellStyle name="Hyperlink" xfId="18035" builtinId="8" hidden="1"/>
    <cellStyle name="Hyperlink" xfId="18037" builtinId="8" hidden="1"/>
    <cellStyle name="Hyperlink" xfId="18039" builtinId="8" hidden="1"/>
    <cellStyle name="Hyperlink" xfId="18041" builtinId="8" hidden="1"/>
    <cellStyle name="Hyperlink" xfId="18045" builtinId="8" hidden="1"/>
    <cellStyle name="Hyperlink" xfId="18047" builtinId="8" hidden="1"/>
    <cellStyle name="Hyperlink" xfId="18049" builtinId="8" hidden="1"/>
    <cellStyle name="Hyperlink" xfId="18051" builtinId="8" hidden="1"/>
    <cellStyle name="Hyperlink" xfId="18053" builtinId="8" hidden="1"/>
    <cellStyle name="Hyperlink" xfId="18055" builtinId="8" hidden="1"/>
    <cellStyle name="Hyperlink" xfId="18057" builtinId="8" hidden="1"/>
    <cellStyle name="Hyperlink" xfId="18059" builtinId="8" hidden="1"/>
    <cellStyle name="Hyperlink" xfId="18061" builtinId="8" hidden="1"/>
    <cellStyle name="Hyperlink" xfId="18063" builtinId="8" hidden="1"/>
    <cellStyle name="Hyperlink" xfId="18065" builtinId="8" hidden="1"/>
    <cellStyle name="Hyperlink" xfId="18067" builtinId="8" hidden="1"/>
    <cellStyle name="Hyperlink" xfId="18069" builtinId="8" hidden="1"/>
    <cellStyle name="Hyperlink" xfId="18071" builtinId="8" hidden="1"/>
    <cellStyle name="Hyperlink" xfId="18073" builtinId="8" hidden="1"/>
    <cellStyle name="Hyperlink" xfId="18075" builtinId="8" hidden="1"/>
    <cellStyle name="Hyperlink" xfId="18077" builtinId="8" hidden="1"/>
    <cellStyle name="Hyperlink" xfId="18079" builtinId="8" hidden="1"/>
    <cellStyle name="Hyperlink" xfId="18081" builtinId="8" hidden="1"/>
    <cellStyle name="Hyperlink" xfId="18083" builtinId="8" hidden="1"/>
    <cellStyle name="Hyperlink" xfId="18085" builtinId="8" hidden="1"/>
    <cellStyle name="Hyperlink" xfId="18087" builtinId="8" hidden="1"/>
    <cellStyle name="Hyperlink" xfId="18089" builtinId="8" hidden="1"/>
    <cellStyle name="Hyperlink" xfId="17911" builtinId="8" hidden="1"/>
    <cellStyle name="Hyperlink" xfId="18091" builtinId="8" hidden="1"/>
    <cellStyle name="Hyperlink" xfId="18093" builtinId="8" hidden="1"/>
    <cellStyle name="Hyperlink" xfId="18095" builtinId="8" hidden="1"/>
    <cellStyle name="Hyperlink" xfId="18097" builtinId="8" hidden="1"/>
    <cellStyle name="Hyperlink" xfId="18099" builtinId="8" hidden="1"/>
    <cellStyle name="Hyperlink" xfId="18101" builtinId="8" hidden="1"/>
    <cellStyle name="Hyperlink" xfId="18103" builtinId="8" hidden="1"/>
    <cellStyle name="Hyperlink" xfId="18105" builtinId="8" hidden="1"/>
    <cellStyle name="Hyperlink" xfId="18107" builtinId="8" hidden="1"/>
    <cellStyle name="Hyperlink" xfId="18109" builtinId="8" hidden="1"/>
    <cellStyle name="Hyperlink" xfId="18111" builtinId="8" hidden="1"/>
    <cellStyle name="Hyperlink" xfId="18113" builtinId="8" hidden="1"/>
    <cellStyle name="Hyperlink" xfId="18115" builtinId="8" hidden="1"/>
    <cellStyle name="Hyperlink" xfId="18117" builtinId="8" hidden="1"/>
    <cellStyle name="Hyperlink" xfId="18119" builtinId="8" hidden="1"/>
    <cellStyle name="Hyperlink" xfId="18121" builtinId="8" hidden="1"/>
    <cellStyle name="Hyperlink" xfId="18123" builtinId="8" hidden="1"/>
    <cellStyle name="Hyperlink" xfId="18125" builtinId="8" hidden="1"/>
    <cellStyle name="Hyperlink" xfId="18127" builtinId="8" hidden="1"/>
    <cellStyle name="Hyperlink" xfId="18129" builtinId="8" hidden="1"/>
    <cellStyle name="Hyperlink" xfId="18131" builtinId="8" hidden="1"/>
    <cellStyle name="Hyperlink" xfId="18133" builtinId="8" hidden="1"/>
    <cellStyle name="Hyperlink" xfId="18135" builtinId="8" hidden="1"/>
    <cellStyle name="Hyperlink" xfId="18137" builtinId="8" hidden="1"/>
    <cellStyle name="Hyperlink" xfId="18139" builtinId="8" hidden="1"/>
    <cellStyle name="Hyperlink" xfId="18141" builtinId="8" hidden="1"/>
    <cellStyle name="Hyperlink" xfId="18143" builtinId="8" hidden="1"/>
    <cellStyle name="Hyperlink" xfId="18145" builtinId="8" hidden="1"/>
    <cellStyle name="Hyperlink" xfId="18147" builtinId="8" hidden="1"/>
    <cellStyle name="Hyperlink" xfId="18149" builtinId="8" hidden="1"/>
    <cellStyle name="Hyperlink" xfId="18151" builtinId="8" hidden="1"/>
    <cellStyle name="Hyperlink" xfId="18153" builtinId="8" hidden="1"/>
    <cellStyle name="Hyperlink" xfId="18155" builtinId="8" hidden="1"/>
    <cellStyle name="Hyperlink" xfId="18157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8187" builtinId="8" hidden="1"/>
    <cellStyle name="Hyperlink" xfId="18189" builtinId="8" hidden="1"/>
    <cellStyle name="Hyperlink" xfId="18191" builtinId="8" hidden="1"/>
    <cellStyle name="Hyperlink" xfId="18193" builtinId="8" hidden="1"/>
    <cellStyle name="Hyperlink" xfId="18195" builtinId="8" hidden="1"/>
    <cellStyle name="Hyperlink" xfId="18197" builtinId="8" hidden="1"/>
    <cellStyle name="Hyperlink" xfId="18199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207" builtinId="8" hidden="1"/>
    <cellStyle name="Hyperlink" xfId="18209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19" builtinId="8" hidden="1"/>
    <cellStyle name="Hyperlink" xfId="18221" builtinId="8" hidden="1"/>
    <cellStyle name="Hyperlink" xfId="18043" builtinId="8" hidden="1"/>
    <cellStyle name="Hyperlink" xfId="18223" builtinId="8" hidden="1"/>
    <cellStyle name="Hyperlink" xfId="18225" builtinId="8" hidden="1"/>
    <cellStyle name="Hyperlink" xfId="18227" builtinId="8" hidden="1"/>
    <cellStyle name="Hyperlink" xfId="18229" builtinId="8" hidden="1"/>
    <cellStyle name="Hyperlink" xfId="18231" builtinId="8" hidden="1"/>
    <cellStyle name="Hyperlink" xfId="18233" builtinId="8" hidden="1"/>
    <cellStyle name="Hyperlink" xfId="18235" builtinId="8" hidden="1"/>
    <cellStyle name="Hyperlink" xfId="18237" builtinId="8" hidden="1"/>
    <cellStyle name="Hyperlink" xfId="18239" builtinId="8" hidden="1"/>
    <cellStyle name="Hyperlink" xfId="18241" builtinId="8" hidden="1"/>
    <cellStyle name="Hyperlink" xfId="18243" builtinId="8" hidden="1"/>
    <cellStyle name="Hyperlink" xfId="18245" builtinId="8" hidden="1"/>
    <cellStyle name="Hyperlink" xfId="18247" builtinId="8" hidden="1"/>
    <cellStyle name="Hyperlink" xfId="18249" builtinId="8" hidden="1"/>
    <cellStyle name="Hyperlink" xfId="18251" builtinId="8" hidden="1"/>
    <cellStyle name="Hyperlink" xfId="18253" builtinId="8" hidden="1"/>
    <cellStyle name="Hyperlink" xfId="18255" builtinId="8" hidden="1"/>
    <cellStyle name="Hyperlink" xfId="18257" builtinId="8" hidden="1"/>
    <cellStyle name="Hyperlink" xfId="18259" builtinId="8" hidden="1"/>
    <cellStyle name="Hyperlink" xfId="18261" builtinId="8" hidden="1"/>
    <cellStyle name="Hyperlink" xfId="18263" builtinId="8" hidden="1"/>
    <cellStyle name="Hyperlink" xfId="18265" builtinId="8" hidden="1"/>
    <cellStyle name="Hyperlink" xfId="18267" builtinId="8" hidden="1"/>
    <cellStyle name="Hyperlink" xfId="18269" builtinId="8" hidden="1"/>
    <cellStyle name="Hyperlink" xfId="18271" builtinId="8" hidden="1"/>
    <cellStyle name="Hyperlink" xfId="18273" builtinId="8" hidden="1"/>
    <cellStyle name="Hyperlink" xfId="18275" builtinId="8" hidden="1"/>
    <cellStyle name="Hyperlink" xfId="18277" builtinId="8" hidden="1"/>
    <cellStyle name="Hyperlink" xfId="18279" builtinId="8" hidden="1"/>
    <cellStyle name="Hyperlink" xfId="18281" builtinId="8" hidden="1"/>
    <cellStyle name="Hyperlink" xfId="18283" builtinId="8" hidden="1"/>
    <cellStyle name="Hyperlink" xfId="18285" builtinId="8" hidden="1"/>
    <cellStyle name="Hyperlink" xfId="18287" builtinId="8" hidden="1"/>
    <cellStyle name="Hyperlink" xfId="18289" builtinId="8" hidden="1"/>
    <cellStyle name="Hyperlink" xfId="18291" builtinId="8" hidden="1"/>
    <cellStyle name="Hyperlink" xfId="18293" builtinId="8" hidden="1"/>
    <cellStyle name="Hyperlink" xfId="18295" builtinId="8" hidden="1"/>
    <cellStyle name="Hyperlink" xfId="18297" builtinId="8" hidden="1"/>
    <cellStyle name="Hyperlink" xfId="18299" builtinId="8" hidden="1"/>
    <cellStyle name="Hyperlink" xfId="18301" builtinId="8" hidden="1"/>
    <cellStyle name="Hyperlink" xfId="18303" builtinId="8" hidden="1"/>
    <cellStyle name="Hyperlink" xfId="18305" builtinId="8" hidden="1"/>
    <cellStyle name="Hyperlink" xfId="18309" builtinId="8" hidden="1"/>
    <cellStyle name="Hyperlink" xfId="18311" builtinId="8" hidden="1"/>
    <cellStyle name="Hyperlink" xfId="18313" builtinId="8" hidden="1"/>
    <cellStyle name="Hyperlink" xfId="18315" builtinId="8" hidden="1"/>
    <cellStyle name="Hyperlink" xfId="18317" builtinId="8" hidden="1"/>
    <cellStyle name="Hyperlink" xfId="18319" builtinId="8" hidden="1"/>
    <cellStyle name="Hyperlink" xfId="18321" builtinId="8" hidden="1"/>
    <cellStyle name="Hyperlink" xfId="18323" builtinId="8" hidden="1"/>
    <cellStyle name="Hyperlink" xfId="18325" builtinId="8" hidden="1"/>
    <cellStyle name="Hyperlink" xfId="18327" builtinId="8" hidden="1"/>
    <cellStyle name="Hyperlink" xfId="18329" builtinId="8" hidden="1"/>
    <cellStyle name="Hyperlink" xfId="18331" builtinId="8" hidden="1"/>
    <cellStyle name="Hyperlink" xfId="18333" builtinId="8" hidden="1"/>
    <cellStyle name="Hyperlink" xfId="18335" builtinId="8" hidden="1"/>
    <cellStyle name="Hyperlink" xfId="18337" builtinId="8" hidden="1"/>
    <cellStyle name="Hyperlink" xfId="18339" builtinId="8" hidden="1"/>
    <cellStyle name="Hyperlink" xfId="18341" builtinId="8" hidden="1"/>
    <cellStyle name="Hyperlink" xfId="18343" builtinId="8" hidden="1"/>
    <cellStyle name="Hyperlink" xfId="18345" builtinId="8" hidden="1"/>
    <cellStyle name="Hyperlink" xfId="18347" builtinId="8" hidden="1"/>
    <cellStyle name="Hyperlink" xfId="18349" builtinId="8" hidden="1"/>
    <cellStyle name="Hyperlink" xfId="18351" builtinId="8" hidden="1"/>
    <cellStyle name="Hyperlink" xfId="18353" builtinId="8" hidden="1"/>
    <cellStyle name="Hyperlink" xfId="18175" builtinId="8" hidden="1"/>
    <cellStyle name="Hyperlink" xfId="18355" builtinId="8" hidden="1"/>
    <cellStyle name="Hyperlink" xfId="18357" builtinId="8" hidden="1"/>
    <cellStyle name="Hyperlink" xfId="18359" builtinId="8" hidden="1"/>
    <cellStyle name="Hyperlink" xfId="18361" builtinId="8" hidden="1"/>
    <cellStyle name="Hyperlink" xfId="18363" builtinId="8" hidden="1"/>
    <cellStyle name="Hyperlink" xfId="18365" builtinId="8" hidden="1"/>
    <cellStyle name="Hyperlink" xfId="18367" builtinId="8" hidden="1"/>
    <cellStyle name="Hyperlink" xfId="18369" builtinId="8" hidden="1"/>
    <cellStyle name="Hyperlink" xfId="18371" builtinId="8" hidden="1"/>
    <cellStyle name="Hyperlink" xfId="18373" builtinId="8" hidden="1"/>
    <cellStyle name="Hyperlink" xfId="18375" builtinId="8" hidden="1"/>
    <cellStyle name="Hyperlink" xfId="18377" builtinId="8" hidden="1"/>
    <cellStyle name="Hyperlink" xfId="18379" builtinId="8" hidden="1"/>
    <cellStyle name="Hyperlink" xfId="18381" builtinId="8" hidden="1"/>
    <cellStyle name="Hyperlink" xfId="18383" builtinId="8" hidden="1"/>
    <cellStyle name="Hyperlink" xfId="18385" builtinId="8" hidden="1"/>
    <cellStyle name="Hyperlink" xfId="18387" builtinId="8" hidden="1"/>
    <cellStyle name="Hyperlink" xfId="18389" builtinId="8" hidden="1"/>
    <cellStyle name="Hyperlink" xfId="18391" builtinId="8" hidden="1"/>
    <cellStyle name="Hyperlink" xfId="18393" builtinId="8" hidden="1"/>
    <cellStyle name="Hyperlink" xfId="18395" builtinId="8" hidden="1"/>
    <cellStyle name="Hyperlink" xfId="18397" builtinId="8" hidden="1"/>
    <cellStyle name="Hyperlink" xfId="18399" builtinId="8" hidden="1"/>
    <cellStyle name="Hyperlink" xfId="18401" builtinId="8" hidden="1"/>
    <cellStyle name="Hyperlink" xfId="18403" builtinId="8" hidden="1"/>
    <cellStyle name="Hyperlink" xfId="18405" builtinId="8" hidden="1"/>
    <cellStyle name="Hyperlink" xfId="18407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8417" builtinId="8" hidden="1"/>
    <cellStyle name="Hyperlink" xfId="18419" builtinId="8" hidden="1"/>
    <cellStyle name="Hyperlink" xfId="18421" builtinId="8" hidden="1"/>
    <cellStyle name="Hyperlink" xfId="18423" builtinId="8" hidden="1"/>
    <cellStyle name="Hyperlink" xfId="18425" builtinId="8" hidden="1"/>
    <cellStyle name="Hyperlink" xfId="18427" builtinId="8" hidden="1"/>
    <cellStyle name="Hyperlink" xfId="18429" builtinId="8" hidden="1"/>
    <cellStyle name="Hyperlink" xfId="18431" builtinId="8" hidden="1"/>
    <cellStyle name="Hyperlink" xfId="18433" builtinId="8" hidden="1"/>
    <cellStyle name="Hyperlink" xfId="18435" builtinId="8" hidden="1"/>
    <cellStyle name="Hyperlink" xfId="18437" builtinId="8" hidden="1"/>
    <cellStyle name="Hyperlink" xfId="18440" builtinId="8" hidden="1"/>
    <cellStyle name="Hyperlink" xfId="18442" builtinId="8" hidden="1"/>
    <cellStyle name="Hyperlink" xfId="18444" builtinId="8" hidden="1"/>
    <cellStyle name="Hyperlink" xfId="18446" builtinId="8" hidden="1"/>
    <cellStyle name="Hyperlink" xfId="18448" builtinId="8" hidden="1"/>
    <cellStyle name="Hyperlink" xfId="18450" builtinId="8" hidden="1"/>
    <cellStyle name="Hyperlink" xfId="18452" builtinId="8" hidden="1"/>
    <cellStyle name="Hyperlink" xfId="18454" builtinId="8" hidden="1"/>
    <cellStyle name="Hyperlink" xfId="18456" builtinId="8" hidden="1"/>
    <cellStyle name="Hyperlink" xfId="18458" builtinId="8" hidden="1"/>
    <cellStyle name="Hyperlink" xfId="18460" builtinId="8" hidden="1"/>
    <cellStyle name="Hyperlink" xfId="18462" builtinId="8" hidden="1"/>
    <cellStyle name="Hyperlink" xfId="18464" builtinId="8" hidden="1"/>
    <cellStyle name="Hyperlink" xfId="18466" builtinId="8" hidden="1"/>
    <cellStyle name="Hyperlink" xfId="18468" builtinId="8" hidden="1"/>
    <cellStyle name="Hyperlink" xfId="18470" builtinId="8" hidden="1"/>
    <cellStyle name="Hyperlink" xfId="18472" builtinId="8" hidden="1"/>
    <cellStyle name="Hyperlink" xfId="18474" builtinId="8" hidden="1"/>
    <cellStyle name="Hyperlink" xfId="18476" builtinId="8" hidden="1"/>
    <cellStyle name="Hyperlink" xfId="18478" builtinId="8" hidden="1"/>
    <cellStyle name="Hyperlink" xfId="18480" builtinId="8" hidden="1"/>
    <cellStyle name="Hyperlink" xfId="18482" builtinId="8" hidden="1"/>
    <cellStyle name="Hyperlink" xfId="18484" builtinId="8" hidden="1"/>
    <cellStyle name="Hyperlink" xfId="18307" builtinId="8" hidden="1"/>
    <cellStyle name="Hyperlink" xfId="18486" builtinId="8" hidden="1"/>
    <cellStyle name="Hyperlink" xfId="18488" builtinId="8" hidden="1"/>
    <cellStyle name="Hyperlink" xfId="18490" builtinId="8" hidden="1"/>
    <cellStyle name="Hyperlink" xfId="18492" builtinId="8" hidden="1"/>
    <cellStyle name="Hyperlink" xfId="18494" builtinId="8" hidden="1"/>
    <cellStyle name="Hyperlink" xfId="18496" builtinId="8" hidden="1"/>
    <cellStyle name="Hyperlink" xfId="18498" builtinId="8" hidden="1"/>
    <cellStyle name="Hyperlink" xfId="18500" builtinId="8" hidden="1"/>
    <cellStyle name="Hyperlink" xfId="18502" builtinId="8" hidden="1"/>
    <cellStyle name="Hyperlink" xfId="18504" builtinId="8" hidden="1"/>
    <cellStyle name="Hyperlink" xfId="18506" builtinId="8" hidden="1"/>
    <cellStyle name="Hyperlink" xfId="18508" builtinId="8" hidden="1"/>
    <cellStyle name="Hyperlink" xfId="18510" builtinId="8" hidden="1"/>
    <cellStyle name="Hyperlink" xfId="18512" builtinId="8" hidden="1"/>
    <cellStyle name="Hyperlink" xfId="18514" builtinId="8" hidden="1"/>
    <cellStyle name="Hyperlink" xfId="18516" builtinId="8" hidden="1"/>
    <cellStyle name="Hyperlink" xfId="18518" builtinId="8" hidden="1"/>
    <cellStyle name="Hyperlink" xfId="18520" builtinId="8" hidden="1"/>
    <cellStyle name="Hyperlink" xfId="18522" builtinId="8" hidden="1"/>
    <cellStyle name="Hyperlink" xfId="18524" builtinId="8" hidden="1"/>
    <cellStyle name="Hyperlink" xfId="18526" builtinId="8" hidden="1"/>
    <cellStyle name="Hyperlink" xfId="18528" builtinId="8" hidden="1"/>
    <cellStyle name="Hyperlink" xfId="18530" builtinId="8" hidden="1"/>
    <cellStyle name="Hyperlink" xfId="18532" builtinId="8" hidden="1"/>
    <cellStyle name="Hyperlink" xfId="18534" builtinId="8" hidden="1"/>
    <cellStyle name="Hyperlink" xfId="18536" builtinId="8" hidden="1"/>
    <cellStyle name="Hyperlink" xfId="18538" builtinId="8" hidden="1"/>
    <cellStyle name="Hyperlink" xfId="18540" builtinId="8" hidden="1"/>
    <cellStyle name="Hyperlink" xfId="18542" builtinId="8" hidden="1"/>
    <cellStyle name="Hyperlink" xfId="18544" builtinId="8" hidden="1"/>
    <cellStyle name="Hyperlink" xfId="18546" builtinId="8" hidden="1"/>
    <cellStyle name="Hyperlink" xfId="18548" builtinId="8" hidden="1"/>
    <cellStyle name="Hyperlink" xfId="18550" builtinId="8" hidden="1"/>
    <cellStyle name="Hyperlink" xfId="18552" builtinId="8" hidden="1"/>
    <cellStyle name="Hyperlink" xfId="18554" builtinId="8" hidden="1"/>
    <cellStyle name="Hyperlink" xfId="18556" builtinId="8" hidden="1"/>
    <cellStyle name="Hyperlink" xfId="18558" builtinId="8" hidden="1"/>
    <cellStyle name="Hyperlink" xfId="18560" builtinId="8" hidden="1"/>
    <cellStyle name="Hyperlink" xfId="18562" builtinId="8" hidden="1"/>
    <cellStyle name="Hyperlink" xfId="18564" builtinId="8" hidden="1"/>
    <cellStyle name="Hyperlink" xfId="18566" builtinId="8" hidden="1"/>
    <cellStyle name="Hyperlink" xfId="18568" builtinId="8" hidden="1"/>
    <cellStyle name="Hyperlink" xfId="18570" builtinId="8" hidden="1"/>
    <cellStyle name="Hyperlink" xfId="18572" builtinId="8" hidden="1"/>
    <cellStyle name="Hyperlink" xfId="18574" builtinId="8" hidden="1"/>
    <cellStyle name="Hyperlink" xfId="18576" builtinId="8" hidden="1"/>
    <cellStyle name="Hyperlink" xfId="18578" builtinId="8" hidden="1"/>
    <cellStyle name="Hyperlink" xfId="18580" builtinId="8" hidden="1"/>
    <cellStyle name="Hyperlink" xfId="18582" builtinId="8" hidden="1"/>
    <cellStyle name="Hyperlink" xfId="18584" builtinId="8" hidden="1"/>
    <cellStyle name="Hyperlink" xfId="18586" builtinId="8" hidden="1"/>
    <cellStyle name="Hyperlink" xfId="18588" builtinId="8" hidden="1"/>
    <cellStyle name="Hyperlink" xfId="18590" builtinId="8" hidden="1"/>
    <cellStyle name="Hyperlink" xfId="18592" builtinId="8" hidden="1"/>
    <cellStyle name="Hyperlink" xfId="18594" builtinId="8" hidden="1"/>
    <cellStyle name="Hyperlink" xfId="18596" builtinId="8" hidden="1"/>
    <cellStyle name="Hyperlink" xfId="18598" builtinId="8" hidden="1"/>
    <cellStyle name="Hyperlink" xfId="18600" builtinId="8" hidden="1"/>
    <cellStyle name="Hyperlink" xfId="18602" builtinId="8" hidden="1"/>
    <cellStyle name="Hyperlink" xfId="18604" builtinId="8" hidden="1"/>
    <cellStyle name="Hyperlink" xfId="18606" builtinId="8" hidden="1"/>
    <cellStyle name="Hyperlink" xfId="18608" builtinId="8" hidden="1"/>
    <cellStyle name="Hyperlink" xfId="18610" builtinId="8" hidden="1"/>
    <cellStyle name="Hyperlink" xfId="18612" builtinId="8" hidden="1"/>
    <cellStyle name="Hyperlink" xfId="18614" builtinId="8" hidden="1"/>
    <cellStyle name="Hyperlink" xfId="18620" builtinId="8" hidden="1"/>
    <cellStyle name="Hyperlink" xfId="18622" builtinId="8" hidden="1"/>
    <cellStyle name="Hyperlink" xfId="18624" builtinId="8" hidden="1"/>
    <cellStyle name="Hyperlink" xfId="18626" builtinId="8" hidden="1"/>
    <cellStyle name="Hyperlink" xfId="18628" builtinId="8" hidden="1"/>
    <cellStyle name="Hyperlink" xfId="18630" builtinId="8" hidden="1"/>
    <cellStyle name="Hyperlink" xfId="18632" builtinId="8" hidden="1"/>
    <cellStyle name="Hyperlink" xfId="18634" builtinId="8" hidden="1"/>
    <cellStyle name="Hyperlink" xfId="18636" builtinId="8" hidden="1"/>
    <cellStyle name="Hyperlink" xfId="18638" builtinId="8" hidden="1"/>
    <cellStyle name="Hyperlink" xfId="18640" builtinId="8" hidden="1"/>
    <cellStyle name="Hyperlink" xfId="18642" builtinId="8" hidden="1"/>
    <cellStyle name="Hyperlink" xfId="18644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52" builtinId="8" hidden="1"/>
    <cellStyle name="Hyperlink" xfId="18654" builtinId="8" hidden="1"/>
    <cellStyle name="Hyperlink" xfId="18656" builtinId="8" hidden="1"/>
    <cellStyle name="Hyperlink" xfId="18658" builtinId="8" hidden="1"/>
    <cellStyle name="Hyperlink" xfId="18660" builtinId="8" hidden="1"/>
    <cellStyle name="Hyperlink" xfId="18662" builtinId="8" hidden="1"/>
    <cellStyle name="Hyperlink" xfId="18664" builtinId="8" hidden="1"/>
    <cellStyle name="Hyperlink" xfId="18666" builtinId="8" hidden="1"/>
    <cellStyle name="Hyperlink" xfId="18668" builtinId="8" hidden="1"/>
    <cellStyle name="Hyperlink" xfId="18670" builtinId="8" hidden="1"/>
    <cellStyle name="Hyperlink" xfId="18672" builtinId="8" hidden="1"/>
    <cellStyle name="Hyperlink" xfId="18674" builtinId="8" hidden="1"/>
    <cellStyle name="Hyperlink" xfId="18676" builtinId="8" hidden="1"/>
    <cellStyle name="Hyperlink" xfId="18678" builtinId="8" hidden="1"/>
    <cellStyle name="Hyperlink" xfId="18680" builtinId="8" hidden="1"/>
    <cellStyle name="Hyperlink" xfId="18682" builtinId="8" hidden="1"/>
    <cellStyle name="Hyperlink" xfId="18684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92" builtinId="8" hidden="1"/>
    <cellStyle name="Hyperlink" xfId="18694" builtinId="8" hidden="1"/>
    <cellStyle name="Hyperlink" xfId="18696" builtinId="8" hidden="1"/>
    <cellStyle name="Hyperlink" xfId="18698" builtinId="8" hidden="1"/>
    <cellStyle name="Hyperlink" xfId="18700" builtinId="8" hidden="1"/>
    <cellStyle name="Hyperlink" xfId="18702" builtinId="8" hidden="1"/>
    <cellStyle name="Hyperlink" xfId="18704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6" builtinId="8" hidden="1"/>
    <cellStyle name="Hyperlink" xfId="18718" builtinId="8" hidden="1"/>
    <cellStyle name="Hyperlink" xfId="18720" builtinId="8" hidden="1"/>
    <cellStyle name="Hyperlink" xfId="18722" builtinId="8" hidden="1"/>
    <cellStyle name="Hyperlink" xfId="18724" builtinId="8" hidden="1"/>
    <cellStyle name="Hyperlink" xfId="18726" builtinId="8" hidden="1"/>
    <cellStyle name="Hyperlink" xfId="18728" builtinId="8" hidden="1"/>
    <cellStyle name="Hyperlink" xfId="18730" builtinId="8" hidden="1"/>
    <cellStyle name="Hyperlink" xfId="18732" builtinId="8" hidden="1"/>
    <cellStyle name="Hyperlink" xfId="18734" builtinId="8" hidden="1"/>
    <cellStyle name="Hyperlink" xfId="18736" builtinId="8" hidden="1"/>
    <cellStyle name="Hyperlink" xfId="18738" builtinId="8" hidden="1"/>
    <cellStyle name="Hyperlink" xfId="18740" builtinId="8" hidden="1"/>
    <cellStyle name="Hyperlink" xfId="18742" builtinId="8" hidden="1"/>
    <cellStyle name="Hyperlink" xfId="18744" builtinId="8" hidden="1"/>
    <cellStyle name="Hyperlink" xfId="18746" builtinId="8" hidden="1"/>
    <cellStyle name="Hyperlink" xfId="18748" builtinId="8" hidden="1"/>
    <cellStyle name="Hyperlink" xfId="18750" builtinId="8" hidden="1"/>
    <cellStyle name="Hyperlink" xfId="18752" builtinId="8" hidden="1"/>
    <cellStyle name="Hyperlink" xfId="18619" builtinId="8" hidden="1"/>
    <cellStyle name="Hyperlink" xfId="18754" builtinId="8" hidden="1"/>
    <cellStyle name="Hyperlink" xfId="18756" builtinId="8" hidden="1"/>
    <cellStyle name="Hyperlink" xfId="18758" builtinId="8" hidden="1"/>
    <cellStyle name="Hyperlink" xfId="18760" builtinId="8" hidden="1"/>
    <cellStyle name="Hyperlink" xfId="18762" builtinId="8" hidden="1"/>
    <cellStyle name="Hyperlink" xfId="18764" builtinId="8" hidden="1"/>
    <cellStyle name="Hyperlink" xfId="18766" builtinId="8" hidden="1"/>
    <cellStyle name="Hyperlink" xfId="18768" builtinId="8" hidden="1"/>
    <cellStyle name="Hyperlink" xfId="18770" builtinId="8" hidden="1"/>
    <cellStyle name="Hyperlink" xfId="18772" builtinId="8" hidden="1"/>
    <cellStyle name="Hyperlink" xfId="18774" builtinId="8" hidden="1"/>
    <cellStyle name="Hyperlink" xfId="18776" builtinId="8" hidden="1"/>
    <cellStyle name="Hyperlink" xfId="18778" builtinId="8" hidden="1"/>
    <cellStyle name="Hyperlink" xfId="18780" builtinId="8" hidden="1"/>
    <cellStyle name="Hyperlink" xfId="18782" builtinId="8" hidden="1"/>
    <cellStyle name="Hyperlink" xfId="18784" builtinId="8" hidden="1"/>
    <cellStyle name="Hyperlink" xfId="18786" builtinId="8" hidden="1"/>
    <cellStyle name="Hyperlink" xfId="18788" builtinId="8" hidden="1"/>
    <cellStyle name="Hyperlink" xfId="18790" builtinId="8" hidden="1"/>
    <cellStyle name="Hyperlink" xfId="18792" builtinId="8" hidden="1"/>
    <cellStyle name="Hyperlink" xfId="18794" builtinId="8" hidden="1"/>
    <cellStyle name="Hyperlink" xfId="18796" builtinId="8" hidden="1"/>
    <cellStyle name="Hyperlink" xfId="18798" builtinId="8" hidden="1"/>
    <cellStyle name="Hyperlink" xfId="18800" builtinId="8" hidden="1"/>
    <cellStyle name="Hyperlink" xfId="18802" builtinId="8" hidden="1"/>
    <cellStyle name="Hyperlink" xfId="18804" builtinId="8" hidden="1"/>
    <cellStyle name="Hyperlink" xfId="18806" builtinId="8" hidden="1"/>
    <cellStyle name="Hyperlink" xfId="18808" builtinId="8" hidden="1"/>
    <cellStyle name="Hyperlink" xfId="18810" builtinId="8" hidden="1"/>
    <cellStyle name="Hyperlink" xfId="18812" builtinId="8" hidden="1"/>
    <cellStyle name="Hyperlink" xfId="18814" builtinId="8" hidden="1"/>
    <cellStyle name="Hyperlink" xfId="18816" builtinId="8" hidden="1"/>
    <cellStyle name="Hyperlink" xfId="18818" builtinId="8" hidden="1"/>
    <cellStyle name="Hyperlink" xfId="18820" builtinId="8" hidden="1"/>
    <cellStyle name="Hyperlink" xfId="18822" builtinId="8" hidden="1"/>
    <cellStyle name="Hyperlink" xfId="18824" builtinId="8" hidden="1"/>
    <cellStyle name="Hyperlink" xfId="18826" builtinId="8" hidden="1"/>
    <cellStyle name="Hyperlink" xfId="18828" builtinId="8" hidden="1"/>
    <cellStyle name="Hyperlink" xfId="18830" builtinId="8" hidden="1"/>
    <cellStyle name="Hyperlink" xfId="18832" builtinId="8" hidden="1"/>
    <cellStyle name="Hyperlink" xfId="18834" builtinId="8" hidden="1"/>
    <cellStyle name="Hyperlink" xfId="18836" builtinId="8" hidden="1"/>
    <cellStyle name="Hyperlink" xfId="18840" builtinId="8" hidden="1"/>
    <cellStyle name="Hyperlink" xfId="18842" builtinId="8" hidden="1"/>
    <cellStyle name="Hyperlink" xfId="18844" builtinId="8" hidden="1"/>
    <cellStyle name="Hyperlink" xfId="18846" builtinId="8" hidden="1"/>
    <cellStyle name="Hyperlink" xfId="18848" builtinId="8" hidden="1"/>
    <cellStyle name="Hyperlink" xfId="18850" builtinId="8" hidden="1"/>
    <cellStyle name="Hyperlink" xfId="18852" builtinId="8" hidden="1"/>
    <cellStyle name="Hyperlink" xfId="18854" builtinId="8" hidden="1"/>
    <cellStyle name="Hyperlink" xfId="18856" builtinId="8" hidden="1"/>
    <cellStyle name="Hyperlink" xfId="18858" builtinId="8" hidden="1"/>
    <cellStyle name="Hyperlink" xfId="18860" builtinId="8" hidden="1"/>
    <cellStyle name="Hyperlink" xfId="18862" builtinId="8" hidden="1"/>
    <cellStyle name="Hyperlink" xfId="18864" builtinId="8" hidden="1"/>
    <cellStyle name="Hyperlink" xfId="18866" builtinId="8" hidden="1"/>
    <cellStyle name="Hyperlink" xfId="18868" builtinId="8" hidden="1"/>
    <cellStyle name="Hyperlink" xfId="18870" builtinId="8" hidden="1"/>
    <cellStyle name="Hyperlink" xfId="18872" builtinId="8" hidden="1"/>
    <cellStyle name="Hyperlink" xfId="18874" builtinId="8" hidden="1"/>
    <cellStyle name="Hyperlink" xfId="18876" builtinId="8" hidden="1"/>
    <cellStyle name="Hyperlink" xfId="18878" builtinId="8" hidden="1"/>
    <cellStyle name="Hyperlink" xfId="18880" builtinId="8" hidden="1"/>
    <cellStyle name="Hyperlink" xfId="18882" builtinId="8" hidden="1"/>
    <cellStyle name="Hyperlink" xfId="18884" builtinId="8" hidden="1"/>
    <cellStyle name="Hyperlink" xfId="18706" builtinId="8" hidden="1"/>
    <cellStyle name="Hyperlink" xfId="18886" builtinId="8" hidden="1"/>
    <cellStyle name="Hyperlink" xfId="18888" builtinId="8" hidden="1"/>
    <cellStyle name="Hyperlink" xfId="18890" builtinId="8" hidden="1"/>
    <cellStyle name="Hyperlink" xfId="18892" builtinId="8" hidden="1"/>
    <cellStyle name="Hyperlink" xfId="18894" builtinId="8" hidden="1"/>
    <cellStyle name="Hyperlink" xfId="18896" builtinId="8" hidden="1"/>
    <cellStyle name="Hyperlink" xfId="18898" builtinId="8" hidden="1"/>
    <cellStyle name="Hyperlink" xfId="18900" builtinId="8" hidden="1"/>
    <cellStyle name="Hyperlink" xfId="18902" builtinId="8" hidden="1"/>
    <cellStyle name="Hyperlink" xfId="18904" builtinId="8" hidden="1"/>
    <cellStyle name="Hyperlink" xfId="18906" builtinId="8" hidden="1"/>
    <cellStyle name="Hyperlink" xfId="18908" builtinId="8" hidden="1"/>
    <cellStyle name="Hyperlink" xfId="18910" builtinId="8" hidden="1"/>
    <cellStyle name="Hyperlink" xfId="18912" builtinId="8" hidden="1"/>
    <cellStyle name="Hyperlink" xfId="18914" builtinId="8" hidden="1"/>
    <cellStyle name="Hyperlink" xfId="18916" builtinId="8" hidden="1"/>
    <cellStyle name="Hyperlink" xfId="18918" builtinId="8" hidden="1"/>
    <cellStyle name="Hyperlink" xfId="18920" builtinId="8" hidden="1"/>
    <cellStyle name="Hyperlink" xfId="18922" builtinId="8" hidden="1"/>
    <cellStyle name="Hyperlink" xfId="18924" builtinId="8" hidden="1"/>
    <cellStyle name="Hyperlink" xfId="18926" builtinId="8" hidden="1"/>
    <cellStyle name="Hyperlink" xfId="18928" builtinId="8" hidden="1"/>
    <cellStyle name="Hyperlink" xfId="18930" builtinId="8" hidden="1"/>
    <cellStyle name="Hyperlink" xfId="18932" builtinId="8" hidden="1"/>
    <cellStyle name="Hyperlink" xfId="18934" builtinId="8" hidden="1"/>
    <cellStyle name="Hyperlink" xfId="18936" builtinId="8" hidden="1"/>
    <cellStyle name="Hyperlink" xfId="18938" builtinId="8" hidden="1"/>
    <cellStyle name="Hyperlink" xfId="18940" builtinId="8" hidden="1"/>
    <cellStyle name="Hyperlink" xfId="18942" builtinId="8" hidden="1"/>
    <cellStyle name="Hyperlink" xfId="18944" builtinId="8" hidden="1"/>
    <cellStyle name="Hyperlink" xfId="18946" builtinId="8" hidden="1"/>
    <cellStyle name="Hyperlink" xfId="18948" builtinId="8" hidden="1"/>
    <cellStyle name="Hyperlink" xfId="18950" builtinId="8" hidden="1"/>
    <cellStyle name="Hyperlink" xfId="18952" builtinId="8" hidden="1"/>
    <cellStyle name="Hyperlink" xfId="18954" builtinId="8" hidden="1"/>
    <cellStyle name="Hyperlink" xfId="18956" builtinId="8" hidden="1"/>
    <cellStyle name="Hyperlink" xfId="18958" builtinId="8" hidden="1"/>
    <cellStyle name="Hyperlink" xfId="18960" builtinId="8" hidden="1"/>
    <cellStyle name="Hyperlink" xfId="18962" builtinId="8" hidden="1"/>
    <cellStyle name="Hyperlink" xfId="18964" builtinId="8" hidden="1"/>
    <cellStyle name="Hyperlink" xfId="18966" builtinId="8" hidden="1"/>
    <cellStyle name="Hyperlink" xfId="18968" builtinId="8" hidden="1"/>
    <cellStyle name="Hyperlink" xfId="18972" builtinId="8" hidden="1"/>
    <cellStyle name="Hyperlink" xfId="18974" builtinId="8" hidden="1"/>
    <cellStyle name="Hyperlink" xfId="18976" builtinId="8" hidden="1"/>
    <cellStyle name="Hyperlink" xfId="18978" builtinId="8" hidden="1"/>
    <cellStyle name="Hyperlink" xfId="18980" builtinId="8" hidden="1"/>
    <cellStyle name="Hyperlink" xfId="18982" builtinId="8" hidden="1"/>
    <cellStyle name="Hyperlink" xfId="18984" builtinId="8" hidden="1"/>
    <cellStyle name="Hyperlink" xfId="18986" builtinId="8" hidden="1"/>
    <cellStyle name="Hyperlink" xfId="18988" builtinId="8" hidden="1"/>
    <cellStyle name="Hyperlink" xfId="18990" builtinId="8" hidden="1"/>
    <cellStyle name="Hyperlink" xfId="18992" builtinId="8" hidden="1"/>
    <cellStyle name="Hyperlink" xfId="18994" builtinId="8" hidden="1"/>
    <cellStyle name="Hyperlink" xfId="18996" builtinId="8" hidden="1"/>
    <cellStyle name="Hyperlink" xfId="18998" builtinId="8" hidden="1"/>
    <cellStyle name="Hyperlink" xfId="19000" builtinId="8" hidden="1"/>
    <cellStyle name="Hyperlink" xfId="19002" builtinId="8" hidden="1"/>
    <cellStyle name="Hyperlink" xfId="19004" builtinId="8" hidden="1"/>
    <cellStyle name="Hyperlink" xfId="19006" builtinId="8" hidden="1"/>
    <cellStyle name="Hyperlink" xfId="19008" builtinId="8" hidden="1"/>
    <cellStyle name="Hyperlink" xfId="19010" builtinId="8" hidden="1"/>
    <cellStyle name="Hyperlink" xfId="19012" builtinId="8" hidden="1"/>
    <cellStyle name="Hyperlink" xfId="19014" builtinId="8" hidden="1"/>
    <cellStyle name="Hyperlink" xfId="19016" builtinId="8" hidden="1"/>
    <cellStyle name="Hyperlink" xfId="18838" builtinId="8" hidden="1"/>
    <cellStyle name="Hyperlink" xfId="19018" builtinId="8" hidden="1"/>
    <cellStyle name="Hyperlink" xfId="19020" builtinId="8" hidden="1"/>
    <cellStyle name="Hyperlink" xfId="19022" builtinId="8" hidden="1"/>
    <cellStyle name="Hyperlink" xfId="19024" builtinId="8" hidden="1"/>
    <cellStyle name="Hyperlink" xfId="19026" builtinId="8" hidden="1"/>
    <cellStyle name="Hyperlink" xfId="19028" builtinId="8" hidden="1"/>
    <cellStyle name="Hyperlink" xfId="19030" builtinId="8" hidden="1"/>
    <cellStyle name="Hyperlink" xfId="19032" builtinId="8" hidden="1"/>
    <cellStyle name="Hyperlink" xfId="19034" builtinId="8" hidden="1"/>
    <cellStyle name="Hyperlink" xfId="19036" builtinId="8" hidden="1"/>
    <cellStyle name="Hyperlink" xfId="19038" builtinId="8" hidden="1"/>
    <cellStyle name="Hyperlink" xfId="19040" builtinId="8" hidden="1"/>
    <cellStyle name="Hyperlink" xfId="19042" builtinId="8" hidden="1"/>
    <cellStyle name="Hyperlink" xfId="19044" builtinId="8" hidden="1"/>
    <cellStyle name="Hyperlink" xfId="19046" builtinId="8" hidden="1"/>
    <cellStyle name="Hyperlink" xfId="19048" builtinId="8" hidden="1"/>
    <cellStyle name="Hyperlink" xfId="19050" builtinId="8" hidden="1"/>
    <cellStyle name="Hyperlink" xfId="19052" builtinId="8" hidden="1"/>
    <cellStyle name="Hyperlink" xfId="19054" builtinId="8" hidden="1"/>
    <cellStyle name="Hyperlink" xfId="19056" builtinId="8" hidden="1"/>
    <cellStyle name="Hyperlink" xfId="19058" builtinId="8" hidden="1"/>
    <cellStyle name="Hyperlink" xfId="19060" builtinId="8" hidden="1"/>
    <cellStyle name="Hyperlink" xfId="19062" builtinId="8" hidden="1"/>
    <cellStyle name="Hyperlink" xfId="19064" builtinId="8" hidden="1"/>
    <cellStyle name="Hyperlink" xfId="19066" builtinId="8" hidden="1"/>
    <cellStyle name="Hyperlink" xfId="19068" builtinId="8" hidden="1"/>
    <cellStyle name="Hyperlink" xfId="19070" builtinId="8" hidden="1"/>
    <cellStyle name="Hyperlink" xfId="19072" builtinId="8" hidden="1"/>
    <cellStyle name="Hyperlink" xfId="19074" builtinId="8" hidden="1"/>
    <cellStyle name="Hyperlink" xfId="19076" builtinId="8" hidden="1"/>
    <cellStyle name="Hyperlink" xfId="19078" builtinId="8" hidden="1"/>
    <cellStyle name="Hyperlink" xfId="19080" builtinId="8" hidden="1"/>
    <cellStyle name="Hyperlink" xfId="19082" builtinId="8" hidden="1"/>
    <cellStyle name="Hyperlink" xfId="19084" builtinId="8" hidden="1"/>
    <cellStyle name="Hyperlink" xfId="19086" builtinId="8" hidden="1"/>
    <cellStyle name="Hyperlink" xfId="19088" builtinId="8" hidden="1"/>
    <cellStyle name="Hyperlink" xfId="19090" builtinId="8" hidden="1"/>
    <cellStyle name="Hyperlink" xfId="19092" builtinId="8" hidden="1"/>
    <cellStyle name="Hyperlink" xfId="19094" builtinId="8" hidden="1"/>
    <cellStyle name="Hyperlink" xfId="19096" builtinId="8" hidden="1"/>
    <cellStyle name="Hyperlink" xfId="19098" builtinId="8" hidden="1"/>
    <cellStyle name="Hyperlink" xfId="19100" builtinId="8" hidden="1"/>
    <cellStyle name="Hyperlink" xfId="19104" builtinId="8" hidden="1"/>
    <cellStyle name="Hyperlink" xfId="19106" builtinId="8" hidden="1"/>
    <cellStyle name="Hyperlink" xfId="19108" builtinId="8" hidden="1"/>
    <cellStyle name="Hyperlink" xfId="19110" builtinId="8" hidden="1"/>
    <cellStyle name="Hyperlink" xfId="19112" builtinId="8" hidden="1"/>
    <cellStyle name="Hyperlink" xfId="19114" builtinId="8" hidden="1"/>
    <cellStyle name="Hyperlink" xfId="19116" builtinId="8" hidden="1"/>
    <cellStyle name="Hyperlink" xfId="19118" builtinId="8" hidden="1"/>
    <cellStyle name="Hyperlink" xfId="19120" builtinId="8" hidden="1"/>
    <cellStyle name="Hyperlink" xfId="19122" builtinId="8" hidden="1"/>
    <cellStyle name="Hyperlink" xfId="19124" builtinId="8" hidden="1"/>
    <cellStyle name="Hyperlink" xfId="19126" builtinId="8" hidden="1"/>
    <cellStyle name="Hyperlink" xfId="19128" builtinId="8" hidden="1"/>
    <cellStyle name="Hyperlink" xfId="19130" builtinId="8" hidden="1"/>
    <cellStyle name="Hyperlink" xfId="19132" builtinId="8" hidden="1"/>
    <cellStyle name="Hyperlink" xfId="19134" builtinId="8" hidden="1"/>
    <cellStyle name="Hyperlink" xfId="19136" builtinId="8" hidden="1"/>
    <cellStyle name="Hyperlink" xfId="19138" builtinId="8" hidden="1"/>
    <cellStyle name="Hyperlink" xfId="19140" builtinId="8" hidden="1"/>
    <cellStyle name="Hyperlink" xfId="19142" builtinId="8" hidden="1"/>
    <cellStyle name="Hyperlink" xfId="19144" builtinId="8" hidden="1"/>
    <cellStyle name="Hyperlink" xfId="19146" builtinId="8" hidden="1"/>
    <cellStyle name="Hyperlink" xfId="19148" builtinId="8" hidden="1"/>
    <cellStyle name="Hyperlink" xfId="18970" builtinId="8" hidden="1"/>
    <cellStyle name="Hyperlink" xfId="19150" builtinId="8" hidden="1"/>
    <cellStyle name="Hyperlink" xfId="19152" builtinId="8" hidden="1"/>
    <cellStyle name="Hyperlink" xfId="19154" builtinId="8" hidden="1"/>
    <cellStyle name="Hyperlink" xfId="19156" builtinId="8" hidden="1"/>
    <cellStyle name="Hyperlink" xfId="19158" builtinId="8" hidden="1"/>
    <cellStyle name="Hyperlink" xfId="19160" builtinId="8" hidden="1"/>
    <cellStyle name="Hyperlink" xfId="19162" builtinId="8" hidden="1"/>
    <cellStyle name="Hyperlink" xfId="19164" builtinId="8" hidden="1"/>
    <cellStyle name="Hyperlink" xfId="19166" builtinId="8" hidden="1"/>
    <cellStyle name="Hyperlink" xfId="19168" builtinId="8" hidden="1"/>
    <cellStyle name="Hyperlink" xfId="19170" builtinId="8" hidden="1"/>
    <cellStyle name="Hyperlink" xfId="19172" builtinId="8" hidden="1"/>
    <cellStyle name="Hyperlink" xfId="19174" builtinId="8" hidden="1"/>
    <cellStyle name="Hyperlink" xfId="19176" builtinId="8" hidden="1"/>
    <cellStyle name="Hyperlink" xfId="19178" builtinId="8" hidden="1"/>
    <cellStyle name="Hyperlink" xfId="19180" builtinId="8" hidden="1"/>
    <cellStyle name="Hyperlink" xfId="19182" builtinId="8" hidden="1"/>
    <cellStyle name="Hyperlink" xfId="19184" builtinId="8" hidden="1"/>
    <cellStyle name="Hyperlink" xfId="19186" builtinId="8" hidden="1"/>
    <cellStyle name="Hyperlink" xfId="19188" builtinId="8" hidden="1"/>
    <cellStyle name="Hyperlink" xfId="19190" builtinId="8" hidden="1"/>
    <cellStyle name="Hyperlink" xfId="19192" builtinId="8" hidden="1"/>
    <cellStyle name="Hyperlink" xfId="19194" builtinId="8" hidden="1"/>
    <cellStyle name="Hyperlink" xfId="19196" builtinId="8" hidden="1"/>
    <cellStyle name="Hyperlink" xfId="19198" builtinId="8" hidden="1"/>
    <cellStyle name="Hyperlink" xfId="19200" builtinId="8" hidden="1"/>
    <cellStyle name="Hyperlink" xfId="19202" builtinId="8" hidden="1"/>
    <cellStyle name="Hyperlink" xfId="19204" builtinId="8" hidden="1"/>
    <cellStyle name="Hyperlink" xfId="19206" builtinId="8" hidden="1"/>
    <cellStyle name="Hyperlink" xfId="19208" builtinId="8" hidden="1"/>
    <cellStyle name="Hyperlink" xfId="19210" builtinId="8" hidden="1"/>
    <cellStyle name="Hyperlink" xfId="19212" builtinId="8" hidden="1"/>
    <cellStyle name="Hyperlink" xfId="19214" builtinId="8" hidden="1"/>
    <cellStyle name="Hyperlink" xfId="19216" builtinId="8" hidden="1"/>
    <cellStyle name="Hyperlink" xfId="19218" builtinId="8" hidden="1"/>
    <cellStyle name="Hyperlink" xfId="19220" builtinId="8" hidden="1"/>
    <cellStyle name="Hyperlink" xfId="19222" builtinId="8" hidden="1"/>
    <cellStyle name="Hyperlink" xfId="19224" builtinId="8" hidden="1"/>
    <cellStyle name="Hyperlink" xfId="19226" builtinId="8" hidden="1"/>
    <cellStyle name="Hyperlink" xfId="19228" builtinId="8" hidden="1"/>
    <cellStyle name="Hyperlink" xfId="19230" builtinId="8" hidden="1"/>
    <cellStyle name="Hyperlink" xfId="19232" builtinId="8" hidden="1"/>
    <cellStyle name="Hyperlink" xfId="19235" builtinId="8" hidden="1"/>
    <cellStyle name="Hyperlink" xfId="19237" builtinId="8" hidden="1"/>
    <cellStyle name="Hyperlink" xfId="19239" builtinId="8" hidden="1"/>
    <cellStyle name="Hyperlink" xfId="19241" builtinId="8" hidden="1"/>
    <cellStyle name="Hyperlink" xfId="19243" builtinId="8" hidden="1"/>
    <cellStyle name="Hyperlink" xfId="19245" builtinId="8" hidden="1"/>
    <cellStyle name="Hyperlink" xfId="19247" builtinId="8" hidden="1"/>
    <cellStyle name="Hyperlink" xfId="19249" builtinId="8" hidden="1"/>
    <cellStyle name="Hyperlink" xfId="19251" builtinId="8" hidden="1"/>
    <cellStyle name="Hyperlink" xfId="19253" builtinId="8" hidden="1"/>
    <cellStyle name="Hyperlink" xfId="19255" builtinId="8" hidden="1"/>
    <cellStyle name="Hyperlink" xfId="19257" builtinId="8" hidden="1"/>
    <cellStyle name="Hyperlink" xfId="19259" builtinId="8" hidden="1"/>
    <cellStyle name="Hyperlink" xfId="19261" builtinId="8" hidden="1"/>
    <cellStyle name="Hyperlink" xfId="19263" builtinId="8" hidden="1"/>
    <cellStyle name="Hyperlink" xfId="19265" builtinId="8" hidden="1"/>
    <cellStyle name="Hyperlink" xfId="19267" builtinId="8" hidden="1"/>
    <cellStyle name="Hyperlink" xfId="19269" builtinId="8" hidden="1"/>
    <cellStyle name="Hyperlink" xfId="19271" builtinId="8" hidden="1"/>
    <cellStyle name="Hyperlink" xfId="19273" builtinId="8" hidden="1"/>
    <cellStyle name="Hyperlink" xfId="19275" builtinId="8" hidden="1"/>
    <cellStyle name="Hyperlink" xfId="19277" builtinId="8" hidden="1"/>
    <cellStyle name="Hyperlink" xfId="19279" builtinId="8" hidden="1"/>
    <cellStyle name="Hyperlink" xfId="19102" builtinId="8" hidden="1"/>
    <cellStyle name="Hyperlink" xfId="19281" builtinId="8" hidden="1"/>
    <cellStyle name="Hyperlink" xfId="19283" builtinId="8" hidden="1"/>
    <cellStyle name="Hyperlink" xfId="19285" builtinId="8" hidden="1"/>
    <cellStyle name="Hyperlink" xfId="19287" builtinId="8" hidden="1"/>
    <cellStyle name="Hyperlink" xfId="19289" builtinId="8" hidden="1"/>
    <cellStyle name="Hyperlink" xfId="19291" builtinId="8" hidden="1"/>
    <cellStyle name="Hyperlink" xfId="19293" builtinId="8" hidden="1"/>
    <cellStyle name="Hyperlink" xfId="19295" builtinId="8" hidden="1"/>
    <cellStyle name="Hyperlink" xfId="19297" builtinId="8" hidden="1"/>
    <cellStyle name="Hyperlink" xfId="19299" builtinId="8" hidden="1"/>
    <cellStyle name="Hyperlink" xfId="19301" builtinId="8" hidden="1"/>
    <cellStyle name="Hyperlink" xfId="19303" builtinId="8" hidden="1"/>
    <cellStyle name="Hyperlink" xfId="19305" builtinId="8" hidden="1"/>
    <cellStyle name="Hyperlink" xfId="19307" builtinId="8" hidden="1"/>
    <cellStyle name="Hyperlink" xfId="19309" builtinId="8" hidden="1"/>
    <cellStyle name="Hyperlink" xfId="19311" builtinId="8" hidden="1"/>
    <cellStyle name="Hyperlink" xfId="19313" builtinId="8" hidden="1"/>
    <cellStyle name="Hyperlink" xfId="19315" builtinId="8" hidden="1"/>
    <cellStyle name="Hyperlink" xfId="19317" builtinId="8" hidden="1"/>
    <cellStyle name="Hyperlink" xfId="19319" builtinId="8" hidden="1"/>
    <cellStyle name="Hyperlink" xfId="19321" builtinId="8" hidden="1"/>
    <cellStyle name="Hyperlink" xfId="19323" builtinId="8" hidden="1"/>
    <cellStyle name="Hyperlink" xfId="19325" builtinId="8" hidden="1"/>
    <cellStyle name="Hyperlink" xfId="19327" builtinId="8" hidden="1"/>
    <cellStyle name="Hyperlink" xfId="19329" builtinId="8" hidden="1"/>
    <cellStyle name="Hyperlink" xfId="19331" builtinId="8" hidden="1"/>
    <cellStyle name="Hyperlink" xfId="19333" builtinId="8" hidden="1"/>
    <cellStyle name="Hyperlink" xfId="19335" builtinId="8" hidden="1"/>
    <cellStyle name="Hyperlink" xfId="19337" builtinId="8" hidden="1"/>
    <cellStyle name="Hyperlink" xfId="19339" builtinId="8" hidden="1"/>
    <cellStyle name="Hyperlink" xfId="19341" builtinId="8" hidden="1"/>
    <cellStyle name="Hyperlink" xfId="19343" builtinId="8" hidden="1"/>
    <cellStyle name="Hyperlink" xfId="19345" builtinId="8" hidden="1"/>
    <cellStyle name="Hyperlink" xfId="19347" builtinId="8" hidden="1"/>
    <cellStyle name="Hyperlink" xfId="19349" builtinId="8" hidden="1"/>
    <cellStyle name="Hyperlink" xfId="19351" builtinId="8" hidden="1"/>
    <cellStyle name="Hyperlink" xfId="19353" builtinId="8" hidden="1"/>
    <cellStyle name="Hyperlink" xfId="19355" builtinId="8" hidden="1"/>
    <cellStyle name="Hyperlink" xfId="19357" builtinId="8" hidden="1"/>
    <cellStyle name="Hyperlink" xfId="19359" builtinId="8" hidden="1"/>
    <cellStyle name="Hyperlink" xfId="19361" builtinId="8" hidden="1"/>
    <cellStyle name="Hyperlink" xfId="19363" builtinId="8" hidden="1"/>
    <cellStyle name="Hyperlink" xfId="19365" builtinId="8" hidden="1"/>
    <cellStyle name="Hyperlink" xfId="19367" builtinId="8" hidden="1"/>
    <cellStyle name="Hyperlink" xfId="19369" builtinId="8" hidden="1"/>
    <cellStyle name="Hyperlink" xfId="19371" builtinId="8" hidden="1"/>
    <cellStyle name="Hyperlink" xfId="19373" builtinId="8" hidden="1"/>
    <cellStyle name="Hyperlink" xfId="19375" builtinId="8" hidden="1"/>
    <cellStyle name="Hyperlink" xfId="19377" builtinId="8" hidden="1"/>
    <cellStyle name="Hyperlink" xfId="19379" builtinId="8" hidden="1"/>
    <cellStyle name="Hyperlink" xfId="19381" builtinId="8" hidden="1"/>
    <cellStyle name="Hyperlink" xfId="19383" builtinId="8" hidden="1"/>
    <cellStyle name="Hyperlink" xfId="19385" builtinId="8" hidden="1"/>
    <cellStyle name="Hyperlink" xfId="19387" builtinId="8" hidden="1"/>
    <cellStyle name="Hyperlink" xfId="19389" builtinId="8" hidden="1"/>
    <cellStyle name="Hyperlink" xfId="19391" builtinId="8" hidden="1"/>
    <cellStyle name="Hyperlink" xfId="19393" builtinId="8" hidden="1"/>
    <cellStyle name="Hyperlink" xfId="19395" builtinId="8" hidden="1"/>
    <cellStyle name="Hyperlink" xfId="19397" builtinId="8" hidden="1"/>
    <cellStyle name="Hyperlink" xfId="19399" builtinId="8" hidden="1"/>
    <cellStyle name="Hyperlink" xfId="19401" builtinId="8" hidden="1"/>
    <cellStyle name="Hyperlink" xfId="19403" builtinId="8" hidden="1"/>
    <cellStyle name="Hyperlink" xfId="19405" builtinId="8" hidden="1"/>
    <cellStyle name="Hyperlink" xfId="19407" builtinId="8" hidden="1"/>
    <cellStyle name="Hyperlink" xfId="19409" builtinId="8" hidden="1"/>
    <cellStyle name="Hyperlink" xfId="19550" builtinId="8" hidden="1"/>
    <cellStyle name="Hyperlink" xfId="19552" builtinId="8" hidden="1"/>
    <cellStyle name="Hyperlink" xfId="19554" builtinId="8" hidden="1"/>
    <cellStyle name="Hyperlink" xfId="19556" builtinId="8" hidden="1"/>
    <cellStyle name="Hyperlink" xfId="19558" builtinId="8" hidden="1"/>
    <cellStyle name="Hyperlink" xfId="19560" builtinId="8" hidden="1"/>
    <cellStyle name="Hyperlink" xfId="19562" builtinId="8" hidden="1"/>
    <cellStyle name="Hyperlink" xfId="19564" builtinId="8" hidden="1"/>
    <cellStyle name="Hyperlink" xfId="19566" builtinId="8" hidden="1"/>
    <cellStyle name="Hyperlink" xfId="19568" builtinId="8" hidden="1"/>
    <cellStyle name="Hyperlink" xfId="19570" builtinId="8" hidden="1"/>
    <cellStyle name="Hyperlink" xfId="19572" builtinId="8" hidden="1"/>
    <cellStyle name="Hyperlink" xfId="19574" builtinId="8" hidden="1"/>
    <cellStyle name="Hyperlink" xfId="19576" builtinId="8" hidden="1"/>
    <cellStyle name="Hyperlink" xfId="19578" builtinId="8" hidden="1"/>
    <cellStyle name="Hyperlink" xfId="19580" builtinId="8" hidden="1"/>
    <cellStyle name="Hyperlink" xfId="19582" builtinId="8" hidden="1"/>
    <cellStyle name="Hyperlink" xfId="19584" builtinId="8" hidden="1"/>
    <cellStyle name="Hyperlink" xfId="19586" builtinId="8" hidden="1"/>
    <cellStyle name="Hyperlink" xfId="19588" builtinId="8" hidden="1"/>
    <cellStyle name="Hyperlink" xfId="19590" builtinId="8" hidden="1"/>
    <cellStyle name="Hyperlink" xfId="19592" builtinId="8" hidden="1"/>
    <cellStyle name="Hyperlink" xfId="19594" builtinId="8" hidden="1"/>
    <cellStyle name="Hyperlink" xfId="19596" builtinId="8" hidden="1"/>
    <cellStyle name="Hyperlink" xfId="19598" builtinId="8" hidden="1"/>
    <cellStyle name="Hyperlink" xfId="19601" builtinId="8" hidden="1"/>
    <cellStyle name="Hyperlink" xfId="19603" builtinId="8" hidden="1"/>
    <cellStyle name="Hyperlink" xfId="19605" builtinId="8" hidden="1"/>
    <cellStyle name="Hyperlink" xfId="19607" builtinId="8" hidden="1"/>
    <cellStyle name="Hyperlink" xfId="19609" builtinId="8" hidden="1"/>
    <cellStyle name="Hyperlink" xfId="19611" builtinId="8" hidden="1"/>
    <cellStyle name="Hyperlink" xfId="19613" builtinId="8" hidden="1"/>
    <cellStyle name="Hyperlink" xfId="19615" builtinId="8" hidden="1"/>
    <cellStyle name="Hyperlink" xfId="19617" builtinId="8" hidden="1"/>
    <cellStyle name="Hyperlink" xfId="19619" builtinId="8" hidden="1"/>
    <cellStyle name="Hyperlink" xfId="19621" builtinId="8" hidden="1"/>
    <cellStyle name="Hyperlink" xfId="19623" builtinId="8" hidden="1"/>
    <cellStyle name="Hyperlink" xfId="19625" builtinId="8" hidden="1"/>
    <cellStyle name="Hyperlink" xfId="19627" builtinId="8" hidden="1"/>
    <cellStyle name="Hyperlink" xfId="19629" builtinId="8" hidden="1"/>
    <cellStyle name="Hyperlink" xfId="19631" builtinId="8" hidden="1"/>
    <cellStyle name="Hyperlink" xfId="19633" builtinId="8" hidden="1"/>
    <cellStyle name="Hyperlink" xfId="19635" builtinId="8" hidden="1"/>
    <cellStyle name="Hyperlink" xfId="19637" builtinId="8" hidden="1"/>
    <cellStyle name="Hyperlink" xfId="19639" builtinId="8" hidden="1"/>
    <cellStyle name="Hyperlink" xfId="19641" builtinId="8" hidden="1"/>
    <cellStyle name="Hyperlink" xfId="19643" builtinId="8" hidden="1"/>
    <cellStyle name="Hyperlink" xfId="19645" builtinId="8" hidden="1"/>
    <cellStyle name="Hyperlink" xfId="19647" builtinId="8" hidden="1"/>
    <cellStyle name="Hyperlink" xfId="19649" builtinId="8" hidden="1"/>
    <cellStyle name="Hyperlink" xfId="19651" builtinId="8" hidden="1"/>
    <cellStyle name="Hyperlink" xfId="19653" builtinId="8" hidden="1"/>
    <cellStyle name="Hyperlink" xfId="19655" builtinId="8" hidden="1"/>
    <cellStyle name="Hyperlink" xfId="19657" builtinId="8" hidden="1"/>
    <cellStyle name="Hyperlink" xfId="19659" builtinId="8" hidden="1"/>
    <cellStyle name="Hyperlink" xfId="19661" builtinId="8" hidden="1"/>
    <cellStyle name="Hyperlink" xfId="19663" builtinId="8" hidden="1"/>
    <cellStyle name="Hyperlink" xfId="19665" builtinId="8" hidden="1"/>
    <cellStyle name="Hyperlink" xfId="19667" builtinId="8" hidden="1"/>
    <cellStyle name="Hyperlink" xfId="19669" builtinId="8" hidden="1"/>
    <cellStyle name="Hyperlink" xfId="19671" builtinId="8" hidden="1"/>
    <cellStyle name="Hyperlink" xfId="19673" builtinId="8" hidden="1"/>
    <cellStyle name="Hyperlink" xfId="19675" builtinId="8" hidden="1"/>
    <cellStyle name="Hyperlink" xfId="19677" builtinId="8" hidden="1"/>
    <cellStyle name="Hyperlink" xfId="19679" builtinId="8" hidden="1"/>
    <cellStyle name="Hyperlink" xfId="19681" builtinId="8" hidden="1"/>
    <cellStyle name="Hyperlink" xfId="19683" builtinId="8" hidden="1"/>
    <cellStyle name="Hyperlink" xfId="19685" builtinId="8" hidden="1"/>
    <cellStyle name="Hyperlink" xfId="19688" builtinId="8" hidden="1"/>
    <cellStyle name="Hyperlink" xfId="19690" builtinId="8" hidden="1"/>
    <cellStyle name="Hyperlink" xfId="19692" builtinId="8" hidden="1"/>
    <cellStyle name="Hyperlink" xfId="19694" builtinId="8" hidden="1"/>
    <cellStyle name="Hyperlink" xfId="19696" builtinId="8" hidden="1"/>
    <cellStyle name="Hyperlink" xfId="19698" builtinId="8" hidden="1"/>
    <cellStyle name="Hyperlink" xfId="19700" builtinId="8" hidden="1"/>
    <cellStyle name="Hyperlink" xfId="19702" builtinId="8" hidden="1"/>
    <cellStyle name="Hyperlink" xfId="19704" builtinId="8" hidden="1"/>
    <cellStyle name="Hyperlink" xfId="19706" builtinId="8" hidden="1"/>
    <cellStyle name="Hyperlink" xfId="19708" builtinId="8" hidden="1"/>
    <cellStyle name="Hyperlink" xfId="19710" builtinId="8" hidden="1"/>
    <cellStyle name="Hyperlink" xfId="19712" builtinId="8" hidden="1"/>
    <cellStyle name="Hyperlink" xfId="19714" builtinId="8" hidden="1"/>
    <cellStyle name="Hyperlink" xfId="19716" builtinId="8" hidden="1"/>
    <cellStyle name="Hyperlink" xfId="19718" builtinId="8" hidden="1"/>
    <cellStyle name="Hyperlink" xfId="19720" builtinId="8" hidden="1"/>
    <cellStyle name="Hyperlink" xfId="19722" builtinId="8" hidden="1"/>
    <cellStyle name="Hyperlink" xfId="19724" builtinId="8" hidden="1"/>
    <cellStyle name="Hyperlink" xfId="19726" builtinId="8" hidden="1"/>
    <cellStyle name="Hyperlink" xfId="19728" builtinId="8" hidden="1"/>
    <cellStyle name="Hyperlink" xfId="19730" builtinId="8" hidden="1"/>
    <cellStyle name="Hyperlink" xfId="19732" builtinId="8" hidden="1"/>
    <cellStyle name="Hyperlink" xfId="19734" builtinId="8" hidden="1"/>
    <cellStyle name="Hyperlink" xfId="19736" builtinId="8" hidden="1"/>
    <cellStyle name="Hyperlink" xfId="19738" builtinId="8" hidden="1"/>
    <cellStyle name="Hyperlink" xfId="19740" builtinId="8" hidden="1"/>
    <cellStyle name="Hyperlink" xfId="19742" builtinId="8" hidden="1"/>
    <cellStyle name="Hyperlink" xfId="19744" builtinId="8" hidden="1"/>
    <cellStyle name="Hyperlink" xfId="19746" builtinId="8" hidden="1"/>
    <cellStyle name="Hyperlink" xfId="19748" builtinId="8" hidden="1"/>
    <cellStyle name="Hyperlink" xfId="19750" builtinId="8" hidden="1"/>
    <cellStyle name="Hyperlink" xfId="19752" builtinId="8" hidden="1"/>
    <cellStyle name="Hyperlink" xfId="19754" builtinId="8" hidden="1"/>
    <cellStyle name="Hyperlink" xfId="19756" builtinId="8" hidden="1"/>
    <cellStyle name="Hyperlink" xfId="19758" builtinId="8" hidden="1"/>
    <cellStyle name="Hyperlink" xfId="19760" builtinId="8" hidden="1"/>
    <cellStyle name="Hyperlink" xfId="19762" builtinId="8" hidden="1"/>
    <cellStyle name="Hyperlink" xfId="19764" builtinId="8" hidden="1"/>
    <cellStyle name="Hyperlink" xfId="19766" builtinId="8" hidden="1"/>
    <cellStyle name="Hyperlink" xfId="19768" builtinId="8" hidden="1"/>
    <cellStyle name="Hyperlink" xfId="19770" builtinId="8" hidden="1"/>
    <cellStyle name="Hyperlink" xfId="19772" builtinId="8" hidden="1"/>
    <cellStyle name="Hyperlink" xfId="19774" builtinId="8" hidden="1"/>
    <cellStyle name="Hyperlink" xfId="19776" builtinId="8" hidden="1"/>
    <cellStyle name="Hyperlink" xfId="19778" builtinId="8" hidden="1"/>
    <cellStyle name="Hyperlink" xfId="19780" builtinId="8" hidden="1"/>
    <cellStyle name="Hyperlink" xfId="19782" builtinId="8" hidden="1"/>
    <cellStyle name="Hyperlink" xfId="19784" builtinId="8" hidden="1"/>
    <cellStyle name="Hyperlink" xfId="19786" builtinId="8" hidden="1"/>
    <cellStyle name="Hyperlink" xfId="19788" builtinId="8" hidden="1"/>
    <cellStyle name="Hyperlink" xfId="19790" builtinId="8" hidden="1"/>
    <cellStyle name="Hyperlink" xfId="19792" builtinId="8" hidden="1"/>
    <cellStyle name="Hyperlink" xfId="19794" builtinId="8" hidden="1"/>
    <cellStyle name="Hyperlink" xfId="19796" builtinId="8" hidden="1"/>
    <cellStyle name="Hyperlink" xfId="19798" builtinId="8" hidden="1"/>
    <cellStyle name="Hyperlink" xfId="19800" builtinId="8" hidden="1"/>
    <cellStyle name="Hyperlink" xfId="19802" builtinId="8" hidden="1"/>
    <cellStyle name="Hyperlink" xfId="19804" builtinId="8" hidden="1"/>
    <cellStyle name="Hyperlink" xfId="19806" builtinId="8" hidden="1"/>
    <cellStyle name="Hyperlink" xfId="19808" builtinId="8" hidden="1"/>
    <cellStyle name="Hyperlink" xfId="19810" builtinId="8" hidden="1"/>
    <cellStyle name="Hyperlink" xfId="19812" builtinId="8" hidden="1"/>
    <cellStyle name="Hyperlink" xfId="19814" builtinId="8" hidden="1"/>
    <cellStyle name="Hyperlink" xfId="19816" builtinId="8" hidden="1"/>
    <cellStyle name="Hyperlink" xfId="19818" builtinId="8" hidden="1"/>
    <cellStyle name="Hyperlink" xfId="19820" builtinId="8" hidden="1"/>
    <cellStyle name="Hyperlink" xfId="19822" builtinId="8" hidden="1"/>
    <cellStyle name="Hyperlink" xfId="19824" builtinId="8" hidden="1"/>
    <cellStyle name="Hyperlink" xfId="19826" builtinId="8" hidden="1"/>
    <cellStyle name="Hyperlink" xfId="19828" builtinId="8" hidden="1"/>
    <cellStyle name="Hyperlink" xfId="19830" builtinId="8" hidden="1"/>
    <cellStyle name="Hyperlink" xfId="19832" builtinId="8" hidden="1"/>
    <cellStyle name="Hyperlink" xfId="19834" builtinId="8" hidden="1"/>
    <cellStyle name="Hyperlink" xfId="19836" builtinId="8" hidden="1"/>
    <cellStyle name="Hyperlink" xfId="19838" builtinId="8" hidden="1"/>
    <cellStyle name="Hyperlink" xfId="19840" builtinId="8" hidden="1"/>
    <cellStyle name="Hyperlink" xfId="19842" builtinId="8" hidden="1"/>
    <cellStyle name="Hyperlink" xfId="19844" builtinId="8" hidden="1"/>
    <cellStyle name="Hyperlink" xfId="19846" builtinId="8" hidden="1"/>
    <cellStyle name="Hyperlink" xfId="19848" builtinId="8" hidden="1"/>
    <cellStyle name="Hyperlink" xfId="19850" builtinId="8" hidden="1"/>
    <cellStyle name="Hyperlink" xfId="19852" builtinId="8" hidden="1"/>
    <cellStyle name="Hyperlink" xfId="19854" builtinId="8" hidden="1"/>
    <cellStyle name="Hyperlink" xfId="19856" builtinId="8" hidden="1"/>
    <cellStyle name="Hyperlink" xfId="19858" builtinId="8" hidden="1"/>
    <cellStyle name="Hyperlink" xfId="19860" builtinId="8" hidden="1"/>
    <cellStyle name="Hyperlink" xfId="19862" builtinId="8" hidden="1"/>
    <cellStyle name="Hyperlink" xfId="19864" builtinId="8" hidden="1"/>
    <cellStyle name="Hyperlink" xfId="19866" builtinId="8" hidden="1"/>
    <cellStyle name="Hyperlink" xfId="19868" builtinId="8" hidden="1"/>
    <cellStyle name="Hyperlink" xfId="19870" builtinId="8" hidden="1"/>
    <cellStyle name="Hyperlink" xfId="19872" builtinId="8" hidden="1"/>
    <cellStyle name="Hyperlink" xfId="19874" builtinId="8" hidden="1"/>
    <cellStyle name="Hyperlink" xfId="19876" builtinId="8" hidden="1"/>
    <cellStyle name="Hyperlink" xfId="19878" builtinId="8" hidden="1"/>
    <cellStyle name="Hyperlink" xfId="19880" builtinId="8" hidden="1"/>
    <cellStyle name="Hyperlink" xfId="19882" builtinId="8" hidden="1"/>
    <cellStyle name="Hyperlink" xfId="19884" builtinId="8" hidden="1"/>
    <cellStyle name="Hyperlink" xfId="19886" builtinId="8" hidden="1"/>
    <cellStyle name="Hyperlink" xfId="19888" builtinId="8" hidden="1"/>
    <cellStyle name="Hyperlink" xfId="19890" builtinId="8" hidden="1"/>
    <cellStyle name="Hyperlink" xfId="19892" builtinId="8" hidden="1"/>
    <cellStyle name="Hyperlink" xfId="19894" builtinId="8" hidden="1"/>
    <cellStyle name="Hyperlink" xfId="19896" builtinId="8" hidden="1"/>
    <cellStyle name="Hyperlink" xfId="19898" builtinId="8" hidden="1"/>
    <cellStyle name="Hyperlink" xfId="19900" builtinId="8" hidden="1"/>
    <cellStyle name="Hyperlink" xfId="19902" builtinId="8" hidden="1"/>
    <cellStyle name="Hyperlink" xfId="19904" builtinId="8" hidden="1"/>
    <cellStyle name="Hyperlink" xfId="19906" builtinId="8" hidden="1"/>
    <cellStyle name="Hyperlink" xfId="19908" builtinId="8" hidden="1"/>
    <cellStyle name="Hyperlink" xfId="19910" builtinId="8" hidden="1"/>
    <cellStyle name="Hyperlink" xfId="19912" builtinId="8" hidden="1"/>
    <cellStyle name="Hyperlink" xfId="19914" builtinId="8" hidden="1"/>
    <cellStyle name="Hyperlink" xfId="19928" builtinId="8" hidden="1"/>
    <cellStyle name="Hyperlink" xfId="19930" builtinId="8" hidden="1"/>
    <cellStyle name="Hyperlink" xfId="19932" builtinId="8" hidden="1"/>
    <cellStyle name="Hyperlink" xfId="19934" builtinId="8" hidden="1"/>
    <cellStyle name="Hyperlink" xfId="19936" builtinId="8" hidden="1"/>
    <cellStyle name="Hyperlink" xfId="19938" builtinId="8" hidden="1"/>
    <cellStyle name="Hyperlink" xfId="19940" builtinId="8" hidden="1"/>
    <cellStyle name="Hyperlink" xfId="19942" builtinId="8" hidden="1"/>
    <cellStyle name="Hyperlink" xfId="19944" builtinId="8" hidden="1"/>
    <cellStyle name="Hyperlink" xfId="19946" builtinId="8" hidden="1"/>
    <cellStyle name="Hyperlink" xfId="19948" builtinId="8" hidden="1"/>
    <cellStyle name="Hyperlink" xfId="19950" builtinId="8" hidden="1"/>
    <cellStyle name="Hyperlink" xfId="19952" builtinId="8" hidden="1"/>
    <cellStyle name="Hyperlink" xfId="19954" builtinId="8" hidden="1"/>
    <cellStyle name="Hyperlink" xfId="19956" builtinId="8" hidden="1"/>
    <cellStyle name="Hyperlink" xfId="19958" builtinId="8" hidden="1"/>
    <cellStyle name="Hyperlink" xfId="19960" builtinId="8" hidden="1"/>
    <cellStyle name="Hyperlink" xfId="19962" builtinId="8" hidden="1"/>
    <cellStyle name="Hyperlink" xfId="19964" builtinId="8" hidden="1"/>
    <cellStyle name="Hyperlink" xfId="19966" builtinId="8" hidden="1"/>
    <cellStyle name="Hyperlink" xfId="19968" builtinId="8" hidden="1"/>
    <cellStyle name="Hyperlink" xfId="19970" builtinId="8" hidden="1"/>
    <cellStyle name="Hyperlink" xfId="19972" builtinId="8" hidden="1"/>
    <cellStyle name="Hyperlink" xfId="19974" builtinId="8" hidden="1"/>
    <cellStyle name="Hyperlink" xfId="19976" builtinId="8" hidden="1"/>
    <cellStyle name="Hyperlink" xfId="19979" builtinId="8" hidden="1"/>
    <cellStyle name="Hyperlink" xfId="19981" builtinId="8" hidden="1"/>
    <cellStyle name="Hyperlink" xfId="19983" builtinId="8" hidden="1"/>
    <cellStyle name="Hyperlink" xfId="19985" builtinId="8" hidden="1"/>
    <cellStyle name="Hyperlink" xfId="19987" builtinId="8" hidden="1"/>
    <cellStyle name="Hyperlink" xfId="19989" builtinId="8" hidden="1"/>
    <cellStyle name="Hyperlink" xfId="19991" builtinId="8" hidden="1"/>
    <cellStyle name="Hyperlink" xfId="19993" builtinId="8" hidden="1"/>
    <cellStyle name="Hyperlink" xfId="19995" builtinId="8" hidden="1"/>
    <cellStyle name="Hyperlink" xfId="19997" builtinId="8" hidden="1"/>
    <cellStyle name="Hyperlink" xfId="19999" builtinId="8" hidden="1"/>
    <cellStyle name="Hyperlink" xfId="20001" builtinId="8" hidden="1"/>
    <cellStyle name="Hyperlink" xfId="20003" builtinId="8" hidden="1"/>
    <cellStyle name="Hyperlink" xfId="20005" builtinId="8" hidden="1"/>
    <cellStyle name="Hyperlink" xfId="20007" builtinId="8" hidden="1"/>
    <cellStyle name="Hyperlink" xfId="20009" builtinId="8" hidden="1"/>
    <cellStyle name="Hyperlink" xfId="20011" builtinId="8" hidden="1"/>
    <cellStyle name="Hyperlink" xfId="20013" builtinId="8" hidden="1"/>
    <cellStyle name="Hyperlink" xfId="20015" builtinId="8" hidden="1"/>
    <cellStyle name="Hyperlink" xfId="20017" builtinId="8" hidden="1"/>
    <cellStyle name="Hyperlink" xfId="20019" builtinId="8" hidden="1"/>
    <cellStyle name="Hyperlink" xfId="20021" builtinId="8" hidden="1"/>
    <cellStyle name="Hyperlink" xfId="20023" builtinId="8" hidden="1"/>
    <cellStyle name="Hyperlink" xfId="20025" builtinId="8" hidden="1"/>
    <cellStyle name="Hyperlink" xfId="20027" builtinId="8" hidden="1"/>
    <cellStyle name="Hyperlink" xfId="20029" builtinId="8" hidden="1"/>
    <cellStyle name="Hyperlink" xfId="20031" builtinId="8" hidden="1"/>
    <cellStyle name="Hyperlink" xfId="20033" builtinId="8" hidden="1"/>
    <cellStyle name="Hyperlink" xfId="20035" builtinId="8" hidden="1"/>
    <cellStyle name="Hyperlink" xfId="20037" builtinId="8" hidden="1"/>
    <cellStyle name="Hyperlink" xfId="20039" builtinId="8" hidden="1"/>
    <cellStyle name="Hyperlink" xfId="20041" builtinId="8" hidden="1"/>
    <cellStyle name="Hyperlink" xfId="20043" builtinId="8" hidden="1"/>
    <cellStyle name="Hyperlink" xfId="20045" builtinId="8" hidden="1"/>
    <cellStyle name="Hyperlink" xfId="20047" builtinId="8" hidden="1"/>
    <cellStyle name="Hyperlink" xfId="20049" builtinId="8" hidden="1"/>
    <cellStyle name="Hyperlink" xfId="20051" builtinId="8" hidden="1"/>
    <cellStyle name="Hyperlink" xfId="20053" builtinId="8" hidden="1"/>
    <cellStyle name="Hyperlink" xfId="20055" builtinId="8" hidden="1"/>
    <cellStyle name="Hyperlink" xfId="20057" builtinId="8" hidden="1"/>
    <cellStyle name="Hyperlink" xfId="20059" builtinId="8" hidden="1"/>
    <cellStyle name="Hyperlink" xfId="20061" builtinId="8" hidden="1"/>
    <cellStyle name="Hyperlink" xfId="20063" builtinId="8" hidden="1"/>
    <cellStyle name="Hyperlink" xfId="20066" builtinId="8" hidden="1"/>
    <cellStyle name="Hyperlink" xfId="20068" builtinId="8" hidden="1"/>
    <cellStyle name="Hyperlink" xfId="20070" builtinId="8" hidden="1"/>
    <cellStyle name="Hyperlink" xfId="20072" builtinId="8" hidden="1"/>
    <cellStyle name="Hyperlink" xfId="20074" builtinId="8" hidden="1"/>
    <cellStyle name="Hyperlink" xfId="20076" builtinId="8" hidden="1"/>
    <cellStyle name="Hyperlink" xfId="20078" builtinId="8" hidden="1"/>
    <cellStyle name="Hyperlink" xfId="20080" builtinId="8" hidden="1"/>
    <cellStyle name="Hyperlink" xfId="20082" builtinId="8" hidden="1"/>
    <cellStyle name="Hyperlink" xfId="20084" builtinId="8" hidden="1"/>
    <cellStyle name="Hyperlink" xfId="20086" builtinId="8" hidden="1"/>
    <cellStyle name="Hyperlink" xfId="20088" builtinId="8" hidden="1"/>
    <cellStyle name="Hyperlink" xfId="20090" builtinId="8" hidden="1"/>
    <cellStyle name="Hyperlink" xfId="20092" builtinId="8" hidden="1"/>
    <cellStyle name="Hyperlink" xfId="20094" builtinId="8" hidden="1"/>
    <cellStyle name="Hyperlink" xfId="20096" builtinId="8" hidden="1"/>
    <cellStyle name="Hyperlink" xfId="20098" builtinId="8" hidden="1"/>
    <cellStyle name="Hyperlink" xfId="20100" builtinId="8" hidden="1"/>
    <cellStyle name="Hyperlink" xfId="20102" builtinId="8" hidden="1"/>
    <cellStyle name="Hyperlink" xfId="20104" builtinId="8" hidden="1"/>
    <cellStyle name="Hyperlink" xfId="20106" builtinId="8" hidden="1"/>
    <cellStyle name="Hyperlink" xfId="20108" builtinId="8" hidden="1"/>
    <cellStyle name="Hyperlink" xfId="20110" builtinId="8" hidden="1"/>
    <cellStyle name="Hyperlink" xfId="20122" builtinId="8" hidden="1"/>
    <cellStyle name="Hyperlink" xfId="20124" builtinId="8" hidden="1"/>
    <cellStyle name="Hyperlink" xfId="20126" builtinId="8" hidden="1"/>
    <cellStyle name="Hyperlink" xfId="20128" builtinId="8" hidden="1"/>
    <cellStyle name="Hyperlink" xfId="20130" builtinId="8" hidden="1"/>
    <cellStyle name="Hyperlink" xfId="20132" builtinId="8" hidden="1"/>
    <cellStyle name="Hyperlink" xfId="20134" builtinId="8" hidden="1"/>
    <cellStyle name="Hyperlink" xfId="20136" builtinId="8" hidden="1"/>
    <cellStyle name="Hyperlink" xfId="20138" builtinId="8" hidden="1"/>
    <cellStyle name="Hyperlink" xfId="20140" builtinId="8" hidden="1"/>
    <cellStyle name="Hyperlink" xfId="20142" builtinId="8" hidden="1"/>
    <cellStyle name="Hyperlink" xfId="20144" builtinId="8" hidden="1"/>
    <cellStyle name="Hyperlink" xfId="20146" builtinId="8" hidden="1"/>
    <cellStyle name="Hyperlink" xfId="20148" builtinId="8" hidden="1"/>
    <cellStyle name="Hyperlink" xfId="20150" builtinId="8" hidden="1"/>
    <cellStyle name="Hyperlink" xfId="20152" builtinId="8" hidden="1"/>
    <cellStyle name="Hyperlink" xfId="20154" builtinId="8" hidden="1"/>
    <cellStyle name="Hyperlink" xfId="20156" builtinId="8" hidden="1"/>
    <cellStyle name="Hyperlink" xfId="20158" builtinId="8" hidden="1"/>
    <cellStyle name="Hyperlink" xfId="20160" builtinId="8" hidden="1"/>
    <cellStyle name="Hyperlink" xfId="20162" builtinId="8" hidden="1"/>
    <cellStyle name="Hyperlink" xfId="20164" builtinId="8" hidden="1"/>
    <cellStyle name="Hyperlink" xfId="20166" builtinId="8" hidden="1"/>
    <cellStyle name="Hyperlink" xfId="20168" builtinId="8" hidden="1"/>
    <cellStyle name="Hyperlink" xfId="20170" builtinId="8" hidden="1"/>
    <cellStyle name="Hyperlink" xfId="20173" builtinId="8" hidden="1"/>
    <cellStyle name="Hyperlink" xfId="20175" builtinId="8" hidden="1"/>
    <cellStyle name="Hyperlink" xfId="20177" builtinId="8" hidden="1"/>
    <cellStyle name="Hyperlink" xfId="20179" builtinId="8" hidden="1"/>
    <cellStyle name="Hyperlink" xfId="20181" builtinId="8" hidden="1"/>
    <cellStyle name="Hyperlink" xfId="20183" builtinId="8" hidden="1"/>
    <cellStyle name="Hyperlink" xfId="20185" builtinId="8" hidden="1"/>
    <cellStyle name="Hyperlink" xfId="20187" builtinId="8" hidden="1"/>
    <cellStyle name="Hyperlink" xfId="20189" builtinId="8" hidden="1"/>
    <cellStyle name="Hyperlink" xfId="20191" builtinId="8" hidden="1"/>
    <cellStyle name="Hyperlink" xfId="20193" builtinId="8" hidden="1"/>
    <cellStyle name="Hyperlink" xfId="20195" builtinId="8" hidden="1"/>
    <cellStyle name="Hyperlink" xfId="20197" builtinId="8" hidden="1"/>
    <cellStyle name="Hyperlink" xfId="20199" builtinId="8" hidden="1"/>
    <cellStyle name="Hyperlink" xfId="20201" builtinId="8" hidden="1"/>
    <cellStyle name="Hyperlink" xfId="20203" builtinId="8" hidden="1"/>
    <cellStyle name="Hyperlink" xfId="20205" builtinId="8" hidden="1"/>
    <cellStyle name="Hyperlink" xfId="20207" builtinId="8" hidden="1"/>
    <cellStyle name="Hyperlink" xfId="20209" builtinId="8" hidden="1"/>
    <cellStyle name="Hyperlink" xfId="20211" builtinId="8" hidden="1"/>
    <cellStyle name="Hyperlink" xfId="20213" builtinId="8" hidden="1"/>
    <cellStyle name="Hyperlink" xfId="20215" builtinId="8" hidden="1"/>
    <cellStyle name="Hyperlink" xfId="20217" builtinId="8" hidden="1"/>
    <cellStyle name="Hyperlink" xfId="20219" builtinId="8" hidden="1"/>
    <cellStyle name="Hyperlink" xfId="20221" builtinId="8" hidden="1"/>
    <cellStyle name="Hyperlink" xfId="20223" builtinId="8" hidden="1"/>
    <cellStyle name="Hyperlink" xfId="20225" builtinId="8" hidden="1"/>
    <cellStyle name="Hyperlink" xfId="20227" builtinId="8" hidden="1"/>
    <cellStyle name="Hyperlink" xfId="20229" builtinId="8" hidden="1"/>
    <cellStyle name="Hyperlink" xfId="20231" builtinId="8" hidden="1"/>
    <cellStyle name="Hyperlink" xfId="20233" builtinId="8" hidden="1"/>
    <cellStyle name="Hyperlink" xfId="20235" builtinId="8" hidden="1"/>
    <cellStyle name="Hyperlink" xfId="20237" builtinId="8" hidden="1"/>
    <cellStyle name="Hyperlink" xfId="20239" builtinId="8" hidden="1"/>
    <cellStyle name="Hyperlink" xfId="20241" builtinId="8" hidden="1"/>
    <cellStyle name="Hyperlink" xfId="20243" builtinId="8" hidden="1"/>
    <cellStyle name="Hyperlink" xfId="20245" builtinId="8" hidden="1"/>
    <cellStyle name="Hyperlink" xfId="20247" builtinId="8" hidden="1"/>
    <cellStyle name="Hyperlink" xfId="20249" builtinId="8" hidden="1"/>
    <cellStyle name="Hyperlink" xfId="20251" builtinId="8" hidden="1"/>
    <cellStyle name="Hyperlink" xfId="20253" builtinId="8" hidden="1"/>
    <cellStyle name="Hyperlink" xfId="20255" builtinId="8" hidden="1"/>
    <cellStyle name="Hyperlink" xfId="20257" builtinId="8" hidden="1"/>
    <cellStyle name="Hyperlink" xfId="20260" builtinId="8" hidden="1"/>
    <cellStyle name="Hyperlink" xfId="20262" builtinId="8" hidden="1"/>
    <cellStyle name="Hyperlink" xfId="20264" builtinId="8" hidden="1"/>
    <cellStyle name="Hyperlink" xfId="20266" builtinId="8" hidden="1"/>
    <cellStyle name="Hyperlink" xfId="20268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" xfId="20286" builtinId="8" hidden="1"/>
    <cellStyle name="Hyperlink" xfId="20288" builtinId="8" hidden="1"/>
    <cellStyle name="Hyperlink" xfId="20290" builtinId="8" hidden="1"/>
    <cellStyle name="Hyperlink" xfId="20292" builtinId="8" hidden="1"/>
    <cellStyle name="Hyperlink" xfId="20294" builtinId="8" hidden="1"/>
    <cellStyle name="Hyperlink" xfId="20296" builtinId="8" hidden="1"/>
    <cellStyle name="Hyperlink" xfId="20298" builtinId="8" hidden="1"/>
    <cellStyle name="Hyperlink" xfId="20300" builtinId="8" hidden="1"/>
    <cellStyle name="Hyperlink" xfId="20302" builtinId="8" hidden="1"/>
    <cellStyle name="Hyperlink" xfId="20304" builtinId="8" hidden="1"/>
    <cellStyle name="Hyperlink" xfId="20306" builtinId="8" hidden="1"/>
    <cellStyle name="Hyperlink" xfId="20308" builtinId="8" hidden="1"/>
    <cellStyle name="Hyperlink" xfId="20310" builtinId="8" hidden="1"/>
    <cellStyle name="Hyperlink" xfId="20312" builtinId="8" hidden="1"/>
    <cellStyle name="Hyperlink" xfId="20314" builtinId="8" hidden="1"/>
    <cellStyle name="Hyperlink" xfId="20316" builtinId="8" hidden="1"/>
    <cellStyle name="Hyperlink" xfId="20318" builtinId="8" hidden="1"/>
    <cellStyle name="Hyperlink" xfId="20320" builtinId="8" hidden="1"/>
    <cellStyle name="Hyperlink" xfId="20322" builtinId="8" hidden="1"/>
    <cellStyle name="Hyperlink" xfId="20324" builtinId="8" hidden="1"/>
    <cellStyle name="Hyperlink" xfId="20326" builtinId="8" hidden="1"/>
    <cellStyle name="Hyperlink" xfId="20328" builtinId="8" hidden="1"/>
    <cellStyle name="Hyperlink" xfId="20330" builtinId="8" hidden="1"/>
    <cellStyle name="Hyperlink" xfId="20332" builtinId="8" hidden="1"/>
    <cellStyle name="Hyperlink" xfId="20334" builtinId="8" hidden="1"/>
    <cellStyle name="Hyperlink" xfId="20336" builtinId="8" hidden="1"/>
    <cellStyle name="Hyperlink" xfId="20338" builtinId="8" hidden="1"/>
    <cellStyle name="Hyperlink" xfId="20340" builtinId="8" hidden="1"/>
    <cellStyle name="Hyperlink" xfId="20342" builtinId="8" hidden="1"/>
    <cellStyle name="Hyperlink" xfId="20344" builtinId="8" hidden="1"/>
    <cellStyle name="Hyperlink" xfId="20346" builtinId="8" hidden="1"/>
    <cellStyle name="Hyperlink" xfId="20348" builtinId="8" hidden="1"/>
    <cellStyle name="Hyperlink" xfId="20350" builtinId="8" hidden="1"/>
    <cellStyle name="Hyperlink" xfId="20352" builtinId="8" hidden="1"/>
    <cellStyle name="Hyperlink" xfId="20354" builtinId="8" hidden="1"/>
    <cellStyle name="Hyperlink" xfId="20356" builtinId="8" hidden="1"/>
    <cellStyle name="Hyperlink" xfId="20358" builtinId="8" hidden="1"/>
    <cellStyle name="Hyperlink" xfId="20360" builtinId="8" hidden="1"/>
    <cellStyle name="Hyperlink" xfId="20362" builtinId="8" hidden="1"/>
    <cellStyle name="Hyperlink" xfId="20364" builtinId="8" hidden="1"/>
    <cellStyle name="Hyperlink" xfId="20366" builtinId="8" hidden="1"/>
    <cellStyle name="Hyperlink" xfId="20368" builtinId="8" hidden="1"/>
    <cellStyle name="Hyperlink" xfId="20370" builtinId="8" hidden="1"/>
    <cellStyle name="Hyperlink" xfId="20372" builtinId="8" hidden="1"/>
    <cellStyle name="Hyperlink" xfId="20374" builtinId="8" hidden="1"/>
    <cellStyle name="Hyperlink" xfId="20376" builtinId="8" hidden="1"/>
    <cellStyle name="Hyperlink" xfId="20378" builtinId="8" hidden="1"/>
    <cellStyle name="Hyperlink" xfId="20380" builtinId="8" hidden="1"/>
    <cellStyle name="Hyperlink" xfId="20382" builtinId="8" hidden="1"/>
    <cellStyle name="Hyperlink" xfId="20384" builtinId="8" hidden="1"/>
    <cellStyle name="Hyperlink" xfId="20386" builtinId="8" hidden="1"/>
    <cellStyle name="Hyperlink" xfId="20388" builtinId="8" hidden="1"/>
    <cellStyle name="Hyperlink" xfId="20390" builtinId="8" hidden="1"/>
    <cellStyle name="Hyperlink" xfId="20392" builtinId="8" hidden="1"/>
    <cellStyle name="Hyperlink" xfId="20394" builtinId="8" hidden="1"/>
    <cellStyle name="Hyperlink" xfId="20396" builtinId="8" hidden="1"/>
    <cellStyle name="Hyperlink" xfId="20398" builtinId="8" hidden="1"/>
    <cellStyle name="Hyperlink" xfId="20400" builtinId="8" hidden="1"/>
    <cellStyle name="Hyperlink" xfId="20402" builtinId="8" hidden="1"/>
    <cellStyle name="Hyperlink" xfId="20404" builtinId="8" hidden="1"/>
    <cellStyle name="Hyperlink" xfId="20406" builtinId="8" hidden="1"/>
    <cellStyle name="Hyperlink" xfId="20408" builtinId="8" hidden="1"/>
    <cellStyle name="Hyperlink" xfId="20410" builtinId="8" hidden="1"/>
    <cellStyle name="Hyperlink" xfId="20412" builtinId="8" hidden="1"/>
    <cellStyle name="Hyperlink" xfId="20414" builtinId="8" hidden="1"/>
    <cellStyle name="Hyperlink" xfId="20416" builtinId="8" hidden="1"/>
    <cellStyle name="Hyperlink" xfId="20418" builtinId="8" hidden="1"/>
    <cellStyle name="Hyperlink" xfId="20420" builtinId="8" hidden="1"/>
    <cellStyle name="Hyperlink" xfId="20422" builtinId="8" hidden="1"/>
    <cellStyle name="Hyperlink" xfId="20424" builtinId="8" hidden="1"/>
    <cellStyle name="Hyperlink" xfId="20426" builtinId="8" hidden="1"/>
    <cellStyle name="Hyperlink" xfId="20428" builtinId="8" hidden="1"/>
    <cellStyle name="Hyperlink" xfId="20430" builtinId="8" hidden="1"/>
    <cellStyle name="Hyperlink" xfId="20432" builtinId="8" hidden="1"/>
    <cellStyle name="Hyperlink" xfId="20434" builtinId="8" hidden="1"/>
    <cellStyle name="Hyperlink" xfId="20436" builtinId="8" hidden="1"/>
    <cellStyle name="Hyperlink" xfId="20438" builtinId="8" hidden="1"/>
    <cellStyle name="Hyperlink" xfId="20440" builtinId="8" hidden="1"/>
    <cellStyle name="Hyperlink" xfId="20442" builtinId="8" hidden="1"/>
    <cellStyle name="Hyperlink" xfId="20444" builtinId="8" hidden="1"/>
    <cellStyle name="Hyperlink" xfId="20446" builtinId="8" hidden="1"/>
    <cellStyle name="Hyperlink" xfId="20448" builtinId="8" hidden="1"/>
    <cellStyle name="Hyperlink" xfId="20450" builtinId="8" hidden="1"/>
    <cellStyle name="Hyperlink" xfId="20452" builtinId="8" hidden="1"/>
    <cellStyle name="Hyperlink" xfId="20454" builtinId="8" hidden="1"/>
    <cellStyle name="Hyperlink" xfId="20456" builtinId="8" hidden="1"/>
    <cellStyle name="Hyperlink" xfId="20458" builtinId="8" hidden="1"/>
    <cellStyle name="Hyperlink" xfId="20460" builtinId="8" hidden="1"/>
    <cellStyle name="Hyperlink" xfId="20462" builtinId="8" hidden="1"/>
    <cellStyle name="Hyperlink" xfId="20464" builtinId="8" hidden="1"/>
    <cellStyle name="Hyperlink" xfId="20466" builtinId="8" hidden="1"/>
    <cellStyle name="Hyperlink" xfId="20468" builtinId="8" hidden="1"/>
    <cellStyle name="Hyperlink" xfId="20470" builtinId="8" hidden="1"/>
    <cellStyle name="Hyperlink" xfId="20472" builtinId="8" hidden="1"/>
    <cellStyle name="Hyperlink" xfId="20474" builtinId="8" hidden="1"/>
    <cellStyle name="Hyperlink" xfId="20476" builtinId="8" hidden="1"/>
    <cellStyle name="Hyperlink" xfId="20478" builtinId="8" hidden="1"/>
    <cellStyle name="Hyperlink" xfId="20480" builtinId="8" hidden="1"/>
    <cellStyle name="Hyperlink" xfId="20482" builtinId="8" hidden="1"/>
    <cellStyle name="Hyperlink" xfId="20484" builtinId="8" hidden="1"/>
    <cellStyle name="Hyperlink" xfId="20486" builtinId="8" hidden="1"/>
    <cellStyle name="Hyperlink" xfId="20499" builtinId="8" hidden="1"/>
    <cellStyle name="Hyperlink" xfId="20501" builtinId="8" hidden="1"/>
    <cellStyle name="Hyperlink" xfId="20503" builtinId="8" hidden="1"/>
    <cellStyle name="Hyperlink" xfId="20505" builtinId="8" hidden="1"/>
    <cellStyle name="Hyperlink" xfId="20507" builtinId="8" hidden="1"/>
    <cellStyle name="Hyperlink" xfId="20509" builtinId="8" hidden="1"/>
    <cellStyle name="Hyperlink" xfId="20511" builtinId="8" hidden="1"/>
    <cellStyle name="Hyperlink" xfId="20513" builtinId="8" hidden="1"/>
    <cellStyle name="Hyperlink" xfId="20515" builtinId="8" hidden="1"/>
    <cellStyle name="Hyperlink" xfId="20517" builtinId="8" hidden="1"/>
    <cellStyle name="Hyperlink" xfId="20519" builtinId="8" hidden="1"/>
    <cellStyle name="Hyperlink" xfId="20521" builtinId="8" hidden="1"/>
    <cellStyle name="Hyperlink" xfId="20523" builtinId="8" hidden="1"/>
    <cellStyle name="Hyperlink" xfId="20525" builtinId="8" hidden="1"/>
    <cellStyle name="Hyperlink" xfId="20527" builtinId="8" hidden="1"/>
    <cellStyle name="Hyperlink" xfId="20529" builtinId="8" hidden="1"/>
    <cellStyle name="Hyperlink" xfId="20531" builtinId="8" hidden="1"/>
    <cellStyle name="Hyperlink" xfId="20533" builtinId="8" hidden="1"/>
    <cellStyle name="Hyperlink" xfId="20535" builtinId="8" hidden="1"/>
    <cellStyle name="Hyperlink" xfId="20537" builtinId="8" hidden="1"/>
    <cellStyle name="Hyperlink" xfId="20539" builtinId="8" hidden="1"/>
    <cellStyle name="Hyperlink" xfId="20541" builtinId="8" hidden="1"/>
    <cellStyle name="Hyperlink" xfId="20543" builtinId="8" hidden="1"/>
    <cellStyle name="Hyperlink" xfId="20545" builtinId="8" hidden="1"/>
    <cellStyle name="Hyperlink" xfId="20547" builtinId="8" hidden="1"/>
    <cellStyle name="Hyperlink" xfId="20550" builtinId="8" hidden="1"/>
    <cellStyle name="Hyperlink" xfId="20552" builtinId="8" hidden="1"/>
    <cellStyle name="Hyperlink" xfId="20554" builtinId="8" hidden="1"/>
    <cellStyle name="Hyperlink" xfId="20556" builtinId="8" hidden="1"/>
    <cellStyle name="Hyperlink" xfId="20558" builtinId="8" hidden="1"/>
    <cellStyle name="Hyperlink" xfId="20560" builtinId="8" hidden="1"/>
    <cellStyle name="Hyperlink" xfId="20562" builtinId="8" hidden="1"/>
    <cellStyle name="Hyperlink" xfId="20564" builtinId="8" hidden="1"/>
    <cellStyle name="Hyperlink" xfId="20566" builtinId="8" hidden="1"/>
    <cellStyle name="Hyperlink" xfId="20568" builtinId="8" hidden="1"/>
    <cellStyle name="Hyperlink" xfId="20570" builtinId="8" hidden="1"/>
    <cellStyle name="Hyperlink" xfId="20572" builtinId="8" hidden="1"/>
    <cellStyle name="Hyperlink" xfId="20574" builtinId="8" hidden="1"/>
    <cellStyle name="Hyperlink" xfId="20576" builtinId="8" hidden="1"/>
    <cellStyle name="Hyperlink" xfId="20578" builtinId="8" hidden="1"/>
    <cellStyle name="Hyperlink" xfId="20580" builtinId="8" hidden="1"/>
    <cellStyle name="Hyperlink" xfId="20582" builtinId="8" hidden="1"/>
    <cellStyle name="Hyperlink" xfId="20584" builtinId="8" hidden="1"/>
    <cellStyle name="Hyperlink" xfId="20586" builtinId="8" hidden="1"/>
    <cellStyle name="Hyperlink" xfId="20588" builtinId="8" hidden="1"/>
    <cellStyle name="Hyperlink" xfId="20590" builtinId="8" hidden="1"/>
    <cellStyle name="Hyperlink" xfId="20592" builtinId="8" hidden="1"/>
    <cellStyle name="Hyperlink" xfId="20594" builtinId="8" hidden="1"/>
    <cellStyle name="Hyperlink" xfId="20596" builtinId="8" hidden="1"/>
    <cellStyle name="Hyperlink" xfId="20598" builtinId="8" hidden="1"/>
    <cellStyle name="Hyperlink" xfId="20600" builtinId="8" hidden="1"/>
    <cellStyle name="Hyperlink" xfId="20602" builtinId="8" hidden="1"/>
    <cellStyle name="Hyperlink" xfId="20604" builtinId="8" hidden="1"/>
    <cellStyle name="Hyperlink" xfId="20606" builtinId="8" hidden="1"/>
    <cellStyle name="Hyperlink" xfId="20608" builtinId="8" hidden="1"/>
    <cellStyle name="Hyperlink" xfId="20610" builtinId="8" hidden="1"/>
    <cellStyle name="Hyperlink" xfId="20612" builtinId="8" hidden="1"/>
    <cellStyle name="Hyperlink" xfId="20614" builtinId="8" hidden="1"/>
    <cellStyle name="Hyperlink" xfId="20616" builtinId="8" hidden="1"/>
    <cellStyle name="Hyperlink" xfId="20618" builtinId="8" hidden="1"/>
    <cellStyle name="Hyperlink" xfId="20620" builtinId="8" hidden="1"/>
    <cellStyle name="Hyperlink" xfId="20622" builtinId="8" hidden="1"/>
    <cellStyle name="Hyperlink" xfId="20624" builtinId="8" hidden="1"/>
    <cellStyle name="Hyperlink" xfId="20626" builtinId="8" hidden="1"/>
    <cellStyle name="Hyperlink" xfId="20628" builtinId="8" hidden="1"/>
    <cellStyle name="Hyperlink" xfId="20630" builtinId="8" hidden="1"/>
    <cellStyle name="Hyperlink" xfId="20632" builtinId="8" hidden="1"/>
    <cellStyle name="Hyperlink" xfId="20634" builtinId="8" hidden="1"/>
    <cellStyle name="Hyperlink" xfId="20637" builtinId="8" hidden="1"/>
    <cellStyle name="Hyperlink" xfId="20639" builtinId="8" hidden="1"/>
    <cellStyle name="Hyperlink" xfId="20641" builtinId="8" hidden="1"/>
    <cellStyle name="Hyperlink" xfId="20643" builtinId="8" hidden="1"/>
    <cellStyle name="Hyperlink" xfId="20645" builtinId="8" hidden="1"/>
    <cellStyle name="Hyperlink" xfId="20647" builtinId="8" hidden="1"/>
    <cellStyle name="Hyperlink" xfId="20649" builtinId="8" hidden="1"/>
    <cellStyle name="Hyperlink" xfId="20651" builtinId="8" hidden="1"/>
    <cellStyle name="Hyperlink" xfId="20653" builtinId="8" hidden="1"/>
    <cellStyle name="Hyperlink" xfId="20655" builtinId="8" hidden="1"/>
    <cellStyle name="Hyperlink" xfId="20657" builtinId="8" hidden="1"/>
    <cellStyle name="Hyperlink" xfId="20659" builtinId="8" hidden="1"/>
    <cellStyle name="Hyperlink" xfId="20661" builtinId="8" hidden="1"/>
    <cellStyle name="Hyperlink" xfId="20663" builtinId="8" hidden="1"/>
    <cellStyle name="Hyperlink" xfId="20665" builtinId="8" hidden="1"/>
    <cellStyle name="Hyperlink" xfId="20667" builtinId="8" hidden="1"/>
    <cellStyle name="Hyperlink" xfId="20669" builtinId="8" hidden="1"/>
    <cellStyle name="Hyperlink" xfId="20671" builtinId="8" hidden="1"/>
    <cellStyle name="Hyperlink" xfId="20673" builtinId="8" hidden="1"/>
    <cellStyle name="Hyperlink" xfId="20675" builtinId="8" hidden="1"/>
    <cellStyle name="Hyperlink" xfId="20677" builtinId="8" hidden="1"/>
    <cellStyle name="Hyperlink" xfId="20679" builtinId="8" hidden="1"/>
    <cellStyle name="Hyperlink" xfId="20681" builtinId="8" hidden="1"/>
    <cellStyle name="Hyperlink" xfId="20683" builtinId="8" hidden="1"/>
    <cellStyle name="Hyperlink" xfId="20685" builtinId="8" hidden="1"/>
    <cellStyle name="Hyperlink" xfId="20687" builtinId="8" hidden="1"/>
    <cellStyle name="Hyperlink" xfId="20689" builtinId="8" hidden="1"/>
    <cellStyle name="Hyperlink" xfId="20691" builtinId="8" hidden="1"/>
    <cellStyle name="Hyperlink" xfId="20693" builtinId="8" hidden="1"/>
    <cellStyle name="Hyperlink" xfId="20695" builtinId="8" hidden="1"/>
    <cellStyle name="Hyperlink" xfId="20697" builtinId="8" hidden="1"/>
    <cellStyle name="Hyperlink" xfId="20699" builtinId="8" hidden="1"/>
    <cellStyle name="Hyperlink" xfId="20701" builtinId="8" hidden="1"/>
    <cellStyle name="Hyperlink" xfId="20703" builtinId="8" hidden="1"/>
    <cellStyle name="Hyperlink" xfId="20705" builtinId="8" hidden="1"/>
    <cellStyle name="Hyperlink" xfId="20707" builtinId="8" hidden="1"/>
    <cellStyle name="Hyperlink" xfId="20709" builtinId="8" hidden="1"/>
    <cellStyle name="Hyperlink" xfId="20711" builtinId="8" hidden="1"/>
    <cellStyle name="Hyperlink" xfId="20713" builtinId="8" hidden="1"/>
    <cellStyle name="Hyperlink" xfId="20715" builtinId="8" hidden="1"/>
    <cellStyle name="Hyperlink" xfId="20717" builtinId="8" hidden="1"/>
    <cellStyle name="Hyperlink" xfId="20719" builtinId="8" hidden="1"/>
    <cellStyle name="Hyperlink" xfId="20721" builtinId="8" hidden="1"/>
    <cellStyle name="Hyperlink" xfId="20723" builtinId="8" hidden="1"/>
    <cellStyle name="Hyperlink" xfId="20725" builtinId="8" hidden="1"/>
    <cellStyle name="Hyperlink" xfId="20727" builtinId="8" hidden="1"/>
    <cellStyle name="Hyperlink" xfId="20729" builtinId="8" hidden="1"/>
    <cellStyle name="Hyperlink" xfId="20731" builtinId="8" hidden="1"/>
    <cellStyle name="Hyperlink" xfId="20733" builtinId="8" hidden="1"/>
    <cellStyle name="Hyperlink" xfId="20735" builtinId="8" hidden="1"/>
    <cellStyle name="Hyperlink" xfId="20737" builtinId="8" hidden="1"/>
    <cellStyle name="Hyperlink" xfId="20739" builtinId="8" hidden="1"/>
    <cellStyle name="Hyperlink" xfId="20741" builtinId="8" hidden="1"/>
    <cellStyle name="Hyperlink" xfId="20743" builtinId="8" hidden="1"/>
    <cellStyle name="Hyperlink" xfId="20745" builtinId="8" hidden="1"/>
    <cellStyle name="Hyperlink" xfId="20747" builtinId="8" hidden="1"/>
    <cellStyle name="Hyperlink" xfId="20749" builtinId="8" hidden="1"/>
    <cellStyle name="Hyperlink" xfId="20751" builtinId="8" hidden="1"/>
    <cellStyle name="Hyperlink" xfId="20753" builtinId="8" hidden="1"/>
    <cellStyle name="Hyperlink" xfId="20755" builtinId="8" hidden="1"/>
    <cellStyle name="Hyperlink" xfId="20757" builtinId="8" hidden="1"/>
    <cellStyle name="Hyperlink" xfId="20759" builtinId="8" hidden="1"/>
    <cellStyle name="Hyperlink" xfId="20761" builtinId="8" hidden="1"/>
    <cellStyle name="Hyperlink" xfId="20763" builtinId="8" hidden="1"/>
    <cellStyle name="Hyperlink" xfId="20765" builtinId="8" hidden="1"/>
    <cellStyle name="Hyperlink" xfId="20767" builtinId="8" hidden="1"/>
    <cellStyle name="Hyperlink" xfId="20769" builtinId="8" hidden="1"/>
    <cellStyle name="Hyperlink" xfId="20771" builtinId="8" hidden="1"/>
    <cellStyle name="Hyperlink" xfId="20773" builtinId="8" hidden="1"/>
    <cellStyle name="Hyperlink" xfId="20775" builtinId="8" hidden="1"/>
    <cellStyle name="Hyperlink" xfId="20777" builtinId="8" hidden="1"/>
    <cellStyle name="Hyperlink" xfId="20779" builtinId="8" hidden="1"/>
    <cellStyle name="Hyperlink" xfId="20781" builtinId="8" hidden="1"/>
    <cellStyle name="Hyperlink" xfId="20783" builtinId="8" hidden="1"/>
    <cellStyle name="Hyperlink" xfId="20785" builtinId="8" hidden="1"/>
    <cellStyle name="Hyperlink" xfId="20787" builtinId="8" hidden="1"/>
    <cellStyle name="Hyperlink" xfId="20789" builtinId="8" hidden="1"/>
    <cellStyle name="Hyperlink" xfId="20791" builtinId="8" hidden="1"/>
    <cellStyle name="Hyperlink" xfId="20793" builtinId="8" hidden="1"/>
    <cellStyle name="Hyperlink" xfId="20795" builtinId="8" hidden="1"/>
    <cellStyle name="Hyperlink" xfId="20797" builtinId="8" hidden="1"/>
    <cellStyle name="Hyperlink" xfId="20799" builtinId="8" hidden="1"/>
    <cellStyle name="Hyperlink" xfId="20801" builtinId="8" hidden="1"/>
    <cellStyle name="Hyperlink" xfId="20803" builtinId="8" hidden="1"/>
    <cellStyle name="Hyperlink" xfId="20805" builtinId="8" hidden="1"/>
    <cellStyle name="Hyperlink" xfId="20807" builtinId="8" hidden="1"/>
    <cellStyle name="Hyperlink" xfId="20809" builtinId="8" hidden="1"/>
    <cellStyle name="Hyperlink" xfId="20811" builtinId="8" hidden="1"/>
    <cellStyle name="Hyperlink" xfId="20813" builtinId="8" hidden="1"/>
    <cellStyle name="Hyperlink" xfId="20815" builtinId="8" hidden="1"/>
    <cellStyle name="Hyperlink" xfId="20817" builtinId="8" hidden="1"/>
    <cellStyle name="Hyperlink" xfId="20819" builtinId="8" hidden="1"/>
    <cellStyle name="Hyperlink" xfId="20821" builtinId="8" hidden="1"/>
    <cellStyle name="Hyperlink" xfId="20823" builtinId="8" hidden="1"/>
    <cellStyle name="Hyperlink" xfId="20825" builtinId="8" hidden="1"/>
    <cellStyle name="Hyperlink" xfId="20827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35" builtinId="8" hidden="1"/>
    <cellStyle name="Hyperlink" xfId="20837" builtinId="8" hidden="1"/>
    <cellStyle name="Hyperlink" xfId="20839" builtinId="8" hidden="1"/>
    <cellStyle name="Hyperlink" xfId="20841" builtinId="8" hidden="1"/>
    <cellStyle name="Hyperlink" xfId="20843" builtinId="8" hidden="1"/>
    <cellStyle name="Hyperlink" xfId="20845" builtinId="8" hidden="1"/>
    <cellStyle name="Hyperlink" xfId="20847" builtinId="8" hidden="1"/>
    <cellStyle name="Hyperlink" xfId="20849" builtinId="8" hidden="1"/>
    <cellStyle name="Hyperlink" xfId="20851" builtinId="8" hidden="1"/>
    <cellStyle name="Hyperlink" xfId="20853" builtinId="8" hidden="1"/>
    <cellStyle name="Hyperlink" xfId="20855" builtinId="8" hidden="1"/>
    <cellStyle name="Hyperlink" xfId="20857" builtinId="8" hidden="1"/>
    <cellStyle name="Hyperlink" xfId="20859" builtinId="8" hidden="1"/>
    <cellStyle name="Hyperlink" xfId="20861" builtinId="8" hidden="1"/>
    <cellStyle name="Hyperlink" xfId="20863" builtinId="8" hidden="1"/>
    <cellStyle name="Hyperlink" xfId="20497" builtinId="8" hidden="1"/>
    <cellStyle name="Hyperlink" xfId="20865" builtinId="8" hidden="1"/>
    <cellStyle name="Hyperlink" xfId="20867" builtinId="8" hidden="1"/>
    <cellStyle name="Hyperlink" xfId="20869" builtinId="8" hidden="1"/>
    <cellStyle name="Hyperlink" xfId="20871" builtinId="8" hidden="1"/>
    <cellStyle name="Hyperlink" xfId="20873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81" builtinId="8" hidden="1"/>
    <cellStyle name="Hyperlink" xfId="20883" builtinId="8" hidden="1"/>
    <cellStyle name="Hyperlink" xfId="20885" builtinId="8" hidden="1"/>
    <cellStyle name="Hyperlink" xfId="20887" builtinId="8" hidden="1"/>
    <cellStyle name="Hyperlink" xfId="20889" builtinId="8" hidden="1"/>
    <cellStyle name="Hyperlink" xfId="20891" builtinId="8" hidden="1"/>
    <cellStyle name="Hyperlink" xfId="20893" builtinId="8" hidden="1"/>
    <cellStyle name="Hyperlink" xfId="20895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903" builtinId="8" hidden="1"/>
    <cellStyle name="Hyperlink" xfId="20905" builtinId="8" hidden="1"/>
    <cellStyle name="Hyperlink" xfId="20907" builtinId="8" hidden="1"/>
    <cellStyle name="Hyperlink" xfId="20909" builtinId="8" hidden="1"/>
    <cellStyle name="Hyperlink" xfId="20911" builtinId="8" hidden="1"/>
    <cellStyle name="Hyperlink" xfId="20913" builtinId="8" hidden="1"/>
    <cellStyle name="Hyperlink" xfId="20915" builtinId="8" hidden="1"/>
    <cellStyle name="Hyperlink" xfId="20917" builtinId="8" hidden="1"/>
    <cellStyle name="Hyperlink" xfId="20919" builtinId="8" hidden="1"/>
    <cellStyle name="Hyperlink" xfId="20921" builtinId="8" hidden="1"/>
    <cellStyle name="Hyperlink" xfId="20923" builtinId="8" hidden="1"/>
    <cellStyle name="Hyperlink" xfId="20925" builtinId="8" hidden="1"/>
    <cellStyle name="Hyperlink" xfId="20927" builtinId="8" hidden="1"/>
    <cellStyle name="Hyperlink" xfId="20929" builtinId="8" hidden="1"/>
    <cellStyle name="Hyperlink" xfId="20931" builtinId="8" hidden="1"/>
    <cellStyle name="Hyperlink" xfId="20933" builtinId="8" hidden="1"/>
    <cellStyle name="Hyperlink" xfId="20935" builtinId="8" hidden="1"/>
    <cellStyle name="Hyperlink" xfId="20937" builtinId="8" hidden="1"/>
    <cellStyle name="Hyperlink" xfId="20939" builtinId="8" hidden="1"/>
    <cellStyle name="Hyperlink" xfId="20941" builtinId="8" hidden="1"/>
    <cellStyle name="Hyperlink" xfId="20943" builtinId="8" hidden="1"/>
    <cellStyle name="Hyperlink" xfId="20945" builtinId="8" hidden="1"/>
    <cellStyle name="Hyperlink" xfId="20947" builtinId="8" hidden="1"/>
    <cellStyle name="Hyperlink" xfId="20949" builtinId="8" hidden="1"/>
    <cellStyle name="Hyperlink" xfId="20951" builtinId="8" hidden="1"/>
    <cellStyle name="Hyperlink" xfId="20953" builtinId="8" hidden="1"/>
    <cellStyle name="Hyperlink" xfId="20955" builtinId="8" hidden="1"/>
    <cellStyle name="Hyperlink" xfId="20957" builtinId="8" hidden="1"/>
    <cellStyle name="Hyperlink" xfId="20959" builtinId="8" hidden="1"/>
    <cellStyle name="Hyperlink" xfId="20961" builtinId="8" hidden="1"/>
    <cellStyle name="Hyperlink" xfId="20963" builtinId="8" hidden="1"/>
    <cellStyle name="Hyperlink" xfId="20965" builtinId="8" hidden="1"/>
    <cellStyle name="Hyperlink" xfId="20967" builtinId="8" hidden="1"/>
    <cellStyle name="Hyperlink" xfId="20969" builtinId="8" hidden="1"/>
    <cellStyle name="Hyperlink" xfId="20971" builtinId="8" hidden="1"/>
    <cellStyle name="Hyperlink" xfId="20973" builtinId="8" hidden="1"/>
    <cellStyle name="Hyperlink" xfId="20975" builtinId="8" hidden="1"/>
    <cellStyle name="Hyperlink" xfId="20977" builtinId="8" hidden="1"/>
    <cellStyle name="Hyperlink" xfId="20979" builtinId="8" hidden="1"/>
    <cellStyle name="Hyperlink" xfId="20981" builtinId="8" hidden="1"/>
    <cellStyle name="Hyperlink" xfId="20983" builtinId="8" hidden="1"/>
    <cellStyle name="Hyperlink" xfId="20985" builtinId="8" hidden="1"/>
    <cellStyle name="Hyperlink" xfId="20987" builtinId="8" hidden="1"/>
    <cellStyle name="Hyperlink" xfId="20989" builtinId="8" hidden="1"/>
    <cellStyle name="Hyperlink" xfId="20991" builtinId="8" hidden="1"/>
    <cellStyle name="Hyperlink" xfId="20993" builtinId="8" hidden="1"/>
    <cellStyle name="Hyperlink" xfId="20995" builtinId="8" hidden="1"/>
    <cellStyle name="Hyperlink" xfId="20997" builtinId="8" hidden="1"/>
    <cellStyle name="Hyperlink" xfId="20999" builtinId="8" hidden="1"/>
    <cellStyle name="Hyperlink" xfId="21001" builtinId="8" hidden="1"/>
    <cellStyle name="Hyperlink" xfId="21003" builtinId="8" hidden="1"/>
    <cellStyle name="Hyperlink" xfId="21005" builtinId="8" hidden="1"/>
    <cellStyle name="Hyperlink" xfId="21007" builtinId="8" hidden="1"/>
    <cellStyle name="Hyperlink" xfId="21009" builtinId="8" hidden="1"/>
    <cellStyle name="Hyperlink" xfId="21011" builtinId="8" hidden="1"/>
    <cellStyle name="Hyperlink" xfId="21013" builtinId="8" hidden="1"/>
    <cellStyle name="Hyperlink" xfId="21015" builtinId="8" hidden="1"/>
    <cellStyle name="Hyperlink" xfId="21017" builtinId="8" hidden="1"/>
    <cellStyle name="Hyperlink" xfId="21019" builtinId="8" hidden="1"/>
    <cellStyle name="Hyperlink" xfId="21021" builtinId="8" hidden="1"/>
    <cellStyle name="Hyperlink" xfId="21023" builtinId="8" hidden="1"/>
    <cellStyle name="Hyperlink" xfId="21025" builtinId="8" hidden="1"/>
    <cellStyle name="Hyperlink" xfId="21027" builtinId="8" hidden="1"/>
    <cellStyle name="Hyperlink" xfId="21029" builtinId="8" hidden="1"/>
    <cellStyle name="Hyperlink" xfId="21031" builtinId="8" hidden="1"/>
    <cellStyle name="Hyperlink" xfId="21033" builtinId="8" hidden="1"/>
    <cellStyle name="Hyperlink" xfId="21035" builtinId="8" hidden="1"/>
    <cellStyle name="Hyperlink" xfId="21037" builtinId="8" hidden="1"/>
    <cellStyle name="Hyperlink" xfId="21039" builtinId="8" hidden="1"/>
    <cellStyle name="Hyperlink" xfId="21041" builtinId="8" hidden="1"/>
    <cellStyle name="Hyperlink" xfId="21043" builtinId="8" hidden="1"/>
    <cellStyle name="Hyperlink" xfId="21056" builtinId="8" hidden="1"/>
    <cellStyle name="Hyperlink" xfId="21058" builtinId="8" hidden="1"/>
    <cellStyle name="Hyperlink" xfId="21060" builtinId="8" hidden="1"/>
    <cellStyle name="Hyperlink" xfId="21062" builtinId="8" hidden="1"/>
    <cellStyle name="Hyperlink" xfId="21064" builtinId="8" hidden="1"/>
    <cellStyle name="Hyperlink" xfId="21066" builtinId="8" hidden="1"/>
    <cellStyle name="Hyperlink" xfId="21068" builtinId="8" hidden="1"/>
    <cellStyle name="Hyperlink" xfId="21070" builtinId="8" hidden="1"/>
    <cellStyle name="Hyperlink" xfId="21072" builtinId="8" hidden="1"/>
    <cellStyle name="Hyperlink" xfId="21074" builtinId="8" hidden="1"/>
    <cellStyle name="Hyperlink" xfId="21076" builtinId="8" hidden="1"/>
    <cellStyle name="Hyperlink" xfId="21078" builtinId="8" hidden="1"/>
    <cellStyle name="Hyperlink" xfId="21080" builtinId="8" hidden="1"/>
    <cellStyle name="Hyperlink" xfId="21082" builtinId="8" hidden="1"/>
    <cellStyle name="Hyperlink" xfId="21084" builtinId="8" hidden="1"/>
    <cellStyle name="Hyperlink" xfId="21086" builtinId="8" hidden="1"/>
    <cellStyle name="Hyperlink" xfId="21088" builtinId="8" hidden="1"/>
    <cellStyle name="Hyperlink" xfId="21090" builtinId="8" hidden="1"/>
    <cellStyle name="Hyperlink" xfId="21092" builtinId="8" hidden="1"/>
    <cellStyle name="Hyperlink" xfId="21094" builtinId="8" hidden="1"/>
    <cellStyle name="Hyperlink" xfId="21096" builtinId="8" hidden="1"/>
    <cellStyle name="Hyperlink" xfId="21098" builtinId="8" hidden="1"/>
    <cellStyle name="Hyperlink" xfId="21100" builtinId="8" hidden="1"/>
    <cellStyle name="Hyperlink" xfId="21102" builtinId="8" hidden="1"/>
    <cellStyle name="Hyperlink" xfId="21104" builtinId="8" hidden="1"/>
    <cellStyle name="Hyperlink" xfId="21107" builtinId="8" hidden="1"/>
    <cellStyle name="Hyperlink" xfId="21109" builtinId="8" hidden="1"/>
    <cellStyle name="Hyperlink" xfId="21111" builtinId="8" hidden="1"/>
    <cellStyle name="Hyperlink" xfId="21113" builtinId="8" hidden="1"/>
    <cellStyle name="Hyperlink" xfId="21115" builtinId="8" hidden="1"/>
    <cellStyle name="Hyperlink" xfId="21117" builtinId="8" hidden="1"/>
    <cellStyle name="Hyperlink" xfId="21119" builtinId="8" hidden="1"/>
    <cellStyle name="Hyperlink" xfId="21121" builtinId="8" hidden="1"/>
    <cellStyle name="Hyperlink" xfId="21123" builtinId="8" hidden="1"/>
    <cellStyle name="Hyperlink" xfId="21125" builtinId="8" hidden="1"/>
    <cellStyle name="Hyperlink" xfId="21127" builtinId="8" hidden="1"/>
    <cellStyle name="Hyperlink" xfId="21129" builtinId="8" hidden="1"/>
    <cellStyle name="Hyperlink" xfId="21131" builtinId="8" hidden="1"/>
    <cellStyle name="Hyperlink" xfId="21133" builtinId="8" hidden="1"/>
    <cellStyle name="Hyperlink" xfId="21135" builtinId="8" hidden="1"/>
    <cellStyle name="Hyperlink" xfId="21137" builtinId="8" hidden="1"/>
    <cellStyle name="Hyperlink" xfId="21139" builtinId="8" hidden="1"/>
    <cellStyle name="Hyperlink" xfId="21141" builtinId="8" hidden="1"/>
    <cellStyle name="Hyperlink" xfId="21143" builtinId="8" hidden="1"/>
    <cellStyle name="Hyperlink" xfId="21145" builtinId="8" hidden="1"/>
    <cellStyle name="Hyperlink" xfId="21147" builtinId="8" hidden="1"/>
    <cellStyle name="Hyperlink" xfId="21149" builtinId="8" hidden="1"/>
    <cellStyle name="Hyperlink" xfId="21151" builtinId="8" hidden="1"/>
    <cellStyle name="Hyperlink" xfId="21153" builtinId="8" hidden="1"/>
    <cellStyle name="Hyperlink" xfId="21155" builtinId="8" hidden="1"/>
    <cellStyle name="Hyperlink" xfId="21157" builtinId="8" hidden="1"/>
    <cellStyle name="Hyperlink" xfId="21159" builtinId="8" hidden="1"/>
    <cellStyle name="Hyperlink" xfId="21161" builtinId="8" hidden="1"/>
    <cellStyle name="Hyperlink" xfId="21163" builtinId="8" hidden="1"/>
    <cellStyle name="Hyperlink" xfId="21165" builtinId="8" hidden="1"/>
    <cellStyle name="Hyperlink" xfId="21167" builtinId="8" hidden="1"/>
    <cellStyle name="Hyperlink" xfId="21169" builtinId="8" hidden="1"/>
    <cellStyle name="Hyperlink" xfId="21171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3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91" builtinId="8" hidden="1"/>
    <cellStyle name="Hyperlink" xfId="21194" builtinId="8" hidden="1"/>
    <cellStyle name="Hyperlink" xfId="21196" builtinId="8" hidden="1"/>
    <cellStyle name="Hyperlink" xfId="21198" builtinId="8" hidden="1"/>
    <cellStyle name="Hyperlink" xfId="21200" builtinId="8" hidden="1"/>
    <cellStyle name="Hyperlink" xfId="21202" builtinId="8" hidden="1"/>
    <cellStyle name="Hyperlink" xfId="21204" builtinId="8" hidden="1"/>
    <cellStyle name="Hyperlink" xfId="21206" builtinId="8" hidden="1"/>
    <cellStyle name="Hyperlink" xfId="21208" builtinId="8" hidden="1"/>
    <cellStyle name="Hyperlink" xfId="21210" builtinId="8" hidden="1"/>
    <cellStyle name="Hyperlink" xfId="21212" builtinId="8" hidden="1"/>
    <cellStyle name="Hyperlink" xfId="21214" builtinId="8" hidden="1"/>
    <cellStyle name="Hyperlink" xfId="21216" builtinId="8" hidden="1"/>
    <cellStyle name="Hyperlink" xfId="21218" builtinId="8" hidden="1"/>
    <cellStyle name="Hyperlink" xfId="21220" builtinId="8" hidden="1"/>
    <cellStyle name="Hyperlink" xfId="21222" builtinId="8" hidden="1"/>
    <cellStyle name="Hyperlink" xfId="21224" builtinId="8" hidden="1"/>
    <cellStyle name="Hyperlink" xfId="21226" builtinId="8" hidden="1"/>
    <cellStyle name="Hyperlink" xfId="21228" builtinId="8" hidden="1"/>
    <cellStyle name="Hyperlink" xfId="21230" builtinId="8" hidden="1"/>
    <cellStyle name="Hyperlink" xfId="21232" builtinId="8" hidden="1"/>
    <cellStyle name="Hyperlink" xfId="21234" builtinId="8" hidden="1"/>
    <cellStyle name="Hyperlink" xfId="21236" builtinId="8" hidden="1"/>
    <cellStyle name="Hyperlink" xfId="21238" builtinId="8" hidden="1"/>
    <cellStyle name="Hyperlink" xfId="21240" builtinId="8" hidden="1"/>
    <cellStyle name="Hyperlink" xfId="21242" builtinId="8" hidden="1"/>
    <cellStyle name="Hyperlink" xfId="21244" builtinId="8" hidden="1"/>
    <cellStyle name="Hyperlink" xfId="21246" builtinId="8" hidden="1"/>
    <cellStyle name="Hyperlink" xfId="21248" builtinId="8" hidden="1"/>
    <cellStyle name="Hyperlink" xfId="21250" builtinId="8" hidden="1"/>
    <cellStyle name="Hyperlink" xfId="21252" builtinId="8" hidden="1"/>
    <cellStyle name="Hyperlink" xfId="21254" builtinId="8" hidden="1"/>
    <cellStyle name="Hyperlink" xfId="21256" builtinId="8" hidden="1"/>
    <cellStyle name="Hyperlink" xfId="21258" builtinId="8" hidden="1"/>
    <cellStyle name="Hyperlink" xfId="21260" builtinId="8" hidden="1"/>
    <cellStyle name="Hyperlink" xfId="21262" builtinId="8" hidden="1"/>
    <cellStyle name="Hyperlink" xfId="21264" builtinId="8" hidden="1"/>
    <cellStyle name="Hyperlink" xfId="21266" builtinId="8" hidden="1"/>
    <cellStyle name="Hyperlink" xfId="21268" builtinId="8" hidden="1"/>
    <cellStyle name="Hyperlink" xfId="21270" builtinId="8" hidden="1"/>
    <cellStyle name="Hyperlink" xfId="21272" builtinId="8" hidden="1"/>
    <cellStyle name="Hyperlink" xfId="21274" builtinId="8" hidden="1"/>
    <cellStyle name="Hyperlink" xfId="21276" builtinId="8" hidden="1"/>
    <cellStyle name="Hyperlink" xfId="21278" builtinId="8" hidden="1"/>
    <cellStyle name="Hyperlink" xfId="21280" builtinId="8" hidden="1"/>
    <cellStyle name="Hyperlink" xfId="21282" builtinId="8" hidden="1"/>
    <cellStyle name="Hyperlink" xfId="21284" builtinId="8" hidden="1"/>
    <cellStyle name="Hyperlink" xfId="21286" builtinId="8" hidden="1"/>
    <cellStyle name="Hyperlink" xfId="21288" builtinId="8" hidden="1"/>
    <cellStyle name="Hyperlink" xfId="21290" builtinId="8" hidden="1"/>
    <cellStyle name="Hyperlink" xfId="21292" builtinId="8" hidden="1"/>
    <cellStyle name="Hyperlink" xfId="21294" builtinId="8" hidden="1"/>
    <cellStyle name="Hyperlink" xfId="21296" builtinId="8" hidden="1"/>
    <cellStyle name="Hyperlink" xfId="21298" builtinId="8" hidden="1"/>
    <cellStyle name="Hyperlink" xfId="21300" builtinId="8" hidden="1"/>
    <cellStyle name="Hyperlink" xfId="21302" builtinId="8" hidden="1"/>
    <cellStyle name="Hyperlink" xfId="21304" builtinId="8" hidden="1"/>
    <cellStyle name="Hyperlink" xfId="21306" builtinId="8" hidden="1"/>
    <cellStyle name="Hyperlink" xfId="21308" builtinId="8" hidden="1"/>
    <cellStyle name="Hyperlink" xfId="21310" builtinId="8" hidden="1"/>
    <cellStyle name="Hyperlink" xfId="21312" builtinId="8" hidden="1"/>
    <cellStyle name="Hyperlink" xfId="21314" builtinId="8" hidden="1"/>
    <cellStyle name="Hyperlink" xfId="21316" builtinId="8" hidden="1"/>
    <cellStyle name="Hyperlink" xfId="21318" builtinId="8" hidden="1"/>
    <cellStyle name="Hyperlink" xfId="21320" builtinId="8" hidden="1"/>
    <cellStyle name="Hyperlink" xfId="21322" builtinId="8" hidden="1"/>
    <cellStyle name="Hyperlink" xfId="21324" builtinId="8" hidden="1"/>
    <cellStyle name="Hyperlink" xfId="21326" builtinId="8" hidden="1"/>
    <cellStyle name="Hyperlink" xfId="21328" builtinId="8" hidden="1"/>
    <cellStyle name="Hyperlink" xfId="21330" builtinId="8" hidden="1"/>
    <cellStyle name="Hyperlink" xfId="21332" builtinId="8" hidden="1"/>
    <cellStyle name="Hyperlink" xfId="21334" builtinId="8" hidden="1"/>
    <cellStyle name="Hyperlink" xfId="21336" builtinId="8" hidden="1"/>
    <cellStyle name="Hyperlink" xfId="21338" builtinId="8" hidden="1"/>
    <cellStyle name="Hyperlink" xfId="21340" builtinId="8" hidden="1"/>
    <cellStyle name="Hyperlink" xfId="21342" builtinId="8" hidden="1"/>
    <cellStyle name="Hyperlink" xfId="21344" builtinId="8" hidden="1"/>
    <cellStyle name="Hyperlink" xfId="21346" builtinId="8" hidden="1"/>
    <cellStyle name="Hyperlink" xfId="21348" builtinId="8" hidden="1"/>
    <cellStyle name="Hyperlink" xfId="21350" builtinId="8" hidden="1"/>
    <cellStyle name="Hyperlink" xfId="21352" builtinId="8" hidden="1"/>
    <cellStyle name="Hyperlink" xfId="21354" builtinId="8" hidden="1"/>
    <cellStyle name="Hyperlink" xfId="21356" builtinId="8" hidden="1"/>
    <cellStyle name="Hyperlink" xfId="21358" builtinId="8" hidden="1"/>
    <cellStyle name="Hyperlink" xfId="21360" builtinId="8" hidden="1"/>
    <cellStyle name="Hyperlink" xfId="21362" builtinId="8" hidden="1"/>
    <cellStyle name="Hyperlink" xfId="21364" builtinId="8" hidden="1"/>
    <cellStyle name="Hyperlink" xfId="21366" builtinId="8" hidden="1"/>
    <cellStyle name="Hyperlink" xfId="21368" builtinId="8" hidden="1"/>
    <cellStyle name="Hyperlink" xfId="21370" builtinId="8" hidden="1"/>
    <cellStyle name="Hyperlink" xfId="21372" builtinId="8" hidden="1"/>
    <cellStyle name="Hyperlink" xfId="21374" builtinId="8" hidden="1"/>
    <cellStyle name="Hyperlink" xfId="21376" builtinId="8" hidden="1"/>
    <cellStyle name="Hyperlink" xfId="21378" builtinId="8" hidden="1"/>
    <cellStyle name="Hyperlink" xfId="21380" builtinId="8" hidden="1"/>
    <cellStyle name="Hyperlink" xfId="21382" builtinId="8" hidden="1"/>
    <cellStyle name="Hyperlink" xfId="21384" builtinId="8" hidden="1"/>
    <cellStyle name="Hyperlink" xfId="21386" builtinId="8" hidden="1"/>
    <cellStyle name="Hyperlink" xfId="21388" builtinId="8" hidden="1"/>
    <cellStyle name="Hyperlink" xfId="21390" builtinId="8" hidden="1"/>
    <cellStyle name="Hyperlink" xfId="21392" builtinId="8" hidden="1"/>
    <cellStyle name="Hyperlink" xfId="21394" builtinId="8" hidden="1"/>
    <cellStyle name="Hyperlink" xfId="21396" builtinId="8" hidden="1"/>
    <cellStyle name="Hyperlink" xfId="21398" builtinId="8" hidden="1"/>
    <cellStyle name="Hyperlink" xfId="21400" builtinId="8" hidden="1"/>
    <cellStyle name="Hyperlink" xfId="21402" builtinId="8" hidden="1"/>
    <cellStyle name="Hyperlink" xfId="21404" builtinId="8" hidden="1"/>
    <cellStyle name="Hyperlink" xfId="21406" builtinId="8" hidden="1"/>
    <cellStyle name="Hyperlink" xfId="21408" builtinId="8" hidden="1"/>
    <cellStyle name="Hyperlink" xfId="21410" builtinId="8" hidden="1"/>
    <cellStyle name="Hyperlink" xfId="21412" builtinId="8" hidden="1"/>
    <cellStyle name="Hyperlink" xfId="21414" builtinId="8" hidden="1"/>
    <cellStyle name="Hyperlink" xfId="21416" builtinId="8" hidden="1"/>
    <cellStyle name="Hyperlink" xfId="21418" builtinId="8" hidden="1"/>
    <cellStyle name="Hyperlink" xfId="21420" builtinId="8" hidden="1"/>
    <cellStyle name="Hyperlink" xfId="21052" builtinId="8" hidden="1"/>
    <cellStyle name="Hyperlink" xfId="21422" builtinId="8" hidden="1"/>
    <cellStyle name="Hyperlink" xfId="21424" builtinId="8" hidden="1"/>
    <cellStyle name="Hyperlink" xfId="21426" builtinId="8" hidden="1"/>
    <cellStyle name="Hyperlink" xfId="21428" builtinId="8" hidden="1"/>
    <cellStyle name="Hyperlink" xfId="21430" builtinId="8" hidden="1"/>
    <cellStyle name="Hyperlink" xfId="21432" builtinId="8" hidden="1"/>
    <cellStyle name="Hyperlink" xfId="21434" builtinId="8" hidden="1"/>
    <cellStyle name="Hyperlink" xfId="21436" builtinId="8" hidden="1"/>
    <cellStyle name="Hyperlink" xfId="21438" builtinId="8" hidden="1"/>
    <cellStyle name="Hyperlink" xfId="21440" builtinId="8" hidden="1"/>
    <cellStyle name="Hyperlink" xfId="21442" builtinId="8" hidden="1"/>
    <cellStyle name="Hyperlink" xfId="21444" builtinId="8" hidden="1"/>
    <cellStyle name="Hyperlink" xfId="21446" builtinId="8" hidden="1"/>
    <cellStyle name="Hyperlink" xfId="21448" builtinId="8" hidden="1"/>
    <cellStyle name="Hyperlink" xfId="21450" builtinId="8" hidden="1"/>
    <cellStyle name="Hyperlink" xfId="21452" builtinId="8" hidden="1"/>
    <cellStyle name="Hyperlink" xfId="21454" builtinId="8" hidden="1"/>
    <cellStyle name="Hyperlink" xfId="21456" builtinId="8" hidden="1"/>
    <cellStyle name="Hyperlink" xfId="21458" builtinId="8" hidden="1"/>
    <cellStyle name="Hyperlink" xfId="21460" builtinId="8" hidden="1"/>
    <cellStyle name="Hyperlink" xfId="21462" builtinId="8" hidden="1"/>
    <cellStyle name="Hyperlink" xfId="21464" builtinId="8" hidden="1"/>
    <cellStyle name="Hyperlink" xfId="21466" builtinId="8" hidden="1"/>
    <cellStyle name="Hyperlink" xfId="21468" builtinId="8" hidden="1"/>
    <cellStyle name="Hyperlink" xfId="21470" builtinId="8" hidden="1"/>
    <cellStyle name="Hyperlink" xfId="21472" builtinId="8" hidden="1"/>
    <cellStyle name="Hyperlink" xfId="21474" builtinId="8" hidden="1"/>
    <cellStyle name="Hyperlink" xfId="21476" builtinId="8" hidden="1"/>
    <cellStyle name="Hyperlink" xfId="21478" builtinId="8" hidden="1"/>
    <cellStyle name="Hyperlink" xfId="21480" builtinId="8" hidden="1"/>
    <cellStyle name="Hyperlink" xfId="21482" builtinId="8" hidden="1"/>
    <cellStyle name="Hyperlink" xfId="21484" builtinId="8" hidden="1"/>
    <cellStyle name="Hyperlink" xfId="21486" builtinId="8" hidden="1"/>
    <cellStyle name="Hyperlink" xfId="21488" builtinId="8" hidden="1"/>
    <cellStyle name="Hyperlink" xfId="21490" builtinId="8" hidden="1"/>
    <cellStyle name="Hyperlink" xfId="21492" builtinId="8" hidden="1"/>
    <cellStyle name="Hyperlink" xfId="21494" builtinId="8" hidden="1"/>
    <cellStyle name="Hyperlink" xfId="21496" builtinId="8" hidden="1"/>
    <cellStyle name="Hyperlink" xfId="21498" builtinId="8" hidden="1"/>
    <cellStyle name="Hyperlink" xfId="21500" builtinId="8" hidden="1"/>
    <cellStyle name="Hyperlink" xfId="21502" builtinId="8" hidden="1"/>
    <cellStyle name="Hyperlink" xfId="21504" builtinId="8" hidden="1"/>
    <cellStyle name="Hyperlink" xfId="21506" builtinId="8" hidden="1"/>
    <cellStyle name="Hyperlink" xfId="21508" builtinId="8" hidden="1"/>
    <cellStyle name="Hyperlink" xfId="21510" builtinId="8" hidden="1"/>
    <cellStyle name="Hyperlink" xfId="21512" builtinId="8" hidden="1"/>
    <cellStyle name="Hyperlink" xfId="21514" builtinId="8" hidden="1"/>
    <cellStyle name="Hyperlink" xfId="21516" builtinId="8" hidden="1"/>
    <cellStyle name="Hyperlink" xfId="21518" builtinId="8" hidden="1"/>
    <cellStyle name="Hyperlink" xfId="21520" builtinId="8" hidden="1"/>
    <cellStyle name="Hyperlink" xfId="21522" builtinId="8" hidden="1"/>
    <cellStyle name="Hyperlink" xfId="21524" builtinId="8" hidden="1"/>
    <cellStyle name="Hyperlink" xfId="21526" builtinId="8" hidden="1"/>
    <cellStyle name="Hyperlink" xfId="21528" builtinId="8" hidden="1"/>
    <cellStyle name="Hyperlink" xfId="21530" builtinId="8" hidden="1"/>
    <cellStyle name="Hyperlink" xfId="21532" builtinId="8" hidden="1"/>
    <cellStyle name="Hyperlink" xfId="21534" builtinId="8" hidden="1"/>
    <cellStyle name="Hyperlink" xfId="21536" builtinId="8" hidden="1"/>
    <cellStyle name="Hyperlink" xfId="21538" builtinId="8" hidden="1"/>
    <cellStyle name="Hyperlink" xfId="21540" builtinId="8" hidden="1"/>
    <cellStyle name="Hyperlink" xfId="21542" builtinId="8" hidden="1"/>
    <cellStyle name="Hyperlink" xfId="21544" builtinId="8" hidden="1"/>
    <cellStyle name="Hyperlink" xfId="21546" builtinId="8" hidden="1"/>
    <cellStyle name="Hyperlink" xfId="21548" builtinId="8" hidden="1"/>
    <cellStyle name="Hyperlink" xfId="21550" builtinId="8" hidden="1"/>
    <cellStyle name="Hyperlink" xfId="21552" builtinId="8" hidden="1"/>
    <cellStyle name="Hyperlink" xfId="21554" builtinId="8" hidden="1"/>
    <cellStyle name="Hyperlink" xfId="21556" builtinId="8" hidden="1"/>
    <cellStyle name="Hyperlink" xfId="21558" builtinId="8" hidden="1"/>
    <cellStyle name="Hyperlink" xfId="21560" builtinId="8" hidden="1"/>
    <cellStyle name="Hyperlink" xfId="21562" builtinId="8" hidden="1"/>
    <cellStyle name="Hyperlink" xfId="21564" builtinId="8" hidden="1"/>
    <cellStyle name="Hyperlink" xfId="21566" builtinId="8" hidden="1"/>
    <cellStyle name="Hyperlink" xfId="21568" builtinId="8" hidden="1"/>
    <cellStyle name="Hyperlink" xfId="21570" builtinId="8" hidden="1"/>
    <cellStyle name="Hyperlink" xfId="21572" builtinId="8" hidden="1"/>
    <cellStyle name="Hyperlink" xfId="21574" builtinId="8" hidden="1"/>
    <cellStyle name="Hyperlink" xfId="21576" builtinId="8" hidden="1"/>
    <cellStyle name="Hyperlink" xfId="21578" builtinId="8" hidden="1"/>
    <cellStyle name="Hyperlink" xfId="21580" builtinId="8" hidden="1"/>
    <cellStyle name="Hyperlink" xfId="21582" builtinId="8" hidden="1"/>
    <cellStyle name="Hyperlink" xfId="21584" builtinId="8" hidden="1"/>
    <cellStyle name="Hyperlink" xfId="21586" builtinId="8" hidden="1"/>
    <cellStyle name="Hyperlink" xfId="21588" builtinId="8" hidden="1"/>
    <cellStyle name="Hyperlink" xfId="21590" builtinId="8" hidden="1"/>
    <cellStyle name="Hyperlink" xfId="21592" builtinId="8" hidden="1"/>
    <cellStyle name="Hyperlink" xfId="21594" builtinId="8" hidden="1"/>
    <cellStyle name="Hyperlink" xfId="21596" builtinId="8" hidden="1"/>
    <cellStyle name="Hyperlink" xfId="21598" builtinId="8" hidden="1"/>
    <cellStyle name="Hyperlink" xfId="21600" builtinId="8" hidden="1"/>
    <cellStyle name="Hyperlink" xfId="21055" builtinId="8" hidden="1"/>
    <cellStyle name="Hyperlink" xfId="21602" builtinId="8" hidden="1"/>
    <cellStyle name="Hyperlink" xfId="21604" builtinId="8" hidden="1"/>
    <cellStyle name="Hyperlink" xfId="21606" builtinId="8" hidden="1"/>
    <cellStyle name="Hyperlink" xfId="21608" builtinId="8" hidden="1"/>
    <cellStyle name="Hyperlink" xfId="21610" builtinId="8" hidden="1"/>
    <cellStyle name="Hyperlink" xfId="21612" builtinId="8" hidden="1"/>
    <cellStyle name="Hyperlink" xfId="21614" builtinId="8" hidden="1"/>
    <cellStyle name="Hyperlink" xfId="21616" builtinId="8" hidden="1"/>
    <cellStyle name="Hyperlink" xfId="21618" builtinId="8" hidden="1"/>
    <cellStyle name="Hyperlink" xfId="21620" builtinId="8" hidden="1"/>
    <cellStyle name="Hyperlink" xfId="21622" builtinId="8" hidden="1"/>
    <cellStyle name="Hyperlink" xfId="21624" builtinId="8" hidden="1"/>
    <cellStyle name="Hyperlink" xfId="21626" builtinId="8" hidden="1"/>
    <cellStyle name="Hyperlink" xfId="21628" builtinId="8" hidden="1"/>
    <cellStyle name="Hyperlink" xfId="21630" builtinId="8" hidden="1"/>
    <cellStyle name="Hyperlink" xfId="21632" builtinId="8" hidden="1"/>
    <cellStyle name="Hyperlink" xfId="21634" builtinId="8" hidden="1"/>
    <cellStyle name="Hyperlink" xfId="21636" builtinId="8" hidden="1"/>
    <cellStyle name="Hyperlink" xfId="21638" builtinId="8" hidden="1"/>
    <cellStyle name="Hyperlink" xfId="21640" builtinId="8" hidden="1"/>
    <cellStyle name="Hyperlink" xfId="21642" builtinId="8" hidden="1"/>
    <cellStyle name="Hyperlink" xfId="21644" builtinId="8" hidden="1"/>
    <cellStyle name="Hyperlink" xfId="21646" builtinId="8" hidden="1"/>
    <cellStyle name="Hyperlink" xfId="21648" builtinId="8" hidden="1"/>
    <cellStyle name="Hyperlink" xfId="21650" builtinId="8" hidden="1"/>
    <cellStyle name="Hyperlink" xfId="21652" builtinId="8" hidden="1"/>
    <cellStyle name="Hyperlink" xfId="21654" builtinId="8" hidden="1"/>
    <cellStyle name="Hyperlink" xfId="21656" builtinId="8" hidden="1"/>
    <cellStyle name="Hyperlink" xfId="21658" builtinId="8" hidden="1"/>
    <cellStyle name="Hyperlink" xfId="21660" builtinId="8" hidden="1"/>
    <cellStyle name="Hyperlink" xfId="21662" builtinId="8" hidden="1"/>
    <cellStyle name="Hyperlink" xfId="21664" builtinId="8" hidden="1"/>
    <cellStyle name="Hyperlink" xfId="21666" builtinId="8" hidden="1"/>
    <cellStyle name="Hyperlink" xfId="21668" builtinId="8" hidden="1"/>
    <cellStyle name="Hyperlink" xfId="21670" builtinId="8" hidden="1"/>
    <cellStyle name="Hyperlink" xfId="21672" builtinId="8" hidden="1"/>
    <cellStyle name="Hyperlink" xfId="21674" builtinId="8" hidden="1"/>
    <cellStyle name="Hyperlink" xfId="21676" builtinId="8" hidden="1"/>
    <cellStyle name="Hyperlink" xfId="21678" builtinId="8" hidden="1"/>
    <cellStyle name="Hyperlink" xfId="21680" builtinId="8" hidden="1"/>
    <cellStyle name="Hyperlink" xfId="21682" builtinId="8" hidden="1"/>
    <cellStyle name="Hyperlink" xfId="21684" builtinId="8" hidden="1"/>
    <cellStyle name="Hyperlink" xfId="21686" builtinId="8" hidden="1"/>
    <cellStyle name="Hyperlink" xfId="21688" builtinId="8" hidden="1"/>
    <cellStyle name="Hyperlink" xfId="21690" builtinId="8" hidden="1"/>
    <cellStyle name="Hyperlink" xfId="21692" builtinId="8" hidden="1"/>
    <cellStyle name="Hyperlink" xfId="21694" builtinId="8" hidden="1"/>
    <cellStyle name="Hyperlink" xfId="21696" builtinId="8" hidden="1"/>
    <cellStyle name="Hyperlink" xfId="21698" builtinId="8" hidden="1"/>
    <cellStyle name="Hyperlink" xfId="21700" builtinId="8" hidden="1"/>
    <cellStyle name="Hyperlink" xfId="21702" builtinId="8" hidden="1"/>
    <cellStyle name="Hyperlink" xfId="21704" builtinId="8" hidden="1"/>
    <cellStyle name="Hyperlink" xfId="21706" builtinId="8" hidden="1"/>
    <cellStyle name="Hyperlink" xfId="21708" builtinId="8" hidden="1"/>
    <cellStyle name="Hyperlink" xfId="21710" builtinId="8" hidden="1"/>
    <cellStyle name="Hyperlink" xfId="21712" builtinId="8" hidden="1"/>
    <cellStyle name="Hyperlink" xfId="21714" builtinId="8" hidden="1"/>
    <cellStyle name="Hyperlink" xfId="21716" builtinId="8" hidden="1"/>
    <cellStyle name="Hyperlink" xfId="21718" builtinId="8" hidden="1"/>
    <cellStyle name="Hyperlink" xfId="21720" builtinId="8" hidden="1"/>
    <cellStyle name="Hyperlink" xfId="21722" builtinId="8" hidden="1"/>
    <cellStyle name="Hyperlink" xfId="21724" builtinId="8" hidden="1"/>
    <cellStyle name="Hyperlink" xfId="21726" builtinId="8" hidden="1"/>
    <cellStyle name="Hyperlink" xfId="21728" builtinId="8" hidden="1"/>
    <cellStyle name="Hyperlink" xfId="21730" builtinId="8" hidden="1"/>
    <cellStyle name="Hyperlink" xfId="21732" builtinId="8" hidden="1"/>
    <cellStyle name="Hyperlink" xfId="21734" builtinId="8" hidden="1"/>
    <cellStyle name="Hyperlink" xfId="21736" builtinId="8" hidden="1"/>
    <cellStyle name="Hyperlink" xfId="21738" builtinId="8" hidden="1"/>
    <cellStyle name="Hyperlink" xfId="21740" builtinId="8" hidden="1"/>
    <cellStyle name="Hyperlink" xfId="21742" builtinId="8" hidden="1"/>
    <cellStyle name="Hyperlink" xfId="21744" builtinId="8" hidden="1"/>
    <cellStyle name="Hyperlink" xfId="21746" builtinId="8" hidden="1"/>
    <cellStyle name="Hyperlink" xfId="21748" builtinId="8" hidden="1"/>
    <cellStyle name="Hyperlink" xfId="21750" builtinId="8" hidden="1"/>
    <cellStyle name="Hyperlink" xfId="21752" builtinId="8" hidden="1"/>
    <cellStyle name="Hyperlink" xfId="21754" builtinId="8" hidden="1"/>
    <cellStyle name="Hyperlink" xfId="21756" builtinId="8" hidden="1"/>
    <cellStyle name="Hyperlink" xfId="21758" builtinId="8" hidden="1"/>
    <cellStyle name="Hyperlink" xfId="21760" builtinId="8" hidden="1"/>
    <cellStyle name="Hyperlink" xfId="21762" builtinId="8" hidden="1"/>
    <cellStyle name="Hyperlink" xfId="21764" builtinId="8" hidden="1"/>
    <cellStyle name="Hyperlink" xfId="21766" builtinId="8" hidden="1"/>
    <cellStyle name="Hyperlink" xfId="21768" builtinId="8" hidden="1"/>
    <cellStyle name="Hyperlink" xfId="21770" builtinId="8" hidden="1"/>
    <cellStyle name="Hyperlink" xfId="21772" builtinId="8" hidden="1"/>
    <cellStyle name="Hyperlink" xfId="21774" builtinId="8" hidden="1"/>
    <cellStyle name="Hyperlink" xfId="21776" builtinId="8" hidden="1"/>
    <cellStyle name="Hyperlink" xfId="21778" builtinId="8" hidden="1"/>
    <cellStyle name="Hyperlink" xfId="2178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1" xr:uid="{00000000-0005-0000-0000-000082540000}"/>
    <cellStyle name="Normal 2 10" xfId="59" xr:uid="{00000000-0005-0000-0000-000083540000}"/>
    <cellStyle name="Normal 2 11" xfId="61" xr:uid="{00000000-0005-0000-0000-000084540000}"/>
    <cellStyle name="Normal 2 12" xfId="63" xr:uid="{00000000-0005-0000-0000-000085540000}"/>
    <cellStyle name="Normal 2 13" xfId="65" xr:uid="{00000000-0005-0000-0000-000086540000}"/>
    <cellStyle name="Normal 2 14" xfId="67" xr:uid="{00000000-0005-0000-0000-000087540000}"/>
    <cellStyle name="Normal 2 15" xfId="69" xr:uid="{00000000-0005-0000-0000-000088540000}"/>
    <cellStyle name="Normal 2 16" xfId="71" xr:uid="{00000000-0005-0000-0000-000089540000}"/>
    <cellStyle name="Normal 2 17" xfId="74" xr:uid="{00000000-0005-0000-0000-00008A540000}"/>
    <cellStyle name="Normal 2 18" xfId="76" xr:uid="{00000000-0005-0000-0000-00008B540000}"/>
    <cellStyle name="Normal 2 19" xfId="78" xr:uid="{00000000-0005-0000-0000-00008C540000}"/>
    <cellStyle name="Normal 2 2" xfId="42" xr:uid="{00000000-0005-0000-0000-00008D540000}"/>
    <cellStyle name="Normal 2 2 10" xfId="6711" xr:uid="{00000000-0005-0000-0000-00008E540000}"/>
    <cellStyle name="Normal 2 2 11" xfId="8298" xr:uid="{00000000-0005-0000-0000-00008F540000}"/>
    <cellStyle name="Normal 2 2 12" xfId="9885" xr:uid="{00000000-0005-0000-0000-000090540000}"/>
    <cellStyle name="Normal 2 2 13" xfId="12000" xr:uid="{00000000-0005-0000-0000-000091540000}"/>
    <cellStyle name="Normal 2 2 14" xfId="14115" xr:uid="{00000000-0005-0000-0000-000092540000}"/>
    <cellStyle name="Normal 2 2 15" xfId="15966" xr:uid="{00000000-0005-0000-0000-000093540000}"/>
    <cellStyle name="Normal 2 2 16" xfId="17817" xr:uid="{00000000-0005-0000-0000-000094540000}"/>
    <cellStyle name="Normal 2 2 17" xfId="17820" xr:uid="{00000000-0005-0000-0000-000095540000}"/>
    <cellStyle name="Normal 2 2 18" xfId="17823" xr:uid="{00000000-0005-0000-0000-000096540000}"/>
    <cellStyle name="Normal 2 2 19" xfId="18618" xr:uid="{00000000-0005-0000-0000-000097540000}"/>
    <cellStyle name="Normal 2 2 2" xfId="87" xr:uid="{00000000-0005-0000-0000-000098540000}"/>
    <cellStyle name="Normal 2 2 20" xfId="19413" xr:uid="{00000000-0005-0000-0000-000099540000}"/>
    <cellStyle name="Normal 2 2 21" xfId="19417" xr:uid="{00000000-0005-0000-0000-00009A540000}"/>
    <cellStyle name="Normal 2 2 22" xfId="19420" xr:uid="{00000000-0005-0000-0000-00009B540000}"/>
    <cellStyle name="Normal 2 2 23" xfId="19424" xr:uid="{00000000-0005-0000-0000-00009C540000}"/>
    <cellStyle name="Normal 2 2 24" xfId="19428" xr:uid="{00000000-0005-0000-0000-00009D540000}"/>
    <cellStyle name="Normal 2 2 25" xfId="19432" xr:uid="{00000000-0005-0000-0000-00009E540000}"/>
    <cellStyle name="Normal 2 2 26" xfId="19436" xr:uid="{00000000-0005-0000-0000-00009F540000}"/>
    <cellStyle name="Normal 2 2 27" xfId="19440" xr:uid="{00000000-0005-0000-0000-0000A0540000}"/>
    <cellStyle name="Normal 2 2 28" xfId="19444" xr:uid="{00000000-0005-0000-0000-0000A1540000}"/>
    <cellStyle name="Normal 2 2 29" xfId="19448" xr:uid="{00000000-0005-0000-0000-0000A2540000}"/>
    <cellStyle name="Normal 2 2 3" xfId="1146" xr:uid="{00000000-0005-0000-0000-0000A3540000}"/>
    <cellStyle name="Normal 2 2 30" xfId="19452" xr:uid="{00000000-0005-0000-0000-0000A4540000}"/>
    <cellStyle name="Normal 2 2 31" xfId="19456" xr:uid="{00000000-0005-0000-0000-0000A5540000}"/>
    <cellStyle name="Normal 2 2 32" xfId="19460" xr:uid="{00000000-0005-0000-0000-0000A6540000}"/>
    <cellStyle name="Normal 2 2 33" xfId="19464" xr:uid="{00000000-0005-0000-0000-0000A7540000}"/>
    <cellStyle name="Normal 2 2 34" xfId="19468" xr:uid="{00000000-0005-0000-0000-0000A8540000}"/>
    <cellStyle name="Normal 2 2 35" xfId="19472" xr:uid="{00000000-0005-0000-0000-0000A9540000}"/>
    <cellStyle name="Normal 2 2 36" xfId="19476" xr:uid="{00000000-0005-0000-0000-0000AA540000}"/>
    <cellStyle name="Normal 2 2 37" xfId="19480" xr:uid="{00000000-0005-0000-0000-0000AB540000}"/>
    <cellStyle name="Normal 2 2 38" xfId="19484" xr:uid="{00000000-0005-0000-0000-0000AC540000}"/>
    <cellStyle name="Normal 2 2 39" xfId="19489" xr:uid="{00000000-0005-0000-0000-0000AD540000}"/>
    <cellStyle name="Normal 2 2 4" xfId="2205" xr:uid="{00000000-0005-0000-0000-0000AE540000}"/>
    <cellStyle name="Normal 2 2 40" xfId="19493" xr:uid="{00000000-0005-0000-0000-0000AF540000}"/>
    <cellStyle name="Normal 2 2 41" xfId="19497" xr:uid="{00000000-0005-0000-0000-0000B0540000}"/>
    <cellStyle name="Normal 2 2 42" xfId="19501" xr:uid="{00000000-0005-0000-0000-0000B1540000}"/>
    <cellStyle name="Normal 2 2 43" xfId="19505" xr:uid="{00000000-0005-0000-0000-0000B2540000}"/>
    <cellStyle name="Normal 2 2 44" xfId="19509" xr:uid="{00000000-0005-0000-0000-0000B3540000}"/>
    <cellStyle name="Normal 2 2 45" xfId="19513" xr:uid="{00000000-0005-0000-0000-0000B4540000}"/>
    <cellStyle name="Normal 2 2 46" xfId="19517" xr:uid="{00000000-0005-0000-0000-0000B5540000}"/>
    <cellStyle name="Normal 2 2 47" xfId="19687" xr:uid="{00000000-0005-0000-0000-0000B6540000}"/>
    <cellStyle name="Normal 2 2 48" xfId="20065" xr:uid="{00000000-0005-0000-0000-0000B7540000}"/>
    <cellStyle name="Normal 2 2 49" xfId="20259" xr:uid="{00000000-0005-0000-0000-0000B8540000}"/>
    <cellStyle name="Normal 2 2 5" xfId="2604" xr:uid="{00000000-0005-0000-0000-0000B9540000}"/>
    <cellStyle name="Normal 2 2 50" xfId="20636" xr:uid="{00000000-0005-0000-0000-0000BA540000}"/>
    <cellStyle name="Normal 2 2 51" xfId="21193" xr:uid="{00000000-0005-0000-0000-0000BB540000}"/>
    <cellStyle name="Normal 2 2 6" xfId="3003" xr:uid="{00000000-0005-0000-0000-0000BC540000}"/>
    <cellStyle name="Normal 2 2 7" xfId="3534" xr:uid="{00000000-0005-0000-0000-0000BD540000}"/>
    <cellStyle name="Normal 2 2 8" xfId="4065" xr:uid="{00000000-0005-0000-0000-0000BE540000}"/>
    <cellStyle name="Normal 2 2 9" xfId="5388" xr:uid="{00000000-0005-0000-0000-0000BF540000}"/>
    <cellStyle name="Normal 2 20" xfId="80" xr:uid="{00000000-0005-0000-0000-0000C0540000}"/>
    <cellStyle name="Normal 2 21" xfId="82" xr:uid="{00000000-0005-0000-0000-0000C1540000}"/>
    <cellStyle name="Normal 2 22" xfId="84" xr:uid="{00000000-0005-0000-0000-0000C2540000}"/>
    <cellStyle name="Normal 2 23" xfId="86" xr:uid="{00000000-0005-0000-0000-0000C3540000}"/>
    <cellStyle name="Normal 2 24" xfId="1145" xr:uid="{00000000-0005-0000-0000-0000C4540000}"/>
    <cellStyle name="Normal 2 25" xfId="2204" xr:uid="{00000000-0005-0000-0000-0000C5540000}"/>
    <cellStyle name="Normal 2 26" xfId="2603" xr:uid="{00000000-0005-0000-0000-0000C6540000}"/>
    <cellStyle name="Normal 2 27" xfId="3002" xr:uid="{00000000-0005-0000-0000-0000C7540000}"/>
    <cellStyle name="Normal 2 28" xfId="3533" xr:uid="{00000000-0005-0000-0000-0000C8540000}"/>
    <cellStyle name="Normal 2 29" xfId="4064" xr:uid="{00000000-0005-0000-0000-0000C9540000}"/>
    <cellStyle name="Normal 2 3" xfId="46" xr:uid="{00000000-0005-0000-0000-0000CA540000}"/>
    <cellStyle name="Normal 2 30" xfId="5387" xr:uid="{00000000-0005-0000-0000-0000CB540000}"/>
    <cellStyle name="Normal 2 31" xfId="6710" xr:uid="{00000000-0005-0000-0000-0000CC540000}"/>
    <cellStyle name="Normal 2 32" xfId="8297" xr:uid="{00000000-0005-0000-0000-0000CD540000}"/>
    <cellStyle name="Normal 2 33" xfId="9884" xr:uid="{00000000-0005-0000-0000-0000CE540000}"/>
    <cellStyle name="Normal 2 34" xfId="11999" xr:uid="{00000000-0005-0000-0000-0000CF540000}"/>
    <cellStyle name="Normal 2 35" xfId="14114" xr:uid="{00000000-0005-0000-0000-0000D0540000}"/>
    <cellStyle name="Normal 2 36" xfId="15965" xr:uid="{00000000-0005-0000-0000-0000D1540000}"/>
    <cellStyle name="Normal 2 37" xfId="17816" xr:uid="{00000000-0005-0000-0000-0000D2540000}"/>
    <cellStyle name="Normal 2 38" xfId="17819" xr:uid="{00000000-0005-0000-0000-0000D3540000}"/>
    <cellStyle name="Normal 2 39" xfId="17822" xr:uid="{00000000-0005-0000-0000-0000D4540000}"/>
    <cellStyle name="Normal 2 4" xfId="47" xr:uid="{00000000-0005-0000-0000-0000D5540000}"/>
    <cellStyle name="Normal 2 40" xfId="18617" xr:uid="{00000000-0005-0000-0000-0000D6540000}"/>
    <cellStyle name="Normal 2 41" xfId="19412" xr:uid="{00000000-0005-0000-0000-0000D7540000}"/>
    <cellStyle name="Normal 2 42" xfId="19416" xr:uid="{00000000-0005-0000-0000-0000D8540000}"/>
    <cellStyle name="Normal 2 43" xfId="19419" xr:uid="{00000000-0005-0000-0000-0000D9540000}"/>
    <cellStyle name="Normal 2 44" xfId="19423" xr:uid="{00000000-0005-0000-0000-0000DA540000}"/>
    <cellStyle name="Normal 2 45" xfId="19427" xr:uid="{00000000-0005-0000-0000-0000DB540000}"/>
    <cellStyle name="Normal 2 46" xfId="19431" xr:uid="{00000000-0005-0000-0000-0000DC540000}"/>
    <cellStyle name="Normal 2 47" xfId="19435" xr:uid="{00000000-0005-0000-0000-0000DD540000}"/>
    <cellStyle name="Normal 2 48" xfId="19439" xr:uid="{00000000-0005-0000-0000-0000DE540000}"/>
    <cellStyle name="Normal 2 49" xfId="19443" xr:uid="{00000000-0005-0000-0000-0000DF540000}"/>
    <cellStyle name="Normal 2 5" xfId="49" xr:uid="{00000000-0005-0000-0000-0000E0540000}"/>
    <cellStyle name="Normal 2 50" xfId="19447" xr:uid="{00000000-0005-0000-0000-0000E1540000}"/>
    <cellStyle name="Normal 2 51" xfId="19451" xr:uid="{00000000-0005-0000-0000-0000E2540000}"/>
    <cellStyle name="Normal 2 52" xfId="19455" xr:uid="{00000000-0005-0000-0000-0000E3540000}"/>
    <cellStyle name="Normal 2 53" xfId="19459" xr:uid="{00000000-0005-0000-0000-0000E4540000}"/>
    <cellStyle name="Normal 2 54" xfId="19463" xr:uid="{00000000-0005-0000-0000-0000E5540000}"/>
    <cellStyle name="Normal 2 55" xfId="19467" xr:uid="{00000000-0005-0000-0000-0000E6540000}"/>
    <cellStyle name="Normal 2 56" xfId="19471" xr:uid="{00000000-0005-0000-0000-0000E7540000}"/>
    <cellStyle name="Normal 2 57" xfId="19475" xr:uid="{00000000-0005-0000-0000-0000E8540000}"/>
    <cellStyle name="Normal 2 58" xfId="19479" xr:uid="{00000000-0005-0000-0000-0000E9540000}"/>
    <cellStyle name="Normal 2 59" xfId="19483" xr:uid="{00000000-0005-0000-0000-0000EA540000}"/>
    <cellStyle name="Normal 2 6" xfId="51" xr:uid="{00000000-0005-0000-0000-0000EB540000}"/>
    <cellStyle name="Normal 2 60" xfId="19487" xr:uid="{00000000-0005-0000-0000-0000EC540000}"/>
    <cellStyle name="Normal 2 61" xfId="19491" xr:uid="{00000000-0005-0000-0000-0000ED540000}"/>
    <cellStyle name="Normal 2 62" xfId="19495" xr:uid="{00000000-0005-0000-0000-0000EE540000}"/>
    <cellStyle name="Normal 2 63" xfId="19499" xr:uid="{00000000-0005-0000-0000-0000EF540000}"/>
    <cellStyle name="Normal 2 64" xfId="19503" xr:uid="{00000000-0005-0000-0000-0000F0540000}"/>
    <cellStyle name="Normal 2 65" xfId="19507" xr:uid="{00000000-0005-0000-0000-0000F1540000}"/>
    <cellStyle name="Normal 2 66" xfId="19511" xr:uid="{00000000-0005-0000-0000-0000F2540000}"/>
    <cellStyle name="Normal 2 67" xfId="19515" xr:uid="{00000000-0005-0000-0000-0000F3540000}"/>
    <cellStyle name="Normal 2 68" xfId="19600" xr:uid="{00000000-0005-0000-0000-0000F4540000}"/>
    <cellStyle name="Normal 2 69" xfId="19978" xr:uid="{00000000-0005-0000-0000-0000F5540000}"/>
    <cellStyle name="Normal 2 7" xfId="53" xr:uid="{00000000-0005-0000-0000-0000F6540000}"/>
    <cellStyle name="Normal 2 70" xfId="20172" xr:uid="{00000000-0005-0000-0000-0000F7540000}"/>
    <cellStyle name="Normal 2 71" xfId="20549" xr:uid="{00000000-0005-0000-0000-0000F8540000}"/>
    <cellStyle name="Normal 2 72" xfId="21106" xr:uid="{00000000-0005-0000-0000-0000F9540000}"/>
    <cellStyle name="Normal 2 73" xfId="21786" xr:uid="{31BA4D7F-1E46-4B4D-A399-65D512B1D942}"/>
    <cellStyle name="Normal 2 8" xfId="55" xr:uid="{00000000-0005-0000-0000-0000FA540000}"/>
    <cellStyle name="Normal 2 9" xfId="57" xr:uid="{00000000-0005-0000-0000-0000FB540000}"/>
    <cellStyle name="Normal 3" xfId="41" xr:uid="{00000000-0005-0000-0000-0000FC540000}"/>
    <cellStyle name="Normal 3 2" xfId="21787" xr:uid="{3A34C26A-657E-424B-904A-BD5F0830E539}"/>
    <cellStyle name="Normal 4" xfId="21785" xr:uid="{D3A1A35B-5BD7-4180-8CB5-D7C2E10294F9}"/>
    <cellStyle name="Normal 47" xfId="19486" xr:uid="{00000000-0005-0000-0000-0000FD540000}"/>
    <cellStyle name="Normal 48" xfId="19490" xr:uid="{00000000-0005-0000-0000-0000FE540000}"/>
    <cellStyle name="Normal 49" xfId="19494" xr:uid="{00000000-0005-0000-0000-0000FF540000}"/>
    <cellStyle name="Normal 5" xfId="21788" xr:uid="{118008F3-6E80-4F48-A942-F6B0E2AD0153}"/>
    <cellStyle name="Normal 50" xfId="19498" xr:uid="{00000000-0005-0000-0000-000000550000}"/>
    <cellStyle name="Normal 51" xfId="19502" xr:uid="{00000000-0005-0000-0000-000001550000}"/>
    <cellStyle name="Normal 52" xfId="19506" xr:uid="{00000000-0005-0000-0000-000002550000}"/>
    <cellStyle name="Normal 53" xfId="19510" xr:uid="{00000000-0005-0000-0000-000003550000}"/>
    <cellStyle name="Normal 54" xfId="19514" xr:uid="{00000000-0005-0000-0000-000004550000}"/>
    <cellStyle name="Normal 55" xfId="19518" xr:uid="{00000000-0005-0000-0000-000005550000}"/>
    <cellStyle name="Normal 56" xfId="19525" xr:uid="{00000000-0005-0000-0000-000006550000}"/>
    <cellStyle name="Normal 57" xfId="19523" xr:uid="{00000000-0005-0000-0000-000007550000}"/>
    <cellStyle name="Normal 58" xfId="19520" xr:uid="{00000000-0005-0000-0000-000008550000}"/>
    <cellStyle name="Normal 59" xfId="19522" xr:uid="{00000000-0005-0000-0000-000009550000}"/>
    <cellStyle name="Note 2" xfId="43" xr:uid="{00000000-0005-0000-0000-00000A550000}"/>
    <cellStyle name="Note 3" xfId="19526" xr:uid="{00000000-0005-0000-0000-00000B550000}"/>
    <cellStyle name="Note 4" xfId="19521" xr:uid="{00000000-0005-0000-0000-00000C550000}"/>
    <cellStyle name="Note 5" xfId="19519" xr:uid="{00000000-0005-0000-0000-00000D550000}"/>
    <cellStyle name="Note 6" xfId="19524" xr:uid="{00000000-0005-0000-0000-00000E550000}"/>
    <cellStyle name="Note 7" xfId="19527" xr:uid="{00000000-0005-0000-0000-00000F550000}"/>
    <cellStyle name="Output" xfId="10" builtinId="21" customBuiltin="1"/>
    <cellStyle name="Percent" xfId="21783" builtinId="5"/>
    <cellStyle name="Title" xfId="72" builtinId="15" customBuiltin="1"/>
    <cellStyle name="Title 2" xfId="44" xr:uid="{00000000-0005-0000-0000-000014550000}"/>
    <cellStyle name="Total" xfId="16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32F5B"/>
      <color rgb="FFA0A6A6"/>
      <color rgb="FF71CFEB"/>
      <color rgb="FF877874"/>
      <color rgb="FF009DE0"/>
      <color rgb="FF002C73"/>
      <color rgb="FF002855"/>
      <color rgb="FFD4D5D9"/>
      <color rgb="FFFF8300"/>
      <color rgb="FF009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Basic!A1"/><Relationship Id="rId7" Type="http://schemas.openxmlformats.org/officeDocument/2006/relationships/image" Target="../media/image2.png"/><Relationship Id="rId2" Type="http://schemas.openxmlformats.org/officeDocument/2006/relationships/hyperlink" Target="#Superior!A1"/><Relationship Id="rId1" Type="http://schemas.openxmlformats.org/officeDocument/2006/relationships/image" Target="../media/image1.png"/><Relationship Id="rId6" Type="http://schemas.openxmlformats.org/officeDocument/2006/relationships/hyperlink" Target="#'Total '!A1"/><Relationship Id="rId5" Type="http://schemas.openxmlformats.org/officeDocument/2006/relationships/hyperlink" Target="#'Ultra '!A1"/><Relationship Id="rId4" Type="http://schemas.openxmlformats.org/officeDocument/2006/relationships/hyperlink" Target="#Stand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8</xdr:col>
      <xdr:colOff>480060</xdr:colOff>
      <xdr:row>0</xdr:row>
      <xdr:rowOff>1257300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C2293D-A0B0-E926-7C81-633F155C29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65" b="-1"/>
        <a:stretch/>
      </xdr:blipFill>
      <xdr:spPr>
        <a:xfrm>
          <a:off x="15240" y="0"/>
          <a:ext cx="8633460" cy="1257300"/>
        </a:xfrm>
        <a:prstGeom prst="rect">
          <a:avLst/>
        </a:prstGeom>
      </xdr:spPr>
    </xdr:pic>
    <xdr:clientData/>
  </xdr:twoCellAnchor>
  <xdr:twoCellAnchor>
    <xdr:from>
      <xdr:col>5</xdr:col>
      <xdr:colOff>933452</xdr:colOff>
      <xdr:row>29</xdr:row>
      <xdr:rowOff>793405</xdr:rowOff>
    </xdr:from>
    <xdr:to>
      <xdr:col>7</xdr:col>
      <xdr:colOff>780152</xdr:colOff>
      <xdr:row>29</xdr:row>
      <xdr:rowOff>1445005</xdr:rowOff>
    </xdr:to>
    <xdr:sp macro="[0]!Special_Click" textlink="">
      <xdr:nvSpPr>
        <xdr:cNvPr id="7" name="Rounded 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591177" y="7737130"/>
          <a:ext cx="2170800" cy="651600"/>
        </a:xfrm>
        <a:prstGeom prst="roundRect">
          <a:avLst/>
        </a:prstGeom>
        <a:solidFill>
          <a:srgbClr val="532F5B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sz="1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A0A6A6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DokChampa" panose="020B0604020202020204" pitchFamily="34" charset="-34"/>
              <a:ea typeface="+mn-ea"/>
              <a:cs typeface="DokChampa" panose="020B0604020202020204" pitchFamily="34" charset="-34"/>
            </a:rPr>
            <a:t>SUPERIOR</a:t>
          </a:r>
        </a:p>
      </xdr:txBody>
    </xdr:sp>
    <xdr:clientData/>
  </xdr:twoCellAnchor>
  <xdr:oneCellAnchor>
    <xdr:from>
      <xdr:col>0</xdr:col>
      <xdr:colOff>0</xdr:colOff>
      <xdr:row>1</xdr:row>
      <xdr:rowOff>57150</xdr:rowOff>
    </xdr:from>
    <xdr:ext cx="4781550" cy="41947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2495550"/>
          <a:ext cx="4781550" cy="419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l"/>
          <a:r>
            <a:rPr lang="en-US" sz="2200" b="1">
              <a:solidFill>
                <a:srgbClr val="002855"/>
              </a:solidFill>
              <a:latin typeface="Gill Sans MT" panose="020B0502020104020203" pitchFamily="34" charset="0"/>
              <a:ea typeface="+mn-ea"/>
              <a:cs typeface="Helvetica"/>
            </a:rPr>
            <a:t>APPLICANT INFORMATION</a:t>
          </a:r>
        </a:p>
      </xdr:txBody>
    </xdr:sp>
    <xdr:clientData/>
  </xdr:oneCellAnchor>
  <xdr:oneCellAnchor>
    <xdr:from>
      <xdr:col>0</xdr:col>
      <xdr:colOff>0</xdr:colOff>
      <xdr:row>29</xdr:row>
      <xdr:rowOff>218610</xdr:rowOff>
    </xdr:from>
    <xdr:ext cx="2619375" cy="36003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0" y="7238535"/>
          <a:ext cx="2619375" cy="360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l"/>
          <a:r>
            <a:rPr lang="en-US" sz="1800" b="1">
              <a:solidFill>
                <a:srgbClr val="002855"/>
              </a:solidFill>
              <a:latin typeface="Gill Sans MT" panose="020B0502020104020203" pitchFamily="34" charset="0"/>
              <a:ea typeface="+mn-ea"/>
              <a:cs typeface="Century Gothic"/>
            </a:rPr>
            <a:t>Plans (Select one)</a:t>
          </a:r>
        </a:p>
      </xdr:txBody>
    </xdr:sp>
    <xdr:clientData/>
  </xdr:oneCellAnchor>
  <xdr:twoCellAnchor>
    <xdr:from>
      <xdr:col>0</xdr:col>
      <xdr:colOff>790574</xdr:colOff>
      <xdr:row>29</xdr:row>
      <xdr:rowOff>783881</xdr:rowOff>
    </xdr:from>
    <xdr:to>
      <xdr:col>2</xdr:col>
      <xdr:colOff>827774</xdr:colOff>
      <xdr:row>29</xdr:row>
      <xdr:rowOff>1435481</xdr:rowOff>
    </xdr:to>
    <xdr:sp macro="[0]!Absolute_Click" textlink="">
      <xdr:nvSpPr>
        <xdr:cNvPr id="12" name="Rounded Rectangle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90574" y="7727606"/>
          <a:ext cx="2170800" cy="651600"/>
        </a:xfrm>
        <a:prstGeom prst="roundRect">
          <a:avLst/>
        </a:prstGeom>
        <a:solidFill>
          <a:srgbClr val="532F5B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sz="16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chemeClr val="bg1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DokChampa" panose="020B0604020202020204" pitchFamily="34" charset="-34"/>
              <a:cs typeface="DokChampa" panose="020B0604020202020204" pitchFamily="34" charset="-34"/>
            </a:rPr>
            <a:t>BASIC</a:t>
          </a:r>
          <a:endParaRPr lang="en-US" sz="1600" b="0" cap="none" spc="0">
            <a:ln w="18415" cmpd="sng">
              <a:solidFill>
                <a:srgbClr val="FFFFFF"/>
              </a:solidFill>
              <a:prstDash val="solid"/>
            </a:ln>
            <a:solidFill>
              <a:schemeClr val="bg1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DokChampa" panose="020B0604020202020204" pitchFamily="34" charset="-34"/>
            <a:cs typeface="DokChampa" panose="020B0604020202020204" pitchFamily="34" charset="-34"/>
          </a:endParaRPr>
        </a:p>
      </xdr:txBody>
    </xdr:sp>
    <xdr:clientData/>
  </xdr:twoCellAnchor>
  <xdr:twoCellAnchor>
    <xdr:from>
      <xdr:col>3</xdr:col>
      <xdr:colOff>49263</xdr:colOff>
      <xdr:row>29</xdr:row>
      <xdr:rowOff>784755</xdr:rowOff>
    </xdr:from>
    <xdr:to>
      <xdr:col>5</xdr:col>
      <xdr:colOff>734163</xdr:colOff>
      <xdr:row>29</xdr:row>
      <xdr:rowOff>1436355</xdr:rowOff>
    </xdr:to>
    <xdr:sp macro="[0]!Universal_Click" textlink="">
      <xdr:nvSpPr>
        <xdr:cNvPr id="13" name="Rounded Rectangle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221088" y="7728480"/>
          <a:ext cx="2170800" cy="651600"/>
        </a:xfrm>
        <a:prstGeom prst="roundRect">
          <a:avLst/>
        </a:prstGeom>
        <a:solidFill>
          <a:srgbClr val="532F5B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sz="1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A0A6A6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DokChampa" panose="020B0604020202020204" pitchFamily="34" charset="-34"/>
              <a:cs typeface="DokChampa" panose="020B0604020202020204" pitchFamily="34" charset="-34"/>
            </a:rPr>
            <a:t>STANDARD</a:t>
          </a:r>
        </a:p>
      </xdr:txBody>
    </xdr:sp>
    <xdr:clientData/>
  </xdr:twoCellAnchor>
  <xdr:twoCellAnchor>
    <xdr:from>
      <xdr:col>1</xdr:col>
      <xdr:colOff>85722</xdr:colOff>
      <xdr:row>29</xdr:row>
      <xdr:rowOff>1565796</xdr:rowOff>
    </xdr:from>
    <xdr:to>
      <xdr:col>4</xdr:col>
      <xdr:colOff>427722</xdr:colOff>
      <xdr:row>29</xdr:row>
      <xdr:rowOff>2217396</xdr:rowOff>
    </xdr:to>
    <xdr:sp macro="[0]!Special_Click" textlink="">
      <xdr:nvSpPr>
        <xdr:cNvPr id="11" name="Rounded 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876422" y="8509521"/>
          <a:ext cx="2170800" cy="651600"/>
        </a:xfrm>
        <a:prstGeom prst="roundRect">
          <a:avLst/>
        </a:prstGeom>
        <a:solidFill>
          <a:srgbClr val="532F5B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sz="1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A0A6A6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DokChampa" panose="020B0604020202020204" pitchFamily="34" charset="-34"/>
              <a:ea typeface="+mn-ea"/>
              <a:cs typeface="DokChampa" panose="020B0604020202020204" pitchFamily="34" charset="-34"/>
            </a:rPr>
            <a:t>ULTRA</a:t>
          </a:r>
        </a:p>
      </xdr:txBody>
    </xdr:sp>
    <xdr:clientData/>
  </xdr:twoCellAnchor>
  <xdr:twoCellAnchor>
    <xdr:from>
      <xdr:col>4</xdr:col>
      <xdr:colOff>676275</xdr:colOff>
      <xdr:row>29</xdr:row>
      <xdr:rowOff>1575323</xdr:rowOff>
    </xdr:from>
    <xdr:to>
      <xdr:col>6</xdr:col>
      <xdr:colOff>771525</xdr:colOff>
      <xdr:row>29</xdr:row>
      <xdr:rowOff>2226786</xdr:rowOff>
    </xdr:to>
    <xdr:sp macro="[0]!Special_Click" textlink="">
      <xdr:nvSpPr>
        <xdr:cNvPr id="14" name="Rounded Rectangle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295775" y="8519048"/>
          <a:ext cx="2171700" cy="651463"/>
        </a:xfrm>
        <a:prstGeom prst="roundRect">
          <a:avLst/>
        </a:prstGeom>
        <a:solidFill>
          <a:srgbClr val="532F5B"/>
        </a:soli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sz="1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A0A6A6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DokChampa" panose="020B0604020202020204" pitchFamily="34" charset="-34"/>
              <a:ea typeface="+mn-ea"/>
              <a:cs typeface="DokChampa" panose="020B0604020202020204" pitchFamily="34" charset="-34"/>
            </a:rPr>
            <a:t>TOTAL</a:t>
          </a:r>
        </a:p>
      </xdr:txBody>
    </xdr:sp>
    <xdr:clientData/>
  </xdr:twoCellAnchor>
  <xdr:twoCellAnchor editAs="oneCell">
    <xdr:from>
      <xdr:col>0</xdr:col>
      <xdr:colOff>857249</xdr:colOff>
      <xdr:row>29</xdr:row>
      <xdr:rowOff>2370862</xdr:rowOff>
    </xdr:from>
    <xdr:to>
      <xdr:col>8</xdr:col>
      <xdr:colOff>59647</xdr:colOff>
      <xdr:row>35</xdr:row>
      <xdr:rowOff>53559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9314587"/>
          <a:ext cx="7374848" cy="295002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24</xdr:row>
      <xdr:rowOff>5440</xdr:rowOff>
    </xdr:from>
    <xdr:ext cx="2743200" cy="40957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4D18137-CCA4-4B15-B029-5E095EF42CB0}"/>
            </a:ext>
          </a:extLst>
        </xdr:cNvPr>
        <xdr:cNvSpPr txBox="1"/>
      </xdr:nvSpPr>
      <xdr:spPr>
        <a:xfrm>
          <a:off x="0" y="5924547"/>
          <a:ext cx="2743200" cy="40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800" b="1">
              <a:solidFill>
                <a:srgbClr val="002855"/>
              </a:solidFill>
              <a:latin typeface="Gill Sans MT" panose="020B0502020104020203" pitchFamily="34" charset="0"/>
              <a:cs typeface="Century Gothic"/>
            </a:rPr>
            <a:t>Optional</a:t>
          </a:r>
          <a:r>
            <a:rPr lang="en-US" sz="1800" b="1" baseline="0">
              <a:solidFill>
                <a:srgbClr val="002855"/>
              </a:solidFill>
              <a:latin typeface="Gill Sans MT" panose="020B0502020104020203" pitchFamily="34" charset="0"/>
              <a:cs typeface="Century Gothic"/>
            </a:rPr>
            <a:t> Benefits</a:t>
          </a:r>
          <a:endParaRPr lang="en-US" sz="1800" b="0" baseline="0">
            <a:solidFill>
              <a:srgbClr val="002855"/>
            </a:solidFill>
            <a:latin typeface="Gill Sans MT" panose="020B0502020104020203" pitchFamily="34" charset="0"/>
            <a:cs typeface="Century Gothic"/>
          </a:endParaRPr>
        </a:p>
        <a:p>
          <a:pPr algn="l"/>
          <a:endParaRPr lang="en-US" sz="1400">
            <a:solidFill>
              <a:srgbClr val="002855"/>
            </a:solidFill>
            <a:latin typeface="Gill Sans MT" panose="020B0502020104020203" pitchFamily="34" charset="0"/>
            <a:cs typeface="Century Gothic"/>
          </a:endParaRPr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2676525" cy="40957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98E50CC-9DAB-411D-9F53-52BAFFB52FC2}"/>
            </a:ext>
          </a:extLst>
        </xdr:cNvPr>
        <xdr:cNvSpPr txBox="1"/>
      </xdr:nvSpPr>
      <xdr:spPr>
        <a:xfrm>
          <a:off x="0" y="4010025"/>
          <a:ext cx="2676525" cy="40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800" b="1">
              <a:solidFill>
                <a:srgbClr val="002855"/>
              </a:solidFill>
              <a:latin typeface="Gill Sans MT" panose="020B0502020104020203" pitchFamily="34" charset="0"/>
              <a:cs typeface="Century Gothic"/>
            </a:rPr>
            <a:t>Coverage Options:</a:t>
          </a:r>
          <a:endParaRPr lang="en-US" sz="1400">
            <a:solidFill>
              <a:srgbClr val="002855"/>
            </a:solidFill>
            <a:latin typeface="Gill Sans MT" panose="020B0502020104020203" pitchFamily="34" charset="0"/>
            <a:cs typeface="Century Gothic"/>
          </a:endParaRPr>
        </a:p>
      </xdr:txBody>
    </xdr:sp>
    <xdr:clientData/>
  </xdr:oneCellAnchor>
  <xdr:twoCellAnchor>
    <xdr:from>
      <xdr:col>0</xdr:col>
      <xdr:colOff>9525</xdr:colOff>
      <xdr:row>0</xdr:row>
      <xdr:rowOff>1257300</xdr:rowOff>
    </xdr:from>
    <xdr:to>
      <xdr:col>8</xdr:col>
      <xdr:colOff>485775</xdr:colOff>
      <xdr:row>1</xdr:row>
      <xdr:rowOff>7985</xdr:rowOff>
    </xdr:to>
    <xdr:sp macro="" textlink="">
      <xdr:nvSpPr>
        <xdr:cNvPr id="35" name="TextBox 2">
          <a:extLst>
            <a:ext uri="{FF2B5EF4-FFF2-40B4-BE49-F238E27FC236}">
              <a16:creationId xmlns:a16="http://schemas.microsoft.com/office/drawing/2014/main" id="{8BC1AE86-368F-48F5-9069-CD6F50093011}"/>
            </a:ext>
          </a:extLst>
        </xdr:cNvPr>
        <xdr:cNvSpPr txBox="1"/>
      </xdr:nvSpPr>
      <xdr:spPr>
        <a:xfrm>
          <a:off x="9525" y="1257300"/>
          <a:ext cx="8648700" cy="388985"/>
        </a:xfrm>
        <a:prstGeom prst="rect">
          <a:avLst/>
        </a:prstGeom>
        <a:solidFill>
          <a:srgbClr val="002855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>
              <a:solidFill>
                <a:schemeClr val="bg1"/>
              </a:solidFill>
              <a:latin typeface="Gill Sans MT"/>
              <a:cs typeface="Gill Sans MT"/>
            </a:rPr>
            <a:t>Health Insurance </a:t>
          </a:r>
          <a:r>
            <a:rPr lang="en-US" sz="2400" b="0" i="0">
              <a:solidFill>
                <a:schemeClr val="bg1"/>
              </a:solidFill>
              <a:latin typeface="Gill Sans MT"/>
              <a:ea typeface="+mn-ea"/>
              <a:cs typeface="Gill Sans MT"/>
            </a:rPr>
            <a:t>Quotation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15240</xdr:rowOff>
    </xdr:from>
    <xdr:to>
      <xdr:col>7</xdr:col>
      <xdr:colOff>22860</xdr:colOff>
      <xdr:row>0</xdr:row>
      <xdr:rowOff>1508760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D55B2B-9535-48C7-A1D8-FD537FBC8C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65" b="-1"/>
        <a:stretch/>
      </xdr:blipFill>
      <xdr:spPr>
        <a:xfrm>
          <a:off x="15240" y="15240"/>
          <a:ext cx="8846820" cy="1493520"/>
        </a:xfrm>
        <a:prstGeom prst="rect">
          <a:avLst/>
        </a:prstGeom>
      </xdr:spPr>
    </xdr:pic>
    <xdr:clientData/>
  </xdr:twoCellAnchor>
  <xdr:twoCellAnchor>
    <xdr:from>
      <xdr:col>0</xdr:col>
      <xdr:colOff>2</xdr:colOff>
      <xdr:row>0</xdr:row>
      <xdr:rowOff>1504950</xdr:rowOff>
    </xdr:from>
    <xdr:to>
      <xdr:col>7</xdr:col>
      <xdr:colOff>19050</xdr:colOff>
      <xdr:row>0</xdr:row>
      <xdr:rowOff>1957293</xdr:rowOff>
    </xdr:to>
    <xdr:sp macro="" textlink="">
      <xdr:nvSpPr>
        <xdr:cNvPr id="11" name="Text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" y="1504950"/>
          <a:ext cx="8858248" cy="45234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1" i="0" baseline="0">
              <a:solidFill>
                <a:schemeClr val="bg1"/>
              </a:solidFill>
              <a:latin typeface="Gill Sans MT"/>
              <a:cs typeface="Gill Sans MT"/>
            </a:rPr>
            <a:t>Basic</a:t>
          </a:r>
          <a:endParaRPr lang="en-US" sz="2200" b="1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2</xdr:row>
      <xdr:rowOff>95250</xdr:rowOff>
    </xdr:from>
    <xdr:to>
      <xdr:col>7</xdr:col>
      <xdr:colOff>19048</xdr:colOff>
      <xdr:row>3</xdr:row>
      <xdr:rowOff>14193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E800382-A692-4C5C-864A-7E96C68FA153}"/>
            </a:ext>
          </a:extLst>
        </xdr:cNvPr>
        <xdr:cNvSpPr txBox="1"/>
      </xdr:nvSpPr>
      <xdr:spPr>
        <a:xfrm>
          <a:off x="0" y="2552700"/>
          <a:ext cx="8658223" cy="176118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Applicant Information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5</xdr:row>
      <xdr:rowOff>295275</xdr:rowOff>
    </xdr:from>
    <xdr:to>
      <xdr:col>7</xdr:col>
      <xdr:colOff>19048</xdr:colOff>
      <xdr:row>6</xdr:row>
      <xdr:rowOff>14193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45748E68-DA3F-4CA3-9E79-DF89D187CB6E}"/>
            </a:ext>
          </a:extLst>
        </xdr:cNvPr>
        <xdr:cNvSpPr txBox="1"/>
      </xdr:nvSpPr>
      <xdr:spPr>
        <a:xfrm>
          <a:off x="0" y="3505200"/>
          <a:ext cx="8658223" cy="16659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                                      Coverage Options                                                                            Optional Benefits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1504950</xdr:rowOff>
    </xdr:from>
    <xdr:to>
      <xdr:col>7</xdr:col>
      <xdr:colOff>19050</xdr:colOff>
      <xdr:row>0</xdr:row>
      <xdr:rowOff>1957293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16D6AF6C-A934-408E-B87B-E5FF1E7C71E2}"/>
            </a:ext>
          </a:extLst>
        </xdr:cNvPr>
        <xdr:cNvSpPr txBox="1"/>
      </xdr:nvSpPr>
      <xdr:spPr>
        <a:xfrm>
          <a:off x="2" y="1504950"/>
          <a:ext cx="8858248" cy="45234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1" i="0" baseline="0">
              <a:solidFill>
                <a:schemeClr val="bg1"/>
              </a:solidFill>
              <a:latin typeface="Gill Sans MT"/>
              <a:cs typeface="Gill Sans MT"/>
            </a:rPr>
            <a:t>Standard</a:t>
          </a:r>
          <a:endParaRPr lang="en-US" sz="2200" b="1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9525</xdr:colOff>
      <xdr:row>2</xdr:row>
      <xdr:rowOff>95250</xdr:rowOff>
    </xdr:from>
    <xdr:to>
      <xdr:col>7</xdr:col>
      <xdr:colOff>28573</xdr:colOff>
      <xdr:row>3</xdr:row>
      <xdr:rowOff>14193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986AC702-1A70-4FEA-B537-B0F54C017E0C}"/>
            </a:ext>
          </a:extLst>
        </xdr:cNvPr>
        <xdr:cNvSpPr txBox="1"/>
      </xdr:nvSpPr>
      <xdr:spPr>
        <a:xfrm>
          <a:off x="9525" y="2552700"/>
          <a:ext cx="8658223" cy="176118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Applicant Information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5</xdr:row>
      <xdr:rowOff>295275</xdr:rowOff>
    </xdr:from>
    <xdr:to>
      <xdr:col>7</xdr:col>
      <xdr:colOff>19048</xdr:colOff>
      <xdr:row>6</xdr:row>
      <xdr:rowOff>14193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43B7E3AB-DB42-4ECA-BDE5-3CF82366D91A}"/>
            </a:ext>
          </a:extLst>
        </xdr:cNvPr>
        <xdr:cNvSpPr txBox="1"/>
      </xdr:nvSpPr>
      <xdr:spPr>
        <a:xfrm>
          <a:off x="0" y="3505200"/>
          <a:ext cx="8658223" cy="16659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                                      Coverage Options                                                                            Optional Benefits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7620</xdr:colOff>
      <xdr:row>0</xdr:row>
      <xdr:rowOff>1493520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FA142C-1E4F-4E97-AD85-DD70670AE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65" b="-1"/>
        <a:stretch/>
      </xdr:blipFill>
      <xdr:spPr>
        <a:xfrm>
          <a:off x="0" y="0"/>
          <a:ext cx="8846820" cy="1493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1504950</xdr:rowOff>
    </xdr:from>
    <xdr:to>
      <xdr:col>7</xdr:col>
      <xdr:colOff>19050</xdr:colOff>
      <xdr:row>0</xdr:row>
      <xdr:rowOff>1957293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87849CBF-E88E-4212-9ADC-FE3925BA54BA}"/>
            </a:ext>
          </a:extLst>
        </xdr:cNvPr>
        <xdr:cNvSpPr txBox="1"/>
      </xdr:nvSpPr>
      <xdr:spPr>
        <a:xfrm>
          <a:off x="2" y="1504950"/>
          <a:ext cx="8858248" cy="45234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1" i="0" baseline="0">
              <a:solidFill>
                <a:schemeClr val="bg1"/>
              </a:solidFill>
              <a:latin typeface="Gill Sans MT"/>
              <a:cs typeface="Gill Sans MT"/>
            </a:rPr>
            <a:t>Superior</a:t>
          </a:r>
          <a:endParaRPr lang="en-US" sz="2200" b="1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2</xdr:row>
      <xdr:rowOff>95250</xdr:rowOff>
    </xdr:from>
    <xdr:to>
      <xdr:col>7</xdr:col>
      <xdr:colOff>19048</xdr:colOff>
      <xdr:row>3</xdr:row>
      <xdr:rowOff>23718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CCAF4C6-14F8-44BE-A44D-A309E4EAD388}"/>
            </a:ext>
          </a:extLst>
        </xdr:cNvPr>
        <xdr:cNvSpPr txBox="1"/>
      </xdr:nvSpPr>
      <xdr:spPr>
        <a:xfrm>
          <a:off x="0" y="2552700"/>
          <a:ext cx="8658223" cy="18564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Applicant Information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5</xdr:row>
      <xdr:rowOff>295275</xdr:rowOff>
    </xdr:from>
    <xdr:to>
      <xdr:col>7</xdr:col>
      <xdr:colOff>19048</xdr:colOff>
      <xdr:row>6</xdr:row>
      <xdr:rowOff>14193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5D1E6C7A-33C2-44A0-83EF-0167519B1280}"/>
            </a:ext>
          </a:extLst>
        </xdr:cNvPr>
        <xdr:cNvSpPr txBox="1"/>
      </xdr:nvSpPr>
      <xdr:spPr>
        <a:xfrm>
          <a:off x="0" y="3505200"/>
          <a:ext cx="8658223" cy="16659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                                      Coverage Options                                                                            Optional Benefits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7620</xdr:colOff>
      <xdr:row>0</xdr:row>
      <xdr:rowOff>1493520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DD42F0-AEFE-4003-90CB-652D564BDB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65" b="-1"/>
        <a:stretch/>
      </xdr:blipFill>
      <xdr:spPr>
        <a:xfrm>
          <a:off x="0" y="0"/>
          <a:ext cx="8846820" cy="1493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1504950</xdr:rowOff>
    </xdr:from>
    <xdr:to>
      <xdr:col>7</xdr:col>
      <xdr:colOff>19050</xdr:colOff>
      <xdr:row>0</xdr:row>
      <xdr:rowOff>1957293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5BF55EB8-F62F-46B6-8BBF-9465181A43E9}"/>
            </a:ext>
          </a:extLst>
        </xdr:cNvPr>
        <xdr:cNvSpPr txBox="1"/>
      </xdr:nvSpPr>
      <xdr:spPr>
        <a:xfrm>
          <a:off x="2" y="1504950"/>
          <a:ext cx="8858248" cy="45234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1" i="0" baseline="0">
              <a:solidFill>
                <a:schemeClr val="bg1"/>
              </a:solidFill>
              <a:latin typeface="Gill Sans MT"/>
              <a:cs typeface="Gill Sans MT"/>
            </a:rPr>
            <a:t>Ultra</a:t>
          </a:r>
          <a:endParaRPr lang="en-US" sz="2200" b="1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2</xdr:row>
      <xdr:rowOff>95250</xdr:rowOff>
    </xdr:from>
    <xdr:to>
      <xdr:col>7</xdr:col>
      <xdr:colOff>19048</xdr:colOff>
      <xdr:row>3</xdr:row>
      <xdr:rowOff>23718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FC900F20-73ED-4703-BDB4-F519F70BE11F}"/>
            </a:ext>
          </a:extLst>
        </xdr:cNvPr>
        <xdr:cNvSpPr txBox="1"/>
      </xdr:nvSpPr>
      <xdr:spPr>
        <a:xfrm>
          <a:off x="0" y="2552700"/>
          <a:ext cx="8658223" cy="18564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Applicant Information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5</xdr:row>
      <xdr:rowOff>295275</xdr:rowOff>
    </xdr:from>
    <xdr:to>
      <xdr:col>7</xdr:col>
      <xdr:colOff>19048</xdr:colOff>
      <xdr:row>6</xdr:row>
      <xdr:rowOff>14193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EF22A69F-2C30-475A-BCF5-322F8BFCDE0B}"/>
            </a:ext>
          </a:extLst>
        </xdr:cNvPr>
        <xdr:cNvSpPr txBox="1"/>
      </xdr:nvSpPr>
      <xdr:spPr>
        <a:xfrm>
          <a:off x="0" y="3505200"/>
          <a:ext cx="8658223" cy="16659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                                      Coverage Options                                                                            Optional Benefits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7620</xdr:colOff>
      <xdr:row>0</xdr:row>
      <xdr:rowOff>1493520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5220B8-33C9-43E5-AB2B-FF2A92DCDA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65" b="-1"/>
        <a:stretch/>
      </xdr:blipFill>
      <xdr:spPr>
        <a:xfrm>
          <a:off x="0" y="0"/>
          <a:ext cx="8846820" cy="14935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1504950</xdr:rowOff>
    </xdr:from>
    <xdr:to>
      <xdr:col>7</xdr:col>
      <xdr:colOff>19050</xdr:colOff>
      <xdr:row>0</xdr:row>
      <xdr:rowOff>1957293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9AFEE994-E46F-48F4-A2B0-2DA72A6BB459}"/>
            </a:ext>
          </a:extLst>
        </xdr:cNvPr>
        <xdr:cNvSpPr txBox="1"/>
      </xdr:nvSpPr>
      <xdr:spPr>
        <a:xfrm>
          <a:off x="2" y="1504950"/>
          <a:ext cx="8858248" cy="45234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1" i="0" baseline="0">
              <a:solidFill>
                <a:schemeClr val="bg1"/>
              </a:solidFill>
              <a:latin typeface="Gill Sans MT"/>
              <a:cs typeface="Gill Sans MT"/>
            </a:rPr>
            <a:t>Total</a:t>
          </a:r>
          <a:endParaRPr lang="en-US" sz="2200" b="1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2</xdr:row>
      <xdr:rowOff>95250</xdr:rowOff>
    </xdr:from>
    <xdr:to>
      <xdr:col>7</xdr:col>
      <xdr:colOff>19048</xdr:colOff>
      <xdr:row>3</xdr:row>
      <xdr:rowOff>23718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04B1DD69-8A08-447F-B9E5-0C5BD130F49B}"/>
            </a:ext>
          </a:extLst>
        </xdr:cNvPr>
        <xdr:cNvSpPr txBox="1"/>
      </xdr:nvSpPr>
      <xdr:spPr>
        <a:xfrm>
          <a:off x="0" y="2552700"/>
          <a:ext cx="8658223" cy="18564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Applicant Information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>
    <xdr:from>
      <xdr:col>0</xdr:col>
      <xdr:colOff>0</xdr:colOff>
      <xdr:row>5</xdr:row>
      <xdr:rowOff>295275</xdr:rowOff>
    </xdr:from>
    <xdr:to>
      <xdr:col>7</xdr:col>
      <xdr:colOff>19048</xdr:colOff>
      <xdr:row>6</xdr:row>
      <xdr:rowOff>14193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8DA9C8CC-E724-4034-8C5C-C73293F967C4}"/>
            </a:ext>
          </a:extLst>
        </xdr:cNvPr>
        <xdr:cNvSpPr txBox="1"/>
      </xdr:nvSpPr>
      <xdr:spPr>
        <a:xfrm>
          <a:off x="0" y="3505200"/>
          <a:ext cx="8658223" cy="166593"/>
        </a:xfrm>
        <a:prstGeom prst="rect">
          <a:avLst/>
        </a:prstGeom>
        <a:solidFill>
          <a:srgbClr val="532F5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bg1"/>
              </a:solidFill>
              <a:latin typeface="Gill Sans MT"/>
              <a:cs typeface="Gill Sans MT"/>
            </a:rPr>
            <a:t>                                      Coverage Options                                                                            Optional Benefits</a:t>
          </a:r>
          <a:endParaRPr lang="en-US" sz="1100" b="0" i="0">
            <a:solidFill>
              <a:schemeClr val="bg1"/>
            </a:solidFill>
            <a:latin typeface="Gill Sans MT"/>
            <a:cs typeface="Gill Sans MT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7620</xdr:colOff>
      <xdr:row>0</xdr:row>
      <xdr:rowOff>1493520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9FD5DC-C135-42EB-A252-0A83FFA76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65" b="-1"/>
        <a:stretch/>
      </xdr:blipFill>
      <xdr:spPr>
        <a:xfrm>
          <a:off x="0" y="0"/>
          <a:ext cx="8846820" cy="1493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</sheetPr>
  <dimension ref="A1:X252"/>
  <sheetViews>
    <sheetView showGridLines="0" showRowColHeaders="0" tabSelected="1" zoomScaleNormal="100" zoomScaleSheetLayoutView="70" workbookViewId="0">
      <selection activeCell="B9" sqref="B9:C9"/>
    </sheetView>
  </sheetViews>
  <sheetFormatPr defaultColWidth="0" defaultRowHeight="19.2" zeroHeight="1" x14ac:dyDescent="0.5"/>
  <cols>
    <col min="1" max="1" width="23.5" style="1" customWidth="1"/>
    <col min="2" max="2" width="4.5" style="1" customWidth="1"/>
    <col min="3" max="3" width="13.59765625" style="1" customWidth="1"/>
    <col min="4" max="4" width="5.8984375" style="1" customWidth="1"/>
    <col min="5" max="6" width="13.59765625" style="1" customWidth="1"/>
    <col min="7" max="7" width="16.8984375" style="1" customWidth="1"/>
    <col min="8" max="8" width="15.59765625" style="3" customWidth="1"/>
    <col min="9" max="9" width="7.8984375" style="1" customWidth="1"/>
    <col min="10" max="10" width="4.09765625" style="1" hidden="1" customWidth="1"/>
    <col min="11" max="13" width="9" style="1" hidden="1" customWidth="1"/>
    <col min="14" max="14" width="26" style="1" hidden="1" customWidth="1"/>
    <col min="15" max="15" width="12.19921875" style="1" hidden="1" customWidth="1"/>
    <col min="16" max="16" width="9" style="1" hidden="1" customWidth="1"/>
    <col min="17" max="17" width="15.19921875" style="1" hidden="1" customWidth="1"/>
    <col min="18" max="18" width="2.69921875" style="1" hidden="1" customWidth="1"/>
    <col min="19" max="19" width="12" style="1" hidden="1" customWidth="1"/>
    <col min="20" max="20" width="2" style="1" hidden="1" customWidth="1"/>
    <col min="21" max="22" width="11.19921875" style="1" hidden="1" customWidth="1"/>
    <col min="23" max="16384" width="9" style="1" hidden="1"/>
  </cols>
  <sheetData>
    <row r="1" spans="1:12" ht="129" customHeight="1" x14ac:dyDescent="0.5">
      <c r="H1" s="1"/>
    </row>
    <row r="2" spans="1:12" ht="21.75" customHeight="1" x14ac:dyDescent="0.5">
      <c r="E2" s="2"/>
      <c r="G2" s="25" t="s">
        <v>355</v>
      </c>
      <c r="H2" s="246">
        <v>43770</v>
      </c>
    </row>
    <row r="3" spans="1:12" x14ac:dyDescent="0.5">
      <c r="D3" s="3"/>
      <c r="E3" s="4"/>
      <c r="F3" s="5"/>
      <c r="K3" s="25" t="s">
        <v>394</v>
      </c>
      <c r="L3" s="158" t="s">
        <v>26</v>
      </c>
    </row>
    <row r="4" spans="1:12" ht="9.9" customHeight="1" x14ac:dyDescent="0.5"/>
    <row r="5" spans="1:12" x14ac:dyDescent="0.5">
      <c r="A5" s="25" t="s">
        <v>73</v>
      </c>
      <c r="B5" s="253" t="s">
        <v>89</v>
      </c>
      <c r="C5" s="253"/>
      <c r="D5" s="253"/>
      <c r="E5" s="253"/>
      <c r="F5" s="200"/>
      <c r="G5" s="25" t="s">
        <v>127</v>
      </c>
      <c r="H5" s="63" t="s">
        <v>135</v>
      </c>
    </row>
    <row r="6" spans="1:12" ht="6.75" customHeight="1" x14ac:dyDescent="0.5">
      <c r="B6" s="6"/>
      <c r="D6" s="6"/>
      <c r="F6" s="26"/>
      <c r="H6" s="6"/>
      <c r="J6" s="6"/>
    </row>
    <row r="7" spans="1:12" x14ac:dyDescent="0.5">
      <c r="A7" s="26" t="s">
        <v>74</v>
      </c>
      <c r="B7" s="253" t="s">
        <v>90</v>
      </c>
      <c r="C7" s="253"/>
      <c r="D7" s="253"/>
      <c r="E7" s="253"/>
      <c r="G7" s="25" t="s">
        <v>542</v>
      </c>
      <c r="H7" s="64" t="str">
        <f>IF(C17=$A$51,S40,VLOOKUP(H5,$N$39:$O$252,2, FALSE))</f>
        <v>Rate Zone 5</v>
      </c>
    </row>
    <row r="8" spans="1:12" ht="10.5" customHeight="1" x14ac:dyDescent="0.5">
      <c r="B8" s="6"/>
      <c r="D8" s="6"/>
      <c r="E8" s="6"/>
      <c r="G8" s="26"/>
      <c r="H8" s="1"/>
      <c r="I8" s="6"/>
      <c r="J8" s="6"/>
    </row>
    <row r="9" spans="1:12" x14ac:dyDescent="0.5">
      <c r="A9" s="26" t="s">
        <v>75</v>
      </c>
      <c r="B9" s="253"/>
      <c r="C9" s="253"/>
      <c r="E9" s="26" t="s">
        <v>92</v>
      </c>
      <c r="F9" s="63"/>
      <c r="G9" s="25" t="s">
        <v>95</v>
      </c>
      <c r="H9" s="63"/>
    </row>
    <row r="10" spans="1:12" ht="10.5" customHeight="1" x14ac:dyDescent="0.5">
      <c r="B10" s="6"/>
      <c r="D10" s="6"/>
      <c r="E10" s="26"/>
      <c r="F10" s="6"/>
      <c r="G10" s="26"/>
      <c r="H10" s="64"/>
      <c r="J10" s="6"/>
    </row>
    <row r="11" spans="1:12" x14ac:dyDescent="0.5">
      <c r="A11" s="26" t="s">
        <v>76</v>
      </c>
      <c r="B11" s="253"/>
      <c r="C11" s="253"/>
      <c r="E11" s="25" t="s">
        <v>93</v>
      </c>
      <c r="F11" s="63"/>
      <c r="G11" s="25" t="s">
        <v>96</v>
      </c>
      <c r="H11" s="63"/>
    </row>
    <row r="12" spans="1:12" ht="10.5" customHeight="1" x14ac:dyDescent="0.5">
      <c r="A12" s="26"/>
      <c r="C12" s="6"/>
      <c r="D12" s="6"/>
      <c r="E12" s="26"/>
      <c r="F12" s="6"/>
      <c r="G12" s="26"/>
      <c r="H12" s="64"/>
      <c r="J12" s="6"/>
    </row>
    <row r="13" spans="1:12" x14ac:dyDescent="0.5">
      <c r="E13" s="25" t="s">
        <v>94</v>
      </c>
      <c r="F13" s="63"/>
      <c r="G13" s="25" t="s">
        <v>97</v>
      </c>
      <c r="H13" s="63"/>
    </row>
    <row r="14" spans="1:12" ht="10.5" customHeight="1" x14ac:dyDescent="0.5">
      <c r="D14" s="6"/>
      <c r="E14" s="26"/>
      <c r="G14" s="6"/>
      <c r="H14" s="1"/>
      <c r="I14" s="6"/>
      <c r="J14" s="6"/>
    </row>
    <row r="15" spans="1:12" ht="10.5" customHeight="1" x14ac:dyDescent="0.5">
      <c r="A15" s="26"/>
      <c r="C15" s="6"/>
      <c r="D15" s="6"/>
      <c r="E15" s="6"/>
      <c r="G15" s="26"/>
      <c r="H15" s="1"/>
      <c r="I15" s="6"/>
      <c r="J15" s="6"/>
    </row>
    <row r="16" spans="1:12" ht="10.5" customHeight="1" x14ac:dyDescent="0.5">
      <c r="A16" s="26"/>
      <c r="C16" s="6"/>
      <c r="D16" s="6"/>
      <c r="E16" s="6"/>
      <c r="G16" s="26"/>
      <c r="H16" s="1"/>
      <c r="I16" s="6"/>
      <c r="J16" s="6"/>
    </row>
    <row r="17" spans="1:10" x14ac:dyDescent="0.5">
      <c r="B17" s="25" t="s">
        <v>128</v>
      </c>
      <c r="C17" s="63" t="s">
        <v>365</v>
      </c>
      <c r="D17" s="201" t="str">
        <f>IF(C17=A51,A52,IF(C17=B51,B52,""))</f>
        <v>Worldwide (excluding USA)</v>
      </c>
    </row>
    <row r="18" spans="1:10" ht="10.5" customHeight="1" x14ac:dyDescent="0.5">
      <c r="C18" s="104"/>
      <c r="D18" s="103"/>
      <c r="E18" s="103"/>
      <c r="F18" s="103"/>
      <c r="G18" s="103"/>
      <c r="I18" s="103"/>
    </row>
    <row r="19" spans="1:10" ht="19.5" customHeight="1" x14ac:dyDescent="0.5">
      <c r="A19" s="252" t="s">
        <v>534</v>
      </c>
      <c r="B19" s="252"/>
      <c r="C19" s="202" t="s">
        <v>356</v>
      </c>
      <c r="D19" s="201" t="str">
        <f>IF(C19=A41,A42,IF(C19=B41,B42,IF(C19=C41,C42,IF(C19=D41,D42,IF(C19=E41,E42,IF(C19=F41,F42,IF(C19=G41,G42,IF(C19=H41,H42,IF(C19=I41,I42,IF(C19=J41,J42,IF(C19=K41,K42,IF(C19=L41,L42,""))))))))))))</f>
        <v>US$0 Deductible</v>
      </c>
      <c r="I19" s="104"/>
      <c r="J19" s="6"/>
    </row>
    <row r="20" spans="1:10" ht="10.5" customHeight="1" x14ac:dyDescent="0.5">
      <c r="A20" s="252"/>
      <c r="B20" s="252"/>
      <c r="C20" s="104"/>
      <c r="D20" s="104"/>
      <c r="E20" s="104"/>
      <c r="F20" s="103"/>
      <c r="G20" s="105"/>
      <c r="H20" s="103"/>
      <c r="I20" s="104"/>
      <c r="J20" s="6"/>
    </row>
    <row r="21" spans="1:10" ht="19.5" customHeight="1" x14ac:dyDescent="0.5">
      <c r="A21" s="252"/>
      <c r="B21" s="252"/>
    </row>
    <row r="22" spans="1:10" ht="10.5" customHeight="1" x14ac:dyDescent="0.5">
      <c r="H22" s="103"/>
      <c r="I22" s="104"/>
      <c r="J22" s="6"/>
    </row>
    <row r="23" spans="1:10" s="28" customFormat="1" ht="19.5" customHeight="1" x14ac:dyDescent="0.5">
      <c r="A23" s="1"/>
      <c r="B23" s="26" t="s">
        <v>376</v>
      </c>
      <c r="C23" s="202" t="s">
        <v>115</v>
      </c>
      <c r="D23" s="201" t="str">
        <f>IF(C23=A48,IF(Countries=S44,A49,"N/A"),B49)</f>
        <v>Geographical cover restriction</v>
      </c>
      <c r="F23" s="1"/>
      <c r="G23" s="105"/>
    </row>
    <row r="24" spans="1:10" ht="10.5" customHeight="1" x14ac:dyDescent="0.5">
      <c r="A24" s="28"/>
      <c r="B24" s="28"/>
      <c r="C24" s="28"/>
      <c r="D24" s="95"/>
      <c r="E24" s="82"/>
      <c r="F24" s="82"/>
      <c r="G24" s="82"/>
      <c r="H24" s="1"/>
    </row>
    <row r="25" spans="1:10" s="95" customFormat="1" ht="25.5" customHeight="1" x14ac:dyDescent="0.3"/>
    <row r="26" spans="1:10" ht="10.5" customHeight="1" x14ac:dyDescent="0.5">
      <c r="H26" s="1"/>
    </row>
    <row r="27" spans="1:10" ht="19.5" customHeight="1" x14ac:dyDescent="0.5">
      <c r="B27" s="25" t="s">
        <v>373</v>
      </c>
      <c r="C27" s="106" t="s">
        <v>7</v>
      </c>
      <c r="G27" s="25" t="s">
        <v>375</v>
      </c>
      <c r="H27" s="106" t="s">
        <v>7</v>
      </c>
    </row>
    <row r="28" spans="1:10" ht="10.5" customHeight="1" x14ac:dyDescent="0.5">
      <c r="A28" s="95"/>
      <c r="B28" s="95"/>
      <c r="C28" s="95"/>
      <c r="D28" s="95"/>
      <c r="E28" s="95"/>
      <c r="F28" s="95"/>
      <c r="G28" s="95"/>
    </row>
    <row r="29" spans="1:10" ht="19.5" customHeight="1" x14ac:dyDescent="0.5">
      <c r="B29" s="25" t="s">
        <v>374</v>
      </c>
      <c r="C29" s="106" t="s">
        <v>7</v>
      </c>
      <c r="I29" s="1" t="s">
        <v>126</v>
      </c>
    </row>
    <row r="30" spans="1:10" ht="317.25" customHeight="1" x14ac:dyDescent="0.5"/>
    <row r="31" spans="1:10" x14ac:dyDescent="0.5"/>
    <row r="32" spans="1:10" x14ac:dyDescent="0.5"/>
    <row r="33" spans="1:24" x14ac:dyDescent="0.5"/>
    <row r="34" spans="1:24" x14ac:dyDescent="0.5"/>
    <row r="35" spans="1:24" x14ac:dyDescent="0.5"/>
    <row r="36" spans="1:24" x14ac:dyDescent="0.5"/>
    <row r="37" spans="1:24" ht="19.5" customHeight="1" x14ac:dyDescent="0.5">
      <c r="F37" s="107"/>
      <c r="G37" s="107"/>
      <c r="H37" s="8" t="s">
        <v>121</v>
      </c>
    </row>
    <row r="38" spans="1:24" ht="19.5" hidden="1" customHeight="1" x14ac:dyDescent="0.5"/>
    <row r="39" spans="1:24" ht="19.5" hidden="1" customHeight="1" x14ac:dyDescent="0.5">
      <c r="G39" s="3"/>
      <c r="N39" s="254" t="s">
        <v>129</v>
      </c>
      <c r="O39" s="247" t="s">
        <v>130</v>
      </c>
      <c r="Q39" s="84" t="s">
        <v>358</v>
      </c>
      <c r="S39" s="84" t="s">
        <v>91</v>
      </c>
      <c r="U39" s="84" t="s">
        <v>357</v>
      </c>
      <c r="X39" s="3"/>
    </row>
    <row r="40" spans="1:24" ht="19.5" hidden="1" customHeight="1" x14ac:dyDescent="0.5">
      <c r="N40" s="254"/>
      <c r="O40" s="247"/>
      <c r="Q40" s="87" t="s">
        <v>124</v>
      </c>
      <c r="S40" s="85" t="s">
        <v>342</v>
      </c>
      <c r="U40" s="86" t="s">
        <v>356</v>
      </c>
    </row>
    <row r="41" spans="1:24" ht="19.5" hidden="1" customHeight="1" x14ac:dyDescent="0.5">
      <c r="A41" s="83" t="s">
        <v>356</v>
      </c>
      <c r="B41" s="83" t="s">
        <v>347</v>
      </c>
      <c r="C41" s="83" t="s">
        <v>348</v>
      </c>
      <c r="D41" s="83" t="s">
        <v>349</v>
      </c>
      <c r="E41" s="83" t="s">
        <v>350</v>
      </c>
      <c r="F41" s="83" t="s">
        <v>351</v>
      </c>
      <c r="G41" s="83" t="s">
        <v>527</v>
      </c>
      <c r="H41" s="83" t="s">
        <v>528</v>
      </c>
      <c r="I41" s="83" t="s">
        <v>529</v>
      </c>
      <c r="J41" s="83" t="s">
        <v>530</v>
      </c>
      <c r="K41" s="83" t="s">
        <v>531</v>
      </c>
      <c r="L41" s="83" t="s">
        <v>532</v>
      </c>
      <c r="N41" s="88" t="s">
        <v>131</v>
      </c>
      <c r="O41" s="89" t="s">
        <v>345</v>
      </c>
      <c r="Q41" s="87" t="s">
        <v>125</v>
      </c>
      <c r="S41" s="74" t="s">
        <v>343</v>
      </c>
      <c r="U41" s="86" t="s">
        <v>347</v>
      </c>
    </row>
    <row r="42" spans="1:24" ht="19.5" hidden="1" customHeight="1" thickBot="1" x14ac:dyDescent="0.55000000000000004">
      <c r="A42" s="143" t="s">
        <v>479</v>
      </c>
      <c r="B42" s="143" t="s">
        <v>544</v>
      </c>
      <c r="C42" s="143" t="s">
        <v>545</v>
      </c>
      <c r="D42" s="143" t="s">
        <v>546</v>
      </c>
      <c r="E42" s="143" t="s">
        <v>547</v>
      </c>
      <c r="F42" s="143" t="s">
        <v>548</v>
      </c>
      <c r="G42" s="143" t="s">
        <v>549</v>
      </c>
      <c r="H42" s="98" t="s">
        <v>481</v>
      </c>
      <c r="I42" s="98" t="s">
        <v>482</v>
      </c>
      <c r="J42" s="98" t="s">
        <v>483</v>
      </c>
      <c r="K42" s="98" t="s">
        <v>484</v>
      </c>
      <c r="L42" s="98" t="s">
        <v>485</v>
      </c>
      <c r="N42" s="88" t="s">
        <v>132</v>
      </c>
      <c r="O42" s="89" t="s">
        <v>345</v>
      </c>
      <c r="Q42" s="74" t="s">
        <v>7</v>
      </c>
      <c r="S42" s="85" t="s">
        <v>344</v>
      </c>
      <c r="U42" s="86" t="s">
        <v>348</v>
      </c>
    </row>
    <row r="43" spans="1:24" ht="19.5" hidden="1" customHeight="1" thickTop="1" x14ac:dyDescent="0.5">
      <c r="N43" s="88" t="s">
        <v>133</v>
      </c>
      <c r="O43" s="89" t="s">
        <v>346</v>
      </c>
      <c r="S43" s="74" t="s">
        <v>345</v>
      </c>
      <c r="U43" s="86" t="s">
        <v>349</v>
      </c>
    </row>
    <row r="44" spans="1:24" ht="19.5" hidden="1" customHeight="1" thickBot="1" x14ac:dyDescent="0.55000000000000004">
      <c r="N44" s="88" t="s">
        <v>134</v>
      </c>
      <c r="O44" s="89" t="s">
        <v>344</v>
      </c>
      <c r="S44" s="85" t="s">
        <v>346</v>
      </c>
      <c r="U44" s="86" t="s">
        <v>350</v>
      </c>
    </row>
    <row r="45" spans="1:24" ht="19.5" hidden="1" customHeight="1" x14ac:dyDescent="0.5">
      <c r="A45" s="83"/>
      <c r="H45" s="248" t="s">
        <v>379</v>
      </c>
      <c r="I45" s="250" t="s">
        <v>130</v>
      </c>
      <c r="N45" s="88" t="s">
        <v>135</v>
      </c>
      <c r="O45" s="89" t="s">
        <v>346</v>
      </c>
      <c r="Q45" s="84" t="s">
        <v>358</v>
      </c>
      <c r="U45" s="86" t="s">
        <v>351</v>
      </c>
    </row>
    <row r="46" spans="1:24" ht="19.5" hidden="1" customHeight="1" thickBot="1" x14ac:dyDescent="0.55000000000000004">
      <c r="A46" s="98" t="s">
        <v>480</v>
      </c>
      <c r="H46" s="249"/>
      <c r="I46" s="251"/>
      <c r="N46" s="88" t="s">
        <v>136</v>
      </c>
      <c r="O46" s="89" t="s">
        <v>344</v>
      </c>
      <c r="Q46" s="85" t="s">
        <v>115</v>
      </c>
    </row>
    <row r="47" spans="1:24" ht="19.5" hidden="1" customHeight="1" thickTop="1" x14ac:dyDescent="0.5">
      <c r="H47" s="131" t="s">
        <v>133</v>
      </c>
      <c r="I47" s="128">
        <v>5</v>
      </c>
      <c r="N47" s="88" t="s">
        <v>137</v>
      </c>
      <c r="O47" s="89" t="s">
        <v>344</v>
      </c>
      <c r="Q47" s="85" t="s">
        <v>7</v>
      </c>
      <c r="S47" s="1" t="s">
        <v>26</v>
      </c>
      <c r="X47" s="3"/>
    </row>
    <row r="48" spans="1:24" ht="19.5" hidden="1" customHeight="1" x14ac:dyDescent="0.5">
      <c r="A48" s="83" t="s">
        <v>377</v>
      </c>
      <c r="B48" s="83" t="s">
        <v>378</v>
      </c>
      <c r="H48" s="130" t="s">
        <v>135</v>
      </c>
      <c r="I48" s="129">
        <v>5</v>
      </c>
      <c r="N48" s="88" t="s">
        <v>555</v>
      </c>
      <c r="O48" s="89" t="s">
        <v>343</v>
      </c>
      <c r="S48" s="1" t="s">
        <v>18</v>
      </c>
      <c r="X48" s="3"/>
    </row>
    <row r="49" spans="1:24" ht="19.5" hidden="1" customHeight="1" thickBot="1" x14ac:dyDescent="0.55000000000000004">
      <c r="A49" s="94" t="s">
        <v>385</v>
      </c>
      <c r="B49" s="1" t="s">
        <v>14</v>
      </c>
      <c r="H49" s="130" t="s">
        <v>150</v>
      </c>
      <c r="I49" s="129">
        <v>5</v>
      </c>
      <c r="N49" s="88" t="s">
        <v>138</v>
      </c>
      <c r="O49" s="89" t="s">
        <v>344</v>
      </c>
      <c r="Q49" s="84" t="s">
        <v>3</v>
      </c>
      <c r="S49" s="84" t="s">
        <v>359</v>
      </c>
      <c r="X49" s="3"/>
    </row>
    <row r="50" spans="1:24" ht="19.5" hidden="1" customHeight="1" thickTop="1" x14ac:dyDescent="0.5">
      <c r="H50" s="130" t="s">
        <v>155</v>
      </c>
      <c r="I50" s="129">
        <v>5</v>
      </c>
      <c r="N50" s="88" t="s">
        <v>139</v>
      </c>
      <c r="O50" s="89" t="s">
        <v>345</v>
      </c>
      <c r="Q50" s="85" t="s">
        <v>12</v>
      </c>
      <c r="S50" s="85" t="s">
        <v>372</v>
      </c>
      <c r="X50" s="3"/>
    </row>
    <row r="51" spans="1:24" ht="19.5" hidden="1" customHeight="1" x14ac:dyDescent="0.5">
      <c r="A51" s="83" t="s">
        <v>361</v>
      </c>
      <c r="B51" s="83" t="s">
        <v>365</v>
      </c>
      <c r="D51" s="3"/>
      <c r="H51" s="130" t="s">
        <v>160</v>
      </c>
      <c r="I51" s="129">
        <v>5</v>
      </c>
      <c r="N51" s="88" t="s">
        <v>140</v>
      </c>
      <c r="O51" s="89" t="s">
        <v>344</v>
      </c>
      <c r="Q51" s="85" t="s">
        <v>9</v>
      </c>
      <c r="S51" s="74" t="s">
        <v>362</v>
      </c>
      <c r="X51" s="3"/>
    </row>
    <row r="52" spans="1:24" ht="19.5" hidden="1" customHeight="1" thickBot="1" x14ac:dyDescent="0.55000000000000004">
      <c r="A52" s="94" t="s">
        <v>360</v>
      </c>
      <c r="B52" s="94" t="s">
        <v>366</v>
      </c>
      <c r="D52" s="3"/>
      <c r="H52" s="130" t="s">
        <v>161</v>
      </c>
      <c r="I52" s="129">
        <v>5</v>
      </c>
      <c r="N52" s="88" t="s">
        <v>141</v>
      </c>
      <c r="O52" s="89" t="s">
        <v>343</v>
      </c>
      <c r="Q52" s="85" t="s">
        <v>10</v>
      </c>
      <c r="S52" s="85" t="s">
        <v>363</v>
      </c>
      <c r="X52" s="3"/>
    </row>
    <row r="53" spans="1:24" ht="19.5" hidden="1" customHeight="1" thickTop="1" x14ac:dyDescent="0.5">
      <c r="H53" s="130" t="s">
        <v>163</v>
      </c>
      <c r="I53" s="129">
        <v>5</v>
      </c>
      <c r="N53" s="88" t="s">
        <v>142</v>
      </c>
      <c r="O53" s="89" t="s">
        <v>343</v>
      </c>
      <c r="Q53" s="85" t="s">
        <v>11</v>
      </c>
      <c r="S53" s="74" t="s">
        <v>364</v>
      </c>
      <c r="X53" s="3"/>
    </row>
    <row r="54" spans="1:24" ht="19.5" hidden="1" customHeight="1" x14ac:dyDescent="0.5">
      <c r="A54" s="1" t="s">
        <v>26</v>
      </c>
      <c r="H54" s="130" t="s">
        <v>164</v>
      </c>
      <c r="I54" s="129">
        <v>5</v>
      </c>
      <c r="N54" s="88" t="s">
        <v>143</v>
      </c>
      <c r="O54" s="89" t="s">
        <v>345</v>
      </c>
      <c r="X54" s="3"/>
    </row>
    <row r="55" spans="1:24" ht="19.5" hidden="1" customHeight="1" x14ac:dyDescent="0.5">
      <c r="A55" s="1" t="s">
        <v>18</v>
      </c>
      <c r="H55" s="130" t="s">
        <v>166</v>
      </c>
      <c r="I55" s="129">
        <v>5</v>
      </c>
      <c r="N55" s="88" t="s">
        <v>144</v>
      </c>
      <c r="O55" s="89" t="s">
        <v>344</v>
      </c>
      <c r="Q55" s="13"/>
      <c r="X55" s="3"/>
    </row>
    <row r="56" spans="1:24" ht="19.5" hidden="1" customHeight="1" x14ac:dyDescent="0.5">
      <c r="H56" s="130" t="s">
        <v>167</v>
      </c>
      <c r="I56" s="129">
        <v>5</v>
      </c>
      <c r="N56" s="88" t="s">
        <v>145</v>
      </c>
      <c r="O56" s="89" t="s">
        <v>345</v>
      </c>
      <c r="X56" s="3"/>
    </row>
    <row r="57" spans="1:24" ht="19.5" hidden="1" customHeight="1" x14ac:dyDescent="0.5">
      <c r="H57" s="130" t="s">
        <v>173</v>
      </c>
      <c r="I57" s="129">
        <v>5</v>
      </c>
      <c r="N57" s="88" t="s">
        <v>146</v>
      </c>
      <c r="O57" s="89" t="s">
        <v>346</v>
      </c>
      <c r="X57" s="3"/>
    </row>
    <row r="58" spans="1:24" ht="19.5" hidden="1" customHeight="1" x14ac:dyDescent="0.5">
      <c r="H58" s="130" t="s">
        <v>380</v>
      </c>
      <c r="I58" s="129">
        <v>5</v>
      </c>
      <c r="N58" s="88" t="s">
        <v>147</v>
      </c>
      <c r="O58" s="89" t="s">
        <v>344</v>
      </c>
      <c r="X58" s="3"/>
    </row>
    <row r="59" spans="1:24" ht="19.5" hidden="1" customHeight="1" x14ac:dyDescent="0.5">
      <c r="H59" s="130" t="s">
        <v>180</v>
      </c>
      <c r="I59" s="129">
        <v>5</v>
      </c>
      <c r="N59" s="88" t="s">
        <v>148</v>
      </c>
      <c r="O59" s="89" t="s">
        <v>343</v>
      </c>
      <c r="X59" s="3"/>
    </row>
    <row r="60" spans="1:24" ht="19.5" hidden="1" customHeight="1" x14ac:dyDescent="0.5">
      <c r="H60" s="130" t="s">
        <v>182</v>
      </c>
      <c r="I60" s="129">
        <v>5</v>
      </c>
      <c r="N60" s="88" t="s">
        <v>149</v>
      </c>
      <c r="O60" s="89" t="s">
        <v>344</v>
      </c>
      <c r="X60" s="3"/>
    </row>
    <row r="61" spans="1:24" ht="19.5" hidden="1" customHeight="1" x14ac:dyDescent="0.5">
      <c r="H61" s="130" t="s">
        <v>186</v>
      </c>
      <c r="I61" s="129">
        <v>5</v>
      </c>
      <c r="N61" s="88" t="s">
        <v>150</v>
      </c>
      <c r="O61" s="89" t="s">
        <v>346</v>
      </c>
      <c r="X61" s="3"/>
    </row>
    <row r="62" spans="1:24" ht="19.5" hidden="1" customHeight="1" x14ac:dyDescent="0.5">
      <c r="H62" s="130" t="s">
        <v>188</v>
      </c>
      <c r="I62" s="129">
        <v>5</v>
      </c>
      <c r="N62" s="88" t="s">
        <v>151</v>
      </c>
      <c r="O62" s="89" t="s">
        <v>344</v>
      </c>
      <c r="X62" s="3"/>
    </row>
    <row r="63" spans="1:24" ht="19.5" hidden="1" customHeight="1" x14ac:dyDescent="0.5">
      <c r="H63" s="130" t="s">
        <v>189</v>
      </c>
      <c r="I63" s="129">
        <v>5</v>
      </c>
      <c r="N63" s="88" t="s">
        <v>152</v>
      </c>
      <c r="O63" s="89" t="s">
        <v>346</v>
      </c>
      <c r="Q63" s="13"/>
      <c r="X63" s="3"/>
    </row>
    <row r="64" spans="1:24" ht="19.5" hidden="1" customHeight="1" x14ac:dyDescent="0.5">
      <c r="H64" s="130" t="s">
        <v>191</v>
      </c>
      <c r="I64" s="129">
        <v>5</v>
      </c>
      <c r="N64" s="88" t="s">
        <v>153</v>
      </c>
      <c r="O64" s="89" t="s">
        <v>344</v>
      </c>
    </row>
    <row r="65" spans="8:24" ht="19.5" hidden="1" customHeight="1" x14ac:dyDescent="0.5">
      <c r="H65" s="130" t="s">
        <v>197</v>
      </c>
      <c r="I65" s="129">
        <v>5</v>
      </c>
      <c r="N65" s="88" t="s">
        <v>154</v>
      </c>
      <c r="O65" s="89" t="s">
        <v>345</v>
      </c>
      <c r="Q65" s="13"/>
      <c r="X65" s="3"/>
    </row>
    <row r="66" spans="8:24" ht="19.5" hidden="1" customHeight="1" x14ac:dyDescent="0.5">
      <c r="H66" s="130" t="s">
        <v>198</v>
      </c>
      <c r="I66" s="129">
        <v>5</v>
      </c>
      <c r="N66" s="88" t="s">
        <v>155</v>
      </c>
      <c r="O66" s="89" t="s">
        <v>346</v>
      </c>
    </row>
    <row r="67" spans="8:24" ht="19.5" hidden="1" customHeight="1" x14ac:dyDescent="0.5">
      <c r="H67" s="130" t="s">
        <v>201</v>
      </c>
      <c r="I67" s="129">
        <v>5</v>
      </c>
      <c r="N67" s="88" t="s">
        <v>156</v>
      </c>
      <c r="O67" s="89" t="s">
        <v>343</v>
      </c>
      <c r="Q67" s="13"/>
      <c r="X67" s="3"/>
    </row>
    <row r="68" spans="8:24" ht="19.5" hidden="1" customHeight="1" x14ac:dyDescent="0.5">
      <c r="H68" s="130" t="s">
        <v>209</v>
      </c>
      <c r="I68" s="129">
        <v>5</v>
      </c>
      <c r="N68" s="88" t="s">
        <v>157</v>
      </c>
      <c r="O68" s="89" t="s">
        <v>344</v>
      </c>
    </row>
    <row r="69" spans="8:24" ht="19.5" hidden="1" customHeight="1" x14ac:dyDescent="0.5">
      <c r="H69" s="130" t="s">
        <v>210</v>
      </c>
      <c r="I69" s="129">
        <v>5</v>
      </c>
      <c r="N69" s="88" t="s">
        <v>158</v>
      </c>
      <c r="O69" s="89" t="s">
        <v>346</v>
      </c>
      <c r="Q69" s="13"/>
      <c r="X69" s="3"/>
    </row>
    <row r="70" spans="8:24" ht="19.5" hidden="1" customHeight="1" x14ac:dyDescent="0.5">
      <c r="H70" s="130" t="s">
        <v>229</v>
      </c>
      <c r="I70" s="129">
        <v>5</v>
      </c>
      <c r="N70" s="88" t="s">
        <v>159</v>
      </c>
      <c r="O70" s="89" t="s">
        <v>345</v>
      </c>
    </row>
    <row r="71" spans="8:24" ht="19.5" hidden="1" customHeight="1" x14ac:dyDescent="0.5">
      <c r="H71" s="130" t="s">
        <v>237</v>
      </c>
      <c r="I71" s="129">
        <v>5</v>
      </c>
      <c r="N71" s="88" t="s">
        <v>160</v>
      </c>
      <c r="O71" s="89" t="s">
        <v>346</v>
      </c>
      <c r="Q71" s="13"/>
      <c r="X71" s="3"/>
    </row>
    <row r="72" spans="8:24" ht="19.5" hidden="1" customHeight="1" x14ac:dyDescent="0.5">
      <c r="H72" s="136" t="s">
        <v>238</v>
      </c>
      <c r="I72" s="137">
        <v>5</v>
      </c>
      <c r="N72" s="88" t="s">
        <v>161</v>
      </c>
      <c r="O72" s="89" t="s">
        <v>346</v>
      </c>
    </row>
    <row r="73" spans="8:24" ht="19.5" hidden="1" customHeight="1" x14ac:dyDescent="0.5">
      <c r="H73" s="130" t="s">
        <v>239</v>
      </c>
      <c r="I73" s="129">
        <v>4</v>
      </c>
      <c r="N73" s="88" t="s">
        <v>162</v>
      </c>
      <c r="O73" s="89" t="s">
        <v>346</v>
      </c>
    </row>
    <row r="74" spans="8:24" ht="19.5" hidden="1" customHeight="1" x14ac:dyDescent="0.5">
      <c r="H74" s="130" t="s">
        <v>245</v>
      </c>
      <c r="I74" s="129">
        <v>5</v>
      </c>
      <c r="N74" s="88" t="s">
        <v>163</v>
      </c>
      <c r="O74" s="89" t="s">
        <v>346</v>
      </c>
    </row>
    <row r="75" spans="8:24" ht="19.5" hidden="1" customHeight="1" x14ac:dyDescent="0.5">
      <c r="H75" s="130" t="s">
        <v>246</v>
      </c>
      <c r="I75" s="129">
        <v>5</v>
      </c>
      <c r="N75" s="88" t="s">
        <v>164</v>
      </c>
      <c r="O75" s="89" t="s">
        <v>346</v>
      </c>
    </row>
    <row r="76" spans="8:24" ht="19.5" hidden="1" customHeight="1" x14ac:dyDescent="0.5">
      <c r="H76" s="130" t="s">
        <v>249</v>
      </c>
      <c r="I76" s="129">
        <v>5</v>
      </c>
      <c r="N76" s="88" t="s">
        <v>165</v>
      </c>
      <c r="O76" s="89" t="s">
        <v>344</v>
      </c>
    </row>
    <row r="77" spans="8:24" ht="19.5" hidden="1" customHeight="1" x14ac:dyDescent="0.5">
      <c r="H77" s="130" t="s">
        <v>253</v>
      </c>
      <c r="I77" s="129">
        <v>5</v>
      </c>
      <c r="N77" s="88" t="s">
        <v>166</v>
      </c>
      <c r="O77" s="89" t="s">
        <v>346</v>
      </c>
    </row>
    <row r="78" spans="8:24" hidden="1" x14ac:dyDescent="0.5">
      <c r="H78" s="130" t="s">
        <v>254</v>
      </c>
      <c r="I78" s="129">
        <v>5</v>
      </c>
      <c r="N78" s="88" t="s">
        <v>167</v>
      </c>
      <c r="O78" s="89" t="s">
        <v>346</v>
      </c>
    </row>
    <row r="79" spans="8:24" hidden="1" x14ac:dyDescent="0.5">
      <c r="H79" s="130" t="s">
        <v>260</v>
      </c>
      <c r="I79" s="129">
        <v>5</v>
      </c>
      <c r="N79" s="88" t="s">
        <v>168</v>
      </c>
      <c r="O79" s="89" t="s">
        <v>344</v>
      </c>
    </row>
    <row r="80" spans="8:24" hidden="1" x14ac:dyDescent="0.5">
      <c r="H80" s="130" t="s">
        <v>261</v>
      </c>
      <c r="I80" s="129">
        <v>5</v>
      </c>
      <c r="N80" s="88" t="s">
        <v>169</v>
      </c>
      <c r="O80" s="89" t="s">
        <v>343</v>
      </c>
    </row>
    <row r="81" spans="8:15" hidden="1" x14ac:dyDescent="0.5">
      <c r="H81" s="130" t="s">
        <v>263</v>
      </c>
      <c r="I81" s="129">
        <v>5</v>
      </c>
      <c r="N81" s="88" t="s">
        <v>170</v>
      </c>
      <c r="O81" s="89" t="s">
        <v>344</v>
      </c>
    </row>
    <row r="82" spans="8:15" hidden="1" x14ac:dyDescent="0.5">
      <c r="H82" s="130" t="s">
        <v>271</v>
      </c>
      <c r="I82" s="129">
        <v>5</v>
      </c>
      <c r="N82" s="88" t="s">
        <v>171</v>
      </c>
      <c r="O82" s="89" t="s">
        <v>344</v>
      </c>
    </row>
    <row r="83" spans="8:15" hidden="1" x14ac:dyDescent="0.5">
      <c r="H83" s="130" t="s">
        <v>272</v>
      </c>
      <c r="I83" s="129">
        <v>5</v>
      </c>
      <c r="N83" s="88" t="s">
        <v>172</v>
      </c>
      <c r="O83" s="89" t="s">
        <v>344</v>
      </c>
    </row>
    <row r="84" spans="8:15" hidden="1" x14ac:dyDescent="0.5">
      <c r="H84" s="136" t="s">
        <v>287</v>
      </c>
      <c r="I84" s="137">
        <v>5</v>
      </c>
      <c r="N84" s="88" t="s">
        <v>173</v>
      </c>
      <c r="O84" s="89" t="s">
        <v>346</v>
      </c>
    </row>
    <row r="85" spans="8:15" hidden="1" x14ac:dyDescent="0.5">
      <c r="H85" s="130" t="s">
        <v>290</v>
      </c>
      <c r="I85" s="129">
        <v>5</v>
      </c>
      <c r="N85" s="88" t="s">
        <v>174</v>
      </c>
      <c r="O85" s="89" t="s">
        <v>344</v>
      </c>
    </row>
    <row r="86" spans="8:15" hidden="1" x14ac:dyDescent="0.5">
      <c r="H86" s="130" t="s">
        <v>292</v>
      </c>
      <c r="I86" s="129">
        <v>5</v>
      </c>
      <c r="N86" s="88" t="s">
        <v>175</v>
      </c>
      <c r="O86" s="89" t="s">
        <v>344</v>
      </c>
    </row>
    <row r="87" spans="8:15" hidden="1" x14ac:dyDescent="0.5">
      <c r="H87" s="130" t="s">
        <v>293</v>
      </c>
      <c r="I87" s="129">
        <v>5</v>
      </c>
      <c r="N87" s="88" t="s">
        <v>176</v>
      </c>
      <c r="O87" s="89" t="s">
        <v>346</v>
      </c>
    </row>
    <row r="88" spans="8:15" hidden="1" x14ac:dyDescent="0.5">
      <c r="H88" s="136" t="s">
        <v>295</v>
      </c>
      <c r="I88" s="137">
        <v>5</v>
      </c>
      <c r="N88" s="88" t="s">
        <v>177</v>
      </c>
      <c r="O88" s="89" t="s">
        <v>345</v>
      </c>
    </row>
    <row r="89" spans="8:15" hidden="1" x14ac:dyDescent="0.5">
      <c r="H89" s="130" t="s">
        <v>296</v>
      </c>
      <c r="I89" s="129">
        <v>5</v>
      </c>
      <c r="N89" s="88" t="s">
        <v>178</v>
      </c>
      <c r="O89" s="89" t="s">
        <v>344</v>
      </c>
    </row>
    <row r="90" spans="8:15" hidden="1" x14ac:dyDescent="0.5">
      <c r="H90" s="136" t="s">
        <v>301</v>
      </c>
      <c r="I90" s="137">
        <v>5</v>
      </c>
      <c r="N90" s="88" t="s">
        <v>179</v>
      </c>
      <c r="O90" s="89" t="s">
        <v>345</v>
      </c>
    </row>
    <row r="91" spans="8:15" hidden="1" x14ac:dyDescent="0.5">
      <c r="H91" s="130" t="s">
        <v>302</v>
      </c>
      <c r="I91" s="129">
        <v>5</v>
      </c>
      <c r="N91" s="88" t="s">
        <v>180</v>
      </c>
      <c r="O91" s="89" t="s">
        <v>346</v>
      </c>
    </row>
    <row r="92" spans="8:15" hidden="1" x14ac:dyDescent="0.5">
      <c r="H92" s="136" t="s">
        <v>304</v>
      </c>
      <c r="I92" s="137">
        <v>5</v>
      </c>
      <c r="N92" s="88" t="s">
        <v>181</v>
      </c>
      <c r="O92" s="89" t="s">
        <v>343</v>
      </c>
    </row>
    <row r="93" spans="8:15" hidden="1" x14ac:dyDescent="0.5">
      <c r="H93" s="136" t="s">
        <v>311</v>
      </c>
      <c r="I93" s="137">
        <v>5</v>
      </c>
      <c r="N93" s="88" t="s">
        <v>182</v>
      </c>
      <c r="O93" s="89" t="s">
        <v>346</v>
      </c>
    </row>
    <row r="94" spans="8:15" hidden="1" x14ac:dyDescent="0.5">
      <c r="H94" s="130" t="s">
        <v>313</v>
      </c>
      <c r="I94" s="129">
        <v>5</v>
      </c>
      <c r="N94" s="88" t="s">
        <v>183</v>
      </c>
      <c r="O94" s="89" t="s">
        <v>344</v>
      </c>
    </row>
    <row r="95" spans="8:15" hidden="1" x14ac:dyDescent="0.5">
      <c r="H95" s="130" t="s">
        <v>318</v>
      </c>
      <c r="I95" s="129">
        <v>5</v>
      </c>
      <c r="N95" s="88" t="s">
        <v>184</v>
      </c>
      <c r="O95" s="89" t="s">
        <v>344</v>
      </c>
    </row>
    <row r="96" spans="8:15" hidden="1" x14ac:dyDescent="0.5">
      <c r="H96" s="130" t="s">
        <v>321</v>
      </c>
      <c r="I96" s="129">
        <v>5</v>
      </c>
      <c r="N96" s="88" t="s">
        <v>185</v>
      </c>
      <c r="O96" s="89" t="s">
        <v>344</v>
      </c>
    </row>
    <row r="97" spans="8:15" hidden="1" x14ac:dyDescent="0.5">
      <c r="H97" s="130" t="s">
        <v>324</v>
      </c>
      <c r="I97" s="129">
        <v>5</v>
      </c>
      <c r="N97" s="88" t="s">
        <v>186</v>
      </c>
      <c r="O97" s="89" t="s">
        <v>346</v>
      </c>
    </row>
    <row r="98" spans="8:15" hidden="1" x14ac:dyDescent="0.5">
      <c r="H98" s="130" t="s">
        <v>330</v>
      </c>
      <c r="I98" s="129">
        <v>5</v>
      </c>
      <c r="N98" s="88" t="s">
        <v>187</v>
      </c>
      <c r="O98" s="89" t="s">
        <v>344</v>
      </c>
    </row>
    <row r="99" spans="8:15" hidden="1" x14ac:dyDescent="0.5">
      <c r="H99" s="136" t="s">
        <v>340</v>
      </c>
      <c r="I99" s="137">
        <v>5</v>
      </c>
      <c r="N99" s="88" t="s">
        <v>188</v>
      </c>
      <c r="O99" s="89" t="s">
        <v>346</v>
      </c>
    </row>
    <row r="100" spans="8:15" ht="19.8" hidden="1" thickBot="1" x14ac:dyDescent="0.55000000000000004">
      <c r="H100" s="138" t="s">
        <v>341</v>
      </c>
      <c r="I100" s="139">
        <v>5</v>
      </c>
      <c r="N100" s="88" t="s">
        <v>189</v>
      </c>
      <c r="O100" s="89" t="s">
        <v>346</v>
      </c>
    </row>
    <row r="101" spans="8:15" hidden="1" x14ac:dyDescent="0.5">
      <c r="H101" s="116"/>
      <c r="I101" s="116"/>
      <c r="N101" s="88" t="s">
        <v>190</v>
      </c>
      <c r="O101" s="89" t="s">
        <v>345</v>
      </c>
    </row>
    <row r="102" spans="8:15" ht="19.8" hidden="1" thickBot="1" x14ac:dyDescent="0.55000000000000004">
      <c r="H102" s="116"/>
      <c r="I102" s="126"/>
      <c r="N102" s="88" t="s">
        <v>191</v>
      </c>
      <c r="O102" s="89" t="s">
        <v>346</v>
      </c>
    </row>
    <row r="103" spans="8:15" hidden="1" x14ac:dyDescent="0.5">
      <c r="H103" s="226" t="s">
        <v>381</v>
      </c>
      <c r="I103" s="228" t="s">
        <v>130</v>
      </c>
      <c r="N103" s="88" t="s">
        <v>192</v>
      </c>
      <c r="O103" s="89" t="s">
        <v>344</v>
      </c>
    </row>
    <row r="104" spans="8:15" ht="19.8" hidden="1" thickBot="1" x14ac:dyDescent="0.55000000000000004">
      <c r="H104" s="227"/>
      <c r="I104" s="229"/>
      <c r="N104" s="88" t="s">
        <v>193</v>
      </c>
      <c r="O104" s="89" t="s">
        <v>344</v>
      </c>
    </row>
    <row r="105" spans="8:15" hidden="1" x14ac:dyDescent="0.5">
      <c r="H105" s="131" t="s">
        <v>158</v>
      </c>
      <c r="I105" s="128">
        <v>5</v>
      </c>
      <c r="N105" s="88" t="s">
        <v>194</v>
      </c>
      <c r="O105" s="89" t="s">
        <v>343</v>
      </c>
    </row>
    <row r="106" spans="8:15" hidden="1" x14ac:dyDescent="0.5">
      <c r="H106" s="131" t="s">
        <v>162</v>
      </c>
      <c r="I106" s="128">
        <v>5</v>
      </c>
      <c r="N106" s="88" t="s">
        <v>195</v>
      </c>
      <c r="O106" s="89" t="s">
        <v>343</v>
      </c>
    </row>
    <row r="107" spans="8:15" hidden="1" x14ac:dyDescent="0.5">
      <c r="H107" s="131" t="s">
        <v>218</v>
      </c>
      <c r="I107" s="128">
        <v>5</v>
      </c>
      <c r="N107" s="88" t="s">
        <v>196</v>
      </c>
      <c r="O107" s="89" t="s">
        <v>344</v>
      </c>
    </row>
    <row r="108" spans="8:15" hidden="1" x14ac:dyDescent="0.5">
      <c r="H108" s="131" t="s">
        <v>234</v>
      </c>
      <c r="I108" s="128">
        <v>5</v>
      </c>
      <c r="N108" s="88" t="s">
        <v>197</v>
      </c>
      <c r="O108" s="89" t="s">
        <v>346</v>
      </c>
    </row>
    <row r="109" spans="8:15" hidden="1" x14ac:dyDescent="0.5">
      <c r="H109" s="131" t="s">
        <v>247</v>
      </c>
      <c r="I109" s="128">
        <v>5</v>
      </c>
      <c r="N109" s="88" t="s">
        <v>198</v>
      </c>
      <c r="O109" s="89" t="s">
        <v>346</v>
      </c>
    </row>
    <row r="110" spans="8:15" hidden="1" x14ac:dyDescent="0.5">
      <c r="H110" s="134" t="s">
        <v>262</v>
      </c>
      <c r="I110" s="135">
        <v>5</v>
      </c>
      <c r="N110" s="88" t="s">
        <v>199</v>
      </c>
      <c r="O110" s="89" t="s">
        <v>345</v>
      </c>
    </row>
    <row r="111" spans="8:15" hidden="1" x14ac:dyDescent="0.5">
      <c r="H111" s="131" t="s">
        <v>283</v>
      </c>
      <c r="I111" s="128">
        <v>5</v>
      </c>
      <c r="N111" s="88" t="s">
        <v>200</v>
      </c>
      <c r="O111" s="89" t="s">
        <v>343</v>
      </c>
    </row>
    <row r="112" spans="8:15" hidden="1" x14ac:dyDescent="0.5">
      <c r="H112" s="131" t="s">
        <v>319</v>
      </c>
      <c r="I112" s="128">
        <v>5</v>
      </c>
      <c r="N112" s="88" t="s">
        <v>201</v>
      </c>
      <c r="O112" s="89" t="s">
        <v>346</v>
      </c>
    </row>
    <row r="113" spans="8:15" hidden="1" x14ac:dyDescent="0.5">
      <c r="H113" s="127" t="s">
        <v>320</v>
      </c>
      <c r="I113" s="128">
        <v>5</v>
      </c>
      <c r="N113" s="88" t="s">
        <v>202</v>
      </c>
      <c r="O113" s="89" t="s">
        <v>344</v>
      </c>
    </row>
    <row r="114" spans="8:15" ht="19.8" hidden="1" thickBot="1" x14ac:dyDescent="0.55000000000000004">
      <c r="H114" s="132" t="s">
        <v>338</v>
      </c>
      <c r="I114" s="133">
        <v>5</v>
      </c>
      <c r="N114" s="88" t="s">
        <v>203</v>
      </c>
      <c r="O114" s="89" t="s">
        <v>344</v>
      </c>
    </row>
    <row r="115" spans="8:15" hidden="1" x14ac:dyDescent="0.5">
      <c r="N115" s="88" t="s">
        <v>204</v>
      </c>
      <c r="O115" s="89" t="s">
        <v>344</v>
      </c>
    </row>
    <row r="116" spans="8:15" hidden="1" x14ac:dyDescent="0.5">
      <c r="N116" s="88" t="s">
        <v>205</v>
      </c>
      <c r="O116" s="89" t="s">
        <v>344</v>
      </c>
    </row>
    <row r="117" spans="8:15" hidden="1" x14ac:dyDescent="0.5">
      <c r="N117" s="88" t="s">
        <v>206</v>
      </c>
      <c r="O117" s="89" t="s">
        <v>344</v>
      </c>
    </row>
    <row r="118" spans="8:15" hidden="1" x14ac:dyDescent="0.5">
      <c r="N118" s="88" t="s">
        <v>207</v>
      </c>
      <c r="O118" s="89" t="s">
        <v>344</v>
      </c>
    </row>
    <row r="119" spans="8:15" hidden="1" x14ac:dyDescent="0.5">
      <c r="N119" s="88" t="s">
        <v>208</v>
      </c>
      <c r="O119" s="89" t="s">
        <v>344</v>
      </c>
    </row>
    <row r="120" spans="8:15" hidden="1" x14ac:dyDescent="0.5">
      <c r="N120" s="88" t="s">
        <v>209</v>
      </c>
      <c r="O120" s="89" t="s">
        <v>346</v>
      </c>
    </row>
    <row r="121" spans="8:15" hidden="1" x14ac:dyDescent="0.5">
      <c r="N121" s="88" t="s">
        <v>210</v>
      </c>
      <c r="O121" s="89" t="s">
        <v>346</v>
      </c>
    </row>
    <row r="122" spans="8:15" hidden="1" x14ac:dyDescent="0.5">
      <c r="N122" s="88" t="s">
        <v>211</v>
      </c>
      <c r="O122" s="89" t="s">
        <v>344</v>
      </c>
    </row>
    <row r="123" spans="8:15" hidden="1" x14ac:dyDescent="0.5">
      <c r="N123" s="88" t="s">
        <v>212</v>
      </c>
      <c r="O123" s="89" t="s">
        <v>344</v>
      </c>
    </row>
    <row r="124" spans="8:15" hidden="1" x14ac:dyDescent="0.5">
      <c r="N124" s="88" t="s">
        <v>213</v>
      </c>
      <c r="O124" s="89" t="s">
        <v>344</v>
      </c>
    </row>
    <row r="125" spans="8:15" hidden="1" x14ac:dyDescent="0.5">
      <c r="N125" s="88" t="s">
        <v>214</v>
      </c>
      <c r="O125" s="89" t="s">
        <v>343</v>
      </c>
    </row>
    <row r="126" spans="8:15" hidden="1" x14ac:dyDescent="0.5">
      <c r="N126" s="88" t="s">
        <v>215</v>
      </c>
      <c r="O126" s="89" t="s">
        <v>344</v>
      </c>
    </row>
    <row r="127" spans="8:15" hidden="1" x14ac:dyDescent="0.5">
      <c r="N127" s="88" t="s">
        <v>216</v>
      </c>
      <c r="O127" s="89" t="s">
        <v>344</v>
      </c>
    </row>
    <row r="128" spans="8:15" hidden="1" x14ac:dyDescent="0.5">
      <c r="N128" s="88" t="s">
        <v>217</v>
      </c>
      <c r="O128" s="89" t="s">
        <v>345</v>
      </c>
    </row>
    <row r="129" spans="14:15" hidden="1" x14ac:dyDescent="0.5">
      <c r="N129" s="88" t="s">
        <v>218</v>
      </c>
      <c r="O129" s="89" t="s">
        <v>346</v>
      </c>
    </row>
    <row r="130" spans="14:15" hidden="1" x14ac:dyDescent="0.5">
      <c r="N130" s="88" t="s">
        <v>219</v>
      </c>
      <c r="O130" s="89" t="s">
        <v>344</v>
      </c>
    </row>
    <row r="131" spans="14:15" hidden="1" x14ac:dyDescent="0.5">
      <c r="N131" s="88" t="s">
        <v>220</v>
      </c>
      <c r="O131" s="89" t="s">
        <v>344</v>
      </c>
    </row>
    <row r="132" spans="14:15" hidden="1" x14ac:dyDescent="0.5">
      <c r="N132" s="88" t="s">
        <v>221</v>
      </c>
      <c r="O132" s="89" t="s">
        <v>344</v>
      </c>
    </row>
    <row r="133" spans="14:15" hidden="1" x14ac:dyDescent="0.5">
      <c r="N133" s="88" t="s">
        <v>222</v>
      </c>
      <c r="O133" s="89" t="s">
        <v>344</v>
      </c>
    </row>
    <row r="134" spans="14:15" hidden="1" x14ac:dyDescent="0.5">
      <c r="N134" s="88" t="s">
        <v>223</v>
      </c>
      <c r="O134" s="89" t="s">
        <v>343</v>
      </c>
    </row>
    <row r="135" spans="14:15" hidden="1" x14ac:dyDescent="0.5">
      <c r="N135" s="88" t="s">
        <v>224</v>
      </c>
      <c r="O135" s="89" t="s">
        <v>344</v>
      </c>
    </row>
    <row r="136" spans="14:15" hidden="1" x14ac:dyDescent="0.5">
      <c r="N136" s="88" t="s">
        <v>225</v>
      </c>
      <c r="O136" s="89" t="s">
        <v>343</v>
      </c>
    </row>
    <row r="137" spans="14:15" hidden="1" x14ac:dyDescent="0.5">
      <c r="N137" s="88" t="s">
        <v>226</v>
      </c>
      <c r="O137" s="89" t="s">
        <v>344</v>
      </c>
    </row>
    <row r="138" spans="14:15" hidden="1" x14ac:dyDescent="0.5">
      <c r="N138" s="88" t="s">
        <v>227</v>
      </c>
      <c r="O138" s="89" t="s">
        <v>345</v>
      </c>
    </row>
    <row r="139" spans="14:15" hidden="1" x14ac:dyDescent="0.5">
      <c r="N139" s="88" t="s">
        <v>228</v>
      </c>
      <c r="O139" s="89" t="s">
        <v>345</v>
      </c>
    </row>
    <row r="140" spans="14:15" hidden="1" x14ac:dyDescent="0.5">
      <c r="N140" s="88" t="s">
        <v>229</v>
      </c>
      <c r="O140" s="89" t="s">
        <v>346</v>
      </c>
    </row>
    <row r="141" spans="14:15" hidden="1" x14ac:dyDescent="0.5">
      <c r="N141" s="88" t="s">
        <v>230</v>
      </c>
      <c r="O141" s="89" t="s">
        <v>346</v>
      </c>
    </row>
    <row r="142" spans="14:15" hidden="1" x14ac:dyDescent="0.5">
      <c r="N142" s="88" t="s">
        <v>231</v>
      </c>
      <c r="O142" s="89" t="s">
        <v>343</v>
      </c>
    </row>
    <row r="143" spans="14:15" hidden="1" x14ac:dyDescent="0.5">
      <c r="N143" s="88" t="s">
        <v>232</v>
      </c>
      <c r="O143" s="89" t="s">
        <v>344</v>
      </c>
    </row>
    <row r="144" spans="14:15" hidden="1" x14ac:dyDescent="0.5">
      <c r="N144" s="88" t="s">
        <v>233</v>
      </c>
      <c r="O144" s="89" t="s">
        <v>345</v>
      </c>
    </row>
    <row r="145" spans="14:15" hidden="1" x14ac:dyDescent="0.5">
      <c r="N145" s="88" t="s">
        <v>234</v>
      </c>
      <c r="O145" s="89" t="s">
        <v>346</v>
      </c>
    </row>
    <row r="146" spans="14:15" hidden="1" x14ac:dyDescent="0.5">
      <c r="N146" s="88" t="s">
        <v>235</v>
      </c>
      <c r="O146" s="89" t="s">
        <v>345</v>
      </c>
    </row>
    <row r="147" spans="14:15" hidden="1" x14ac:dyDescent="0.5">
      <c r="N147" s="88" t="s">
        <v>236</v>
      </c>
      <c r="O147" s="89" t="s">
        <v>344</v>
      </c>
    </row>
    <row r="148" spans="14:15" hidden="1" x14ac:dyDescent="0.5">
      <c r="N148" s="88" t="s">
        <v>237</v>
      </c>
      <c r="O148" s="89" t="s">
        <v>346</v>
      </c>
    </row>
    <row r="149" spans="14:15" hidden="1" x14ac:dyDescent="0.5">
      <c r="N149" s="88" t="s">
        <v>238</v>
      </c>
      <c r="O149" s="89" t="s">
        <v>346</v>
      </c>
    </row>
    <row r="150" spans="14:15" hidden="1" x14ac:dyDescent="0.5">
      <c r="N150" s="88" t="s">
        <v>239</v>
      </c>
      <c r="O150" s="89" t="s">
        <v>345</v>
      </c>
    </row>
    <row r="151" spans="14:15" hidden="1" x14ac:dyDescent="0.5">
      <c r="N151" s="88" t="s">
        <v>240</v>
      </c>
      <c r="O151" s="89" t="s">
        <v>345</v>
      </c>
    </row>
    <row r="152" spans="14:15" hidden="1" x14ac:dyDescent="0.5">
      <c r="N152" s="88" t="s">
        <v>241</v>
      </c>
      <c r="O152" s="89" t="s">
        <v>345</v>
      </c>
    </row>
    <row r="153" spans="14:15" hidden="1" x14ac:dyDescent="0.5">
      <c r="N153" s="88" t="s">
        <v>242</v>
      </c>
      <c r="O153" s="89" t="s">
        <v>343</v>
      </c>
    </row>
    <row r="154" spans="14:15" hidden="1" x14ac:dyDescent="0.5">
      <c r="N154" s="88" t="s">
        <v>243</v>
      </c>
      <c r="O154" s="89" t="s">
        <v>343</v>
      </c>
    </row>
    <row r="155" spans="14:15" hidden="1" x14ac:dyDescent="0.5">
      <c r="N155" s="88" t="s">
        <v>244</v>
      </c>
      <c r="O155" s="89" t="s">
        <v>345</v>
      </c>
    </row>
    <row r="156" spans="14:15" hidden="1" x14ac:dyDescent="0.5">
      <c r="N156" s="88" t="s">
        <v>245</v>
      </c>
      <c r="O156" s="89" t="s">
        <v>346</v>
      </c>
    </row>
    <row r="157" spans="14:15" hidden="1" x14ac:dyDescent="0.5">
      <c r="N157" s="88" t="s">
        <v>246</v>
      </c>
      <c r="O157" s="89" t="s">
        <v>346</v>
      </c>
    </row>
    <row r="158" spans="14:15" hidden="1" x14ac:dyDescent="0.5">
      <c r="N158" s="88" t="s">
        <v>247</v>
      </c>
      <c r="O158" s="89" t="s">
        <v>346</v>
      </c>
    </row>
    <row r="159" spans="14:15" hidden="1" x14ac:dyDescent="0.5">
      <c r="N159" s="88" t="s">
        <v>248</v>
      </c>
      <c r="O159" s="89" t="s">
        <v>346</v>
      </c>
    </row>
    <row r="160" spans="14:15" hidden="1" x14ac:dyDescent="0.5">
      <c r="N160" s="88" t="s">
        <v>249</v>
      </c>
      <c r="O160" s="89" t="s">
        <v>346</v>
      </c>
    </row>
    <row r="161" spans="14:15" hidden="1" x14ac:dyDescent="0.5">
      <c r="N161" s="88" t="s">
        <v>250</v>
      </c>
      <c r="O161" s="89" t="s">
        <v>344</v>
      </c>
    </row>
    <row r="162" spans="14:15" hidden="1" x14ac:dyDescent="0.5">
      <c r="N162" s="88" t="s">
        <v>251</v>
      </c>
      <c r="O162" s="89" t="s">
        <v>346</v>
      </c>
    </row>
    <row r="163" spans="14:15" hidden="1" x14ac:dyDescent="0.5">
      <c r="N163" s="88" t="s">
        <v>252</v>
      </c>
      <c r="O163" s="89" t="s">
        <v>344</v>
      </c>
    </row>
    <row r="164" spans="14:15" hidden="1" x14ac:dyDescent="0.5">
      <c r="N164" s="88" t="s">
        <v>253</v>
      </c>
      <c r="O164" s="89" t="s">
        <v>346</v>
      </c>
    </row>
    <row r="165" spans="14:15" hidden="1" x14ac:dyDescent="0.5">
      <c r="N165" s="88" t="s">
        <v>254</v>
      </c>
      <c r="O165" s="89" t="s">
        <v>346</v>
      </c>
    </row>
    <row r="166" spans="14:15" hidden="1" x14ac:dyDescent="0.5">
      <c r="N166" s="88" t="s">
        <v>255</v>
      </c>
      <c r="O166" s="89" t="s">
        <v>343</v>
      </c>
    </row>
    <row r="167" spans="14:15" hidden="1" x14ac:dyDescent="0.5">
      <c r="N167" s="88" t="s">
        <v>256</v>
      </c>
      <c r="O167" s="89" t="s">
        <v>345</v>
      </c>
    </row>
    <row r="168" spans="14:15" hidden="1" x14ac:dyDescent="0.5">
      <c r="N168" s="88" t="s">
        <v>257</v>
      </c>
      <c r="O168" s="89" t="s">
        <v>343</v>
      </c>
    </row>
    <row r="169" spans="14:15" hidden="1" x14ac:dyDescent="0.5">
      <c r="N169" s="88" t="s">
        <v>258</v>
      </c>
      <c r="O169" s="89" t="s">
        <v>346</v>
      </c>
    </row>
    <row r="170" spans="14:15" hidden="1" x14ac:dyDescent="0.5">
      <c r="N170" s="88" t="s">
        <v>259</v>
      </c>
      <c r="O170" s="89" t="s">
        <v>345</v>
      </c>
    </row>
    <row r="171" spans="14:15" hidden="1" x14ac:dyDescent="0.5">
      <c r="N171" s="88" t="s">
        <v>260</v>
      </c>
      <c r="O171" s="89" t="s">
        <v>346</v>
      </c>
    </row>
    <row r="172" spans="14:15" hidden="1" x14ac:dyDescent="0.5">
      <c r="N172" s="88" t="s">
        <v>261</v>
      </c>
      <c r="O172" s="89" t="s">
        <v>346</v>
      </c>
    </row>
    <row r="173" spans="14:15" hidden="1" x14ac:dyDescent="0.5">
      <c r="N173" s="90" t="s">
        <v>262</v>
      </c>
      <c r="O173" s="89" t="s">
        <v>346</v>
      </c>
    </row>
    <row r="174" spans="14:15" hidden="1" x14ac:dyDescent="0.5">
      <c r="N174" s="88" t="s">
        <v>263</v>
      </c>
      <c r="O174" s="89" t="s">
        <v>346</v>
      </c>
    </row>
    <row r="175" spans="14:15" hidden="1" x14ac:dyDescent="0.5">
      <c r="N175" s="88" t="s">
        <v>264</v>
      </c>
      <c r="O175" s="89" t="s">
        <v>346</v>
      </c>
    </row>
    <row r="176" spans="14:15" hidden="1" x14ac:dyDescent="0.5">
      <c r="N176" s="88" t="s">
        <v>265</v>
      </c>
      <c r="O176" s="89" t="s">
        <v>346</v>
      </c>
    </row>
    <row r="177" spans="14:15" hidden="1" x14ac:dyDescent="0.5">
      <c r="N177" s="88" t="s">
        <v>266</v>
      </c>
      <c r="O177" s="89" t="s">
        <v>344</v>
      </c>
    </row>
    <row r="178" spans="14:15" hidden="1" x14ac:dyDescent="0.5">
      <c r="N178" s="88" t="s">
        <v>267</v>
      </c>
      <c r="O178" s="89" t="s">
        <v>343</v>
      </c>
    </row>
    <row r="179" spans="14:15" hidden="1" x14ac:dyDescent="0.5">
      <c r="N179" s="88" t="s">
        <v>268</v>
      </c>
      <c r="O179" s="89" t="s">
        <v>346</v>
      </c>
    </row>
    <row r="180" spans="14:15" hidden="1" x14ac:dyDescent="0.5">
      <c r="N180" s="88" t="s">
        <v>269</v>
      </c>
      <c r="O180" s="89" t="s">
        <v>343</v>
      </c>
    </row>
    <row r="181" spans="14:15" hidden="1" x14ac:dyDescent="0.5">
      <c r="N181" s="88" t="s">
        <v>270</v>
      </c>
      <c r="O181" s="89" t="s">
        <v>344</v>
      </c>
    </row>
    <row r="182" spans="14:15" hidden="1" x14ac:dyDescent="0.5">
      <c r="N182" s="88" t="s">
        <v>271</v>
      </c>
      <c r="O182" s="89" t="s">
        <v>346</v>
      </c>
    </row>
    <row r="183" spans="14:15" hidden="1" x14ac:dyDescent="0.5">
      <c r="N183" s="88" t="s">
        <v>272</v>
      </c>
      <c r="O183" s="89" t="s">
        <v>346</v>
      </c>
    </row>
    <row r="184" spans="14:15" hidden="1" x14ac:dyDescent="0.5">
      <c r="N184" s="88" t="s">
        <v>273</v>
      </c>
      <c r="O184" s="89" t="s">
        <v>343</v>
      </c>
    </row>
    <row r="185" spans="14:15" hidden="1" x14ac:dyDescent="0.5">
      <c r="N185" s="88" t="s">
        <v>274</v>
      </c>
      <c r="O185" s="89" t="s">
        <v>345</v>
      </c>
    </row>
    <row r="186" spans="14:15" hidden="1" x14ac:dyDescent="0.5">
      <c r="N186" s="88" t="s">
        <v>275</v>
      </c>
      <c r="O186" s="89" t="s">
        <v>346</v>
      </c>
    </row>
    <row r="187" spans="14:15" hidden="1" x14ac:dyDescent="0.5">
      <c r="N187" s="88" t="s">
        <v>276</v>
      </c>
      <c r="O187" s="89" t="s">
        <v>346</v>
      </c>
    </row>
    <row r="188" spans="14:15" hidden="1" x14ac:dyDescent="0.5">
      <c r="N188" s="88" t="s">
        <v>277</v>
      </c>
      <c r="O188" s="89" t="s">
        <v>346</v>
      </c>
    </row>
    <row r="189" spans="14:15" hidden="1" x14ac:dyDescent="0.5">
      <c r="N189" s="88" t="s">
        <v>278</v>
      </c>
      <c r="O189" s="89" t="s">
        <v>345</v>
      </c>
    </row>
    <row r="190" spans="14:15" hidden="1" x14ac:dyDescent="0.5">
      <c r="N190" s="88" t="s">
        <v>279</v>
      </c>
      <c r="O190" s="89" t="s">
        <v>344</v>
      </c>
    </row>
    <row r="191" spans="14:15" hidden="1" x14ac:dyDescent="0.5">
      <c r="N191" s="88" t="s">
        <v>280</v>
      </c>
      <c r="O191" s="89" t="s">
        <v>346</v>
      </c>
    </row>
    <row r="192" spans="14:15" hidden="1" x14ac:dyDescent="0.5">
      <c r="N192" s="88" t="s">
        <v>281</v>
      </c>
      <c r="O192" s="89" t="s">
        <v>344</v>
      </c>
    </row>
    <row r="193" spans="14:15" hidden="1" x14ac:dyDescent="0.5">
      <c r="N193" s="88" t="s">
        <v>282</v>
      </c>
      <c r="O193" s="89" t="s">
        <v>344</v>
      </c>
    </row>
    <row r="194" spans="14:15" hidden="1" x14ac:dyDescent="0.5">
      <c r="N194" s="88" t="s">
        <v>283</v>
      </c>
      <c r="O194" s="89" t="s">
        <v>346</v>
      </c>
    </row>
    <row r="195" spans="14:15" hidden="1" x14ac:dyDescent="0.5">
      <c r="N195" s="88" t="s">
        <v>284</v>
      </c>
      <c r="O195" s="89" t="s">
        <v>345</v>
      </c>
    </row>
    <row r="196" spans="14:15" hidden="1" x14ac:dyDescent="0.5">
      <c r="N196" s="88" t="s">
        <v>285</v>
      </c>
      <c r="O196" s="89" t="s">
        <v>344</v>
      </c>
    </row>
    <row r="197" spans="14:15" hidden="1" x14ac:dyDescent="0.5">
      <c r="N197" s="88" t="s">
        <v>286</v>
      </c>
      <c r="O197" s="89" t="s">
        <v>344</v>
      </c>
    </row>
    <row r="198" spans="14:15" hidden="1" x14ac:dyDescent="0.5">
      <c r="N198" s="90" t="s">
        <v>287</v>
      </c>
      <c r="O198" s="89" t="s">
        <v>346</v>
      </c>
    </row>
    <row r="199" spans="14:15" hidden="1" x14ac:dyDescent="0.5">
      <c r="N199" s="88" t="s">
        <v>288</v>
      </c>
      <c r="O199" s="89" t="s">
        <v>345</v>
      </c>
    </row>
    <row r="200" spans="14:15" hidden="1" x14ac:dyDescent="0.5">
      <c r="N200" s="88" t="s">
        <v>289</v>
      </c>
      <c r="O200" s="89" t="s">
        <v>343</v>
      </c>
    </row>
    <row r="201" spans="14:15" hidden="1" x14ac:dyDescent="0.5">
      <c r="N201" s="88" t="s">
        <v>290</v>
      </c>
      <c r="O201" s="89" t="s">
        <v>346</v>
      </c>
    </row>
    <row r="202" spans="14:15" hidden="1" x14ac:dyDescent="0.5">
      <c r="N202" s="88" t="s">
        <v>291</v>
      </c>
      <c r="O202" s="89" t="s">
        <v>344</v>
      </c>
    </row>
    <row r="203" spans="14:15" hidden="1" x14ac:dyDescent="0.5">
      <c r="N203" s="91" t="s">
        <v>292</v>
      </c>
      <c r="O203" s="89" t="s">
        <v>346</v>
      </c>
    </row>
    <row r="204" spans="14:15" hidden="1" x14ac:dyDescent="0.5">
      <c r="N204" s="88" t="s">
        <v>293</v>
      </c>
      <c r="O204" s="89" t="s">
        <v>346</v>
      </c>
    </row>
    <row r="205" spans="14:15" hidden="1" x14ac:dyDescent="0.5">
      <c r="N205" s="88" t="s">
        <v>294</v>
      </c>
      <c r="O205" s="89" t="s">
        <v>345</v>
      </c>
    </row>
    <row r="206" spans="14:15" hidden="1" x14ac:dyDescent="0.5">
      <c r="N206" s="90" t="s">
        <v>295</v>
      </c>
      <c r="O206" s="89" t="s">
        <v>346</v>
      </c>
    </row>
    <row r="207" spans="14:15" hidden="1" x14ac:dyDescent="0.5">
      <c r="N207" s="88" t="s">
        <v>296</v>
      </c>
      <c r="O207" s="89" t="s">
        <v>346</v>
      </c>
    </row>
    <row r="208" spans="14:15" hidden="1" x14ac:dyDescent="0.5">
      <c r="N208" s="88" t="s">
        <v>297</v>
      </c>
      <c r="O208" s="89" t="s">
        <v>343</v>
      </c>
    </row>
    <row r="209" spans="14:15" hidden="1" x14ac:dyDescent="0.5">
      <c r="N209" s="88" t="s">
        <v>298</v>
      </c>
      <c r="O209" s="89" t="s">
        <v>345</v>
      </c>
    </row>
    <row r="210" spans="14:15" hidden="1" x14ac:dyDescent="0.5">
      <c r="N210" s="88" t="s">
        <v>299</v>
      </c>
      <c r="O210" s="89" t="s">
        <v>345</v>
      </c>
    </row>
    <row r="211" spans="14:15" hidden="1" x14ac:dyDescent="0.5">
      <c r="N211" s="88" t="s">
        <v>300</v>
      </c>
      <c r="O211" s="89" t="s">
        <v>346</v>
      </c>
    </row>
    <row r="212" spans="14:15" hidden="1" x14ac:dyDescent="0.5">
      <c r="N212" s="90" t="s">
        <v>301</v>
      </c>
      <c r="O212" s="89" t="s">
        <v>346</v>
      </c>
    </row>
    <row r="213" spans="14:15" hidden="1" x14ac:dyDescent="0.5">
      <c r="N213" s="88" t="s">
        <v>302</v>
      </c>
      <c r="O213" s="89" t="s">
        <v>346</v>
      </c>
    </row>
    <row r="214" spans="14:15" hidden="1" x14ac:dyDescent="0.5">
      <c r="N214" s="88" t="s">
        <v>303</v>
      </c>
      <c r="O214" s="89" t="s">
        <v>346</v>
      </c>
    </row>
    <row r="215" spans="14:15" hidden="1" x14ac:dyDescent="0.5">
      <c r="N215" s="90" t="s">
        <v>304</v>
      </c>
      <c r="O215" s="89" t="s">
        <v>346</v>
      </c>
    </row>
    <row r="216" spans="14:15" hidden="1" x14ac:dyDescent="0.5">
      <c r="N216" s="88" t="s">
        <v>305</v>
      </c>
      <c r="O216" s="89" t="s">
        <v>344</v>
      </c>
    </row>
    <row r="217" spans="14:15" hidden="1" x14ac:dyDescent="0.5">
      <c r="N217" s="88" t="s">
        <v>306</v>
      </c>
      <c r="O217" s="89" t="s">
        <v>346</v>
      </c>
    </row>
    <row r="218" spans="14:15" hidden="1" x14ac:dyDescent="0.5">
      <c r="N218" s="88" t="s">
        <v>307</v>
      </c>
      <c r="O218" s="89" t="s">
        <v>344</v>
      </c>
    </row>
    <row r="219" spans="14:15" hidden="1" x14ac:dyDescent="0.5">
      <c r="N219" s="88" t="s">
        <v>308</v>
      </c>
      <c r="O219" s="89" t="s">
        <v>344</v>
      </c>
    </row>
    <row r="220" spans="14:15" hidden="1" x14ac:dyDescent="0.5">
      <c r="N220" s="88" t="s">
        <v>309</v>
      </c>
      <c r="O220" s="89" t="s">
        <v>344</v>
      </c>
    </row>
    <row r="221" spans="14:15" hidden="1" x14ac:dyDescent="0.5">
      <c r="N221" s="88" t="s">
        <v>310</v>
      </c>
      <c r="O221" s="89" t="s">
        <v>344</v>
      </c>
    </row>
    <row r="222" spans="14:15" hidden="1" x14ac:dyDescent="0.5">
      <c r="N222" s="90" t="s">
        <v>311</v>
      </c>
      <c r="O222" s="89" t="s">
        <v>346</v>
      </c>
    </row>
    <row r="223" spans="14:15" hidden="1" x14ac:dyDescent="0.5">
      <c r="N223" s="88" t="s">
        <v>312</v>
      </c>
      <c r="O223" s="89" t="s">
        <v>344</v>
      </c>
    </row>
    <row r="224" spans="14:15" hidden="1" x14ac:dyDescent="0.5">
      <c r="N224" s="91" t="s">
        <v>313</v>
      </c>
      <c r="O224" s="89" t="s">
        <v>346</v>
      </c>
    </row>
    <row r="225" spans="14:15" hidden="1" x14ac:dyDescent="0.5">
      <c r="N225" s="88" t="s">
        <v>314</v>
      </c>
      <c r="O225" s="89" t="s">
        <v>344</v>
      </c>
    </row>
    <row r="226" spans="14:15" hidden="1" x14ac:dyDescent="0.5">
      <c r="N226" s="88" t="s">
        <v>315</v>
      </c>
      <c r="O226" s="89" t="s">
        <v>343</v>
      </c>
    </row>
    <row r="227" spans="14:15" hidden="1" x14ac:dyDescent="0.5">
      <c r="N227" s="88" t="s">
        <v>316</v>
      </c>
      <c r="O227" s="89" t="s">
        <v>346</v>
      </c>
    </row>
    <row r="228" spans="14:15" hidden="1" x14ac:dyDescent="0.5">
      <c r="N228" s="88" t="s">
        <v>317</v>
      </c>
      <c r="O228" s="89" t="s">
        <v>345</v>
      </c>
    </row>
    <row r="229" spans="14:15" hidden="1" x14ac:dyDescent="0.5">
      <c r="N229" s="88" t="s">
        <v>318</v>
      </c>
      <c r="O229" s="89" t="s">
        <v>346</v>
      </c>
    </row>
    <row r="230" spans="14:15" hidden="1" x14ac:dyDescent="0.5">
      <c r="N230" s="88" t="s">
        <v>319</v>
      </c>
      <c r="O230" s="89" t="s">
        <v>346</v>
      </c>
    </row>
    <row r="231" spans="14:15" hidden="1" x14ac:dyDescent="0.5">
      <c r="N231" s="88" t="s">
        <v>320</v>
      </c>
      <c r="O231" s="89" t="s">
        <v>346</v>
      </c>
    </row>
    <row r="232" spans="14:15" hidden="1" x14ac:dyDescent="0.5">
      <c r="N232" s="88" t="s">
        <v>321</v>
      </c>
      <c r="O232" s="89" t="s">
        <v>346</v>
      </c>
    </row>
    <row r="233" spans="14:15" hidden="1" x14ac:dyDescent="0.5">
      <c r="N233" s="88" t="s">
        <v>322</v>
      </c>
      <c r="O233" s="89" t="s">
        <v>346</v>
      </c>
    </row>
    <row r="234" spans="14:15" hidden="1" x14ac:dyDescent="0.5">
      <c r="N234" s="88" t="s">
        <v>323</v>
      </c>
      <c r="O234" s="89" t="s">
        <v>344</v>
      </c>
    </row>
    <row r="235" spans="14:15" hidden="1" x14ac:dyDescent="0.5">
      <c r="N235" s="88" t="s">
        <v>324</v>
      </c>
      <c r="O235" s="89" t="s">
        <v>346</v>
      </c>
    </row>
    <row r="236" spans="14:15" hidden="1" x14ac:dyDescent="0.5">
      <c r="N236" s="88" t="s">
        <v>325</v>
      </c>
      <c r="O236" s="89" t="s">
        <v>344</v>
      </c>
    </row>
    <row r="237" spans="14:15" hidden="1" x14ac:dyDescent="0.5">
      <c r="N237" s="88" t="s">
        <v>326</v>
      </c>
      <c r="O237" s="89" t="s">
        <v>345</v>
      </c>
    </row>
    <row r="238" spans="14:15" hidden="1" x14ac:dyDescent="0.5">
      <c r="N238" s="88" t="s">
        <v>327</v>
      </c>
      <c r="O238" s="89" t="s">
        <v>344</v>
      </c>
    </row>
    <row r="239" spans="14:15" hidden="1" x14ac:dyDescent="0.5">
      <c r="N239" s="88" t="s">
        <v>328</v>
      </c>
      <c r="O239" s="89" t="s">
        <v>344</v>
      </c>
    </row>
    <row r="240" spans="14:15" hidden="1" x14ac:dyDescent="0.5">
      <c r="N240" s="88" t="s">
        <v>329</v>
      </c>
      <c r="O240" s="89" t="s">
        <v>343</v>
      </c>
    </row>
    <row r="241" spans="14:15" hidden="1" x14ac:dyDescent="0.5">
      <c r="N241" s="88" t="s">
        <v>330</v>
      </c>
      <c r="O241" s="89" t="s">
        <v>346</v>
      </c>
    </row>
    <row r="242" spans="14:15" hidden="1" x14ac:dyDescent="0.5">
      <c r="N242" s="88" t="s">
        <v>331</v>
      </c>
      <c r="O242" s="89" t="s">
        <v>345</v>
      </c>
    </row>
    <row r="243" spans="14:15" hidden="1" x14ac:dyDescent="0.5">
      <c r="N243" s="88" t="s">
        <v>332</v>
      </c>
      <c r="O243" s="89" t="s">
        <v>343</v>
      </c>
    </row>
    <row r="244" spans="14:15" hidden="1" x14ac:dyDescent="0.5">
      <c r="N244" s="88" t="s">
        <v>333</v>
      </c>
      <c r="O244" s="89" t="s">
        <v>344</v>
      </c>
    </row>
    <row r="245" spans="14:15" hidden="1" x14ac:dyDescent="0.5">
      <c r="N245" s="92" t="s">
        <v>334</v>
      </c>
      <c r="O245" s="89" t="s">
        <v>342</v>
      </c>
    </row>
    <row r="246" spans="14:15" hidden="1" x14ac:dyDescent="0.5">
      <c r="N246" s="88" t="s">
        <v>335</v>
      </c>
      <c r="O246" s="89" t="s">
        <v>345</v>
      </c>
    </row>
    <row r="247" spans="14:15" hidden="1" x14ac:dyDescent="0.5">
      <c r="N247" s="88" t="s">
        <v>336</v>
      </c>
      <c r="O247" s="89" t="s">
        <v>346</v>
      </c>
    </row>
    <row r="248" spans="14:15" hidden="1" x14ac:dyDescent="0.5">
      <c r="N248" s="88" t="s">
        <v>337</v>
      </c>
      <c r="O248" s="89" t="s">
        <v>344</v>
      </c>
    </row>
    <row r="249" spans="14:15" hidden="1" x14ac:dyDescent="0.5">
      <c r="N249" s="88" t="s">
        <v>338</v>
      </c>
      <c r="O249" s="89" t="s">
        <v>346</v>
      </c>
    </row>
    <row r="250" spans="14:15" hidden="1" x14ac:dyDescent="0.5">
      <c r="N250" s="88" t="s">
        <v>339</v>
      </c>
      <c r="O250" s="89" t="s">
        <v>345</v>
      </c>
    </row>
    <row r="251" spans="14:15" hidden="1" x14ac:dyDescent="0.5">
      <c r="N251" s="93" t="s">
        <v>340</v>
      </c>
      <c r="O251" s="89" t="s">
        <v>346</v>
      </c>
    </row>
    <row r="252" spans="14:15" hidden="1" x14ac:dyDescent="0.5">
      <c r="N252" s="93" t="s">
        <v>341</v>
      </c>
      <c r="O252" s="89" t="s">
        <v>346</v>
      </c>
    </row>
  </sheetData>
  <sheetProtection algorithmName="SHA-512" hashValue="NHvPoXiE9iVrGpbji2uXh0jtndnLkOtL8p8O5vbx4Y/1nFAP/CooxOJIB5IdhdhqDb8luqJJpF6TPgRknCB4HQ==" saltValue="rXG7BLMV3uhpZ91dUKblcA==" spinCount="100000" sheet="1" objects="1" scenarios="1" selectLockedCells="1"/>
  <mergeCells count="9">
    <mergeCell ref="O39:O40"/>
    <mergeCell ref="H45:H46"/>
    <mergeCell ref="I45:I46"/>
    <mergeCell ref="A19:B21"/>
    <mergeCell ref="B5:E5"/>
    <mergeCell ref="B7:E7"/>
    <mergeCell ref="B9:C9"/>
    <mergeCell ref="B11:C11"/>
    <mergeCell ref="N39:N40"/>
  </mergeCells>
  <phoneticPr fontId="5" type="noConversion"/>
  <dataValidations xWindow="822" yWindow="382" count="14">
    <dataValidation type="whole" allowBlank="1" showInputMessage="1" showErrorMessage="1" error="Min 0, Max 28" sqref="F9 F11 F13 H9 H11 H13" xr:uid="{00000000-0002-0000-0000-000003000000}">
      <formula1>0</formula1>
      <formula2>28</formula2>
    </dataValidation>
    <dataValidation type="whole" allowBlank="1" showInputMessage="1" showErrorMessage="1" error="Min 18, Max 74" sqref="B11 B9" xr:uid="{00000000-0002-0000-0000-000004000000}">
      <formula1>18</formula1>
      <formula2>74</formula2>
    </dataValidation>
    <dataValidation type="list" allowBlank="1" showInputMessage="1" showErrorMessage="1" sqref="C23 C27:C29" xr:uid="{1D6BDFA9-6E6B-4675-A871-26CC40720D54}">
      <formula1>$Q$46:$Q$47</formula1>
    </dataValidation>
    <dataValidation type="list" allowBlank="1" showInputMessage="1" showErrorMessage="1" sqref="L3" xr:uid="{00000000-0002-0000-0000-000005000000}">
      <formula1>$S$47:$S$48</formula1>
    </dataValidation>
    <dataValidation allowBlank="1" showInputMessage="1" showErrorMessage="1" promptTitle="OPTION I" prompt="US$0 Out-patient Per Visit Excess " sqref="U40" xr:uid="{E716547E-110D-4235-9B58-8A7902D75EE0}"/>
    <dataValidation allowBlank="1" showInputMessage="1" showErrorMessage="1" promptTitle="OPTION II" prompt="US$15 Out-patient Per Visit Excess" sqref="U41" xr:uid="{2AA7F51C-F01A-4D46-B30E-18B2AB241CBB}"/>
    <dataValidation allowBlank="1" showInputMessage="1" showErrorMessage="1" promptTitle="OPTION III" prompt="US$30 Out-patient Per Visit Excess" sqref="U42" xr:uid="{21FC40A8-0BD2-467D-B5D1-A4628FFC2D6C}"/>
    <dataValidation allowBlank="1" showInputMessage="1" showErrorMessage="1" promptTitle="OPTION IV" prompt="10% Out-patient Co-insurance, up to a maximum out of pocket of US$2,000" sqref="U43" xr:uid="{52E07EB4-3E38-4946-A901-582F6D217EEF}"/>
    <dataValidation allowBlank="1" showInputMessage="1" showErrorMessage="1" promptTitle="OPTION V" prompt="20% Out-patient Co-insurance, up to a maximum out of pocket of US$4,000" sqref="U44" xr:uid="{80652A08-AD2C-4CC8-8ED3-021D5E58A4BD}"/>
    <dataValidation allowBlank="1" showInputMessage="1" showErrorMessage="1" promptTitle="OPTION VI" prompt="30% Out-patient Co-insurance, up to a maximum out of pocket of US$6,000" sqref="U45" xr:uid="{87BF588D-0AC3-4A2D-9577-F93B39C760A0}"/>
    <dataValidation type="list" allowBlank="1" showInputMessage="1" showErrorMessage="1" sqref="H27" xr:uid="{3AE17C43-D838-4CC9-91AF-3B5C44DA7D57}">
      <formula1>$Q$40:$Q$42</formula1>
    </dataValidation>
    <dataValidation type="list" showErrorMessage="1" error="Select country from list / Seleccione un pais de la lista" prompt="Select County / Seleccione un Pais" sqref="C19" xr:uid="{5657BBD8-1E56-4084-A3AA-10ACF649FCC6}">
      <formula1>$A$41:$L$41</formula1>
    </dataValidation>
    <dataValidation type="list" showErrorMessage="1" error="Select country from list / Seleccione un pais de la lista" prompt="Select County / Seleccione un Pais" sqref="C17" xr:uid="{4B078F56-EDC7-4878-AE7E-4273BE557736}">
      <formula1>$A$51:$B$51</formula1>
    </dataValidation>
    <dataValidation type="list" showErrorMessage="1" error="Select country from list / Seleccione un pais de la lista" prompt="Select County / Seleccione un Pais" sqref="H5" xr:uid="{B90F13D5-2A1E-4EB9-B5D5-AAE159EC6F3D}">
      <formula1>$N$41:$N$252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scale="70" fitToWidth="0" fitToHeight="0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532F5B"/>
    <pageSetUpPr fitToPage="1"/>
  </sheetPr>
  <dimension ref="A1:HZ952"/>
  <sheetViews>
    <sheetView showGridLines="0" showRowColHeaders="0" zoomScaleNormal="100" zoomScaleSheetLayoutView="100" workbookViewId="0"/>
  </sheetViews>
  <sheetFormatPr defaultColWidth="0" defaultRowHeight="19.2" zeroHeight="1" x14ac:dyDescent="0.5"/>
  <cols>
    <col min="1" max="1" width="30.59765625" style="1" customWidth="1"/>
    <col min="2" max="2" width="10.3984375" style="1" customWidth="1"/>
    <col min="3" max="3" width="11.19921875" style="1" customWidth="1"/>
    <col min="4" max="4" width="13.5" style="1" bestFit="1" customWidth="1"/>
    <col min="5" max="6" width="16.59765625" style="1" customWidth="1"/>
    <col min="7" max="7" width="17.09765625" style="1" customWidth="1"/>
    <col min="8" max="8" width="1.19921875" style="1" customWidth="1"/>
    <col min="9" max="10" width="16.59765625" style="31" hidden="1" customWidth="1"/>
    <col min="11" max="11" width="81.69921875" style="1" hidden="1" customWidth="1"/>
    <col min="12" max="12" width="68.19921875" style="31" hidden="1" customWidth="1"/>
    <col min="13" max="13" width="13.59765625" style="31" hidden="1" customWidth="1"/>
    <col min="14" max="14" width="91" style="1" hidden="1" customWidth="1"/>
    <col min="15" max="15" width="97.5" style="1" hidden="1" customWidth="1"/>
    <col min="16" max="29" width="13.59765625" style="1" hidden="1" customWidth="1"/>
    <col min="30" max="185" width="9" style="1" hidden="1" customWidth="1"/>
    <col min="186" max="233" width="9" style="10" hidden="1" customWidth="1"/>
    <col min="234" max="16384" width="9" style="1" hidden="1"/>
  </cols>
  <sheetData>
    <row r="1" spans="1:234" ht="173.25" customHeight="1" x14ac:dyDescent="0.5">
      <c r="A1" s="44" t="s">
        <v>73</v>
      </c>
      <c r="B1" s="110" t="str">
        <f>IF(ApplName="","",ApplName)</f>
        <v>Applicant name</v>
      </c>
      <c r="D1" s="44" t="s">
        <v>352</v>
      </c>
      <c r="E1" s="110" t="str">
        <f>'Applicant Information'!H5</f>
        <v>Angola</v>
      </c>
      <c r="F1" s="44" t="s">
        <v>353</v>
      </c>
      <c r="G1" s="43">
        <f>+'Applicant Information'!H2</f>
        <v>43770</v>
      </c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</row>
    <row r="2" spans="1:234" ht="19.8" thickBot="1" x14ac:dyDescent="0.55000000000000004">
      <c r="A2" s="44" t="s">
        <v>74</v>
      </c>
      <c r="B2" s="209" t="str">
        <f>IF(AgtName="","",AgtName)</f>
        <v>Agent name</v>
      </c>
      <c r="C2" s="113"/>
      <c r="D2" s="114" t="s">
        <v>543</v>
      </c>
      <c r="E2" s="209" t="str">
        <f>'Applicant Information'!H7</f>
        <v>Rate Zone 5</v>
      </c>
      <c r="F2" s="114" t="s">
        <v>354</v>
      </c>
      <c r="G2" s="115">
        <f ca="1">TODAY()</f>
        <v>45432</v>
      </c>
    </row>
    <row r="3" spans="1:234" ht="19.8" thickTop="1" x14ac:dyDescent="0.5">
      <c r="A3" s="208"/>
      <c r="D3" s="25"/>
    </row>
    <row r="4" spans="1:234" ht="19.5" customHeight="1" x14ac:dyDescent="0.5">
      <c r="A4" s="44" t="s">
        <v>75</v>
      </c>
      <c r="B4" s="96" t="str">
        <f>IF(ApplAge="","",ApplAge)</f>
        <v/>
      </c>
      <c r="D4" s="44" t="s">
        <v>92</v>
      </c>
      <c r="E4" s="96" t="str">
        <f>IF(NumChild="","",NumChild)</f>
        <v/>
      </c>
      <c r="F4" s="44" t="s">
        <v>95</v>
      </c>
      <c r="G4" s="96" t="str">
        <f>IF(NumChild4="","",NumChild4)</f>
        <v/>
      </c>
    </row>
    <row r="5" spans="1:234" ht="19.5" customHeight="1" x14ac:dyDescent="0.5">
      <c r="A5" s="44" t="s">
        <v>76</v>
      </c>
      <c r="B5" s="96" t="str">
        <f>IF(SpcAge="","",SpcAge)</f>
        <v/>
      </c>
      <c r="D5" s="44" t="s">
        <v>93</v>
      </c>
      <c r="E5" s="96" t="str">
        <f>IF(NumChild2="","",NumChild2)</f>
        <v/>
      </c>
      <c r="F5" s="44" t="s">
        <v>96</v>
      </c>
      <c r="G5" s="96" t="str">
        <f>IF(NumChild5="","",NumChild5)</f>
        <v/>
      </c>
    </row>
    <row r="6" spans="1:234" ht="35.25" customHeight="1" x14ac:dyDescent="0.5">
      <c r="A6" s="25"/>
      <c r="D6" s="206" t="s">
        <v>94</v>
      </c>
      <c r="E6" s="207" t="str">
        <f>IF(NumChild3="","",NumChild3)</f>
        <v/>
      </c>
      <c r="F6" s="206" t="s">
        <v>97</v>
      </c>
      <c r="G6" s="207" t="str">
        <f>IF(NumChild6="","",NumChild6)</f>
        <v/>
      </c>
    </row>
    <row r="7" spans="1:234" x14ac:dyDescent="0.5">
      <c r="A7" s="25" t="s">
        <v>128</v>
      </c>
      <c r="B7" s="110" t="str">
        <f>+'Applicant Information'!D17</f>
        <v>Worldwide (excluding USA)</v>
      </c>
      <c r="E7" s="25" t="s">
        <v>373</v>
      </c>
      <c r="F7" s="204" t="str">
        <f>+'Applicant Information'!C27</f>
        <v>No</v>
      </c>
      <c r="I7" s="1"/>
      <c r="J7" s="152"/>
    </row>
    <row r="8" spans="1:234" x14ac:dyDescent="0.5">
      <c r="A8" s="25" t="s">
        <v>376</v>
      </c>
      <c r="B8" s="204" t="str">
        <f>+'Applicant Information'!C23</f>
        <v>Yes</v>
      </c>
      <c r="C8" s="111"/>
      <c r="E8" s="25" t="s">
        <v>374</v>
      </c>
      <c r="F8" s="204" t="str">
        <f>+'Applicant Information'!C29</f>
        <v>No</v>
      </c>
      <c r="I8" s="1"/>
      <c r="J8" s="152"/>
    </row>
    <row r="9" spans="1:234" x14ac:dyDescent="0.5">
      <c r="A9" s="255" t="s">
        <v>533</v>
      </c>
      <c r="B9" s="204"/>
      <c r="E9" s="25" t="s">
        <v>375</v>
      </c>
      <c r="F9" s="204" t="str">
        <f>IF(+'Applicant Information'!H27=+'Applicant Information'!H27,"N/A")</f>
        <v>N/A</v>
      </c>
      <c r="I9" s="1"/>
      <c r="J9" s="152"/>
    </row>
    <row r="10" spans="1:234" ht="19.8" thickBot="1" x14ac:dyDescent="0.55000000000000004">
      <c r="A10" s="256"/>
      <c r="B10" s="111" t="str">
        <f>+'Applicant Information'!D19</f>
        <v>US$0 Deductible</v>
      </c>
      <c r="C10" s="113"/>
      <c r="D10" s="113"/>
      <c r="E10" s="113"/>
      <c r="F10" s="113"/>
      <c r="G10" s="113"/>
      <c r="I10" s="1"/>
      <c r="J10" s="1"/>
      <c r="K10" s="31"/>
      <c r="L10" s="1"/>
      <c r="N10" s="31"/>
      <c r="GD10" s="1"/>
      <c r="HZ10" s="10"/>
    </row>
    <row r="11" spans="1:234" ht="19.8" thickTop="1" x14ac:dyDescent="0.5">
      <c r="A11" s="211"/>
      <c r="B11" s="211"/>
      <c r="D11" s="210"/>
      <c r="I11" s="1"/>
      <c r="J11" s="1"/>
      <c r="K11" s="31"/>
      <c r="L11" s="1"/>
      <c r="N11" s="31"/>
      <c r="GD11" s="1"/>
      <c r="HZ11" s="10"/>
    </row>
    <row r="12" spans="1:234" ht="19.5" customHeight="1" x14ac:dyDescent="0.5">
      <c r="A12" s="75"/>
      <c r="B12" s="75"/>
      <c r="C12" s="75"/>
      <c r="D12" s="108" t="s">
        <v>106</v>
      </c>
      <c r="E12" s="108" t="s">
        <v>107</v>
      </c>
      <c r="F12" s="109" t="s">
        <v>108</v>
      </c>
      <c r="G12" s="109" t="s">
        <v>109</v>
      </c>
      <c r="I12" s="1"/>
      <c r="J12" s="1"/>
      <c r="K12" s="31"/>
      <c r="L12" s="1"/>
      <c r="N12" s="31"/>
      <c r="GD12" s="1"/>
      <c r="HZ12" s="10"/>
    </row>
    <row r="13" spans="1:234" x14ac:dyDescent="0.5">
      <c r="A13" s="11" t="s">
        <v>104</v>
      </c>
      <c r="B13" s="69" t="s">
        <v>117</v>
      </c>
      <c r="C13" s="71" t="str">
        <f>B4</f>
        <v/>
      </c>
      <c r="D13" s="59" t="str">
        <f ca="1">IFERROR(ROUND(ROUNDUP(VLOOKUP($B$4,INDIRECT($C$55),2,TRUE)*(VLOOKUP(Deductible,E37:G49,3,FALSE)),0),2),"N/A")</f>
        <v>N/A</v>
      </c>
      <c r="E13" s="59" t="str">
        <f ca="1">IFERROR(ROUND(ROUNDUP(VLOOKUP($B$4,INDIRECT($C$55),2,TRUE)*(VLOOKUP(Deductible,E37:G49,3,FALSE)),0)/2*1.02,2),"N/A")</f>
        <v>N/A</v>
      </c>
      <c r="F13" s="59" t="str">
        <f ca="1">IFERROR(ROUND(ROUNDUP(VLOOKUP($B$4,INDIRECT($C$55),2,TRUE)*(VLOOKUP(Deductible,E37:G49,3,FALSE)),0)/4*1.04,2),"N/A")</f>
        <v>N/A</v>
      </c>
      <c r="G13" s="59" t="str">
        <f ca="1">IFERROR(ROUND(ROUNDUP(VLOOKUP($B$4,INDIRECT($C$55),2,TRUE)*(VLOOKUP(Deductible,E37:G49,3,FALSE)),0)/12*1.06,2),"N/A")</f>
        <v>N/A</v>
      </c>
      <c r="I13" s="1"/>
      <c r="J13" s="243"/>
      <c r="L13" s="1"/>
      <c r="N13" s="31"/>
      <c r="GD13" s="1"/>
      <c r="HZ13" s="10"/>
    </row>
    <row r="14" spans="1:234" x14ac:dyDescent="0.5">
      <c r="A14" s="12" t="s">
        <v>110</v>
      </c>
      <c r="B14" s="1" t="s">
        <v>117</v>
      </c>
      <c r="C14" s="72" t="str">
        <f>B5</f>
        <v/>
      </c>
      <c r="D14" s="60" t="str">
        <f ca="1">IFERROR(ROUND(ROUNDUP(IF(D$13="N/A","N/A",IFERROR(VLOOKUP($B5,INDIRECT($C$55),2,TRUE),"N/A"))*(VLOOKUP(Deductible,E37:G49,3,FALSE)),0),2),"N/A")</f>
        <v>N/A</v>
      </c>
      <c r="E14" s="60" t="str">
        <f ca="1">IFERROR(ROUND(ROUNDUP(IF(D$13="N/A","N/A",IFERROR(VLOOKUP($B5,INDIRECT($C$55),2,TRUE),"N/A"))*(VLOOKUP(Deductible,E37:G49,3,FALSE)),0)/2*1.02,2),"N/A")</f>
        <v>N/A</v>
      </c>
      <c r="F14" s="60" t="str">
        <f ca="1">IFERROR(ROUND(ROUNDUP(IF(D$13="N/A","N/A",IFERROR(VLOOKUP($B5,INDIRECT($C$55),2,TRUE),"N/A"))*(VLOOKUP(Deductible,E37:G49,3,FALSE)),0)/4*1.04,2),"N/A")</f>
        <v>N/A</v>
      </c>
      <c r="G14" s="60" t="str">
        <f ca="1">IFERROR(ROUND(ROUNDUP(IF(D$13="N/A","N/A",IFERROR(VLOOKUP($B5,INDIRECT($C$55),2,TRUE),"N/A"))*(VLOOKUP(Deductible,E37:G49,3,FALSE)),0)/12*1.06,2),"N/A")</f>
        <v>N/A</v>
      </c>
      <c r="I14" s="1"/>
      <c r="J14" s="244"/>
      <c r="K14" s="31"/>
      <c r="L14" s="1"/>
      <c r="N14" s="31"/>
      <c r="GD14" s="1"/>
      <c r="HZ14" s="10"/>
    </row>
    <row r="15" spans="1:234" x14ac:dyDescent="0.5">
      <c r="A15" s="12" t="s">
        <v>98</v>
      </c>
      <c r="B15" s="1" t="s">
        <v>117</v>
      </c>
      <c r="C15" s="72" t="str">
        <f>E4</f>
        <v/>
      </c>
      <c r="D15" s="60" t="str">
        <f ca="1">IFERROR(ROUND(ROUNDUP(IF(D$13="N/A","N/A",IFERROR(VLOOKUP($E4,INDIRECT($C$55),2,TRUE),"N/A"))*(VLOOKUP(Deductible,E37:G49,3,FALSE)),0),2),"N/A")</f>
        <v>N/A</v>
      </c>
      <c r="E15" s="60" t="str">
        <f ca="1">IFERROR(ROUND(ROUNDUP(IF(D$13="N/A","N/A",IFERROR(VLOOKUP($E4,INDIRECT($C$55),2,TRUE),"N/A"))*(VLOOKUP(Deductible,E37:G49,3,FALSE)),0)/2*1.02,2),"N/A")</f>
        <v>N/A</v>
      </c>
      <c r="F15" s="60" t="str">
        <f ca="1">IFERROR(ROUND(ROUNDUP(IF(D$13="N/A","N/A",IFERROR(VLOOKUP($E4,INDIRECT($C$55),2,TRUE),"N/A"))*(VLOOKUP(Deductible,E37:G49,3,FALSE)),0)/4*1.04,2),"N/A")</f>
        <v>N/A</v>
      </c>
      <c r="G15" s="60" t="str">
        <f ca="1">IFERROR(ROUND(ROUNDUP(IF(D$13="N/A","N/A",IFERROR(VLOOKUP($E4,INDIRECT($C$55),2,TRUE),"N/A"))*(VLOOKUP(Deductible,E37:G49,3,FALSE)),0)/12*1.06,2),"N/A")</f>
        <v>N/A</v>
      </c>
      <c r="I15" s="1"/>
      <c r="J15" s="243"/>
      <c r="K15" s="31"/>
      <c r="L15" s="1"/>
      <c r="N15" s="31"/>
      <c r="GD15" s="1"/>
      <c r="HZ15" s="10"/>
    </row>
    <row r="16" spans="1:234" x14ac:dyDescent="0.5">
      <c r="A16" s="12" t="s">
        <v>99</v>
      </c>
      <c r="B16" s="1" t="s">
        <v>117</v>
      </c>
      <c r="C16" s="72" t="str">
        <f>E5</f>
        <v/>
      </c>
      <c r="D16" s="60" t="str">
        <f ca="1">IFERROR(ROUND(ROUNDUP(IF(D$13="N/A","N/A",IFERROR(VLOOKUP($E5,INDIRECT($C$55),2,TRUE),"N/A"))*(VLOOKUP(Deductible,E37:G49,3,FALSE)),0),2),"N/A")</f>
        <v>N/A</v>
      </c>
      <c r="E16" s="60" t="str">
        <f ca="1">IFERROR(ROUND(ROUNDUP(IF(D$13="N/A","N/A",IFERROR(VLOOKUP($E5,INDIRECT($C$55),2,TRUE),"N/A"))*(VLOOKUP(Deductible,E37:G49,3,FALSE)),0)/2*1.02,2),"N/A")</f>
        <v>N/A</v>
      </c>
      <c r="F16" s="60" t="str">
        <f ca="1">IFERROR(ROUND(ROUNDUP(IF(D$13="N/A","N/A",IFERROR(VLOOKUP($E5,INDIRECT($C$55),2,TRUE),"N/A"))*(VLOOKUP(Deductible,E37:G49,3,FALSE)),0)/4*1.04,2),"N/A")</f>
        <v>N/A</v>
      </c>
      <c r="G16" s="60" t="str">
        <f ca="1">IFERROR(ROUND(ROUNDUP(IF(D$13="N/A","N/A",IFERROR(VLOOKUP($E5,INDIRECT($C$55),2,TRUE),"N/A"))*(VLOOKUP(Deductible,E37:G49,3,FALSE)),0)/12*1.06,2),"N/A")</f>
        <v>N/A</v>
      </c>
      <c r="I16" s="1"/>
      <c r="J16" s="243"/>
      <c r="K16" s="31"/>
      <c r="L16" s="1"/>
      <c r="N16" s="31"/>
      <c r="GD16" s="1"/>
      <c r="HZ16" s="10"/>
    </row>
    <row r="17" spans="1:234" x14ac:dyDescent="0.5">
      <c r="A17" s="12" t="s">
        <v>100</v>
      </c>
      <c r="B17" s="1" t="s">
        <v>117</v>
      </c>
      <c r="C17" s="72" t="str">
        <f>E6</f>
        <v/>
      </c>
      <c r="D17" s="60" t="str">
        <f ca="1">IFERROR(ROUND(ROUNDUP(IF(D$13="N/A","N/A",IFERROR(VLOOKUP($E6,INDIRECT($C$55),2,TRUE),"N/A"))*(VLOOKUP(Deductible,E37:G49,3,FALSE)),0),2),"N/A")</f>
        <v>N/A</v>
      </c>
      <c r="E17" s="60" t="str">
        <f ca="1">IFERROR(ROUND(ROUNDUP(IF(D$13="N/A","N/A",IFERROR(VLOOKUP($E6,INDIRECT($C$55),2,TRUE),"N/A"))*(VLOOKUP(Deductible,E37:G49,3,FALSE)),0)/2*1.02,2),"N/A")</f>
        <v>N/A</v>
      </c>
      <c r="F17" s="60" t="str">
        <f ca="1">IFERROR(ROUND(ROUNDUP(IF(D$13="N/A","N/A",IFERROR(VLOOKUP($E6,INDIRECT($C$55),2,TRUE),"N/A"))*(VLOOKUP(Deductible,E37:G49,3,FALSE)),0)/4*1.04,2),"N/A")</f>
        <v>N/A</v>
      </c>
      <c r="G17" s="60" t="str">
        <f ca="1">IFERROR(ROUND(ROUNDUP(IF(D$13="N/A","N/A",IFERROR(VLOOKUP($E6,INDIRECT($C$55),2,TRUE),"N/A"))*(VLOOKUP(Deductible,E37:G49,3,FALSE)),0)/12*1.06,2),"N/A")</f>
        <v>N/A</v>
      </c>
      <c r="I17" s="1"/>
      <c r="J17" s="1"/>
      <c r="K17" s="31"/>
      <c r="L17" s="1"/>
      <c r="N17" s="31"/>
      <c r="GD17" s="1"/>
      <c r="HZ17" s="10"/>
    </row>
    <row r="18" spans="1:234" x14ac:dyDescent="0.5">
      <c r="A18" s="12" t="s">
        <v>101</v>
      </c>
      <c r="B18" s="1" t="s">
        <v>117</v>
      </c>
      <c r="C18" s="72" t="str">
        <f>G4</f>
        <v/>
      </c>
      <c r="D18" s="60" t="str">
        <f ca="1">IFERROR(ROUND(ROUNDUP(IF(D$13="N/A","N/A",IFERROR(VLOOKUP($G4,INDIRECT($C$55),2,TRUE),"N/A"))*(VLOOKUP(Deductible,E37:G49,3,FALSE)),0),2),"N/A")</f>
        <v>N/A</v>
      </c>
      <c r="E18" s="60" t="str">
        <f ca="1">IFERROR(ROUND(ROUNDUP(IF(D$13="N/A","N/A",IFERROR(VLOOKUP($G4,INDIRECT($C$55),2,TRUE),"N/A"))*(VLOOKUP(Deductible,E37:G49,3,FALSE)),0)/2*1.02,2),"N/A")</f>
        <v>N/A</v>
      </c>
      <c r="F18" s="60" t="str">
        <f ca="1">IFERROR(ROUND(ROUNDUP(IF(D$13="N/A","N/A",IFERROR(VLOOKUP($G4,INDIRECT($C$55),2,TRUE),"N/A"))*(VLOOKUP(Deductible,E37:G49,3,FALSE)),0)/4*1.04,2),"N/A")</f>
        <v>N/A</v>
      </c>
      <c r="G18" s="60" t="str">
        <f ca="1">IFERROR(ROUND(ROUNDUP(IF(D$13="N/A","N/A",IFERROR(VLOOKUP($G4,INDIRECT($C$55),2,TRUE),"N/A"))*(VLOOKUP(Deductible,E37:G49,3,FALSE)),0)/12*1.06,2),"N/A")</f>
        <v>N/A</v>
      </c>
      <c r="I18" s="1"/>
      <c r="J18" s="1"/>
      <c r="K18" s="31"/>
      <c r="L18" s="1"/>
      <c r="N18" s="31"/>
      <c r="GD18" s="1"/>
      <c r="HZ18" s="10"/>
    </row>
    <row r="19" spans="1:234" x14ac:dyDescent="0.5">
      <c r="A19" s="12" t="s">
        <v>102</v>
      </c>
      <c r="B19" s="1" t="s">
        <v>117</v>
      </c>
      <c r="C19" s="72" t="str">
        <f>G5</f>
        <v/>
      </c>
      <c r="D19" s="60" t="str">
        <f ca="1">IFERROR(ROUND(ROUNDUP(IF(D$13="N/A","N/A",IFERROR(VLOOKUP($G5,INDIRECT($C$55),2,TRUE),"N/A"))*(VLOOKUP(Deductible,E37:G49,3,FALSE)),0),2),"N/A")</f>
        <v>N/A</v>
      </c>
      <c r="E19" s="60" t="str">
        <f ca="1">IFERROR(ROUND(ROUNDUP(IF(D$13="N/A","N/A",IFERROR(VLOOKUP($G5,INDIRECT($C$55),2,TRUE),"N/A"))*(VLOOKUP(Deductible,E37:G49,3,FALSE)),0)/2*1.02,2),"N/A")</f>
        <v>N/A</v>
      </c>
      <c r="F19" s="60" t="str">
        <f ca="1">IFERROR(ROUND(ROUNDUP(IF(D$13="N/A","N/A",IFERROR(VLOOKUP($G5,INDIRECT($C$55),2,TRUE),"N/A"))*(VLOOKUP(Deductible,E37:G49,3,FALSE)),0)/4*1.04,2),"N/A")</f>
        <v>N/A</v>
      </c>
      <c r="G19" s="60" t="str">
        <f ca="1">IFERROR(ROUND(ROUNDUP(IF(D$13="N/A","N/A",IFERROR(VLOOKUP($G5,INDIRECT($C$55),2,TRUE),"N/A"))*(VLOOKUP(Deductible,E37:G49,3,FALSE)),0)/12*1.06,2),"N/A")</f>
        <v>N/A</v>
      </c>
      <c r="I19" s="1"/>
      <c r="J19" s="153">
        <v>0.15</v>
      </c>
      <c r="K19" s="31"/>
      <c r="L19" s="1"/>
      <c r="N19" s="31"/>
      <c r="GD19" s="1"/>
      <c r="HZ19" s="10"/>
    </row>
    <row r="20" spans="1:234" ht="19.5" customHeight="1" x14ac:dyDescent="0.5">
      <c r="A20" s="12" t="s">
        <v>103</v>
      </c>
      <c r="B20" s="1" t="s">
        <v>117</v>
      </c>
      <c r="C20" s="72" t="str">
        <f>G6</f>
        <v/>
      </c>
      <c r="D20" s="60" t="str">
        <f ca="1">IFERROR(ROUND(ROUNDUP(IF(D$13="N/A","N/A",IFERROR(VLOOKUP($G6,INDIRECT($C$55),2,TRUE),"N/A"))*(VLOOKUP(Deductible,E37:G49,3,FALSE)),0),2),"N/A")</f>
        <v>N/A</v>
      </c>
      <c r="E20" s="60" t="str">
        <f ca="1">IFERROR(ROUND(ROUNDUP(IF(D$13="N/A","N/A",IFERROR(VLOOKUP($G6,INDIRECT($C$55),2,TRUE),"N/A"))*(VLOOKUP(Deductible,E37:G49,3,FALSE)),0)/2*1.02,2),"N/A")</f>
        <v>N/A</v>
      </c>
      <c r="F20" s="60" t="str">
        <f ca="1">IFERROR(ROUND(ROUNDUP(IF(D$13="N/A","N/A",IFERROR(VLOOKUP($G6,INDIRECT($C$55),2,TRUE),"N/A"))*(VLOOKUP(Deductible,E37:G49,3,FALSE)),0)/4*1.04,2),"N/A")</f>
        <v>N/A</v>
      </c>
      <c r="G20" s="60" t="str">
        <f ca="1">IFERROR(ROUND(ROUNDUP(IF(D$13="N/A","N/A",IFERROR(VLOOKUP($G6,INDIRECT($C$55),2,TRUE),"N/A"))*(VLOOKUP(Deductible,E37:G49,3,FALSE)),0)/12*1.06,2),"N/A")</f>
        <v>N/A</v>
      </c>
      <c r="I20" s="1" t="s">
        <v>120</v>
      </c>
      <c r="J20" s="73" t="b">
        <f>IF('Applicant Information'!C27="Yes",(COUNT(age)-COUNTIF(age,-1)))</f>
        <v>0</v>
      </c>
      <c r="K20" s="31"/>
      <c r="L20" s="1"/>
      <c r="N20" s="31"/>
      <c r="GD20" s="1"/>
      <c r="HZ20" s="10"/>
    </row>
    <row r="21" spans="1:234" x14ac:dyDescent="0.5">
      <c r="A21" s="12" t="s">
        <v>550</v>
      </c>
      <c r="D21" s="60" t="str">
        <f ca="1">IFERROR(ROUND(ROUNDUP(IF(OR(D13="N/A",F7="NO"),"N/A",$J$20*$B$147),0),2),"N/A")</f>
        <v>N/A</v>
      </c>
      <c r="E21" s="60" t="str">
        <f ca="1">IFERROR(ROUND(IF(OR(E13="N/A",F7="NO"),"N/A",$J$20*$C$147),2),"N/A")</f>
        <v>N/A</v>
      </c>
      <c r="F21" s="60" t="str">
        <f ca="1">IFERROR(ROUND(IF(OR(F13="N/A",F7="NO"),"N/A",$J$20*$D$147),2),"N/A")</f>
        <v>N/A</v>
      </c>
      <c r="G21" s="60" t="str">
        <f ca="1">IFERROR(ROUND(IF(OR(G13="N/A",F7="NO"),"N/A",$J$20*$E$147),2),"N/A")</f>
        <v>N/A</v>
      </c>
      <c r="I21" s="1" t="s">
        <v>120</v>
      </c>
      <c r="J21" s="73" t="b">
        <f>IF('Applicant Information'!C29="Yes",(COUNT(age)-COUNTIF(age,-1)))</f>
        <v>0</v>
      </c>
      <c r="K21" s="31"/>
      <c r="L21" s="1"/>
      <c r="N21" s="31"/>
      <c r="GD21" s="1"/>
      <c r="HZ21" s="10"/>
    </row>
    <row r="22" spans="1:234" x14ac:dyDescent="0.5">
      <c r="A22" s="12" t="s">
        <v>114</v>
      </c>
      <c r="D22" s="60" t="str">
        <f ca="1">IFERROR(ROUND(ROUNDUP(IF(OR(D13="N/A",F8="No"),"N/A",$J$21*$B$148),0),2),"N/A")</f>
        <v>N/A</v>
      </c>
      <c r="E22" s="60" t="str">
        <f ca="1">IFERROR(ROUND(IF(OR(E13="N/A",F8="NO"),"N/A",$J$21*$C$148),2),"N/A")</f>
        <v>N/A</v>
      </c>
      <c r="F22" s="60" t="str">
        <f ca="1">IFERROR(ROUND(IF(OR(F13="N/A",F8="NO"),"N/A",$J$21*$D$148),2),"N/A")</f>
        <v>N/A</v>
      </c>
      <c r="G22" s="60" t="str">
        <f ca="1">IFERROR(ROUND(IF(OR(G13="N/A",F8="NO"),"N/A",$J$21*$E$148),2),"N/A")</f>
        <v>N/A</v>
      </c>
      <c r="I22" s="1" t="s">
        <v>120</v>
      </c>
      <c r="J22" s="73">
        <f>(COUNT(age)-COUNTIF(age,-1))</f>
        <v>0</v>
      </c>
      <c r="K22" s="31"/>
      <c r="L22" s="1"/>
      <c r="N22" s="31"/>
      <c r="GD22" s="1"/>
      <c r="HZ22" s="10"/>
    </row>
    <row r="23" spans="1:234" hidden="1" x14ac:dyDescent="0.5">
      <c r="A23" s="12"/>
      <c r="D23" s="61"/>
      <c r="E23" s="61"/>
      <c r="F23" s="61"/>
      <c r="G23" s="60"/>
      <c r="K23" s="31"/>
      <c r="L23" s="1"/>
      <c r="N23" s="31"/>
      <c r="GD23" s="1"/>
      <c r="HZ23" s="10"/>
    </row>
    <row r="24" spans="1:234" x14ac:dyDescent="0.5">
      <c r="A24" s="12" t="s">
        <v>119</v>
      </c>
      <c r="C24" s="73"/>
      <c r="D24" s="60">
        <f ca="1">IFERROR(ROUND(IF(AND('Applicant Information'!$C$23='Applicant Information'!$A$48,Countries='Applicant Information'!$S$44),(SUM(Basic!D13:D20)*-Basic!$J$19),"N/A"),2),"N/A")</f>
        <v>0</v>
      </c>
      <c r="E24" s="60">
        <f ca="1">IFERROR(ROUND(IF(AND('Applicant Information'!$C$23='Applicant Information'!$A$48,Countries='Applicant Information'!$S$44),(SUM(Basic!E13:E20)*-Basic!$J$19),"N/A"),2),"N/A")</f>
        <v>0</v>
      </c>
      <c r="F24" s="60">
        <f ca="1">IFERROR(ROUND(IF(AND('Applicant Information'!$C$23='Applicant Information'!$A$48,Countries='Applicant Information'!$S$44),(SUM(Basic!F13:F20)*-Basic!$J$19),"N/A"),2),"N/A")</f>
        <v>0</v>
      </c>
      <c r="G24" s="60">
        <f ca="1">IFERROR(ROUND(IF(AND('Applicant Information'!$C$23='Applicant Information'!$A$48,Countries='Applicant Information'!$S$44),(SUM(Basic!G13:G20)*-Basic!$J$19),"N/A"),2),"N/A")</f>
        <v>0</v>
      </c>
      <c r="I24" s="1"/>
      <c r="J24" s="1"/>
      <c r="K24" s="31"/>
      <c r="L24" s="1"/>
      <c r="N24" s="31"/>
      <c r="GD24" s="1"/>
      <c r="HZ24" s="10"/>
    </row>
    <row r="25" spans="1:234" hidden="1" x14ac:dyDescent="0.5">
      <c r="A25" s="12" t="s">
        <v>105</v>
      </c>
      <c r="D25" s="60" t="str">
        <f ca="1">IF(D13="N/A","N/A",0)</f>
        <v>N/A</v>
      </c>
      <c r="E25" s="60" t="str">
        <f ca="1">IF(E13="N/A","N/A",0)</f>
        <v>N/A</v>
      </c>
      <c r="F25" s="60" t="str">
        <f ca="1">IF(F13="N/A","N/A",0)</f>
        <v>N/A</v>
      </c>
      <c r="G25" s="60" t="str">
        <f ca="1">IF(G13="N/A","N/A",0)</f>
        <v>N/A</v>
      </c>
      <c r="I25" s="1"/>
      <c r="K25" s="31"/>
      <c r="L25" s="1"/>
      <c r="N25" s="31"/>
      <c r="GD25" s="1"/>
      <c r="HZ25" s="10"/>
    </row>
    <row r="26" spans="1:234" x14ac:dyDescent="0.5">
      <c r="A26" s="20" t="s">
        <v>4</v>
      </c>
      <c r="B26" s="70"/>
      <c r="C26" s="21"/>
      <c r="D26" s="62" t="str">
        <f ca="1">IF(D13="N/A","N/A",SUM(D13:D25))</f>
        <v>N/A</v>
      </c>
      <c r="E26" s="62" t="str">
        <f ca="1">IF(E13="N/A","N/A",SUM(E13:E25))</f>
        <v>N/A</v>
      </c>
      <c r="F26" s="62" t="str">
        <f ca="1">IF(F13="N/A","N/A",SUM(F13:F25))</f>
        <v>N/A</v>
      </c>
      <c r="G26" s="62" t="str">
        <f ca="1">IF(G13="N/A","N/A",SUM(G13:G25))</f>
        <v>N/A</v>
      </c>
      <c r="I26" s="1"/>
      <c r="J26" s="153"/>
      <c r="K26" s="31"/>
      <c r="L26" s="1"/>
      <c r="N26" s="31"/>
      <c r="GD26" s="1"/>
      <c r="HZ26" s="10"/>
    </row>
    <row r="27" spans="1:234" ht="53.25" customHeight="1" x14ac:dyDescent="0.5">
      <c r="A27" s="294"/>
      <c r="B27" s="294"/>
      <c r="C27" s="294"/>
      <c r="D27" s="294"/>
      <c r="E27" s="294"/>
      <c r="F27" s="294"/>
      <c r="G27" s="294"/>
      <c r="I27" s="1"/>
      <c r="J27" s="1"/>
      <c r="K27" s="31"/>
      <c r="L27" s="1"/>
      <c r="N27" s="31"/>
      <c r="GD27" s="1"/>
      <c r="HZ27" s="10"/>
    </row>
    <row r="28" spans="1:234" ht="19.5" customHeight="1" x14ac:dyDescent="0.5">
      <c r="H28" s="112"/>
      <c r="I28" s="112"/>
      <c r="J28" s="112"/>
    </row>
    <row r="29" spans="1:234" ht="19.5" customHeight="1" x14ac:dyDescent="0.5">
      <c r="G29" s="8" t="str">
        <f>VERSION</f>
        <v>V.10.19.1</v>
      </c>
      <c r="I29" s="1"/>
      <c r="J29" s="1"/>
    </row>
    <row r="30" spans="1:234" ht="19.5" hidden="1" customHeight="1" x14ac:dyDescent="0.5"/>
    <row r="31" spans="1:234" ht="19.5" hidden="1" customHeight="1" x14ac:dyDescent="0.5">
      <c r="A31" s="31"/>
      <c r="B31" s="31"/>
      <c r="C31" s="31"/>
      <c r="D31" s="31"/>
      <c r="E31" s="31"/>
      <c r="F31" s="31"/>
      <c r="G31" s="8" t="s">
        <v>526</v>
      </c>
      <c r="H31" s="31"/>
      <c r="K31" s="31"/>
      <c r="S31" s="97"/>
      <c r="T31" s="97"/>
      <c r="U31" s="97"/>
      <c r="V31" s="97"/>
      <c r="W31" s="97"/>
    </row>
    <row r="32" spans="1:234" ht="19.5" hidden="1" customHeight="1" x14ac:dyDescent="0.5">
      <c r="A32" s="31"/>
      <c r="B32" s="31"/>
      <c r="C32" s="31"/>
      <c r="D32" s="31"/>
      <c r="E32" s="31"/>
      <c r="F32" s="31"/>
      <c r="G32" s="245" t="s">
        <v>551</v>
      </c>
      <c r="H32" s="31"/>
      <c r="K32" s="31"/>
      <c r="Q32" s="97"/>
      <c r="R32" s="97"/>
      <c r="S32" s="97"/>
      <c r="T32" s="97"/>
      <c r="U32" s="97"/>
      <c r="V32" s="97"/>
      <c r="W32" s="97"/>
    </row>
    <row r="33" spans="1:23" ht="19.5" hidden="1" customHeight="1" x14ac:dyDescent="0.5">
      <c r="A33" s="31"/>
      <c r="B33" s="31"/>
      <c r="C33" s="31"/>
      <c r="D33" s="31"/>
      <c r="E33" s="31"/>
      <c r="F33" s="31"/>
      <c r="G33" s="245" t="s">
        <v>552</v>
      </c>
      <c r="H33" s="31"/>
      <c r="K33" s="31"/>
      <c r="Q33" s="97"/>
      <c r="R33" s="97"/>
      <c r="S33" s="97"/>
      <c r="T33" s="97"/>
      <c r="U33" s="97"/>
      <c r="V33" s="97"/>
      <c r="W33" s="97"/>
    </row>
    <row r="34" spans="1:23" ht="19.5" hidden="1" customHeight="1" x14ac:dyDescent="0.5">
      <c r="A34" s="31"/>
      <c r="B34" s="31"/>
      <c r="C34" s="31"/>
      <c r="D34" s="31"/>
      <c r="E34" s="31"/>
      <c r="F34" s="31"/>
      <c r="G34" s="245" t="s">
        <v>554</v>
      </c>
      <c r="H34" s="31"/>
      <c r="K34" s="31"/>
      <c r="Q34" s="97"/>
      <c r="R34" s="97"/>
      <c r="S34" s="97"/>
      <c r="T34" s="97"/>
      <c r="U34" s="97"/>
      <c r="V34" s="97"/>
      <c r="W34" s="97"/>
    </row>
    <row r="35" spans="1:23" ht="19.5" hidden="1" customHeight="1" x14ac:dyDescent="0.5">
      <c r="G35" s="245" t="s">
        <v>553</v>
      </c>
    </row>
    <row r="36" spans="1:23" ht="19.5" hidden="1" customHeight="1" thickBot="1" x14ac:dyDescent="0.55000000000000004">
      <c r="A36" s="13" t="s">
        <v>6</v>
      </c>
    </row>
    <row r="37" spans="1:23" ht="19.5" hidden="1" customHeight="1" x14ac:dyDescent="0.5">
      <c r="A37" s="13" t="s">
        <v>7</v>
      </c>
      <c r="E37" s="124" t="s">
        <v>383</v>
      </c>
      <c r="F37" s="141" t="s">
        <v>384</v>
      </c>
      <c r="G37" s="120" t="s">
        <v>118</v>
      </c>
      <c r="I37" s="292" t="s">
        <v>389</v>
      </c>
      <c r="J37" s="293"/>
      <c r="K37" s="230"/>
    </row>
    <row r="38" spans="1:23" ht="19.5" hidden="1" customHeight="1" x14ac:dyDescent="0.5">
      <c r="E38" s="83" t="s">
        <v>356</v>
      </c>
      <c r="F38" s="119">
        <v>1</v>
      </c>
      <c r="G38" s="142">
        <v>1</v>
      </c>
      <c r="I38" s="123" t="s">
        <v>383</v>
      </c>
      <c r="J38" s="125" t="s">
        <v>388</v>
      </c>
      <c r="K38" s="234"/>
    </row>
    <row r="39" spans="1:23" ht="19.5" hidden="1" customHeight="1" x14ac:dyDescent="0.5">
      <c r="A39" s="1" t="s">
        <v>3</v>
      </c>
      <c r="E39" s="83" t="s">
        <v>347</v>
      </c>
      <c r="F39" s="119">
        <v>2</v>
      </c>
      <c r="G39" s="142">
        <v>0.9</v>
      </c>
      <c r="I39" s="146" t="s">
        <v>390</v>
      </c>
      <c r="J39" s="121">
        <v>75</v>
      </c>
      <c r="K39" s="236"/>
    </row>
    <row r="40" spans="1:23" ht="19.5" hidden="1" customHeight="1" thickBot="1" x14ac:dyDescent="0.55000000000000004">
      <c r="A40" s="14">
        <v>0</v>
      </c>
      <c r="E40" s="83" t="s">
        <v>348</v>
      </c>
      <c r="F40" s="119">
        <v>3</v>
      </c>
      <c r="G40" s="142">
        <v>0.84</v>
      </c>
      <c r="I40" s="147" t="s">
        <v>391</v>
      </c>
      <c r="J40" s="122">
        <v>100</v>
      </c>
      <c r="K40" s="31"/>
    </row>
    <row r="41" spans="1:23" ht="19.5" hidden="1" customHeight="1" x14ac:dyDescent="0.5">
      <c r="A41" s="14">
        <v>1</v>
      </c>
      <c r="E41" s="83" t="s">
        <v>349</v>
      </c>
      <c r="F41" s="119">
        <v>4</v>
      </c>
      <c r="G41" s="142">
        <v>0.72</v>
      </c>
      <c r="I41" s="232"/>
      <c r="J41" s="235"/>
      <c r="K41" s="31"/>
    </row>
    <row r="42" spans="1:23" ht="19.5" hidden="1" customHeight="1" x14ac:dyDescent="0.5">
      <c r="A42" s="14">
        <v>2</v>
      </c>
      <c r="E42" s="83" t="s">
        <v>350</v>
      </c>
      <c r="F42" s="119">
        <v>5</v>
      </c>
      <c r="G42" s="142">
        <v>0.63</v>
      </c>
      <c r="I42" s="232"/>
      <c r="J42" s="235"/>
      <c r="K42" s="31"/>
    </row>
    <row r="43" spans="1:23" ht="19.5" hidden="1" customHeight="1" x14ac:dyDescent="0.5">
      <c r="A43" s="14">
        <v>3</v>
      </c>
      <c r="E43" s="83" t="s">
        <v>351</v>
      </c>
      <c r="F43" s="119">
        <v>6</v>
      </c>
      <c r="G43" s="142">
        <v>0.5</v>
      </c>
      <c r="I43" s="232"/>
      <c r="J43" s="235"/>
      <c r="K43" s="31"/>
    </row>
    <row r="44" spans="1:23" ht="19.5" hidden="1" customHeight="1" x14ac:dyDescent="0.5">
      <c r="A44" s="15" t="s">
        <v>15</v>
      </c>
      <c r="C44" s="15">
        <f>NumChild</f>
        <v>0</v>
      </c>
      <c r="E44" s="83" t="s">
        <v>527</v>
      </c>
      <c r="F44" s="119">
        <v>7</v>
      </c>
      <c r="G44" s="142">
        <v>0.42</v>
      </c>
      <c r="I44" s="232"/>
      <c r="J44" s="235"/>
      <c r="K44" s="31"/>
    </row>
    <row r="45" spans="1:23" ht="19.5" hidden="1" customHeight="1" x14ac:dyDescent="0.5">
      <c r="A45" s="1" t="s">
        <v>5</v>
      </c>
      <c r="E45" s="83" t="s">
        <v>528</v>
      </c>
      <c r="F45" s="119">
        <v>8</v>
      </c>
      <c r="G45" s="239" t="s">
        <v>14</v>
      </c>
      <c r="L45" s="1"/>
      <c r="M45" s="1"/>
      <c r="O45" s="31"/>
      <c r="P45" s="99"/>
      <c r="Q45" s="73"/>
      <c r="R45" s="99"/>
      <c r="S45" s="99"/>
      <c r="T45" s="73"/>
      <c r="U45" s="73"/>
      <c r="V45" s="73"/>
    </row>
    <row r="46" spans="1:23" ht="19.5" hidden="1" customHeight="1" x14ac:dyDescent="0.5">
      <c r="A46" s="1" t="s">
        <v>342</v>
      </c>
      <c r="C46" s="1" t="s">
        <v>468</v>
      </c>
      <c r="E46" s="83" t="s">
        <v>529</v>
      </c>
      <c r="F46" s="119">
        <v>9</v>
      </c>
      <c r="G46" s="239" t="s">
        <v>14</v>
      </c>
      <c r="P46" s="100"/>
      <c r="Q46" s="73"/>
      <c r="R46" s="101"/>
      <c r="S46" s="101"/>
      <c r="T46" s="102"/>
      <c r="U46" s="102"/>
      <c r="V46" s="102"/>
    </row>
    <row r="47" spans="1:23" ht="19.5" hidden="1" customHeight="1" x14ac:dyDescent="0.5">
      <c r="A47" s="1" t="s">
        <v>343</v>
      </c>
      <c r="C47" s="1" t="s">
        <v>469</v>
      </c>
      <c r="E47" s="83" t="s">
        <v>530</v>
      </c>
      <c r="F47" s="119">
        <v>10</v>
      </c>
      <c r="G47" s="239" t="s">
        <v>14</v>
      </c>
      <c r="P47" s="31"/>
      <c r="R47" s="31"/>
      <c r="S47" s="31"/>
    </row>
    <row r="48" spans="1:23" ht="19.5" hidden="1" customHeight="1" x14ac:dyDescent="0.5">
      <c r="A48" s="1" t="s">
        <v>344</v>
      </c>
      <c r="C48" s="1" t="s">
        <v>393</v>
      </c>
      <c r="E48" s="83" t="s">
        <v>531</v>
      </c>
      <c r="F48" s="119">
        <v>11</v>
      </c>
      <c r="G48" s="239" t="s">
        <v>14</v>
      </c>
      <c r="P48" s="31"/>
      <c r="R48" s="31"/>
      <c r="S48" s="31"/>
    </row>
    <row r="49" spans="1:30" ht="19.5" hidden="1" customHeight="1" x14ac:dyDescent="0.5">
      <c r="A49" s="1" t="s">
        <v>345</v>
      </c>
      <c r="C49" s="1" t="s">
        <v>470</v>
      </c>
      <c r="E49" s="83" t="s">
        <v>532</v>
      </c>
      <c r="F49" s="119">
        <v>12</v>
      </c>
      <c r="G49" s="239" t="s">
        <v>14</v>
      </c>
      <c r="L49" s="1"/>
      <c r="M49" s="1"/>
      <c r="O49" s="31"/>
      <c r="P49" s="31"/>
      <c r="R49" s="31"/>
      <c r="S49" s="31"/>
    </row>
    <row r="50" spans="1:30" ht="19.5" hidden="1" customHeight="1" x14ac:dyDescent="0.5">
      <c r="A50" s="1" t="s">
        <v>346</v>
      </c>
      <c r="C50" s="1" t="s">
        <v>392</v>
      </c>
    </row>
    <row r="51" spans="1:30" ht="19.5" hidden="1" customHeight="1" x14ac:dyDescent="0.5"/>
    <row r="52" spans="1:30" ht="19.5" hidden="1" customHeight="1" x14ac:dyDescent="0.5"/>
    <row r="53" spans="1:30" ht="19.5" hidden="1" customHeight="1" x14ac:dyDescent="0.5">
      <c r="A53" s="1" t="s">
        <v>8</v>
      </c>
      <c r="C53" s="1" t="str">
        <f>Country</f>
        <v>Rate Zone 5</v>
      </c>
      <c r="G53" s="97"/>
      <c r="H53" s="295"/>
      <c r="I53" s="296"/>
    </row>
    <row r="54" spans="1:30" ht="19.5" hidden="1" customHeight="1" x14ac:dyDescent="0.5">
      <c r="A54" s="1" t="s">
        <v>382</v>
      </c>
      <c r="C54" s="1" t="str">
        <f>Deductible</f>
        <v>Option I</v>
      </c>
      <c r="F54" s="31"/>
      <c r="H54" s="295"/>
      <c r="I54" s="296"/>
    </row>
    <row r="55" spans="1:30" ht="19.5" hidden="1" customHeight="1" x14ac:dyDescent="0.5">
      <c r="A55" s="1" t="s">
        <v>13</v>
      </c>
      <c r="C55" s="1" t="str">
        <f>(VLOOKUP(C53,A46:E50,3,FALSE))</f>
        <v>a131:e144</v>
      </c>
      <c r="H55" s="154"/>
      <c r="I55" s="155"/>
    </row>
    <row r="56" spans="1:30" ht="19.5" hidden="1" customHeight="1" x14ac:dyDescent="0.5">
      <c r="H56" s="154"/>
      <c r="I56" s="155"/>
      <c r="J56" s="1"/>
      <c r="L56" s="1"/>
      <c r="M56" s="1"/>
    </row>
    <row r="57" spans="1:30" ht="19.5" hidden="1" customHeight="1" x14ac:dyDescent="0.5">
      <c r="F57" s="148"/>
      <c r="G57" s="148"/>
      <c r="H57" s="154"/>
      <c r="I57" s="155"/>
      <c r="J57" s="148"/>
      <c r="K57" s="148"/>
      <c r="L57" s="148"/>
      <c r="M57" s="148"/>
      <c r="N57" s="148"/>
      <c r="O57" s="148"/>
      <c r="P57" s="148"/>
      <c r="Q57" s="148"/>
    </row>
    <row r="58" spans="1:30" ht="19.5" hidden="1" customHeight="1" x14ac:dyDescent="0.5">
      <c r="F58" s="148"/>
      <c r="G58" s="148"/>
      <c r="H58" s="154"/>
      <c r="I58" s="155"/>
      <c r="J58" s="148"/>
      <c r="K58" s="148"/>
      <c r="L58" s="148"/>
      <c r="M58" s="148"/>
      <c r="N58" s="148"/>
      <c r="O58" s="148"/>
      <c r="P58" s="148"/>
      <c r="Q58" s="148"/>
    </row>
    <row r="59" spans="1:30" ht="19.5" hidden="1" customHeight="1" x14ac:dyDescent="0.5">
      <c r="F59" s="148"/>
      <c r="G59" s="148"/>
      <c r="H59" s="154"/>
      <c r="I59" s="155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</row>
    <row r="60" spans="1:30" ht="19.5" hidden="1" customHeight="1" x14ac:dyDescent="0.5">
      <c r="F60" s="148"/>
      <c r="G60" s="148"/>
      <c r="H60" s="154"/>
      <c r="I60" s="155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</row>
    <row r="61" spans="1:30" ht="19.5" hidden="1" customHeight="1" x14ac:dyDescent="0.5">
      <c r="A61" s="36" t="s">
        <v>367</v>
      </c>
      <c r="B61" s="37"/>
      <c r="C61" s="37"/>
      <c r="D61" s="37"/>
      <c r="E61" s="37"/>
      <c r="F61" s="167"/>
      <c r="G61" s="148"/>
      <c r="H61" s="154"/>
      <c r="I61" s="155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</row>
    <row r="62" spans="1:30" ht="19.5" hidden="1" customHeight="1" x14ac:dyDescent="0.5">
      <c r="A62" s="163" t="s">
        <v>0</v>
      </c>
      <c r="B62" s="164" t="s">
        <v>1</v>
      </c>
      <c r="C62" s="164" t="s">
        <v>2</v>
      </c>
      <c r="D62" s="165" t="s">
        <v>111</v>
      </c>
      <c r="E62" s="166" t="s">
        <v>112</v>
      </c>
      <c r="F62" s="167"/>
      <c r="G62" s="148"/>
      <c r="H62" s="154"/>
      <c r="I62" s="155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</row>
    <row r="63" spans="1:30" ht="19.5" hidden="1" customHeight="1" x14ac:dyDescent="0.5">
      <c r="A63" s="162">
        <v>0</v>
      </c>
      <c r="B63" s="150">
        <v>1981</v>
      </c>
      <c r="C63" s="161">
        <v>1010.3100000000001</v>
      </c>
      <c r="D63" s="150">
        <v>515.06000000000006</v>
      </c>
      <c r="E63" s="150">
        <v>174.98833333333334</v>
      </c>
      <c r="F63" s="148"/>
      <c r="G63" s="148"/>
      <c r="H63" s="154"/>
      <c r="I63" s="155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</row>
    <row r="64" spans="1:30" ht="19.5" hidden="1" customHeight="1" x14ac:dyDescent="0.5">
      <c r="A64" s="16">
        <v>6</v>
      </c>
      <c r="B64" s="150">
        <v>1800</v>
      </c>
      <c r="C64" s="150">
        <v>918</v>
      </c>
      <c r="D64" s="150">
        <v>468</v>
      </c>
      <c r="E64" s="150">
        <v>159</v>
      </c>
      <c r="F64" s="148"/>
      <c r="G64" s="148"/>
      <c r="H64" s="154"/>
      <c r="I64" s="155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</row>
    <row r="65" spans="1:30" ht="19.5" hidden="1" customHeight="1" x14ac:dyDescent="0.5">
      <c r="A65" s="16">
        <v>18</v>
      </c>
      <c r="B65" s="150">
        <v>2071</v>
      </c>
      <c r="C65" s="150">
        <v>1056.21</v>
      </c>
      <c r="D65" s="150">
        <v>538.46</v>
      </c>
      <c r="E65" s="150">
        <v>182.93833333333336</v>
      </c>
      <c r="F65" s="148"/>
      <c r="G65" s="148"/>
      <c r="H65" s="154"/>
      <c r="I65" s="155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</row>
    <row r="66" spans="1:30" ht="19.5" hidden="1" customHeight="1" x14ac:dyDescent="0.5">
      <c r="A66" s="16">
        <v>25</v>
      </c>
      <c r="B66" s="150">
        <v>2382</v>
      </c>
      <c r="C66" s="150">
        <v>1214.82</v>
      </c>
      <c r="D66" s="150">
        <v>619.32000000000005</v>
      </c>
      <c r="E66" s="150">
        <v>210.41</v>
      </c>
      <c r="F66" s="148"/>
      <c r="G66" s="148"/>
      <c r="H66" s="154"/>
      <c r="I66" s="155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</row>
    <row r="67" spans="1:30" ht="19.5" hidden="1" customHeight="1" x14ac:dyDescent="0.5">
      <c r="A67" s="16">
        <v>30</v>
      </c>
      <c r="B67" s="150">
        <v>2622</v>
      </c>
      <c r="C67" s="150">
        <v>1337.22</v>
      </c>
      <c r="D67" s="150">
        <v>681.72</v>
      </c>
      <c r="E67" s="150">
        <v>231.61</v>
      </c>
      <c r="F67" s="148"/>
      <c r="G67" s="148"/>
      <c r="H67" s="154"/>
      <c r="I67" s="155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</row>
    <row r="68" spans="1:30" ht="19.5" hidden="1" customHeight="1" x14ac:dyDescent="0.5">
      <c r="A68" s="16">
        <v>35</v>
      </c>
      <c r="B68" s="150">
        <v>3081</v>
      </c>
      <c r="C68" s="150">
        <v>1571.31</v>
      </c>
      <c r="D68" s="150">
        <v>801.06000000000006</v>
      </c>
      <c r="E68" s="150">
        <v>272.15500000000003</v>
      </c>
      <c r="F68" s="148"/>
      <c r="G68" s="148"/>
      <c r="H68" s="154"/>
      <c r="I68" s="155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</row>
    <row r="69" spans="1:30" ht="19.5" hidden="1" customHeight="1" x14ac:dyDescent="0.5">
      <c r="A69" s="16">
        <v>40</v>
      </c>
      <c r="B69" s="150">
        <v>3607</v>
      </c>
      <c r="C69" s="150">
        <v>1839.57</v>
      </c>
      <c r="D69" s="150">
        <v>937.82</v>
      </c>
      <c r="E69" s="150">
        <v>318.61833333333334</v>
      </c>
      <c r="F69" s="148"/>
      <c r="G69" s="148"/>
      <c r="H69" s="154"/>
      <c r="I69" s="155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</row>
    <row r="70" spans="1:30" ht="19.5" hidden="1" customHeight="1" x14ac:dyDescent="0.5">
      <c r="A70" s="16">
        <v>45</v>
      </c>
      <c r="B70" s="150">
        <v>4797</v>
      </c>
      <c r="C70" s="150">
        <v>2446.4700000000003</v>
      </c>
      <c r="D70" s="150">
        <v>1247.22</v>
      </c>
      <c r="E70" s="150">
        <v>423.73500000000001</v>
      </c>
      <c r="F70" s="148"/>
      <c r="G70" s="148"/>
      <c r="H70" s="154"/>
      <c r="I70" s="155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</row>
    <row r="71" spans="1:30" ht="19.5" hidden="1" customHeight="1" x14ac:dyDescent="0.5">
      <c r="A71" s="16">
        <v>50</v>
      </c>
      <c r="B71" s="150">
        <v>5853</v>
      </c>
      <c r="C71" s="150">
        <v>2985.03</v>
      </c>
      <c r="D71" s="150">
        <v>1521.78</v>
      </c>
      <c r="E71" s="150">
        <v>517.01499999999999</v>
      </c>
      <c r="F71" s="148"/>
      <c r="G71" s="148"/>
      <c r="H71" s="154"/>
      <c r="I71" s="155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</row>
    <row r="72" spans="1:30" ht="19.5" hidden="1" customHeight="1" x14ac:dyDescent="0.5">
      <c r="A72" s="16">
        <v>55</v>
      </c>
      <c r="B72" s="150">
        <v>7962</v>
      </c>
      <c r="C72" s="150">
        <v>4060.62</v>
      </c>
      <c r="D72" s="150">
        <v>2070.12</v>
      </c>
      <c r="E72" s="150">
        <v>703.31000000000006</v>
      </c>
      <c r="F72" s="148"/>
      <c r="G72" s="148"/>
      <c r="H72" s="154"/>
      <c r="I72" s="155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</row>
    <row r="73" spans="1:30" ht="19.5" hidden="1" customHeight="1" x14ac:dyDescent="0.5">
      <c r="A73" s="16">
        <v>60</v>
      </c>
      <c r="B73" s="150">
        <v>10985</v>
      </c>
      <c r="C73" s="150">
        <v>5602.35</v>
      </c>
      <c r="D73" s="150">
        <v>2856.1</v>
      </c>
      <c r="E73" s="150">
        <v>970.3416666666667</v>
      </c>
      <c r="F73" s="148"/>
      <c r="G73" s="148"/>
      <c r="H73" s="154"/>
      <c r="I73" s="155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</row>
    <row r="74" spans="1:30" ht="19.5" hidden="1" customHeight="1" x14ac:dyDescent="0.5">
      <c r="A74" s="16">
        <v>65</v>
      </c>
      <c r="B74" s="150">
        <v>13624</v>
      </c>
      <c r="C74" s="150">
        <v>6948.24</v>
      </c>
      <c r="D74" s="150">
        <v>3542.2400000000002</v>
      </c>
      <c r="E74" s="150">
        <v>1203.4533333333334</v>
      </c>
      <c r="F74" s="148"/>
      <c r="G74" s="148"/>
      <c r="H74" s="154"/>
      <c r="I74" s="155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</row>
    <row r="75" spans="1:30" ht="19.5" hidden="1" customHeight="1" x14ac:dyDescent="0.5">
      <c r="A75" s="16">
        <v>70</v>
      </c>
      <c r="B75" s="150">
        <v>16892</v>
      </c>
      <c r="C75" s="150">
        <v>8614.92</v>
      </c>
      <c r="D75" s="150">
        <v>4391.92</v>
      </c>
      <c r="E75" s="150">
        <v>1492.1266666666668</v>
      </c>
      <c r="F75" s="148"/>
      <c r="G75" s="148"/>
      <c r="H75" s="154"/>
      <c r="I75" s="155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</row>
    <row r="76" spans="1:30" ht="20.25" hidden="1" customHeight="1" x14ac:dyDescent="0.5">
      <c r="A76" s="16">
        <v>75</v>
      </c>
      <c r="B76" s="151" t="s">
        <v>14</v>
      </c>
      <c r="C76" s="151" t="s">
        <v>14</v>
      </c>
      <c r="D76" s="151" t="s">
        <v>14</v>
      </c>
      <c r="E76" s="151" t="s">
        <v>14</v>
      </c>
      <c r="F76" s="148"/>
      <c r="G76" s="148"/>
      <c r="H76" s="154"/>
      <c r="I76" s="155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</row>
    <row r="77" spans="1:30" ht="19.5" hidden="1" customHeight="1" x14ac:dyDescent="0.5">
      <c r="A77" s="18"/>
      <c r="B77" s="19"/>
      <c r="C77" s="19"/>
      <c r="D77" s="19"/>
      <c r="E77" s="19"/>
      <c r="F77" s="148"/>
      <c r="G77" s="148"/>
      <c r="H77" s="154"/>
      <c r="I77" s="155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</row>
    <row r="78" spans="1:30" ht="19.5" hidden="1" customHeight="1" x14ac:dyDescent="0.5">
      <c r="A78" s="168" t="s">
        <v>368</v>
      </c>
      <c r="B78" s="169"/>
      <c r="C78" s="169"/>
      <c r="D78" s="169"/>
      <c r="E78" s="170"/>
      <c r="F78" s="148"/>
      <c r="G78" s="148"/>
      <c r="H78" s="154"/>
      <c r="I78" s="155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</row>
    <row r="79" spans="1:30" ht="19.5" hidden="1" customHeight="1" x14ac:dyDescent="0.5">
      <c r="A79" s="16" t="s">
        <v>0</v>
      </c>
      <c r="B79" s="164" t="s">
        <v>1</v>
      </c>
      <c r="C79" s="164" t="s">
        <v>2</v>
      </c>
      <c r="D79" s="161" t="s">
        <v>111</v>
      </c>
      <c r="E79" s="173" t="s">
        <v>112</v>
      </c>
      <c r="F79" s="148"/>
      <c r="G79" s="148"/>
      <c r="H79" s="154"/>
      <c r="I79" s="155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</row>
    <row r="80" spans="1:30" ht="19.5" hidden="1" customHeight="1" x14ac:dyDescent="0.5">
      <c r="A80" s="16">
        <v>0</v>
      </c>
      <c r="B80" s="174">
        <v>1172</v>
      </c>
      <c r="C80" s="177">
        <v>597.72</v>
      </c>
      <c r="D80" s="179">
        <v>304.72000000000003</v>
      </c>
      <c r="E80" s="159">
        <v>103.52666666666667</v>
      </c>
      <c r="F80" s="148"/>
      <c r="G80" s="148"/>
      <c r="H80" s="154"/>
      <c r="I80" s="156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</row>
    <row r="81" spans="1:30" ht="19.5" hidden="1" customHeight="1" x14ac:dyDescent="0.5">
      <c r="A81" s="16">
        <v>6</v>
      </c>
      <c r="B81" s="175">
        <v>1065</v>
      </c>
      <c r="C81" s="177">
        <v>543.15</v>
      </c>
      <c r="D81" s="176">
        <v>276.90000000000003</v>
      </c>
      <c r="E81" s="159">
        <v>94.075000000000003</v>
      </c>
      <c r="F81" s="148"/>
      <c r="G81" s="148"/>
      <c r="H81" s="154"/>
      <c r="I81" s="155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</row>
    <row r="82" spans="1:30" ht="19.5" hidden="1" customHeight="1" x14ac:dyDescent="0.5">
      <c r="A82" s="16">
        <v>18</v>
      </c>
      <c r="B82" s="175">
        <v>1225</v>
      </c>
      <c r="C82" s="177">
        <v>624.75</v>
      </c>
      <c r="D82" s="176">
        <v>318.5</v>
      </c>
      <c r="E82" s="159">
        <v>108.20833333333333</v>
      </c>
      <c r="F82" s="148"/>
      <c r="G82" s="148"/>
      <c r="H82" s="154"/>
      <c r="I82" s="155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</row>
    <row r="83" spans="1:30" ht="19.5" hidden="1" customHeight="1" x14ac:dyDescent="0.5">
      <c r="A83" s="16">
        <v>25</v>
      </c>
      <c r="B83" s="175">
        <v>1409</v>
      </c>
      <c r="C83" s="177">
        <v>718.59</v>
      </c>
      <c r="D83" s="176">
        <v>366.34000000000003</v>
      </c>
      <c r="E83" s="159">
        <v>124.46166666666667</v>
      </c>
      <c r="F83" s="148"/>
      <c r="G83" s="148"/>
      <c r="H83" s="154"/>
      <c r="I83" s="155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</row>
    <row r="84" spans="1:30" ht="19.5" hidden="1" customHeight="1" x14ac:dyDescent="0.5">
      <c r="A84" s="16">
        <v>30</v>
      </c>
      <c r="B84" s="175">
        <v>1551</v>
      </c>
      <c r="C84" s="177">
        <v>791.01</v>
      </c>
      <c r="D84" s="176">
        <v>403.26</v>
      </c>
      <c r="E84" s="159">
        <v>137.005</v>
      </c>
      <c r="F84" s="148"/>
      <c r="G84" s="148"/>
      <c r="H84" s="154"/>
      <c r="I84" s="155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</row>
    <row r="85" spans="1:30" ht="19.5" hidden="1" customHeight="1" x14ac:dyDescent="0.5">
      <c r="A85" s="16">
        <v>35</v>
      </c>
      <c r="B85" s="175">
        <v>1823</v>
      </c>
      <c r="C85" s="177">
        <v>929.73</v>
      </c>
      <c r="D85" s="176">
        <v>473.98</v>
      </c>
      <c r="E85" s="159">
        <v>161.03166666666667</v>
      </c>
      <c r="F85" s="148"/>
      <c r="G85" s="148"/>
      <c r="H85" s="154"/>
      <c r="I85" s="155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</row>
    <row r="86" spans="1:30" ht="19.5" hidden="1" customHeight="1" x14ac:dyDescent="0.5">
      <c r="A86" s="16">
        <v>40</v>
      </c>
      <c r="B86" s="175">
        <v>2134</v>
      </c>
      <c r="C86" s="177">
        <v>1088.3399999999999</v>
      </c>
      <c r="D86" s="176">
        <v>554.84</v>
      </c>
      <c r="E86" s="159">
        <v>188.50333333333336</v>
      </c>
      <c r="F86" s="148"/>
      <c r="G86" s="148"/>
      <c r="H86" s="154"/>
      <c r="I86" s="155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</row>
    <row r="87" spans="1:30" ht="19.5" hidden="1" customHeight="1" x14ac:dyDescent="0.5">
      <c r="A87" s="16">
        <v>45</v>
      </c>
      <c r="B87" s="175">
        <v>2838</v>
      </c>
      <c r="C87" s="177">
        <v>1447.38</v>
      </c>
      <c r="D87" s="176">
        <v>737.88</v>
      </c>
      <c r="E87" s="159">
        <v>250.69000000000003</v>
      </c>
      <c r="F87" s="148"/>
      <c r="G87" s="148"/>
      <c r="H87" s="154"/>
      <c r="I87" s="155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</row>
    <row r="88" spans="1:30" ht="19.5" hidden="1" customHeight="1" x14ac:dyDescent="0.5">
      <c r="A88" s="16">
        <v>50</v>
      </c>
      <c r="B88" s="175">
        <v>3463</v>
      </c>
      <c r="C88" s="177">
        <v>1766.13</v>
      </c>
      <c r="D88" s="176">
        <v>900.38</v>
      </c>
      <c r="E88" s="159">
        <v>305.89833333333331</v>
      </c>
      <c r="F88" s="148"/>
      <c r="G88" s="148"/>
      <c r="H88" s="154"/>
      <c r="I88" s="155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</row>
    <row r="89" spans="1:30" ht="19.5" hidden="1" customHeight="1" x14ac:dyDescent="0.5">
      <c r="A89" s="16">
        <v>55</v>
      </c>
      <c r="B89" s="175">
        <v>4711</v>
      </c>
      <c r="C89" s="177">
        <v>2402.61</v>
      </c>
      <c r="D89" s="176">
        <v>1224.8600000000001</v>
      </c>
      <c r="E89" s="159">
        <v>416.13833333333332</v>
      </c>
      <c r="F89" s="148"/>
      <c r="G89" s="148"/>
      <c r="H89" s="154"/>
      <c r="I89" s="155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</row>
    <row r="90" spans="1:30" ht="19.5" hidden="1" customHeight="1" x14ac:dyDescent="0.5">
      <c r="A90" s="16">
        <v>60</v>
      </c>
      <c r="B90" s="175">
        <v>6500</v>
      </c>
      <c r="C90" s="177">
        <v>3315</v>
      </c>
      <c r="D90" s="176">
        <v>1690</v>
      </c>
      <c r="E90" s="159">
        <v>574.16666666666663</v>
      </c>
      <c r="F90" s="148"/>
      <c r="G90" s="148"/>
      <c r="H90" s="154"/>
      <c r="I90" s="155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</row>
    <row r="91" spans="1:30" ht="19.5" hidden="1" customHeight="1" x14ac:dyDescent="0.5">
      <c r="A91" s="16">
        <v>65</v>
      </c>
      <c r="B91" s="175">
        <v>8061</v>
      </c>
      <c r="C91" s="177">
        <v>4111.1099999999997</v>
      </c>
      <c r="D91" s="176">
        <v>2095.86</v>
      </c>
      <c r="E91" s="159">
        <v>712.05500000000006</v>
      </c>
      <c r="F91" s="148"/>
      <c r="G91" s="148"/>
      <c r="H91" s="154"/>
      <c r="I91" s="155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</row>
    <row r="92" spans="1:30" ht="19.5" hidden="1" customHeight="1" x14ac:dyDescent="0.5">
      <c r="A92" s="16">
        <v>70</v>
      </c>
      <c r="B92" s="175">
        <v>9995</v>
      </c>
      <c r="C92" s="177">
        <v>5097.45</v>
      </c>
      <c r="D92" s="176">
        <v>2598.7000000000003</v>
      </c>
      <c r="E92" s="159">
        <v>882.89166666666665</v>
      </c>
      <c r="F92" s="148"/>
      <c r="G92" s="148"/>
      <c r="H92" s="154"/>
      <c r="I92" s="156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</row>
    <row r="93" spans="1:30" ht="20.25" hidden="1" customHeight="1" thickBot="1" x14ac:dyDescent="0.55000000000000004">
      <c r="A93" s="16">
        <v>75</v>
      </c>
      <c r="B93" s="17" t="s">
        <v>14</v>
      </c>
      <c r="C93" s="17" t="s">
        <v>14</v>
      </c>
      <c r="D93" s="180" t="s">
        <v>14</v>
      </c>
      <c r="E93" s="178" t="s">
        <v>14</v>
      </c>
      <c r="F93" s="148"/>
      <c r="G93" s="148"/>
      <c r="H93" s="154"/>
      <c r="I93" s="155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</row>
    <row r="94" spans="1:30" ht="19.5" hidden="1" customHeight="1" x14ac:dyDescent="0.5">
      <c r="A94" s="18"/>
      <c r="B94" s="19"/>
      <c r="C94" s="19"/>
      <c r="D94" s="19"/>
      <c r="E94" s="19"/>
      <c r="F94" s="148"/>
      <c r="G94" s="148"/>
      <c r="H94" s="154"/>
      <c r="I94" s="155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</row>
    <row r="95" spans="1:30" ht="19.5" hidden="1" customHeight="1" x14ac:dyDescent="0.5">
      <c r="A95" s="168" t="s">
        <v>369</v>
      </c>
      <c r="B95" s="169"/>
      <c r="C95" s="169"/>
      <c r="D95" s="169"/>
      <c r="E95" s="170"/>
      <c r="F95" s="148"/>
      <c r="G95" s="148"/>
      <c r="H95" s="154"/>
      <c r="I95" s="155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</row>
    <row r="96" spans="1:30" ht="19.5" hidden="1" customHeight="1" x14ac:dyDescent="0.5">
      <c r="A96" s="16" t="s">
        <v>0</v>
      </c>
      <c r="B96" s="171" t="s">
        <v>1</v>
      </c>
      <c r="C96" s="164" t="s">
        <v>2</v>
      </c>
      <c r="D96" s="172" t="s">
        <v>111</v>
      </c>
      <c r="E96" s="74" t="s">
        <v>112</v>
      </c>
      <c r="F96" s="148"/>
      <c r="G96" s="148"/>
      <c r="H96" s="154"/>
      <c r="I96" s="156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</row>
    <row r="97" spans="1:30" ht="19.5" hidden="1" customHeight="1" x14ac:dyDescent="0.5">
      <c r="A97" s="16">
        <v>0</v>
      </c>
      <c r="B97" s="174">
        <v>1019</v>
      </c>
      <c r="C97" s="182">
        <v>519.69000000000005</v>
      </c>
      <c r="D97" s="179">
        <v>264.94</v>
      </c>
      <c r="E97" s="182">
        <v>90.01166666666667</v>
      </c>
      <c r="F97" s="148"/>
      <c r="G97" s="148"/>
      <c r="H97" s="154"/>
      <c r="I97" s="155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</row>
    <row r="98" spans="1:30" ht="19.5" hidden="1" customHeight="1" x14ac:dyDescent="0.5">
      <c r="A98" s="16">
        <v>6</v>
      </c>
      <c r="B98" s="175">
        <v>926</v>
      </c>
      <c r="C98" s="159">
        <v>472.26</v>
      </c>
      <c r="D98" s="176">
        <v>240.76000000000002</v>
      </c>
      <c r="E98" s="159">
        <v>81.796666666666681</v>
      </c>
      <c r="F98" s="148"/>
      <c r="G98" s="148"/>
      <c r="H98" s="154"/>
      <c r="I98" s="156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</row>
    <row r="99" spans="1:30" ht="19.5" hidden="1" customHeight="1" x14ac:dyDescent="0.5">
      <c r="A99" s="16">
        <v>18</v>
      </c>
      <c r="B99" s="175">
        <v>1065</v>
      </c>
      <c r="C99" s="159">
        <v>543.15</v>
      </c>
      <c r="D99" s="176">
        <v>276.90000000000003</v>
      </c>
      <c r="E99" s="159">
        <v>94.075000000000003</v>
      </c>
      <c r="F99" s="148"/>
      <c r="G99" s="148"/>
      <c r="H99" s="154"/>
      <c r="I99" s="155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</row>
    <row r="100" spans="1:30" ht="19.5" hidden="1" customHeight="1" x14ac:dyDescent="0.5">
      <c r="A100" s="16">
        <v>25</v>
      </c>
      <c r="B100" s="175">
        <v>1225</v>
      </c>
      <c r="C100" s="159">
        <v>624.75</v>
      </c>
      <c r="D100" s="176">
        <v>318.5</v>
      </c>
      <c r="E100" s="159">
        <v>108.20833333333333</v>
      </c>
      <c r="F100" s="148"/>
      <c r="G100" s="148"/>
      <c r="H100" s="154"/>
      <c r="I100" s="156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</row>
    <row r="101" spans="1:30" ht="19.5" hidden="1" customHeight="1" x14ac:dyDescent="0.5">
      <c r="A101" s="16">
        <v>30</v>
      </c>
      <c r="B101" s="175">
        <v>1348</v>
      </c>
      <c r="C101" s="159">
        <v>687.48</v>
      </c>
      <c r="D101" s="176">
        <v>350.48</v>
      </c>
      <c r="E101" s="159">
        <v>119.07333333333334</v>
      </c>
      <c r="F101" s="148"/>
      <c r="G101" s="148"/>
      <c r="H101" s="154"/>
      <c r="I101" s="156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</row>
    <row r="102" spans="1:30" ht="19.5" hidden="1" customHeight="1" x14ac:dyDescent="0.5">
      <c r="A102" s="16">
        <v>35</v>
      </c>
      <c r="B102" s="175">
        <v>1585</v>
      </c>
      <c r="C102" s="159">
        <v>808.35</v>
      </c>
      <c r="D102" s="176">
        <v>412.1</v>
      </c>
      <c r="E102" s="159">
        <v>140.00833333333335</v>
      </c>
      <c r="F102" s="148"/>
      <c r="G102" s="148"/>
      <c r="H102" s="154"/>
      <c r="I102" s="155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</row>
    <row r="103" spans="1:30" ht="19.5" hidden="1" customHeight="1" x14ac:dyDescent="0.5">
      <c r="A103" s="16">
        <v>40</v>
      </c>
      <c r="B103" s="175">
        <v>1855</v>
      </c>
      <c r="C103" s="159">
        <v>946.05000000000007</v>
      </c>
      <c r="D103" s="176">
        <v>482.3</v>
      </c>
      <c r="E103" s="159">
        <v>163.85833333333335</v>
      </c>
      <c r="F103" s="148"/>
      <c r="G103" s="148"/>
      <c r="H103" s="154"/>
      <c r="I103" s="155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</row>
    <row r="104" spans="1:30" ht="19.5" hidden="1" customHeight="1" x14ac:dyDescent="0.5">
      <c r="A104" s="16">
        <v>45</v>
      </c>
      <c r="B104" s="175">
        <v>2467</v>
      </c>
      <c r="C104" s="159">
        <v>1258.17</v>
      </c>
      <c r="D104" s="176">
        <v>641.42000000000007</v>
      </c>
      <c r="E104" s="159">
        <v>217.91833333333335</v>
      </c>
      <c r="F104" s="148"/>
      <c r="G104" s="148"/>
      <c r="H104" s="154"/>
      <c r="I104" s="155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</row>
    <row r="105" spans="1:30" ht="19.5" hidden="1" customHeight="1" x14ac:dyDescent="0.5">
      <c r="A105" s="16">
        <v>50</v>
      </c>
      <c r="B105" s="175">
        <v>3011</v>
      </c>
      <c r="C105" s="159">
        <v>1535.6100000000001</v>
      </c>
      <c r="D105" s="176">
        <v>782.86</v>
      </c>
      <c r="E105" s="159">
        <v>265.97166666666669</v>
      </c>
      <c r="F105" s="148"/>
      <c r="G105" s="148"/>
      <c r="H105" s="154"/>
      <c r="I105" s="155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</row>
    <row r="106" spans="1:30" ht="19.5" hidden="1" customHeight="1" x14ac:dyDescent="0.5">
      <c r="A106" s="16">
        <v>55</v>
      </c>
      <c r="B106" s="175">
        <v>4096</v>
      </c>
      <c r="C106" s="159">
        <v>2088.96</v>
      </c>
      <c r="D106" s="176">
        <v>1064.96</v>
      </c>
      <c r="E106" s="159">
        <v>361.81333333333333</v>
      </c>
      <c r="F106" s="148"/>
      <c r="G106" s="148"/>
      <c r="H106" s="154"/>
      <c r="I106" s="155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</row>
    <row r="107" spans="1:30" ht="19.5" hidden="1" customHeight="1" x14ac:dyDescent="0.5">
      <c r="A107" s="16">
        <v>60</v>
      </c>
      <c r="B107" s="175">
        <v>5652</v>
      </c>
      <c r="C107" s="159">
        <v>2882.52</v>
      </c>
      <c r="D107" s="176">
        <v>1469.52</v>
      </c>
      <c r="E107" s="159">
        <v>499.26000000000005</v>
      </c>
      <c r="F107" s="148"/>
      <c r="G107" s="148"/>
      <c r="H107" s="154"/>
      <c r="I107" s="156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</row>
    <row r="108" spans="1:30" ht="19.5" hidden="1" customHeight="1" x14ac:dyDescent="0.5">
      <c r="A108" s="16">
        <v>65</v>
      </c>
      <c r="B108" s="175">
        <v>7009</v>
      </c>
      <c r="C108" s="159">
        <v>3574.59</v>
      </c>
      <c r="D108" s="176">
        <v>1822.3400000000001</v>
      </c>
      <c r="E108" s="159">
        <v>619.12833333333344</v>
      </c>
      <c r="F108" s="148"/>
      <c r="G108" s="148"/>
      <c r="H108" s="154"/>
      <c r="I108" s="156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</row>
    <row r="109" spans="1:30" ht="19.5" hidden="1" customHeight="1" x14ac:dyDescent="0.5">
      <c r="A109" s="16">
        <v>70</v>
      </c>
      <c r="B109" s="175">
        <v>8691</v>
      </c>
      <c r="C109" s="159">
        <v>4432.41</v>
      </c>
      <c r="D109" s="176">
        <v>2259.66</v>
      </c>
      <c r="E109" s="159">
        <v>767.70500000000004</v>
      </c>
      <c r="F109" s="148"/>
      <c r="G109" s="148"/>
      <c r="H109" s="116"/>
      <c r="I109" s="116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</row>
    <row r="110" spans="1:30" ht="20.25" hidden="1" customHeight="1" thickBot="1" x14ac:dyDescent="0.55000000000000004">
      <c r="A110" s="16">
        <v>75</v>
      </c>
      <c r="B110" s="17" t="s">
        <v>14</v>
      </c>
      <c r="C110" s="160" t="s">
        <v>14</v>
      </c>
      <c r="D110" s="181" t="s">
        <v>14</v>
      </c>
      <c r="E110" s="160" t="s">
        <v>14</v>
      </c>
      <c r="F110" s="148"/>
      <c r="G110" s="148"/>
      <c r="H110" s="116"/>
      <c r="I110" s="126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</row>
    <row r="111" spans="1:30" ht="19.5" hidden="1" customHeight="1" x14ac:dyDescent="0.5">
      <c r="A111" s="18"/>
      <c r="B111" s="19"/>
      <c r="C111" s="19"/>
      <c r="D111" s="19"/>
      <c r="E111" s="19"/>
      <c r="F111" s="148"/>
      <c r="G111" s="148"/>
      <c r="H111" s="295"/>
      <c r="I111" s="296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</row>
    <row r="112" spans="1:30" ht="19.5" hidden="1" customHeight="1" x14ac:dyDescent="0.5">
      <c r="A112" s="168" t="s">
        <v>370</v>
      </c>
      <c r="B112" s="169"/>
      <c r="C112" s="169"/>
      <c r="D112" s="169"/>
      <c r="E112" s="170"/>
      <c r="F112" s="148"/>
      <c r="G112" s="148"/>
      <c r="H112" s="295"/>
      <c r="I112" s="296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</row>
    <row r="113" spans="1:233" ht="19.5" hidden="1" customHeight="1" x14ac:dyDescent="0.5">
      <c r="A113" s="16" t="s">
        <v>0</v>
      </c>
      <c r="B113" s="164" t="s">
        <v>1</v>
      </c>
      <c r="C113" s="164" t="s">
        <v>2</v>
      </c>
      <c r="D113" s="150" t="s">
        <v>111</v>
      </c>
      <c r="E113" s="173" t="s">
        <v>112</v>
      </c>
      <c r="F113" s="148"/>
      <c r="G113" s="148"/>
      <c r="H113" s="154"/>
      <c r="I113" s="155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</row>
    <row r="114" spans="1:233" ht="19.5" hidden="1" customHeight="1" x14ac:dyDescent="0.5">
      <c r="A114" s="16">
        <v>0</v>
      </c>
      <c r="B114" s="175">
        <v>886</v>
      </c>
      <c r="C114" s="176">
        <v>451.86</v>
      </c>
      <c r="D114" s="176">
        <v>230.36</v>
      </c>
      <c r="E114" s="159">
        <v>78.263333333333335</v>
      </c>
      <c r="F114" s="148"/>
      <c r="G114" s="148"/>
      <c r="H114" s="154"/>
      <c r="I114" s="155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</row>
    <row r="115" spans="1:233" ht="19.5" hidden="1" customHeight="1" x14ac:dyDescent="0.5">
      <c r="A115" s="16">
        <v>6</v>
      </c>
      <c r="B115" s="175">
        <v>805</v>
      </c>
      <c r="C115" s="176">
        <v>410.55</v>
      </c>
      <c r="D115" s="176">
        <v>209.3</v>
      </c>
      <c r="E115" s="159">
        <v>71.108333333333334</v>
      </c>
      <c r="F115" s="148"/>
      <c r="G115" s="148"/>
      <c r="H115" s="154"/>
      <c r="I115" s="155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</row>
    <row r="116" spans="1:233" ht="19.5" hidden="1" customHeight="1" x14ac:dyDescent="0.5">
      <c r="A116" s="16">
        <v>18</v>
      </c>
      <c r="B116" s="175">
        <v>926</v>
      </c>
      <c r="C116" s="176">
        <v>472.26</v>
      </c>
      <c r="D116" s="176">
        <v>240.76000000000002</v>
      </c>
      <c r="E116" s="159">
        <v>81.796666666666681</v>
      </c>
      <c r="F116" s="148"/>
      <c r="G116" s="148"/>
      <c r="H116" s="154"/>
      <c r="I116" s="155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</row>
    <row r="117" spans="1:233" ht="19.5" hidden="1" customHeight="1" x14ac:dyDescent="0.5">
      <c r="A117" s="16">
        <v>25</v>
      </c>
      <c r="B117" s="175">
        <v>1065</v>
      </c>
      <c r="C117" s="176">
        <v>543.15</v>
      </c>
      <c r="D117" s="176">
        <v>276.90000000000003</v>
      </c>
      <c r="E117" s="159">
        <v>94.075000000000003</v>
      </c>
      <c r="F117" s="148"/>
      <c r="G117" s="148"/>
      <c r="H117" s="154"/>
      <c r="I117" s="155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</row>
    <row r="118" spans="1:233" ht="19.5" hidden="1" customHeight="1" x14ac:dyDescent="0.5">
      <c r="A118" s="16">
        <v>30</v>
      </c>
      <c r="B118" s="175">
        <v>1172</v>
      </c>
      <c r="C118" s="176">
        <v>597.72</v>
      </c>
      <c r="D118" s="176">
        <v>304.72000000000003</v>
      </c>
      <c r="E118" s="159">
        <v>103.52666666666667</v>
      </c>
      <c r="F118" s="148"/>
      <c r="G118" s="148"/>
      <c r="H118" s="154"/>
      <c r="I118" s="156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</row>
    <row r="119" spans="1:233" ht="19.5" hidden="1" customHeight="1" x14ac:dyDescent="0.5">
      <c r="A119" s="16">
        <v>35</v>
      </c>
      <c r="B119" s="175">
        <v>1378</v>
      </c>
      <c r="C119" s="176">
        <v>702.78</v>
      </c>
      <c r="D119" s="176">
        <v>358.28000000000003</v>
      </c>
      <c r="E119" s="159">
        <v>121.72333333333333</v>
      </c>
      <c r="F119" s="148"/>
      <c r="G119" s="148"/>
      <c r="H119" s="154"/>
      <c r="I119" s="155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</row>
    <row r="120" spans="1:233" ht="19.5" hidden="1" customHeight="1" x14ac:dyDescent="0.5">
      <c r="A120" s="16">
        <v>40</v>
      </c>
      <c r="B120" s="175">
        <v>1613</v>
      </c>
      <c r="C120" s="176">
        <v>822.63</v>
      </c>
      <c r="D120" s="176">
        <v>419.38</v>
      </c>
      <c r="E120" s="159">
        <v>142.48166666666665</v>
      </c>
      <c r="F120" s="148"/>
      <c r="G120" s="148"/>
      <c r="H120" s="154"/>
      <c r="I120" s="155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</row>
    <row r="121" spans="1:233" ht="19.5" hidden="1" customHeight="1" x14ac:dyDescent="0.5">
      <c r="A121" s="16">
        <v>45</v>
      </c>
      <c r="B121" s="175">
        <v>2145</v>
      </c>
      <c r="C121" s="176">
        <v>1093.95</v>
      </c>
      <c r="D121" s="176">
        <v>557.70000000000005</v>
      </c>
      <c r="E121" s="159">
        <v>189.47500000000002</v>
      </c>
      <c r="F121" s="148"/>
      <c r="G121" s="148"/>
      <c r="H121" s="157"/>
      <c r="I121" s="155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</row>
    <row r="122" spans="1:233" ht="19.5" hidden="1" customHeight="1" x14ac:dyDescent="0.5">
      <c r="A122" s="16">
        <v>50</v>
      </c>
      <c r="B122" s="175">
        <v>2618</v>
      </c>
      <c r="C122" s="176">
        <v>1335.18</v>
      </c>
      <c r="D122" s="176">
        <v>680.68000000000006</v>
      </c>
      <c r="E122" s="159">
        <v>231.25666666666666</v>
      </c>
      <c r="F122" s="148"/>
      <c r="G122" s="148"/>
      <c r="H122" s="154"/>
      <c r="I122" s="155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</row>
    <row r="123" spans="1:233" ht="19.5" hidden="1" customHeight="1" x14ac:dyDescent="0.5">
      <c r="A123" s="16">
        <v>55</v>
      </c>
      <c r="B123" s="175">
        <v>3561</v>
      </c>
      <c r="C123" s="176">
        <v>1816.1100000000001</v>
      </c>
      <c r="D123" s="176">
        <v>925.86</v>
      </c>
      <c r="E123" s="159">
        <v>314.55500000000001</v>
      </c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</row>
    <row r="124" spans="1:233" ht="19.5" hidden="1" customHeight="1" x14ac:dyDescent="0.5">
      <c r="A124" s="16">
        <v>60</v>
      </c>
      <c r="B124" s="175">
        <v>4914</v>
      </c>
      <c r="C124" s="176">
        <v>2506.14</v>
      </c>
      <c r="D124" s="176">
        <v>1277.6400000000001</v>
      </c>
      <c r="E124" s="159">
        <v>434.07000000000005</v>
      </c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</row>
    <row r="125" spans="1:233" ht="19.5" hidden="1" customHeight="1" x14ac:dyDescent="0.5">
      <c r="A125" s="16">
        <v>65</v>
      </c>
      <c r="B125" s="175">
        <v>6094</v>
      </c>
      <c r="C125" s="176">
        <v>3107.94</v>
      </c>
      <c r="D125" s="176">
        <v>1584.44</v>
      </c>
      <c r="E125" s="159">
        <v>538.30333333333328</v>
      </c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</row>
    <row r="126" spans="1:233" ht="19.5" hidden="1" customHeight="1" x14ac:dyDescent="0.5">
      <c r="A126" s="16">
        <v>70</v>
      </c>
      <c r="B126" s="58">
        <v>7557</v>
      </c>
      <c r="C126" s="176">
        <v>3854.07</v>
      </c>
      <c r="D126" s="176">
        <v>1964.8200000000002</v>
      </c>
      <c r="E126" s="159">
        <v>667.53500000000008</v>
      </c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</row>
    <row r="127" spans="1:233" ht="20.25" hidden="1" customHeight="1" thickBot="1" x14ac:dyDescent="0.55000000000000004">
      <c r="A127" s="16">
        <v>75</v>
      </c>
      <c r="B127" s="17" t="s">
        <v>14</v>
      </c>
      <c r="C127" s="17" t="s">
        <v>14</v>
      </c>
      <c r="D127" s="17" t="s">
        <v>14</v>
      </c>
      <c r="E127" s="160" t="s">
        <v>14</v>
      </c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</row>
    <row r="128" spans="1:233" ht="19.5" hidden="1" customHeight="1" x14ac:dyDescent="0.5">
      <c r="A128" s="55"/>
      <c r="B128" s="56"/>
      <c r="C128" s="56"/>
      <c r="D128" s="56"/>
      <c r="E128" s="56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</row>
    <row r="129" spans="1:30" ht="19.5" hidden="1" customHeight="1" x14ac:dyDescent="0.5">
      <c r="A129" s="168" t="s">
        <v>371</v>
      </c>
      <c r="B129" s="169"/>
      <c r="C129" s="169"/>
      <c r="D129" s="169"/>
      <c r="E129" s="170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</row>
    <row r="130" spans="1:30" ht="19.5" hidden="1" customHeight="1" x14ac:dyDescent="0.5">
      <c r="A130" s="163" t="s">
        <v>0</v>
      </c>
      <c r="B130" s="164" t="s">
        <v>1</v>
      </c>
      <c r="C130" s="183" t="s">
        <v>2</v>
      </c>
      <c r="D130" s="161" t="s">
        <v>111</v>
      </c>
      <c r="E130" s="173" t="s">
        <v>112</v>
      </c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</row>
    <row r="131" spans="1:30" ht="19.5" hidden="1" customHeight="1" x14ac:dyDescent="0.5">
      <c r="A131" s="162">
        <v>0</v>
      </c>
      <c r="B131" s="159">
        <v>770</v>
      </c>
      <c r="C131" s="159">
        <v>392.7</v>
      </c>
      <c r="D131" s="159">
        <v>200.20000000000002</v>
      </c>
      <c r="E131" s="159">
        <v>68.01666666666668</v>
      </c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</row>
    <row r="132" spans="1:30" ht="19.5" hidden="1" customHeight="1" x14ac:dyDescent="0.5">
      <c r="A132" s="162">
        <v>6</v>
      </c>
      <c r="B132" s="159">
        <v>700</v>
      </c>
      <c r="C132" s="159">
        <v>357</v>
      </c>
      <c r="D132" s="159">
        <v>182</v>
      </c>
      <c r="E132" s="159">
        <v>61.833333333333336</v>
      </c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</row>
    <row r="133" spans="1:30" ht="19.5" hidden="1" customHeight="1" x14ac:dyDescent="0.5">
      <c r="A133" s="162">
        <v>18</v>
      </c>
      <c r="B133" s="159">
        <v>805</v>
      </c>
      <c r="C133" s="159">
        <v>410.55</v>
      </c>
      <c r="D133" s="159">
        <v>209.3</v>
      </c>
      <c r="E133" s="159">
        <v>71.108333333333334</v>
      </c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</row>
    <row r="134" spans="1:30" ht="19.5" hidden="1" customHeight="1" x14ac:dyDescent="0.5">
      <c r="A134" s="162">
        <v>25</v>
      </c>
      <c r="B134" s="159">
        <v>926</v>
      </c>
      <c r="C134" s="159">
        <v>472.26</v>
      </c>
      <c r="D134" s="159">
        <v>240.76000000000002</v>
      </c>
      <c r="E134" s="159">
        <v>81.796666666666681</v>
      </c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</row>
    <row r="135" spans="1:30" ht="19.5" hidden="1" customHeight="1" x14ac:dyDescent="0.5">
      <c r="A135" s="162">
        <v>30</v>
      </c>
      <c r="B135" s="159">
        <v>1019</v>
      </c>
      <c r="C135" s="159">
        <v>519.69000000000005</v>
      </c>
      <c r="D135" s="159">
        <v>264.94</v>
      </c>
      <c r="E135" s="159">
        <v>90.01166666666667</v>
      </c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</row>
    <row r="136" spans="1:30" ht="19.5" hidden="1" customHeight="1" x14ac:dyDescent="0.5">
      <c r="A136" s="162">
        <v>35</v>
      </c>
      <c r="B136" s="159">
        <v>1198</v>
      </c>
      <c r="C136" s="159">
        <v>610.98</v>
      </c>
      <c r="D136" s="159">
        <v>311.48</v>
      </c>
      <c r="E136" s="159">
        <v>105.82333333333334</v>
      </c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</row>
    <row r="137" spans="1:30" ht="19.5" hidden="1" customHeight="1" x14ac:dyDescent="0.5">
      <c r="A137" s="162">
        <v>40</v>
      </c>
      <c r="B137" s="159">
        <v>1402</v>
      </c>
      <c r="C137" s="159">
        <v>715.02</v>
      </c>
      <c r="D137" s="159">
        <v>364.52000000000004</v>
      </c>
      <c r="E137" s="159">
        <v>123.84333333333333</v>
      </c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</row>
    <row r="138" spans="1:30" ht="19.5" hidden="1" customHeight="1" x14ac:dyDescent="0.5">
      <c r="A138" s="162">
        <v>45</v>
      </c>
      <c r="B138" s="159">
        <v>1865</v>
      </c>
      <c r="C138" s="159">
        <v>951.15</v>
      </c>
      <c r="D138" s="159">
        <v>484.90000000000003</v>
      </c>
      <c r="E138" s="159">
        <v>164.74166666666667</v>
      </c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</row>
    <row r="139" spans="1:30" ht="19.5" hidden="1" customHeight="1" x14ac:dyDescent="0.5">
      <c r="A139" s="162">
        <v>50</v>
      </c>
      <c r="B139" s="159">
        <v>2276</v>
      </c>
      <c r="C139" s="159">
        <v>1160.76</v>
      </c>
      <c r="D139" s="159">
        <v>591.76</v>
      </c>
      <c r="E139" s="159">
        <v>201.04666666666665</v>
      </c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</row>
    <row r="140" spans="1:30" ht="19.5" hidden="1" customHeight="1" x14ac:dyDescent="0.5">
      <c r="A140" s="162">
        <v>55</v>
      </c>
      <c r="B140" s="159">
        <v>3096</v>
      </c>
      <c r="C140" s="159">
        <v>1578.96</v>
      </c>
      <c r="D140" s="159">
        <v>804.96</v>
      </c>
      <c r="E140" s="159">
        <v>273.48</v>
      </c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</row>
    <row r="141" spans="1:30" ht="19.5" hidden="1" customHeight="1" x14ac:dyDescent="0.5">
      <c r="A141" s="162">
        <v>60</v>
      </c>
      <c r="B141" s="159">
        <v>4273</v>
      </c>
      <c r="C141" s="159">
        <v>2179.23</v>
      </c>
      <c r="D141" s="159">
        <v>1110.98</v>
      </c>
      <c r="E141" s="159">
        <v>377.44833333333332</v>
      </c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</row>
    <row r="142" spans="1:30" ht="19.5" hidden="1" customHeight="1" x14ac:dyDescent="0.5">
      <c r="A142" s="162">
        <v>65</v>
      </c>
      <c r="B142" s="159">
        <v>5299</v>
      </c>
      <c r="C142" s="159">
        <v>2702.4900000000002</v>
      </c>
      <c r="D142" s="159">
        <v>1377.74</v>
      </c>
      <c r="E142" s="159">
        <v>468.07833333333332</v>
      </c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</row>
    <row r="143" spans="1:30" ht="19.5" hidden="1" customHeight="1" x14ac:dyDescent="0.5">
      <c r="A143" s="162">
        <v>70</v>
      </c>
      <c r="B143" s="159">
        <v>6571</v>
      </c>
      <c r="C143" s="159">
        <v>3351.21</v>
      </c>
      <c r="D143" s="159">
        <v>1708.46</v>
      </c>
      <c r="E143" s="159">
        <v>580.43833333333339</v>
      </c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</row>
    <row r="144" spans="1:30" ht="20.25" hidden="1" customHeight="1" thickBot="1" x14ac:dyDescent="0.55000000000000004">
      <c r="A144" s="16">
        <v>75</v>
      </c>
      <c r="B144" s="17" t="s">
        <v>14</v>
      </c>
      <c r="C144" s="17" t="s">
        <v>14</v>
      </c>
      <c r="D144" s="160" t="s">
        <v>14</v>
      </c>
      <c r="E144" s="178" t="s">
        <v>14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</row>
    <row r="145" spans="1:233" ht="20.25" hidden="1" customHeight="1" thickBot="1" x14ac:dyDescent="0.55000000000000004">
      <c r="A145" s="55"/>
      <c r="B145" s="65"/>
      <c r="C145" s="65"/>
      <c r="D145" s="195"/>
      <c r="E145" s="19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</row>
    <row r="146" spans="1:233" ht="20.25" hidden="1" customHeight="1" thickBot="1" x14ac:dyDescent="0.55000000000000004">
      <c r="A146" s="66" t="s">
        <v>116</v>
      </c>
      <c r="B146" s="184" t="s">
        <v>1</v>
      </c>
      <c r="C146" s="187" t="s">
        <v>2</v>
      </c>
      <c r="D146" s="187" t="s">
        <v>111</v>
      </c>
      <c r="E146" s="79" t="s">
        <v>112</v>
      </c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</row>
    <row r="147" spans="1:233" ht="20.25" hidden="1" customHeight="1" x14ac:dyDescent="0.5">
      <c r="A147" s="76" t="s">
        <v>113</v>
      </c>
      <c r="B147" s="185">
        <v>75</v>
      </c>
      <c r="C147" s="188">
        <v>38.25</v>
      </c>
      <c r="D147" s="192">
        <v>19.5</v>
      </c>
      <c r="E147" s="67">
        <v>6.63</v>
      </c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</row>
    <row r="148" spans="1:233" ht="20.25" hidden="1" customHeight="1" thickBot="1" x14ac:dyDescent="0.55000000000000004">
      <c r="A148" s="77" t="s">
        <v>114</v>
      </c>
      <c r="B148" s="186">
        <v>100</v>
      </c>
      <c r="C148" s="189">
        <v>51</v>
      </c>
      <c r="D148" s="193">
        <v>26</v>
      </c>
      <c r="E148" s="68">
        <v>8.83</v>
      </c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</row>
    <row r="149" spans="1:233" ht="20.25" hidden="1" customHeight="1" thickBot="1" x14ac:dyDescent="0.55000000000000004">
      <c r="A149" s="78" t="s">
        <v>122</v>
      </c>
      <c r="B149" s="186">
        <v>300</v>
      </c>
      <c r="C149" s="190">
        <v>153</v>
      </c>
      <c r="D149" s="190">
        <v>78</v>
      </c>
      <c r="E149" s="80">
        <v>26.5</v>
      </c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</row>
    <row r="150" spans="1:233" ht="19.5" hidden="1" customHeight="1" thickBot="1" x14ac:dyDescent="0.55000000000000004">
      <c r="A150" s="78" t="s">
        <v>123</v>
      </c>
      <c r="B150" s="186">
        <v>600</v>
      </c>
      <c r="C150" s="191">
        <v>306</v>
      </c>
      <c r="D150" s="191">
        <v>156</v>
      </c>
      <c r="E150" s="81">
        <v>53</v>
      </c>
      <c r="F150" s="56"/>
      <c r="G150" s="56"/>
      <c r="H150" s="56"/>
      <c r="I150" s="57"/>
      <c r="J150" s="57"/>
      <c r="K150" s="56"/>
      <c r="L150" s="57"/>
      <c r="M150" s="57"/>
      <c r="N150" s="3"/>
      <c r="O150" s="3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</row>
    <row r="151" spans="1:233" ht="19.5" hidden="1" customHeight="1" x14ac:dyDescent="0.5">
      <c r="A151" s="55"/>
      <c r="B151" s="56"/>
      <c r="C151" s="56"/>
      <c r="D151" s="194"/>
      <c r="E151" s="56"/>
      <c r="F151" s="56"/>
      <c r="G151" s="56"/>
      <c r="H151" s="56"/>
      <c r="I151" s="57"/>
      <c r="J151" s="57"/>
      <c r="K151" s="56"/>
      <c r="L151" s="57"/>
      <c r="M151" s="57"/>
      <c r="N151" s="3"/>
      <c r="O151" s="3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</row>
    <row r="152" spans="1:233" ht="19.5" hidden="1" customHeight="1" x14ac:dyDescent="0.5">
      <c r="A152" s="55"/>
      <c r="B152" s="56"/>
      <c r="C152" s="56"/>
      <c r="D152" s="56"/>
      <c r="E152" s="56"/>
      <c r="F152" s="56"/>
      <c r="G152" s="56"/>
      <c r="H152" s="56"/>
      <c r="I152" s="57"/>
      <c r="J152" s="57"/>
      <c r="K152" s="56"/>
      <c r="L152" s="57"/>
      <c r="M152" s="57"/>
      <c r="N152" s="3"/>
      <c r="O152" s="3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</row>
    <row r="153" spans="1:233" ht="19.5" hidden="1" customHeight="1" x14ac:dyDescent="0.5">
      <c r="A153" s="55"/>
      <c r="B153" s="56"/>
      <c r="C153" s="56"/>
      <c r="D153" s="56"/>
      <c r="E153" s="56"/>
      <c r="F153" s="56"/>
      <c r="G153" s="56"/>
      <c r="H153" s="56"/>
      <c r="I153" s="57"/>
      <c r="J153" s="57"/>
      <c r="K153" s="56"/>
      <c r="L153" s="57"/>
      <c r="M153" s="57"/>
      <c r="N153" s="3"/>
      <c r="O153" s="3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</row>
    <row r="154" spans="1:233" ht="19.5" hidden="1" customHeight="1" x14ac:dyDescent="0.5"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</row>
    <row r="155" spans="1:233" ht="19.5" hidden="1" customHeight="1" x14ac:dyDescent="0.5">
      <c r="A155" s="2" t="s">
        <v>16</v>
      </c>
      <c r="B155" s="7"/>
      <c r="C155" s="22" t="str">
        <f>'Applicant Information'!L3</f>
        <v>English / Inglés</v>
      </c>
      <c r="D155" s="22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</row>
    <row r="156" spans="1:233" ht="19.5" hidden="1" customHeight="1" x14ac:dyDescent="0.5">
      <c r="A156" s="23" t="s">
        <v>17</v>
      </c>
      <c r="B156" s="5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</row>
    <row r="157" spans="1:233" ht="19.5" hidden="1" customHeight="1" x14ac:dyDescent="0.5">
      <c r="A157" s="23"/>
      <c r="B157" s="5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</row>
    <row r="158" spans="1:233" ht="19.5" hidden="1" customHeight="1" x14ac:dyDescent="0.5">
      <c r="A158" s="23"/>
      <c r="B158" s="5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</row>
    <row r="159" spans="1:233" ht="19.5" hidden="1" customHeight="1" x14ac:dyDescent="0.5">
      <c r="A159" s="23"/>
      <c r="B159" s="5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</row>
    <row r="160" spans="1:233" ht="19.5" hidden="1" customHeight="1" x14ac:dyDescent="0.5">
      <c r="A160" s="272" t="str">
        <f>IF($C$155='Applicant Information'!$A$54,Basic!K160,Basic!L160)</f>
        <v>DESCRIPTION</v>
      </c>
      <c r="B160" s="273"/>
      <c r="C160" s="273"/>
      <c r="D160" s="273" t="str">
        <f>IF($C$155='Applicant Information'!$A$54,Basic!L160,Basic!O160)</f>
        <v>COVERAGE</v>
      </c>
      <c r="E160" s="273"/>
      <c r="F160" s="273"/>
      <c r="G160" s="274"/>
      <c r="I160" s="1"/>
      <c r="J160" s="45"/>
      <c r="K160" s="47" t="s">
        <v>19</v>
      </c>
      <c r="L160" s="32" t="s">
        <v>20</v>
      </c>
      <c r="M160" s="29"/>
      <c r="N160" s="54" t="s">
        <v>31</v>
      </c>
      <c r="O160" s="47" t="s">
        <v>21</v>
      </c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</row>
    <row r="161" spans="1:30" s="1" customFormat="1" ht="19.5" hidden="1" customHeight="1" x14ac:dyDescent="0.5">
      <c r="A161" s="266" t="str">
        <f>IF($C$155='Applicant Information'!$A$54,Basic!K161,Basic!N161)</f>
        <v>Maximum cover per person, per Policy Year</v>
      </c>
      <c r="B161" s="267"/>
      <c r="C161" s="268"/>
      <c r="D161" s="297" t="str">
        <f>IF($C$155='Applicant Information'!$A$54,Basic!L161,Basic!O161)</f>
        <v>US$3,000,000</v>
      </c>
      <c r="E161" s="267"/>
      <c r="F161" s="267"/>
      <c r="G161" s="298"/>
      <c r="J161" s="46"/>
      <c r="K161" s="40" t="s">
        <v>541</v>
      </c>
      <c r="L161" s="24" t="s">
        <v>72</v>
      </c>
      <c r="M161" s="29"/>
      <c r="N161" s="39" t="s">
        <v>63</v>
      </c>
      <c r="O161" s="39" t="s">
        <v>53</v>
      </c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</row>
    <row r="162" spans="1:30" s="1" customFormat="1" ht="19.5" hidden="1" customHeight="1" x14ac:dyDescent="0.5">
      <c r="A162" s="260" t="str">
        <f>IF($C$155='Applicant Information'!$A$54,Basic!K162,Basic!N162)</f>
        <v>Age limit to apply</v>
      </c>
      <c r="B162" s="261"/>
      <c r="C162" s="262"/>
      <c r="D162" s="282" t="str">
        <f>IF($C$155='Applicant Information'!$A$54,Basic!L162,Basic!O162)</f>
        <v>Up to 74 years</v>
      </c>
      <c r="E162" s="261"/>
      <c r="F162" s="261"/>
      <c r="G162" s="283"/>
      <c r="J162" s="46"/>
      <c r="K162" s="39" t="s">
        <v>22</v>
      </c>
      <c r="L162" s="24" t="s">
        <v>514</v>
      </c>
      <c r="M162" s="29"/>
      <c r="N162" s="39" t="s">
        <v>23</v>
      </c>
      <c r="O162" s="39">
        <v>75</v>
      </c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</row>
    <row r="163" spans="1:30" s="1" customFormat="1" ht="258.89999999999998" hidden="1" customHeight="1" x14ac:dyDescent="0.5">
      <c r="A163" s="263" t="str">
        <f>IF($C$155='Applicant Information'!$A$54,Basic!K163,Basic!N163)</f>
        <v>Geographical cover options</v>
      </c>
      <c r="B163" s="264"/>
      <c r="C163" s="265"/>
      <c r="D163" s="290" t="str">
        <f>IF($C$155='Applicant Information'!$A$54,Basic!L163,Basic!O163)</f>
        <v xml:space="preserve"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 Worldwide including USA elective treatment                                                               •  Worldwide excluding USA                                                                                           • Africa area of cover restriction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S.E. Asia area of cover restriction
For insureds residing in Brunei, Cambodia, Indonesia, Laos, Malaysia, Myanmar, the Philippines, Thailand, Timor-Leste (East Timor) and Vietnam, the S.E. area of cover restriction will include Singapore but exclude Mainland China, Hong Kong, Japan and South Korea.                                                                                                                                                                 </v>
      </c>
      <c r="E163" s="264"/>
      <c r="F163" s="264"/>
      <c r="G163" s="291"/>
      <c r="J163" s="46"/>
      <c r="K163" s="40" t="s">
        <v>535</v>
      </c>
      <c r="L163" s="24" t="s">
        <v>536</v>
      </c>
      <c r="M163" s="29"/>
      <c r="N163" s="39" t="s">
        <v>64</v>
      </c>
      <c r="O163" s="40" t="s">
        <v>66</v>
      </c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</row>
    <row r="164" spans="1:30" s="1" customFormat="1" ht="19.5" hidden="1" customHeight="1" x14ac:dyDescent="0.5">
      <c r="A164" s="272" t="str">
        <f>IF($C$155='Applicant Information'!$A$54,Basic!K164,Basic!N164)</f>
        <v>INPATIENT BENEFITS</v>
      </c>
      <c r="B164" s="273"/>
      <c r="C164" s="273"/>
      <c r="D164" s="273"/>
      <c r="E164" s="273"/>
      <c r="F164" s="273"/>
      <c r="G164" s="274"/>
      <c r="J164" s="46"/>
      <c r="K164" s="39" t="s">
        <v>27</v>
      </c>
      <c r="L164" s="33"/>
      <c r="M164" s="29"/>
      <c r="N164" s="39" t="s">
        <v>32</v>
      </c>
      <c r="O164" s="39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</row>
    <row r="165" spans="1:30" s="1" customFormat="1" ht="54.75" hidden="1" customHeight="1" x14ac:dyDescent="0.5">
      <c r="A165" s="266" t="str">
        <f>IF($C$155='Applicant Information'!$A$54,Basic!K165,Basic!N165)</f>
        <v xml:space="preserve">Adult companion accommodation 
(related to a covered hospitalisation of an insured child under age 18)
</v>
      </c>
      <c r="B165" s="267"/>
      <c r="C165" s="268"/>
      <c r="D165" s="275" t="str">
        <f>IF($C$155='Applicant Information'!$A$54,Basic!L165,Basic!O165)</f>
        <v>Up to Policy maximum</v>
      </c>
      <c r="E165" s="276"/>
      <c r="F165" s="276"/>
      <c r="G165" s="277"/>
      <c r="J165" s="46"/>
      <c r="K165" s="24" t="s">
        <v>400</v>
      </c>
      <c r="L165" s="33" t="s">
        <v>397</v>
      </c>
      <c r="M165" s="29"/>
      <c r="N165" s="40" t="s">
        <v>83</v>
      </c>
      <c r="O165" s="52">
        <v>1</v>
      </c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</row>
    <row r="166" spans="1:30" s="1" customFormat="1" ht="19.5" hidden="1" customHeight="1" x14ac:dyDescent="0.5">
      <c r="A166" s="260" t="str">
        <f>IF($C$155='Applicant Information'!$A$54,Basic!K166,Basic!N166)</f>
        <v>Psychiatric treatment</v>
      </c>
      <c r="B166" s="261"/>
      <c r="C166" s="262"/>
      <c r="D166" s="257" t="str">
        <f>IF($C$155='Applicant Information'!$A$54,Basic!L166,Basic!O166)</f>
        <v>Up to Policy maximum, max. of 30 days</v>
      </c>
      <c r="E166" s="258"/>
      <c r="F166" s="258"/>
      <c r="G166" s="259"/>
      <c r="J166" s="46"/>
      <c r="K166" s="40" t="s">
        <v>398</v>
      </c>
      <c r="L166" s="33" t="s">
        <v>399</v>
      </c>
      <c r="M166" s="29"/>
      <c r="N166" s="39" t="s">
        <v>33</v>
      </c>
      <c r="O166" s="24" t="s">
        <v>69</v>
      </c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</row>
    <row r="167" spans="1:30" s="1" customFormat="1" ht="19.5" hidden="1" customHeight="1" x14ac:dyDescent="0.5">
      <c r="A167" s="263" t="str">
        <f>IF($C$155='Applicant Information'!$A$54,Basic!K167,Basic!N167)</f>
        <v>Standard Private Room (room and board)</v>
      </c>
      <c r="B167" s="264"/>
      <c r="C167" s="265"/>
      <c r="D167" s="269" t="str">
        <f>IF($C$155='Applicant Information'!$A$54,Basic!L167,Basic!O167)</f>
        <v>100% UCR, up to Policy maximum</v>
      </c>
      <c r="E167" s="270"/>
      <c r="F167" s="270"/>
      <c r="G167" s="271"/>
      <c r="J167" s="46"/>
      <c r="K167" s="40" t="s">
        <v>401</v>
      </c>
      <c r="L167" s="33" t="s">
        <v>402</v>
      </c>
      <c r="M167" s="29"/>
      <c r="N167" s="39" t="s">
        <v>34</v>
      </c>
      <c r="O167" s="52">
        <v>1</v>
      </c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</row>
    <row r="168" spans="1:30" s="1" customFormat="1" ht="19.5" hidden="1" customHeight="1" x14ac:dyDescent="0.5">
      <c r="A168" s="272" t="str">
        <f>IF($C$155='Applicant Information'!$A$54,Basic!K168,Basic!N168)</f>
        <v>OUTPATIENT BENEFITS</v>
      </c>
      <c r="B168" s="273"/>
      <c r="C168" s="273"/>
      <c r="D168" s="273"/>
      <c r="E168" s="273"/>
      <c r="F168" s="273"/>
      <c r="G168" s="274"/>
      <c r="J168" s="46"/>
      <c r="K168" s="48" t="s">
        <v>28</v>
      </c>
      <c r="L168" s="34"/>
      <c r="M168" s="30"/>
      <c r="N168" s="48" t="s">
        <v>35</v>
      </c>
      <c r="O168" s="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</row>
    <row r="169" spans="1:30" s="1" customFormat="1" ht="19.5" hidden="1" customHeight="1" x14ac:dyDescent="0.5">
      <c r="A169" s="260" t="str">
        <f>IF($C$155='Applicant Information'!$A$54,Basic!K169,Basic!N169)</f>
        <v>Day-care Treatment</v>
      </c>
      <c r="B169" s="261"/>
      <c r="C169" s="262"/>
      <c r="D169" s="257" t="str">
        <f>IF($C$155='Applicant Information'!$A$54,Basic!L169,Basic!O169)</f>
        <v>Up to Policy maximum</v>
      </c>
      <c r="E169" s="258"/>
      <c r="F169" s="258"/>
      <c r="G169" s="259"/>
      <c r="J169" s="46"/>
      <c r="K169" s="40" t="s">
        <v>405</v>
      </c>
      <c r="L169" s="24" t="s">
        <v>397</v>
      </c>
      <c r="M169" s="29"/>
      <c r="N169" s="39" t="s">
        <v>37</v>
      </c>
      <c r="O169" s="52">
        <v>1</v>
      </c>
    </row>
    <row r="170" spans="1:30" s="1" customFormat="1" ht="38.25" hidden="1" customHeight="1" x14ac:dyDescent="0.5">
      <c r="A170" s="260" t="str">
        <f>IF($C$155='Applicant Information'!$A$54,Basic!K170,Basic!N170)</f>
        <v>General practitioner and specialist fees</v>
      </c>
      <c r="B170" s="261"/>
      <c r="C170" s="262"/>
      <c r="D170" s="257" t="str">
        <f>IF($C$155='Applicant Information'!$A$54,Basic!L170,Basic!O170)</f>
        <v>Up to Policy maximum, pre and post-operative only, up to 15 days before or after in-patient treatment</v>
      </c>
      <c r="E170" s="258"/>
      <c r="F170" s="258"/>
      <c r="G170" s="259"/>
      <c r="J170" s="46"/>
      <c r="K170" s="40" t="s">
        <v>406</v>
      </c>
      <c r="L170" s="24" t="s">
        <v>473</v>
      </c>
      <c r="M170" s="29"/>
      <c r="N170" s="40" t="s">
        <v>78</v>
      </c>
      <c r="O170" s="52">
        <v>1</v>
      </c>
    </row>
    <row r="171" spans="1:30" s="1" customFormat="1" ht="19.5" hidden="1" customHeight="1" x14ac:dyDescent="0.5">
      <c r="A171" s="260" t="str">
        <f>IF($C$155='Applicant Information'!$A$54,Basic!K171,Basic!N171)</f>
        <v>Nursing care at home</v>
      </c>
      <c r="B171" s="261"/>
      <c r="C171" s="262"/>
      <c r="D171" s="257" t="str">
        <f>IF($C$155='Applicant Information'!$A$54,Basic!L171,Basic!O171)</f>
        <v>Up to Policy maximum, max. of 60 days</v>
      </c>
      <c r="E171" s="258"/>
      <c r="F171" s="258"/>
      <c r="G171" s="259"/>
      <c r="J171" s="46"/>
      <c r="K171" s="40" t="s">
        <v>408</v>
      </c>
      <c r="L171" s="24" t="s">
        <v>474</v>
      </c>
      <c r="M171" s="29"/>
      <c r="N171" s="40" t="s">
        <v>71</v>
      </c>
      <c r="O171" s="40" t="s">
        <v>88</v>
      </c>
    </row>
    <row r="172" spans="1:30" s="1" customFormat="1" ht="19.5" hidden="1" customHeight="1" x14ac:dyDescent="0.5">
      <c r="A172" s="260" t="str">
        <f>IF($C$155='Applicant Information'!$A$54,Basic!K172,Basic!N172)</f>
        <v>Out-patient surgery</v>
      </c>
      <c r="B172" s="261"/>
      <c r="C172" s="262"/>
      <c r="D172" s="257" t="str">
        <f>IF($C$155='Applicant Information'!$A$54,Basic!L172,Basic!O172)</f>
        <v>Up to Policy maximum</v>
      </c>
      <c r="E172" s="258"/>
      <c r="F172" s="258"/>
      <c r="G172" s="259"/>
      <c r="J172" s="46"/>
      <c r="K172" s="40" t="s">
        <v>409</v>
      </c>
      <c r="L172" s="33" t="s">
        <v>397</v>
      </c>
      <c r="M172" s="29"/>
      <c r="N172" s="39" t="s">
        <v>39</v>
      </c>
      <c r="O172" s="52">
        <v>1</v>
      </c>
    </row>
    <row r="173" spans="1:30" s="1" customFormat="1" ht="39" hidden="1" customHeight="1" x14ac:dyDescent="0.5">
      <c r="A173" s="260" t="str">
        <f>IF($C$155='Applicant Information'!$A$54,Basic!K173,Basic!N173)</f>
        <v>Prescription drugs</v>
      </c>
      <c r="B173" s="261"/>
      <c r="C173" s="262"/>
      <c r="D173" s="257" t="str">
        <f>IF($C$155='Applicant Information'!$A$54,Basic!L173,Basic!O173)</f>
        <v>Up to Policy maximum, pre and post-operative only, up to 15 days before or after in-patient treatment</v>
      </c>
      <c r="E173" s="258"/>
      <c r="F173" s="258"/>
      <c r="G173" s="259"/>
      <c r="J173" s="46"/>
      <c r="K173" s="40" t="s">
        <v>410</v>
      </c>
      <c r="L173" s="24" t="s">
        <v>473</v>
      </c>
      <c r="M173" s="29"/>
      <c r="N173" s="40" t="s">
        <v>84</v>
      </c>
      <c r="O173" s="24" t="s">
        <v>77</v>
      </c>
    </row>
    <row r="174" spans="1:30" s="1" customFormat="1" ht="19.5" hidden="1" customHeight="1" x14ac:dyDescent="0.5">
      <c r="A174" s="284" t="str">
        <f>IF($C$155='Applicant Information'!$A$54,Basic!K174,Basic!N174)</f>
        <v>MATERNITY BENEFITS</v>
      </c>
      <c r="B174" s="285"/>
      <c r="C174" s="285"/>
      <c r="D174" s="286"/>
      <c r="E174" s="286"/>
      <c r="F174" s="286"/>
      <c r="G174" s="287"/>
      <c r="J174" s="46"/>
      <c r="K174" s="49" t="s">
        <v>80</v>
      </c>
      <c r="L174" s="42"/>
      <c r="M174" s="29"/>
      <c r="N174" s="49" t="s">
        <v>81</v>
      </c>
      <c r="O174" s="51"/>
    </row>
    <row r="175" spans="1:30" s="1" customFormat="1" ht="19.5" hidden="1" customHeight="1" x14ac:dyDescent="0.5">
      <c r="A175" s="260" t="str">
        <f>IF($C$155='Applicant Information'!$A$54,Basic!K175,Basic!N175)</f>
        <v>Maternity and Birth Complications</v>
      </c>
      <c r="B175" s="261"/>
      <c r="C175" s="262"/>
      <c r="D175" s="257" t="str">
        <f>IF($C$155='Applicant Information'!$A$54,Basic!L175,Basic!O175)</f>
        <v>Up to Policy maximum</v>
      </c>
      <c r="E175" s="258"/>
      <c r="F175" s="258"/>
      <c r="G175" s="259"/>
      <c r="J175" s="46"/>
      <c r="K175" s="33" t="s">
        <v>418</v>
      </c>
      <c r="L175" s="33" t="s">
        <v>397</v>
      </c>
      <c r="M175" s="29"/>
      <c r="N175" s="33" t="s">
        <v>62</v>
      </c>
      <c r="O175" s="52">
        <v>1</v>
      </c>
    </row>
    <row r="176" spans="1:30" s="1" customFormat="1" ht="19.5" hidden="1" customHeight="1" x14ac:dyDescent="0.5">
      <c r="A176" s="263" t="str">
        <f>IF($C$155='Applicant Information'!$A$54,Basic!K176,Basic!N176)</f>
        <v>New-born cover</v>
      </c>
      <c r="B176" s="264"/>
      <c r="C176" s="265"/>
      <c r="D176" s="269" t="str">
        <f>IF($C$155='Applicant Information'!$A$54,Basic!L176,Basic!O176)</f>
        <v>Up to US$50,000</v>
      </c>
      <c r="E176" s="270"/>
      <c r="F176" s="270"/>
      <c r="G176" s="271"/>
      <c r="J176" s="46"/>
      <c r="K176" s="40" t="s">
        <v>421</v>
      </c>
      <c r="L176" s="24" t="s">
        <v>431</v>
      </c>
      <c r="M176" s="29"/>
      <c r="N176" s="39" t="s">
        <v>42</v>
      </c>
      <c r="O176" s="39" t="s">
        <v>55</v>
      </c>
    </row>
    <row r="177" spans="1:15" s="1" customFormat="1" ht="19.5" hidden="1" customHeight="1" x14ac:dyDescent="0.5">
      <c r="A177" s="272" t="str">
        <f>IF($C$155='Applicant Information'!$A$54,Basic!K177,Basic!N177)</f>
        <v>MEDICAL EVACUATION BENEFITS</v>
      </c>
      <c r="B177" s="273"/>
      <c r="C177" s="273"/>
      <c r="D177" s="288"/>
      <c r="E177" s="288"/>
      <c r="F177" s="288"/>
      <c r="G177" s="289"/>
      <c r="J177" s="46"/>
      <c r="K177" s="49" t="s">
        <v>29</v>
      </c>
      <c r="L177" s="41"/>
      <c r="M177" s="29"/>
      <c r="N177" s="49" t="s">
        <v>456</v>
      </c>
      <c r="O177" s="49"/>
    </row>
    <row r="178" spans="1:15" s="1" customFormat="1" ht="36" hidden="1" customHeight="1" x14ac:dyDescent="0.5">
      <c r="A178" s="260" t="str">
        <f>IF($C$155='Applicant Information'!$A$54,Basic!K178,Basic!N178)</f>
        <v>Emergency transportation by Air Ambulance &amp; Emergency medical evacuation</v>
      </c>
      <c r="B178" s="261"/>
      <c r="C178" s="262"/>
      <c r="D178" s="257" t="str">
        <f>IF($C$155='Applicant Information'!$A$54,Basic!L178,Basic!O178)</f>
        <v>Up to Policy maximum</v>
      </c>
      <c r="E178" s="258"/>
      <c r="F178" s="258"/>
      <c r="G178" s="259"/>
      <c r="J178" s="46"/>
      <c r="K178" s="40" t="s">
        <v>423</v>
      </c>
      <c r="L178" s="24" t="s">
        <v>397</v>
      </c>
      <c r="M178" s="29"/>
      <c r="N178" s="39" t="s">
        <v>43</v>
      </c>
      <c r="O178" s="39" t="s">
        <v>56</v>
      </c>
    </row>
    <row r="179" spans="1:15" s="1" customFormat="1" ht="19.5" hidden="1" customHeight="1" x14ac:dyDescent="0.5">
      <c r="A179" s="263" t="str">
        <f>IF($C$155='Applicant Information'!$A$54,Basic!K179,Basic!N179)</f>
        <v>Repatriation of mortal remains</v>
      </c>
      <c r="B179" s="264"/>
      <c r="C179" s="265"/>
      <c r="D179" s="269" t="str">
        <f>IF($C$155='Applicant Information'!$A$54,Basic!L179,Basic!O179)</f>
        <v>Up to Policy maximum, US$5,000 for burial or cremation costs</v>
      </c>
      <c r="E179" s="270"/>
      <c r="F179" s="270"/>
      <c r="G179" s="271"/>
      <c r="J179" s="46"/>
      <c r="K179" s="40" t="s">
        <v>24</v>
      </c>
      <c r="L179" s="24" t="s">
        <v>475</v>
      </c>
      <c r="M179" s="29"/>
      <c r="N179" s="39" t="s">
        <v>44</v>
      </c>
      <c r="O179" s="39" t="s">
        <v>67</v>
      </c>
    </row>
    <row r="180" spans="1:15" s="1" customFormat="1" ht="19.5" hidden="1" customHeight="1" x14ac:dyDescent="0.5">
      <c r="A180" s="199" t="str">
        <f>IF($C$155='Applicant Information'!$A$54,Basic!K180,Basic!N180)</f>
        <v>GENERAL BENEFITS</v>
      </c>
      <c r="B180" s="280" t="str">
        <f>IF($C$155='Applicant Information'!$A$54,Basic!L180,Basic!O180)</f>
        <v>(The following benefits offer the same cover for both inpatient and out-patient procedures)</v>
      </c>
      <c r="C180" s="280"/>
      <c r="D180" s="280"/>
      <c r="E180" s="280"/>
      <c r="F180" s="280"/>
      <c r="G180" s="281"/>
      <c r="J180" s="46"/>
      <c r="K180" s="197" t="s">
        <v>79</v>
      </c>
      <c r="L180" s="198" t="s">
        <v>426</v>
      </c>
      <c r="M180" s="29"/>
      <c r="N180" s="197" t="s">
        <v>415</v>
      </c>
      <c r="O180" s="50"/>
    </row>
    <row r="181" spans="1:15" s="1" customFormat="1" ht="19.5" hidden="1" customHeight="1" x14ac:dyDescent="0.5">
      <c r="A181" s="266" t="str">
        <f>IF($C$155='Applicant Information'!$A$54,Basic!K181,Basic!N181)</f>
        <v xml:space="preserve">Congenital Conditions after 30 days from birth </v>
      </c>
      <c r="B181" s="267"/>
      <c r="C181" s="268"/>
      <c r="D181" s="275" t="str">
        <f>IF($C$155='Applicant Information'!$A$54,Basic!L181,Basic!O181)</f>
        <v>Up to US$50,000</v>
      </c>
      <c r="E181" s="276"/>
      <c r="F181" s="276"/>
      <c r="G181" s="277"/>
      <c r="J181" s="46"/>
      <c r="K181" s="40" t="s">
        <v>427</v>
      </c>
      <c r="L181" s="24" t="s">
        <v>431</v>
      </c>
      <c r="M181" s="29"/>
      <c r="N181" s="39" t="s">
        <v>45</v>
      </c>
      <c r="O181" s="39" t="s">
        <v>57</v>
      </c>
    </row>
    <row r="182" spans="1:15" s="1" customFormat="1" ht="39" hidden="1" customHeight="1" x14ac:dyDescent="0.5">
      <c r="A182" s="223" t="str">
        <f>IF($C$155='Applicant Information'!$A$54,Basic!K182,Basic!N182)</f>
        <v>Congenital Conditions from birth up to 30 days</v>
      </c>
      <c r="B182" s="224"/>
      <c r="C182" s="225"/>
      <c r="D182" s="257" t="str">
        <f>IF($C$155='Applicant Information'!$A$54,Basic!L182,Basic!O182)</f>
        <v>Covered under the newborn benefit</v>
      </c>
      <c r="E182" s="258"/>
      <c r="F182" s="258"/>
      <c r="G182" s="259"/>
      <c r="J182" s="46"/>
      <c r="K182" s="40" t="s">
        <v>515</v>
      </c>
      <c r="L182" s="24" t="s">
        <v>516</v>
      </c>
      <c r="M182" s="29"/>
      <c r="N182" s="39"/>
      <c r="O182" s="39"/>
    </row>
    <row r="183" spans="1:15" s="1" customFormat="1" ht="36" hidden="1" customHeight="1" x14ac:dyDescent="0.5">
      <c r="A183" s="260" t="str">
        <f>IF($C$155='Applicant Information'!$A$54,Basic!K183,Basic!N183)</f>
        <v>Diagnostic study services (laboratory tests, X-rays, CT, PET and MRI scans)</v>
      </c>
      <c r="B183" s="261"/>
      <c r="C183" s="262"/>
      <c r="D183" s="257" t="str">
        <f>IF($C$155='Applicant Information'!$A$54,Basic!L183,Basic!O183)</f>
        <v>Up to Policy maximum</v>
      </c>
      <c r="E183" s="258"/>
      <c r="F183" s="258"/>
      <c r="G183" s="259"/>
      <c r="J183" s="46"/>
      <c r="K183" s="40" t="s">
        <v>428</v>
      </c>
      <c r="L183" s="24" t="s">
        <v>397</v>
      </c>
      <c r="M183" s="29"/>
      <c r="N183" s="39" t="s">
        <v>46</v>
      </c>
      <c r="O183" s="39" t="s">
        <v>57</v>
      </c>
    </row>
    <row r="184" spans="1:15" s="1" customFormat="1" ht="19.5" hidden="1" customHeight="1" x14ac:dyDescent="0.5">
      <c r="A184" s="260" t="str">
        <f>IF($C$155='Applicant Information'!$A$54,Basic!K184,Basic!N184)</f>
        <v>External prostheses</v>
      </c>
      <c r="B184" s="261"/>
      <c r="C184" s="262"/>
      <c r="D184" s="257" t="str">
        <f>IF($C$155='Applicant Information'!$A$54,Basic!L184,Basic!O184)</f>
        <v>Up to US$1,000 per Policy Year</v>
      </c>
      <c r="E184" s="258"/>
      <c r="F184" s="258"/>
      <c r="G184" s="259"/>
      <c r="J184" s="46"/>
      <c r="K184" s="24" t="s">
        <v>429</v>
      </c>
      <c r="L184" s="24" t="s">
        <v>540</v>
      </c>
      <c r="M184" s="29"/>
      <c r="N184" s="24" t="s">
        <v>61</v>
      </c>
      <c r="O184" s="39" t="s">
        <v>70</v>
      </c>
    </row>
    <row r="185" spans="1:15" s="1" customFormat="1" ht="19.5" hidden="1" customHeight="1" x14ac:dyDescent="0.5">
      <c r="A185" s="260" t="str">
        <f>IF($C$155='Applicant Information'!$A$54,Basic!K185,Basic!N185)</f>
        <v>HIV- AIDS treatment</v>
      </c>
      <c r="B185" s="261"/>
      <c r="C185" s="262"/>
      <c r="D185" s="257" t="str">
        <f>IF($C$155='Applicant Information'!$A$54,Basic!L185,Basic!O185)</f>
        <v>Up to US$50,000</v>
      </c>
      <c r="E185" s="258"/>
      <c r="F185" s="258"/>
      <c r="G185" s="259"/>
      <c r="J185" s="46"/>
      <c r="K185" s="40" t="s">
        <v>517</v>
      </c>
      <c r="L185" s="24" t="s">
        <v>431</v>
      </c>
      <c r="M185" s="29"/>
      <c r="N185" s="39" t="s">
        <v>46</v>
      </c>
      <c r="O185" s="39" t="s">
        <v>57</v>
      </c>
    </row>
    <row r="186" spans="1:15" s="1" customFormat="1" ht="19.5" hidden="1" customHeight="1" x14ac:dyDescent="0.5">
      <c r="A186" s="260" t="str">
        <f>IF($C$155='Applicant Information'!$A$54,Basic!K186,Basic!N186)</f>
        <v xml:space="preserve">Oncology treatments (cancer tests, drugs and treatment) </v>
      </c>
      <c r="B186" s="261"/>
      <c r="C186" s="262"/>
      <c r="D186" s="257" t="str">
        <f>IF($C$155='Applicant Information'!$A$54,Basic!L186,Basic!O186)</f>
        <v>Up to Policy maximum</v>
      </c>
      <c r="E186" s="258"/>
      <c r="F186" s="258"/>
      <c r="G186" s="259"/>
      <c r="J186" s="46"/>
      <c r="K186" s="24" t="s">
        <v>518</v>
      </c>
      <c r="L186" s="24" t="s">
        <v>397</v>
      </c>
      <c r="M186" s="29"/>
      <c r="N186" s="24" t="s">
        <v>61</v>
      </c>
      <c r="O186" s="39" t="s">
        <v>70</v>
      </c>
    </row>
    <row r="187" spans="1:15" s="1" customFormat="1" ht="19.5" hidden="1" customHeight="1" x14ac:dyDescent="0.5">
      <c r="A187" s="260" t="str">
        <f>IF($C$155='Applicant Information'!$A$54,Basic!K187,Basic!N187)</f>
        <v xml:space="preserve">Organ Transplant (per organ/tissue, per Lifetime) </v>
      </c>
      <c r="B187" s="261"/>
      <c r="C187" s="262"/>
      <c r="D187" s="257" t="str">
        <f>IF($C$155='Applicant Information'!$A$54,Basic!L187,Basic!O187)</f>
        <v>Full refund including US$50,000 for donor costs</v>
      </c>
      <c r="E187" s="258"/>
      <c r="F187" s="258"/>
      <c r="G187" s="259"/>
      <c r="J187" s="46"/>
      <c r="K187" s="40" t="s">
        <v>432</v>
      </c>
      <c r="L187" s="24" t="s">
        <v>433</v>
      </c>
      <c r="M187" s="29"/>
      <c r="N187" s="39" t="s">
        <v>46</v>
      </c>
      <c r="O187" s="39" t="s">
        <v>57</v>
      </c>
    </row>
    <row r="188" spans="1:15" s="1" customFormat="1" ht="19.5" hidden="1" customHeight="1" x14ac:dyDescent="0.5">
      <c r="A188" s="260" t="str">
        <f>IF($C$155='Applicant Information'!$A$54,Basic!K188,Basic!N188)</f>
        <v xml:space="preserve">Prescribed physical therapy and rehabilitation </v>
      </c>
      <c r="B188" s="261"/>
      <c r="C188" s="262"/>
      <c r="D188" s="257" t="str">
        <f>IF($C$155='Applicant Information'!$A$54,Basic!L188,Basic!O188)</f>
        <v>Up to Policy maximum, max. of 30 days per medical condition</v>
      </c>
      <c r="E188" s="258"/>
      <c r="F188" s="258"/>
      <c r="G188" s="259"/>
      <c r="J188" s="46"/>
      <c r="K188" s="24" t="s">
        <v>434</v>
      </c>
      <c r="L188" s="24" t="s">
        <v>476</v>
      </c>
      <c r="M188" s="29"/>
      <c r="N188" s="24" t="s">
        <v>61</v>
      </c>
      <c r="O188" s="39" t="s">
        <v>70</v>
      </c>
    </row>
    <row r="189" spans="1:15" s="1" customFormat="1" ht="19.5" hidden="1" customHeight="1" x14ac:dyDescent="0.5">
      <c r="A189" s="260" t="str">
        <f>IF($C$155='Applicant Information'!$A$54,Basic!K189,Basic!N189)</f>
        <v>Reconstructive surgery</v>
      </c>
      <c r="B189" s="261"/>
      <c r="C189" s="262"/>
      <c r="D189" s="257" t="str">
        <f>IF($C$155='Applicant Information'!$A$54,Basic!L189,Basic!O189)</f>
        <v>Up to Policy maximum</v>
      </c>
      <c r="E189" s="258"/>
      <c r="F189" s="258"/>
      <c r="G189" s="259"/>
      <c r="J189" s="46"/>
      <c r="K189" s="40" t="s">
        <v>436</v>
      </c>
      <c r="L189" s="24" t="s">
        <v>397</v>
      </c>
      <c r="M189" s="29"/>
      <c r="N189" s="39" t="s">
        <v>46</v>
      </c>
      <c r="O189" s="39" t="s">
        <v>57</v>
      </c>
    </row>
    <row r="190" spans="1:15" s="1" customFormat="1" ht="19.5" hidden="1" customHeight="1" x14ac:dyDescent="0.5">
      <c r="A190" s="260" t="str">
        <f>IF($C$155='Applicant Information'!$A$54,Basic!K190,Basic!N190)</f>
        <v>Renal failure and dialysis</v>
      </c>
      <c r="B190" s="261"/>
      <c r="C190" s="262"/>
      <c r="D190" s="257" t="str">
        <f>IF($C$155='Applicant Information'!$A$54,Basic!L190,Basic!O190)</f>
        <v>Up to Policy maximum</v>
      </c>
      <c r="E190" s="258"/>
      <c r="F190" s="258"/>
      <c r="G190" s="259"/>
      <c r="J190" s="46"/>
      <c r="K190" s="24" t="s">
        <v>437</v>
      </c>
      <c r="L190" s="24" t="s">
        <v>397</v>
      </c>
      <c r="M190" s="29"/>
      <c r="N190" s="24" t="s">
        <v>61</v>
      </c>
      <c r="O190" s="39" t="s">
        <v>70</v>
      </c>
    </row>
    <row r="191" spans="1:15" s="1" customFormat="1" ht="19.5" hidden="1" customHeight="1" x14ac:dyDescent="0.5">
      <c r="A191" s="260" t="str">
        <f>IF($C$155='Applicant Information'!$A$54,Basic!K191,Basic!N191)</f>
        <v>Surgical procedures</v>
      </c>
      <c r="B191" s="261"/>
      <c r="C191" s="262"/>
      <c r="D191" s="257" t="str">
        <f>IF($C$155='Applicant Information'!$A$54,Basic!L191,Basic!O191)</f>
        <v>Up to Policy maximum</v>
      </c>
      <c r="E191" s="258"/>
      <c r="F191" s="258"/>
      <c r="G191" s="259"/>
      <c r="J191" s="46"/>
      <c r="K191" s="24" t="s">
        <v>439</v>
      </c>
      <c r="L191" s="24" t="s">
        <v>397</v>
      </c>
      <c r="M191" s="29"/>
      <c r="N191" s="24" t="s">
        <v>61</v>
      </c>
      <c r="O191" s="39" t="s">
        <v>70</v>
      </c>
    </row>
    <row r="192" spans="1:15" s="1" customFormat="1" ht="19.5" hidden="1" customHeight="1" x14ac:dyDescent="0.5">
      <c r="A192" s="263" t="str">
        <f>IF($C$155='Applicant Information'!$A$54,Basic!K192,Basic!N192)</f>
        <v>Terminal illness / Palliative care</v>
      </c>
      <c r="B192" s="264"/>
      <c r="C192" s="265"/>
      <c r="D192" s="269" t="str">
        <f>IF($C$155='Applicant Information'!$A$54,Basic!L192,Basic!O192)</f>
        <v>Up to US$50,000 per Lifetime</v>
      </c>
      <c r="E192" s="270"/>
      <c r="F192" s="270"/>
      <c r="G192" s="271"/>
      <c r="J192" s="46"/>
      <c r="K192" s="40" t="s">
        <v>440</v>
      </c>
      <c r="L192" s="24" t="s">
        <v>477</v>
      </c>
      <c r="M192" s="29"/>
      <c r="N192" s="39" t="s">
        <v>25</v>
      </c>
      <c r="O192" s="52">
        <v>1</v>
      </c>
    </row>
    <row r="193" spans="1:15" s="1" customFormat="1" ht="19.5" hidden="1" customHeight="1" x14ac:dyDescent="0.5">
      <c r="A193" s="272" t="str">
        <f>IF($C$155='Applicant Information'!$A$54,Basic!K193,Basic!N193)</f>
        <v>OTHER BENEFITS</v>
      </c>
      <c r="B193" s="273"/>
      <c r="C193" s="273"/>
      <c r="D193" s="273"/>
      <c r="E193" s="273"/>
      <c r="F193" s="273"/>
      <c r="G193" s="274"/>
      <c r="J193" s="46"/>
      <c r="K193" s="50" t="s">
        <v>30</v>
      </c>
      <c r="L193" s="38"/>
      <c r="M193" s="29"/>
      <c r="N193" s="50" t="s">
        <v>47</v>
      </c>
      <c r="O193" s="50"/>
    </row>
    <row r="194" spans="1:15" s="1" customFormat="1" ht="19.5" hidden="1" customHeight="1" x14ac:dyDescent="0.5">
      <c r="A194" s="266" t="str">
        <f>IF($C$155='Applicant Information'!$A$54,Basic!K194,Basic!N194)</f>
        <v>Emergency dental treatment</v>
      </c>
      <c r="B194" s="267"/>
      <c r="C194" s="268"/>
      <c r="D194" s="275" t="str">
        <f>IF($C$155='Applicant Information'!$A$54,Basic!L194,Basic!O194)</f>
        <v>Up to Policy maximum</v>
      </c>
      <c r="E194" s="276"/>
      <c r="F194" s="276"/>
      <c r="G194" s="277"/>
      <c r="J194" s="46"/>
      <c r="K194" s="40" t="s">
        <v>442</v>
      </c>
      <c r="L194" s="33" t="s">
        <v>397</v>
      </c>
      <c r="M194" s="29"/>
      <c r="N194" s="39" t="s">
        <v>48</v>
      </c>
      <c r="O194" s="52">
        <v>1</v>
      </c>
    </row>
    <row r="195" spans="1:15" s="1" customFormat="1" ht="57.75" hidden="1" customHeight="1" x14ac:dyDescent="0.5">
      <c r="A195" s="260" t="str">
        <f>IF($C$155='Applicant Information'!$A$54,Basic!K195,Basic!N195)</f>
        <v xml:space="preserve">Emergency non-elective treatment outside the geographical area of coverage </v>
      </c>
      <c r="B195" s="261"/>
      <c r="C195" s="262"/>
      <c r="D195" s="257" t="str">
        <f>IF($C$155='Applicant Information'!$A$54,Basic!L195,Basic!O195)</f>
        <v>• Up to Policy maximum for Injuries
• Up to US$50,000 for Illnesses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Up to US$500 for out-patient hospitals visits</v>
      </c>
      <c r="E195" s="258"/>
      <c r="F195" s="258"/>
      <c r="G195" s="259"/>
      <c r="J195" s="46"/>
      <c r="K195" s="40" t="s">
        <v>471</v>
      </c>
      <c r="L195" s="24" t="s">
        <v>472</v>
      </c>
      <c r="M195" s="29"/>
      <c r="N195" s="39"/>
      <c r="O195" s="52"/>
    </row>
    <row r="196" spans="1:15" s="1" customFormat="1" ht="19.5" hidden="1" customHeight="1" x14ac:dyDescent="0.5">
      <c r="A196" s="260" t="str">
        <f>IF($C$155='Applicant Information'!$A$54,Basic!K196,Basic!N196)</f>
        <v>Emergency transportation by Ground Ambulance</v>
      </c>
      <c r="B196" s="261"/>
      <c r="C196" s="262"/>
      <c r="D196" s="257" t="str">
        <f>IF($C$155='Applicant Information'!$A$54,Basic!L196,Basic!O196)</f>
        <v>Up to Policy maximum</v>
      </c>
      <c r="E196" s="258"/>
      <c r="F196" s="258"/>
      <c r="G196" s="259"/>
      <c r="J196" s="46"/>
      <c r="K196" s="40" t="s">
        <v>424</v>
      </c>
      <c r="L196" s="24" t="s">
        <v>397</v>
      </c>
      <c r="M196" s="29"/>
      <c r="N196" s="39"/>
      <c r="O196" s="52"/>
    </row>
    <row r="197" spans="1:15" s="1" customFormat="1" ht="19.5" hidden="1" customHeight="1" x14ac:dyDescent="0.5">
      <c r="A197" s="260" t="str">
        <f>IF($C$155='Applicant Information'!$A$54,Basic!K197,Basic!N197)</f>
        <v>Hospital cash benefit</v>
      </c>
      <c r="B197" s="261"/>
      <c r="C197" s="262"/>
      <c r="D197" s="257" t="str">
        <f>IF($C$155='Applicant Information'!$A$54,Basic!L197,Basic!O197)</f>
        <v>Up to US$250 per night, max. of 30 nights</v>
      </c>
      <c r="E197" s="258"/>
      <c r="F197" s="258"/>
      <c r="G197" s="259"/>
      <c r="J197" s="46"/>
      <c r="K197" s="40" t="s">
        <v>443</v>
      </c>
      <c r="L197" s="24" t="s">
        <v>478</v>
      </c>
      <c r="M197" s="29"/>
      <c r="N197" s="39" t="s">
        <v>49</v>
      </c>
      <c r="O197" s="39" t="s">
        <v>58</v>
      </c>
    </row>
    <row r="198" spans="1:15" s="1" customFormat="1" ht="19.5" hidden="1" customHeight="1" x14ac:dyDescent="0.5">
      <c r="A198" s="260" t="str">
        <f>IF($C$155='Applicant Information'!$A$54,Basic!K198,Basic!N198)</f>
        <v>Passive war and terrorism</v>
      </c>
      <c r="B198" s="261"/>
      <c r="C198" s="262"/>
      <c r="D198" s="257" t="str">
        <f>IF($C$155='Applicant Information'!$A$54,Basic!L198,Basic!O198)</f>
        <v>Up to Policy maximum</v>
      </c>
      <c r="E198" s="258"/>
      <c r="F198" s="258"/>
      <c r="G198" s="259"/>
      <c r="J198" s="46"/>
      <c r="K198" s="40" t="s">
        <v>445</v>
      </c>
      <c r="L198" s="24" t="s">
        <v>397</v>
      </c>
      <c r="M198" s="29"/>
      <c r="N198" s="40" t="s">
        <v>86</v>
      </c>
      <c r="O198" s="53" t="s">
        <v>87</v>
      </c>
    </row>
    <row r="199" spans="1:15" s="1" customFormat="1" ht="39.75" hidden="1" customHeight="1" x14ac:dyDescent="0.5">
      <c r="A199" s="263" t="str">
        <f>IF($C$155='Applicant Information'!$A$54,Basic!K199,Basic!N199)</f>
        <v>Second Medical Opinion VIP</v>
      </c>
      <c r="B199" s="264"/>
      <c r="C199" s="265"/>
      <c r="D199" s="269" t="str">
        <f>IF($C$155='Applicant Information'!$A$54,Basic!L199,Basic!O199)</f>
        <v>Access to the medical opinion of internationally renowned experts from around the world regarding a condition (no Deductible applies)</v>
      </c>
      <c r="E199" s="270"/>
      <c r="F199" s="270"/>
      <c r="G199" s="271"/>
      <c r="J199" s="46"/>
      <c r="K199" s="40" t="s">
        <v>68</v>
      </c>
      <c r="L199" s="24" t="s">
        <v>449</v>
      </c>
      <c r="M199" s="29"/>
      <c r="N199" s="33" t="s">
        <v>52</v>
      </c>
      <c r="O199" s="39" t="s">
        <v>60</v>
      </c>
    </row>
    <row r="200" spans="1:15" s="1" customFormat="1" ht="19.5" hidden="1" customHeight="1" x14ac:dyDescent="0.5">
      <c r="A200" s="272" t="str">
        <f>IF($C$155='Applicant Information'!$A$54,Basic!K200,Basic!N200)</f>
        <v>OPTIONAL ADDITIONAL BENEFITS</v>
      </c>
      <c r="B200" s="273"/>
      <c r="C200" s="273"/>
      <c r="D200" s="273"/>
      <c r="E200" s="273"/>
      <c r="F200" s="273"/>
      <c r="G200" s="274"/>
      <c r="J200" s="46"/>
      <c r="K200" s="197" t="s">
        <v>520</v>
      </c>
      <c r="L200" s="198"/>
      <c r="M200" s="29"/>
      <c r="N200" s="197" t="s">
        <v>450</v>
      </c>
      <c r="O200" s="50"/>
    </row>
    <row r="201" spans="1:15" s="1" customFormat="1" ht="33.75" hidden="1" customHeight="1" x14ac:dyDescent="0.5">
      <c r="A201" s="260" t="str">
        <f>IF($C$155='Applicant Information'!$A$54,Basic!K201,Basic!N201)</f>
        <v xml:space="preserve">Evacuation to country of choice, country of residence or home country </v>
      </c>
      <c r="B201" s="261"/>
      <c r="C201" s="262"/>
      <c r="D201" s="257" t="str">
        <f>IF($C$155='Applicant Information'!$A$54,Basic!L201,Basic!O201)</f>
        <v>Up to Policy maximum</v>
      </c>
      <c r="E201" s="258"/>
      <c r="F201" s="258"/>
      <c r="G201" s="259"/>
      <c r="J201" s="46"/>
      <c r="K201" s="40" t="s">
        <v>451</v>
      </c>
      <c r="L201" s="24" t="s">
        <v>397</v>
      </c>
      <c r="M201" s="29"/>
      <c r="N201" s="39" t="s">
        <v>46</v>
      </c>
      <c r="O201" s="39" t="s">
        <v>57</v>
      </c>
    </row>
    <row r="202" spans="1:15" s="1" customFormat="1" ht="19.5" hidden="1" customHeight="1" x14ac:dyDescent="0.5">
      <c r="A202" s="260" t="str">
        <f>IF($C$155='Applicant Information'!$A$54,Basic!K202,Basic!N202)</f>
        <v>Non-Emergency evacuation</v>
      </c>
      <c r="B202" s="261"/>
      <c r="C202" s="262"/>
      <c r="D202" s="257" t="str">
        <f>IF($C$155='Applicant Information'!$A$54,Basic!L202,Basic!O202)</f>
        <v>Up to US$2,000</v>
      </c>
      <c r="E202" s="258"/>
      <c r="F202" s="258"/>
      <c r="G202" s="259"/>
      <c r="J202" s="46"/>
      <c r="K202" s="24" t="s">
        <v>452</v>
      </c>
      <c r="L202" s="24" t="s">
        <v>453</v>
      </c>
      <c r="M202" s="29"/>
      <c r="N202" s="24" t="s">
        <v>61</v>
      </c>
      <c r="O202" s="39" t="s">
        <v>70</v>
      </c>
    </row>
    <row r="203" spans="1:15" s="1" customFormat="1" ht="57.75" hidden="1" customHeight="1" x14ac:dyDescent="0.5">
      <c r="A203" s="260" t="str">
        <f>IF($C$155='Applicant Information'!$A$54,Basic!K203,Basic!N203)</f>
        <v>USA elective treatment (only available for Insureds who chose the worldwide including USA elective treatment geographical area of cover)</v>
      </c>
      <c r="B203" s="261"/>
      <c r="C203" s="262"/>
      <c r="D203" s="257" t="str">
        <f>IF($C$155='Applicant Information'!$A$54,Basic!L203,Basic!O203)</f>
        <v>Up to US$1,500,000 when treatment is rendered within the USA Special Network</v>
      </c>
      <c r="E203" s="258"/>
      <c r="F203" s="258"/>
      <c r="G203" s="259"/>
      <c r="J203" s="46"/>
      <c r="K203" s="24" t="s">
        <v>519</v>
      </c>
      <c r="L203" s="24" t="s">
        <v>521</v>
      </c>
      <c r="M203" s="29"/>
      <c r="N203" s="24" t="s">
        <v>61</v>
      </c>
      <c r="O203" s="39" t="s">
        <v>70</v>
      </c>
    </row>
    <row r="204" spans="1:15" s="1" customFormat="1" ht="19.5" hidden="1" customHeight="1" x14ac:dyDescent="0.5">
      <c r="A204" s="272" t="str">
        <f>IF($C$155='Applicant Information'!$A$54,Basic!K204,Basic!N204)</f>
        <v>WAITING PERIODS</v>
      </c>
      <c r="B204" s="273"/>
      <c r="C204" s="273"/>
      <c r="D204" s="273"/>
      <c r="E204" s="273"/>
      <c r="F204" s="273"/>
      <c r="G204" s="274"/>
      <c r="J204" s="46"/>
      <c r="K204" s="197" t="s">
        <v>457</v>
      </c>
      <c r="L204" s="38"/>
      <c r="M204" s="29"/>
      <c r="N204" s="197" t="s">
        <v>458</v>
      </c>
      <c r="O204" s="50"/>
    </row>
    <row r="205" spans="1:15" s="1" customFormat="1" ht="19.5" hidden="1" customHeight="1" x14ac:dyDescent="0.5">
      <c r="A205" s="260" t="str">
        <f>IF($C$155='Applicant Information'!$A$54,Basic!K205,Basic!N205)</f>
        <v>HIV-AIDS</v>
      </c>
      <c r="B205" s="261"/>
      <c r="C205" s="262"/>
      <c r="D205" s="257" t="str">
        <f>IF($C$155='Applicant Information'!$A$54,Basic!L205,Basic!O205)</f>
        <v>36 months</v>
      </c>
      <c r="E205" s="258"/>
      <c r="F205" s="258"/>
      <c r="G205" s="259"/>
      <c r="J205" s="46"/>
      <c r="K205" s="40" t="s">
        <v>460</v>
      </c>
      <c r="L205" s="24" t="s">
        <v>464</v>
      </c>
      <c r="M205" s="29"/>
      <c r="N205" s="39" t="s">
        <v>49</v>
      </c>
      <c r="O205" s="39" t="s">
        <v>58</v>
      </c>
    </row>
    <row r="206" spans="1:15" s="1" customFormat="1" ht="19.5" hidden="1" customHeight="1" x14ac:dyDescent="0.5">
      <c r="A206" s="260" t="str">
        <f>IF($C$155='Applicant Information'!$A$54,Basic!K206,Basic!N206)</f>
        <v>Maternity and New-born Complications</v>
      </c>
      <c r="B206" s="261"/>
      <c r="C206" s="262"/>
      <c r="D206" s="269" t="str">
        <f>IF($C$155='Applicant Information'!$A$54,Basic!L206,Basic!O206)</f>
        <v>12 months</v>
      </c>
      <c r="E206" s="270"/>
      <c r="F206" s="270"/>
      <c r="G206" s="271"/>
      <c r="J206" s="46"/>
      <c r="K206" s="40" t="s">
        <v>467</v>
      </c>
      <c r="L206" s="24" t="s">
        <v>466</v>
      </c>
      <c r="M206" s="29"/>
      <c r="N206" s="39"/>
      <c r="O206" s="52"/>
    </row>
    <row r="207" spans="1:15" s="1" customFormat="1" ht="19.5" hidden="1" customHeight="1" x14ac:dyDescent="0.5">
      <c r="A207" s="278" t="str">
        <f>IF($C$155='Applicant Information'!$A$54,Basic!K207,Basic!N207)</f>
        <v>All benefits with 100% coverage are up to the policy limit.</v>
      </c>
      <c r="B207" s="278"/>
      <c r="C207" s="278"/>
      <c r="D207" s="279"/>
      <c r="E207" s="279"/>
      <c r="F207" s="27"/>
      <c r="G207" s="27"/>
      <c r="H207" s="24"/>
      <c r="I207" s="35"/>
      <c r="J207" s="35"/>
      <c r="K207" s="24" t="s">
        <v>82</v>
      </c>
      <c r="L207" s="35"/>
      <c r="M207" s="35"/>
      <c r="N207" s="24" t="s">
        <v>85</v>
      </c>
      <c r="O207" s="29"/>
    </row>
    <row r="208" spans="1:15" s="1" customFormat="1" ht="19.5" hidden="1" customHeight="1" x14ac:dyDescent="0.5">
      <c r="H208" s="24"/>
      <c r="I208" s="31"/>
      <c r="J208" s="31"/>
      <c r="K208" s="29"/>
      <c r="L208" s="31"/>
      <c r="M208" s="31"/>
      <c r="N208" s="29"/>
      <c r="O208" s="29"/>
    </row>
    <row r="209" spans="8:15" s="1" customFormat="1" ht="19.5" hidden="1" customHeight="1" x14ac:dyDescent="0.5">
      <c r="H209" s="24"/>
      <c r="I209" s="31"/>
      <c r="J209" s="31"/>
      <c r="K209" s="29"/>
      <c r="L209" s="31"/>
      <c r="M209" s="31"/>
      <c r="N209" s="29"/>
      <c r="O209" s="29"/>
    </row>
    <row r="210" spans="8:15" s="1" customFormat="1" ht="19.5" hidden="1" customHeight="1" x14ac:dyDescent="0.5">
      <c r="H210" s="24"/>
      <c r="I210" s="31"/>
      <c r="J210" s="31"/>
      <c r="K210" s="29"/>
      <c r="L210" s="31"/>
      <c r="M210" s="31"/>
      <c r="N210" s="29"/>
      <c r="O210" s="29"/>
    </row>
    <row r="211" spans="8:15" s="1" customFormat="1" ht="19.5" hidden="1" customHeight="1" x14ac:dyDescent="0.5">
      <c r="H211" s="24"/>
      <c r="I211" s="31"/>
      <c r="J211" s="31"/>
      <c r="K211" s="29"/>
      <c r="L211" s="31"/>
      <c r="M211" s="31"/>
      <c r="N211" s="29"/>
      <c r="O211" s="29"/>
    </row>
    <row r="212" spans="8:15" s="1" customFormat="1" ht="19.5" hidden="1" customHeight="1" x14ac:dyDescent="0.5">
      <c r="H212" s="24"/>
      <c r="I212" s="31"/>
      <c r="J212" s="31"/>
      <c r="K212" s="29"/>
      <c r="L212" s="31"/>
      <c r="M212" s="31"/>
      <c r="N212" s="29"/>
      <c r="O212" s="29"/>
    </row>
    <row r="213" spans="8:15" s="1" customFormat="1" ht="19.5" hidden="1" customHeight="1" x14ac:dyDescent="0.5">
      <c r="H213" s="24"/>
      <c r="I213" s="31"/>
      <c r="J213" s="31"/>
      <c r="K213" s="29"/>
      <c r="L213" s="31"/>
      <c r="M213" s="31"/>
      <c r="N213" s="29"/>
      <c r="O213" s="29"/>
    </row>
    <row r="214" spans="8:15" s="1" customFormat="1" ht="19.5" hidden="1" customHeight="1" x14ac:dyDescent="0.5">
      <c r="H214" s="24"/>
      <c r="I214" s="31"/>
      <c r="J214" s="31"/>
      <c r="K214" s="29"/>
      <c r="L214" s="31"/>
      <c r="M214" s="31"/>
      <c r="N214" s="29"/>
      <c r="O214" s="29"/>
    </row>
    <row r="215" spans="8:15" s="1" customFormat="1" ht="19.5" hidden="1" customHeight="1" x14ac:dyDescent="0.5">
      <c r="I215" s="31"/>
      <c r="J215" s="31"/>
      <c r="L215" s="31"/>
      <c r="M215" s="31"/>
    </row>
    <row r="216" spans="8:15" s="1" customFormat="1" ht="19.5" hidden="1" customHeight="1" x14ac:dyDescent="0.5">
      <c r="I216" s="31"/>
      <c r="J216" s="31"/>
      <c r="L216" s="31"/>
      <c r="M216" s="31"/>
    </row>
    <row r="217" spans="8:15" s="1" customFormat="1" ht="19.5" hidden="1" customHeight="1" x14ac:dyDescent="0.5">
      <c r="I217" s="31"/>
      <c r="J217" s="31"/>
      <c r="L217" s="31"/>
      <c r="M217" s="31"/>
    </row>
    <row r="218" spans="8:15" s="1" customFormat="1" ht="19.5" hidden="1" customHeight="1" x14ac:dyDescent="0.5">
      <c r="I218" s="31"/>
      <c r="J218" s="31"/>
      <c r="L218" s="31"/>
      <c r="M218" s="31"/>
    </row>
    <row r="219" spans="8:15" s="1" customFormat="1" ht="19.5" hidden="1" customHeight="1" x14ac:dyDescent="0.5">
      <c r="I219" s="31"/>
      <c r="J219" s="31"/>
      <c r="L219" s="31"/>
      <c r="M219" s="31"/>
    </row>
    <row r="220" spans="8:15" s="1" customFormat="1" ht="19.5" hidden="1" customHeight="1" x14ac:dyDescent="0.5">
      <c r="I220" s="31"/>
      <c r="J220" s="31"/>
      <c r="L220" s="31"/>
      <c r="M220" s="31"/>
    </row>
    <row r="221" spans="8:15" s="1" customFormat="1" ht="19.5" hidden="1" customHeight="1" x14ac:dyDescent="0.5">
      <c r="I221" s="31"/>
      <c r="J221" s="31"/>
      <c r="L221" s="31"/>
      <c r="M221" s="31"/>
    </row>
    <row r="222" spans="8:15" s="1" customFormat="1" ht="19.5" hidden="1" customHeight="1" x14ac:dyDescent="0.5">
      <c r="I222" s="31"/>
      <c r="J222" s="31"/>
      <c r="L222" s="31"/>
      <c r="M222" s="31"/>
    </row>
    <row r="223" spans="8:15" s="1" customFormat="1" ht="19.5" hidden="1" customHeight="1" x14ac:dyDescent="0.5">
      <c r="I223" s="31"/>
      <c r="J223" s="31"/>
      <c r="L223" s="31"/>
      <c r="M223" s="31"/>
    </row>
    <row r="224" spans="8:15" s="1" customFormat="1" ht="19.5" hidden="1" customHeight="1" x14ac:dyDescent="0.5">
      <c r="I224" s="31"/>
      <c r="J224" s="31"/>
      <c r="L224" s="31"/>
      <c r="M224" s="31"/>
    </row>
    <row r="225" spans="9:13" s="1" customFormat="1" ht="19.5" hidden="1" customHeight="1" x14ac:dyDescent="0.5">
      <c r="I225" s="31"/>
      <c r="J225" s="31"/>
      <c r="L225" s="31"/>
      <c r="M225" s="31"/>
    </row>
    <row r="226" spans="9:13" s="1" customFormat="1" ht="19.5" hidden="1" customHeight="1" x14ac:dyDescent="0.5">
      <c r="I226" s="31"/>
      <c r="J226" s="31"/>
      <c r="L226" s="31"/>
      <c r="M226" s="31"/>
    </row>
    <row r="227" spans="9:13" s="1" customFormat="1" ht="19.5" hidden="1" customHeight="1" x14ac:dyDescent="0.5">
      <c r="I227" s="31"/>
      <c r="J227" s="31"/>
      <c r="L227" s="31"/>
      <c r="M227" s="31"/>
    </row>
    <row r="228" spans="9:13" s="1" customFormat="1" ht="19.5" hidden="1" customHeight="1" x14ac:dyDescent="0.5">
      <c r="I228" s="31"/>
      <c r="J228" s="31"/>
      <c r="L228" s="31"/>
      <c r="M228" s="31"/>
    </row>
    <row r="229" spans="9:13" s="1" customFormat="1" ht="19.5" hidden="1" customHeight="1" x14ac:dyDescent="0.5">
      <c r="I229" s="31"/>
      <c r="J229" s="31"/>
      <c r="L229" s="31"/>
      <c r="M229" s="31"/>
    </row>
    <row r="230" spans="9:13" s="1" customFormat="1" ht="19.5" hidden="1" customHeight="1" x14ac:dyDescent="0.5">
      <c r="I230" s="31"/>
      <c r="J230" s="31"/>
      <c r="L230" s="31"/>
      <c r="M230" s="31"/>
    </row>
    <row r="231" spans="9:13" s="1" customFormat="1" ht="19.5" hidden="1" customHeight="1" x14ac:dyDescent="0.5">
      <c r="I231" s="31"/>
      <c r="J231" s="31"/>
      <c r="L231" s="31"/>
      <c r="M231" s="31"/>
    </row>
    <row r="232" spans="9:13" s="1" customFormat="1" ht="19.5" hidden="1" customHeight="1" x14ac:dyDescent="0.5">
      <c r="I232" s="31"/>
      <c r="J232" s="31"/>
      <c r="L232" s="31"/>
      <c r="M232" s="31"/>
    </row>
    <row r="233" spans="9:13" s="1" customFormat="1" ht="19.5" hidden="1" customHeight="1" x14ac:dyDescent="0.5">
      <c r="I233" s="31"/>
      <c r="J233" s="31"/>
      <c r="L233" s="31"/>
      <c r="M233" s="31"/>
    </row>
    <row r="234" spans="9:13" s="1" customFormat="1" ht="19.5" hidden="1" customHeight="1" x14ac:dyDescent="0.5">
      <c r="I234" s="31"/>
      <c r="J234" s="31"/>
      <c r="L234" s="31"/>
      <c r="M234" s="31"/>
    </row>
    <row r="235" spans="9:13" s="1" customFormat="1" ht="19.5" hidden="1" customHeight="1" x14ac:dyDescent="0.5">
      <c r="I235" s="31"/>
      <c r="J235" s="31"/>
      <c r="L235" s="31"/>
      <c r="M235" s="31"/>
    </row>
    <row r="236" spans="9:13" s="1" customFormat="1" ht="19.5" hidden="1" customHeight="1" x14ac:dyDescent="0.5">
      <c r="I236" s="31"/>
      <c r="J236" s="31"/>
      <c r="L236" s="31"/>
      <c r="M236" s="31"/>
    </row>
    <row r="237" spans="9:13" s="1" customFormat="1" ht="19.5" hidden="1" customHeight="1" x14ac:dyDescent="0.5">
      <c r="I237" s="31"/>
      <c r="J237" s="31"/>
      <c r="L237" s="31"/>
      <c r="M237" s="31"/>
    </row>
    <row r="238" spans="9:13" s="1" customFormat="1" ht="19.5" hidden="1" customHeight="1" x14ac:dyDescent="0.5">
      <c r="I238" s="31"/>
      <c r="J238" s="31"/>
      <c r="L238" s="31"/>
      <c r="M238" s="31"/>
    </row>
    <row r="239" spans="9:13" s="1" customFormat="1" ht="19.5" hidden="1" customHeight="1" x14ac:dyDescent="0.5">
      <c r="I239" s="31"/>
      <c r="J239" s="31"/>
      <c r="L239" s="31"/>
      <c r="M239" s="31"/>
    </row>
    <row r="240" spans="9:13" s="1" customFormat="1" ht="19.5" hidden="1" customHeight="1" x14ac:dyDescent="0.5">
      <c r="I240" s="31"/>
      <c r="J240" s="31"/>
      <c r="L240" s="31"/>
      <c r="M240" s="31"/>
    </row>
    <row r="241" spans="9:13" s="1" customFormat="1" ht="19.5" hidden="1" customHeight="1" x14ac:dyDescent="0.5">
      <c r="I241" s="31"/>
      <c r="J241" s="31"/>
      <c r="L241" s="31"/>
      <c r="M241" s="31"/>
    </row>
    <row r="242" spans="9:13" s="1" customFormat="1" ht="19.5" hidden="1" customHeight="1" x14ac:dyDescent="0.5">
      <c r="I242" s="31"/>
      <c r="J242" s="31"/>
      <c r="L242" s="31"/>
      <c r="M242" s="31"/>
    </row>
    <row r="243" spans="9:13" s="1" customFormat="1" ht="19.5" hidden="1" customHeight="1" x14ac:dyDescent="0.5">
      <c r="I243" s="31"/>
      <c r="J243" s="31"/>
      <c r="L243" s="31"/>
      <c r="M243" s="31"/>
    </row>
    <row r="244" spans="9:13" s="1" customFormat="1" ht="19.5" hidden="1" customHeight="1" x14ac:dyDescent="0.5">
      <c r="I244" s="31"/>
      <c r="J244" s="31"/>
      <c r="L244" s="31"/>
      <c r="M244" s="31"/>
    </row>
    <row r="245" spans="9:13" s="1" customFormat="1" ht="19.5" hidden="1" customHeight="1" x14ac:dyDescent="0.5">
      <c r="I245" s="31"/>
      <c r="J245" s="31"/>
      <c r="L245" s="31"/>
      <c r="M245" s="31"/>
    </row>
    <row r="246" spans="9:13" s="1" customFormat="1" ht="19.5" hidden="1" customHeight="1" x14ac:dyDescent="0.5">
      <c r="I246" s="31"/>
      <c r="J246" s="31"/>
      <c r="L246" s="31"/>
      <c r="M246" s="31"/>
    </row>
    <row r="247" spans="9:13" s="1" customFormat="1" ht="19.5" hidden="1" customHeight="1" x14ac:dyDescent="0.5">
      <c r="I247" s="31"/>
      <c r="J247" s="31"/>
      <c r="L247" s="31"/>
      <c r="M247" s="31"/>
    </row>
    <row r="248" spans="9:13" s="1" customFormat="1" ht="19.5" hidden="1" customHeight="1" x14ac:dyDescent="0.5">
      <c r="I248" s="31"/>
      <c r="J248" s="31"/>
      <c r="L248" s="31"/>
      <c r="M248" s="31"/>
    </row>
    <row r="249" spans="9:13" s="1" customFormat="1" ht="19.5" hidden="1" customHeight="1" x14ac:dyDescent="0.5">
      <c r="I249" s="31"/>
      <c r="J249" s="31"/>
      <c r="L249" s="31"/>
      <c r="M249" s="31"/>
    </row>
    <row r="250" spans="9:13" s="1" customFormat="1" ht="19.5" hidden="1" customHeight="1" x14ac:dyDescent="0.5">
      <c r="I250" s="31"/>
      <c r="J250" s="31"/>
      <c r="L250" s="31"/>
      <c r="M250" s="31"/>
    </row>
    <row r="251" spans="9:13" s="1" customFormat="1" ht="19.5" hidden="1" customHeight="1" x14ac:dyDescent="0.5">
      <c r="I251" s="31"/>
      <c r="J251" s="31"/>
      <c r="L251" s="31"/>
      <c r="M251" s="31"/>
    </row>
    <row r="252" spans="9:13" s="1" customFormat="1" ht="19.5" hidden="1" customHeight="1" x14ac:dyDescent="0.5">
      <c r="I252" s="31"/>
      <c r="J252" s="31"/>
      <c r="L252" s="31"/>
      <c r="M252" s="31"/>
    </row>
    <row r="253" spans="9:13" s="1" customFormat="1" ht="19.5" hidden="1" customHeight="1" x14ac:dyDescent="0.5">
      <c r="I253" s="31"/>
      <c r="J253" s="31"/>
      <c r="L253" s="31"/>
      <c r="M253" s="31"/>
    </row>
    <row r="254" spans="9:13" s="1" customFormat="1" ht="19.5" hidden="1" customHeight="1" x14ac:dyDescent="0.5">
      <c r="I254" s="31"/>
      <c r="J254" s="31"/>
      <c r="L254" s="31"/>
      <c r="M254" s="31"/>
    </row>
    <row r="255" spans="9:13" s="1" customFormat="1" ht="19.5" hidden="1" customHeight="1" x14ac:dyDescent="0.5">
      <c r="I255" s="31"/>
      <c r="J255" s="31"/>
      <c r="L255" s="31"/>
      <c r="M255" s="31"/>
    </row>
    <row r="256" spans="9:13" s="1" customFormat="1" ht="19.5" hidden="1" customHeight="1" x14ac:dyDescent="0.5">
      <c r="I256" s="31"/>
      <c r="J256" s="31"/>
      <c r="L256" s="31"/>
      <c r="M256" s="31"/>
    </row>
    <row r="257" spans="186:233" ht="19.5" hidden="1" customHeight="1" x14ac:dyDescent="0.5"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</row>
    <row r="258" spans="186:233" ht="19.5" hidden="1" customHeight="1" x14ac:dyDescent="0.5"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</row>
    <row r="259" spans="186:233" ht="19.5" hidden="1" customHeight="1" x14ac:dyDescent="0.5"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</row>
    <row r="260" spans="186:233" ht="19.5" hidden="1" customHeight="1" x14ac:dyDescent="0.5"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</row>
    <row r="261" spans="186:233" ht="19.5" hidden="1" customHeight="1" x14ac:dyDescent="0.5"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</row>
    <row r="262" spans="186:233" ht="19.5" hidden="1" customHeight="1" x14ac:dyDescent="0.5"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</row>
    <row r="263" spans="186:233" ht="19.5" hidden="1" customHeight="1" x14ac:dyDescent="0.5"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</row>
    <row r="264" spans="186:233" ht="19.5" hidden="1" customHeight="1" x14ac:dyDescent="0.5"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</row>
    <row r="265" spans="186:233" ht="19.5" hidden="1" customHeight="1" x14ac:dyDescent="0.5"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</row>
    <row r="266" spans="186:233" ht="19.5" hidden="1" customHeight="1" x14ac:dyDescent="0.5"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</row>
    <row r="267" spans="186:233" ht="19.5" hidden="1" customHeight="1" x14ac:dyDescent="0.5"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</row>
    <row r="268" spans="186:233" ht="19.5" hidden="1" customHeight="1" x14ac:dyDescent="0.5"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</row>
    <row r="269" spans="186:233" hidden="1" x14ac:dyDescent="0.5"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</row>
    <row r="270" spans="186:233" hidden="1" x14ac:dyDescent="0.5"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</row>
    <row r="271" spans="186:233" hidden="1" x14ac:dyDescent="0.5"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</row>
    <row r="272" spans="186:233" hidden="1" x14ac:dyDescent="0.5"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</row>
    <row r="273" spans="186:233" hidden="1" x14ac:dyDescent="0.5"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</row>
    <row r="274" spans="186:233" hidden="1" x14ac:dyDescent="0.5"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</row>
    <row r="275" spans="186:233" hidden="1" x14ac:dyDescent="0.5"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</row>
    <row r="276" spans="186:233" hidden="1" x14ac:dyDescent="0.5"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</row>
    <row r="277" spans="186:233" hidden="1" x14ac:dyDescent="0.5"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</row>
    <row r="278" spans="186:233" hidden="1" x14ac:dyDescent="0.5"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</row>
    <row r="279" spans="186:233" hidden="1" x14ac:dyDescent="0.5"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</row>
    <row r="280" spans="186:233" hidden="1" x14ac:dyDescent="0.5"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</row>
    <row r="281" spans="186:233" hidden="1" x14ac:dyDescent="0.5"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</row>
    <row r="282" spans="186:233" hidden="1" x14ac:dyDescent="0.5"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</row>
    <row r="283" spans="186:233" hidden="1" x14ac:dyDescent="0.5"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</row>
    <row r="284" spans="186:233" hidden="1" x14ac:dyDescent="0.5"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</row>
    <row r="285" spans="186:233" hidden="1" x14ac:dyDescent="0.5"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</row>
    <row r="286" spans="186:233" hidden="1" x14ac:dyDescent="0.5"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</row>
    <row r="287" spans="186:233" hidden="1" x14ac:dyDescent="0.5"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</row>
    <row r="288" spans="186:233" hidden="1" x14ac:dyDescent="0.5"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</row>
    <row r="289" spans="186:233" hidden="1" x14ac:dyDescent="0.5"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</row>
    <row r="290" spans="186:233" hidden="1" x14ac:dyDescent="0.5"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</row>
    <row r="291" spans="186:233" hidden="1" x14ac:dyDescent="0.5"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</row>
    <row r="292" spans="186:233" hidden="1" x14ac:dyDescent="0.5"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</row>
    <row r="293" spans="186:233" hidden="1" x14ac:dyDescent="0.5"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</row>
    <row r="294" spans="186:233" hidden="1" x14ac:dyDescent="0.5"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</row>
    <row r="295" spans="186:233" hidden="1" x14ac:dyDescent="0.5"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</row>
    <row r="296" spans="186:233" hidden="1" x14ac:dyDescent="0.5"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</row>
    <row r="297" spans="186:233" hidden="1" x14ac:dyDescent="0.5"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</row>
    <row r="298" spans="186:233" hidden="1" x14ac:dyDescent="0.5"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</row>
    <row r="299" spans="186:233" hidden="1" x14ac:dyDescent="0.5"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</row>
    <row r="300" spans="186:233" hidden="1" x14ac:dyDescent="0.5"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</row>
    <row r="301" spans="186:233" hidden="1" x14ac:dyDescent="0.5"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</row>
    <row r="302" spans="186:233" hidden="1" x14ac:dyDescent="0.5"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</row>
    <row r="303" spans="186:233" hidden="1" x14ac:dyDescent="0.5"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</row>
    <row r="304" spans="186:233" hidden="1" x14ac:dyDescent="0.5"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</row>
    <row r="305" spans="186:233" hidden="1" x14ac:dyDescent="0.5"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</row>
    <row r="306" spans="186:233" hidden="1" x14ac:dyDescent="0.5"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</row>
    <row r="307" spans="186:233" hidden="1" x14ac:dyDescent="0.5"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</row>
    <row r="308" spans="186:233" hidden="1" x14ac:dyDescent="0.5"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</row>
    <row r="309" spans="186:233" hidden="1" x14ac:dyDescent="0.5"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</row>
    <row r="310" spans="186:233" hidden="1" x14ac:dyDescent="0.5"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</row>
    <row r="311" spans="186:233" hidden="1" x14ac:dyDescent="0.5"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</row>
    <row r="312" spans="186:233" hidden="1" x14ac:dyDescent="0.5"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</row>
    <row r="313" spans="186:233" hidden="1" x14ac:dyDescent="0.5"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</row>
    <row r="314" spans="186:233" hidden="1" x14ac:dyDescent="0.5"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</row>
    <row r="315" spans="186:233" hidden="1" x14ac:dyDescent="0.5"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</row>
    <row r="316" spans="186:233" hidden="1" x14ac:dyDescent="0.5"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</row>
    <row r="317" spans="186:233" hidden="1" x14ac:dyDescent="0.5"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</row>
    <row r="318" spans="186:233" hidden="1" x14ac:dyDescent="0.5"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</row>
    <row r="319" spans="186:233" hidden="1" x14ac:dyDescent="0.5"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</row>
    <row r="320" spans="186:233" hidden="1" x14ac:dyDescent="0.5"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</row>
    <row r="321" spans="186:233" hidden="1" x14ac:dyDescent="0.5"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</row>
    <row r="322" spans="186:233" hidden="1" x14ac:dyDescent="0.5"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</row>
    <row r="323" spans="186:233" hidden="1" x14ac:dyDescent="0.5"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</row>
    <row r="324" spans="186:233" hidden="1" x14ac:dyDescent="0.5"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</row>
    <row r="325" spans="186:233" hidden="1" x14ac:dyDescent="0.5"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</row>
    <row r="326" spans="186:233" hidden="1" x14ac:dyDescent="0.5"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</row>
    <row r="327" spans="186:233" hidden="1" x14ac:dyDescent="0.5"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</row>
    <row r="328" spans="186:233" hidden="1" x14ac:dyDescent="0.5"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</row>
    <row r="329" spans="186:233" hidden="1" x14ac:dyDescent="0.5"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</row>
    <row r="330" spans="186:233" hidden="1" x14ac:dyDescent="0.5"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</row>
    <row r="331" spans="186:233" hidden="1" x14ac:dyDescent="0.5"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</row>
    <row r="332" spans="186:233" hidden="1" x14ac:dyDescent="0.5"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</row>
    <row r="333" spans="186:233" hidden="1" x14ac:dyDescent="0.5"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</row>
    <row r="334" spans="186:233" hidden="1" x14ac:dyDescent="0.5"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</row>
    <row r="335" spans="186:233" hidden="1" x14ac:dyDescent="0.5"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</row>
    <row r="336" spans="186:233" hidden="1" x14ac:dyDescent="0.5"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</row>
    <row r="337" spans="186:233" hidden="1" x14ac:dyDescent="0.5"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</row>
    <row r="338" spans="186:233" hidden="1" x14ac:dyDescent="0.5"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</row>
    <row r="339" spans="186:233" hidden="1" x14ac:dyDescent="0.5"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</row>
    <row r="340" spans="186:233" hidden="1" x14ac:dyDescent="0.5"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</row>
    <row r="341" spans="186:233" hidden="1" x14ac:dyDescent="0.5"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</row>
    <row r="342" spans="186:233" hidden="1" x14ac:dyDescent="0.5"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</row>
    <row r="343" spans="186:233" hidden="1" x14ac:dyDescent="0.5"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</row>
    <row r="344" spans="186:233" hidden="1" x14ac:dyDescent="0.5"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</row>
    <row r="345" spans="186:233" hidden="1" x14ac:dyDescent="0.5"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</row>
    <row r="346" spans="186:233" hidden="1" x14ac:dyDescent="0.5"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</row>
    <row r="347" spans="186:233" hidden="1" x14ac:dyDescent="0.5"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</row>
    <row r="348" spans="186:233" hidden="1" x14ac:dyDescent="0.5"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</row>
    <row r="349" spans="186:233" hidden="1" x14ac:dyDescent="0.5"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</row>
    <row r="350" spans="186:233" hidden="1" x14ac:dyDescent="0.5"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</row>
    <row r="351" spans="186:233" hidden="1" x14ac:dyDescent="0.5"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</row>
    <row r="352" spans="186:233" hidden="1" x14ac:dyDescent="0.5"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</row>
    <row r="353" spans="186:233" hidden="1" x14ac:dyDescent="0.5"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</row>
    <row r="354" spans="186:233" hidden="1" x14ac:dyDescent="0.5"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</row>
    <row r="355" spans="186:233" hidden="1" x14ac:dyDescent="0.5"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</row>
    <row r="356" spans="186:233" hidden="1" x14ac:dyDescent="0.5"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</row>
    <row r="357" spans="186:233" hidden="1" x14ac:dyDescent="0.5"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</row>
    <row r="358" spans="186:233" hidden="1" x14ac:dyDescent="0.5"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</row>
    <row r="359" spans="186:233" hidden="1" x14ac:dyDescent="0.5"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</row>
    <row r="360" spans="186:233" hidden="1" x14ac:dyDescent="0.5"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</row>
    <row r="361" spans="186:233" hidden="1" x14ac:dyDescent="0.5"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</row>
    <row r="362" spans="186:233" hidden="1" x14ac:dyDescent="0.5"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</row>
    <row r="363" spans="186:233" hidden="1" x14ac:dyDescent="0.5"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</row>
    <row r="364" spans="186:233" hidden="1" x14ac:dyDescent="0.5"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</row>
    <row r="365" spans="186:233" hidden="1" x14ac:dyDescent="0.5"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</row>
    <row r="366" spans="186:233" hidden="1" x14ac:dyDescent="0.5"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</row>
    <row r="367" spans="186:233" hidden="1" x14ac:dyDescent="0.5"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</row>
    <row r="368" spans="186:233" hidden="1" x14ac:dyDescent="0.5"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</row>
    <row r="369" spans="186:233" hidden="1" x14ac:dyDescent="0.5"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</row>
    <row r="370" spans="186:233" hidden="1" x14ac:dyDescent="0.5"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</row>
    <row r="371" spans="186:233" hidden="1" x14ac:dyDescent="0.5"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</row>
    <row r="372" spans="186:233" hidden="1" x14ac:dyDescent="0.5"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</row>
    <row r="373" spans="186:233" hidden="1" x14ac:dyDescent="0.5"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</row>
    <row r="374" spans="186:233" hidden="1" x14ac:dyDescent="0.5"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</row>
    <row r="375" spans="186:233" hidden="1" x14ac:dyDescent="0.5"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</row>
    <row r="376" spans="186:233" hidden="1" x14ac:dyDescent="0.5"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</row>
    <row r="377" spans="186:233" hidden="1" x14ac:dyDescent="0.5"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</row>
    <row r="378" spans="186:233" hidden="1" x14ac:dyDescent="0.5"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</row>
    <row r="379" spans="186:233" hidden="1" x14ac:dyDescent="0.5"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</row>
    <row r="380" spans="186:233" hidden="1" x14ac:dyDescent="0.5"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</row>
    <row r="381" spans="186:233" hidden="1" x14ac:dyDescent="0.5"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</row>
    <row r="382" spans="186:233" hidden="1" x14ac:dyDescent="0.5"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</row>
    <row r="383" spans="186:233" hidden="1" x14ac:dyDescent="0.5"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</row>
    <row r="384" spans="186:233" hidden="1" x14ac:dyDescent="0.5"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</row>
    <row r="385" spans="9:233" hidden="1" x14ac:dyDescent="0.5"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</row>
    <row r="386" spans="9:233" hidden="1" x14ac:dyDescent="0.5"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</row>
    <row r="387" spans="9:233" hidden="1" x14ac:dyDescent="0.5"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</row>
    <row r="388" spans="9:233" hidden="1" x14ac:dyDescent="0.5"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</row>
    <row r="389" spans="9:233" hidden="1" x14ac:dyDescent="0.5"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</row>
    <row r="390" spans="9:233" hidden="1" x14ac:dyDescent="0.5"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</row>
    <row r="391" spans="9:233" hidden="1" x14ac:dyDescent="0.5"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</row>
    <row r="392" spans="9:233" hidden="1" x14ac:dyDescent="0.5"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</row>
    <row r="393" spans="9:233" hidden="1" x14ac:dyDescent="0.5"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</row>
    <row r="394" spans="9:233" hidden="1" x14ac:dyDescent="0.5"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</row>
    <row r="395" spans="9:233" hidden="1" x14ac:dyDescent="0.5"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</row>
    <row r="396" spans="9:233" hidden="1" x14ac:dyDescent="0.5"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</row>
    <row r="397" spans="9:233" hidden="1" x14ac:dyDescent="0.5"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</row>
    <row r="398" spans="9:233" hidden="1" x14ac:dyDescent="0.5"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</row>
    <row r="399" spans="9:233" hidden="1" x14ac:dyDescent="0.5">
      <c r="I399" s="1"/>
      <c r="J399" s="1"/>
      <c r="L399" s="1"/>
      <c r="M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</row>
    <row r="400" spans="9:233" hidden="1" x14ac:dyDescent="0.5">
      <c r="I400" s="1"/>
      <c r="J400" s="1"/>
      <c r="L400" s="1"/>
      <c r="M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</row>
    <row r="401" s="1" customFormat="1" hidden="1" x14ac:dyDescent="0.5"/>
    <row r="402" s="1" customFormat="1" hidden="1" x14ac:dyDescent="0.5"/>
    <row r="403" s="1" customFormat="1" hidden="1" x14ac:dyDescent="0.5"/>
    <row r="404" s="1" customFormat="1" hidden="1" x14ac:dyDescent="0.5"/>
    <row r="405" s="1" customFormat="1" hidden="1" x14ac:dyDescent="0.5"/>
    <row r="406" s="1" customFormat="1" hidden="1" x14ac:dyDescent="0.5"/>
    <row r="407" s="1" customFormat="1" hidden="1" x14ac:dyDescent="0.5"/>
    <row r="408" s="1" customFormat="1" hidden="1" x14ac:dyDescent="0.5"/>
    <row r="409" s="1" customFormat="1" hidden="1" x14ac:dyDescent="0.5"/>
    <row r="410" s="1" customFormat="1" hidden="1" x14ac:dyDescent="0.5"/>
    <row r="411" s="1" customFormat="1" hidden="1" x14ac:dyDescent="0.5"/>
    <row r="412" s="1" customFormat="1" hidden="1" x14ac:dyDescent="0.5"/>
    <row r="413" s="1" customFormat="1" hidden="1" x14ac:dyDescent="0.5"/>
    <row r="414" s="1" customFormat="1" hidden="1" x14ac:dyDescent="0.5"/>
    <row r="415" s="1" customFormat="1" hidden="1" x14ac:dyDescent="0.5"/>
    <row r="416" s="1" customFormat="1" hidden="1" x14ac:dyDescent="0.5"/>
    <row r="417" s="1" customFormat="1" hidden="1" x14ac:dyDescent="0.5"/>
    <row r="418" s="1" customFormat="1" hidden="1" x14ac:dyDescent="0.5"/>
    <row r="419" s="1" customFormat="1" hidden="1" x14ac:dyDescent="0.5"/>
    <row r="420" s="1" customFormat="1" hidden="1" x14ac:dyDescent="0.5"/>
    <row r="421" s="1" customFormat="1" hidden="1" x14ac:dyDescent="0.5"/>
    <row r="422" s="1" customFormat="1" hidden="1" x14ac:dyDescent="0.5"/>
    <row r="423" s="1" customFormat="1" hidden="1" x14ac:dyDescent="0.5"/>
    <row r="424" s="1" customFormat="1" hidden="1" x14ac:dyDescent="0.5"/>
    <row r="425" s="1" customFormat="1" hidden="1" x14ac:dyDescent="0.5"/>
    <row r="426" s="1" customFormat="1" hidden="1" x14ac:dyDescent="0.5"/>
    <row r="427" s="1" customFormat="1" hidden="1" x14ac:dyDescent="0.5"/>
    <row r="428" s="1" customFormat="1" hidden="1" x14ac:dyDescent="0.5"/>
    <row r="429" s="1" customFormat="1" hidden="1" x14ac:dyDescent="0.5"/>
    <row r="430" s="1" customFormat="1" hidden="1" x14ac:dyDescent="0.5"/>
    <row r="431" s="1" customFormat="1" hidden="1" x14ac:dyDescent="0.5"/>
    <row r="432" s="1" customFormat="1" hidden="1" x14ac:dyDescent="0.5"/>
    <row r="433" s="1" customFormat="1" hidden="1" x14ac:dyDescent="0.5"/>
    <row r="434" s="1" customFormat="1" hidden="1" x14ac:dyDescent="0.5"/>
    <row r="435" s="1" customFormat="1" hidden="1" x14ac:dyDescent="0.5"/>
    <row r="436" s="1" customFormat="1" hidden="1" x14ac:dyDescent="0.5"/>
    <row r="437" s="1" customFormat="1" hidden="1" x14ac:dyDescent="0.5"/>
    <row r="438" s="1" customFormat="1" hidden="1" x14ac:dyDescent="0.5"/>
    <row r="439" s="1" customFormat="1" hidden="1" x14ac:dyDescent="0.5"/>
    <row r="440" s="1" customFormat="1" hidden="1" x14ac:dyDescent="0.5"/>
    <row r="441" s="1" customFormat="1" hidden="1" x14ac:dyDescent="0.5"/>
    <row r="442" s="1" customFormat="1" hidden="1" x14ac:dyDescent="0.5"/>
    <row r="443" s="1" customFormat="1" hidden="1" x14ac:dyDescent="0.5"/>
    <row r="444" s="1" customFormat="1" hidden="1" x14ac:dyDescent="0.5"/>
    <row r="445" s="1" customFormat="1" hidden="1" x14ac:dyDescent="0.5"/>
    <row r="446" s="1" customFormat="1" hidden="1" x14ac:dyDescent="0.5"/>
    <row r="447" s="1" customFormat="1" hidden="1" x14ac:dyDescent="0.5"/>
    <row r="448" s="1" customFormat="1" hidden="1" x14ac:dyDescent="0.5"/>
    <row r="449" s="1" customFormat="1" hidden="1" x14ac:dyDescent="0.5"/>
    <row r="450" s="1" customFormat="1" hidden="1" x14ac:dyDescent="0.5"/>
    <row r="451" s="1" customFormat="1" hidden="1" x14ac:dyDescent="0.5"/>
    <row r="452" s="1" customFormat="1" hidden="1" x14ac:dyDescent="0.5"/>
    <row r="453" s="1" customFormat="1" hidden="1" x14ac:dyDescent="0.5"/>
    <row r="454" s="1" customFormat="1" hidden="1" x14ac:dyDescent="0.5"/>
    <row r="455" s="1" customFormat="1" hidden="1" x14ac:dyDescent="0.5"/>
    <row r="456" s="1" customFormat="1" hidden="1" x14ac:dyDescent="0.5"/>
    <row r="457" s="1" customFormat="1" hidden="1" x14ac:dyDescent="0.5"/>
    <row r="458" s="1" customFormat="1" hidden="1" x14ac:dyDescent="0.5"/>
    <row r="459" s="1" customFormat="1" hidden="1" x14ac:dyDescent="0.5"/>
    <row r="460" s="1" customFormat="1" hidden="1" x14ac:dyDescent="0.5"/>
    <row r="461" s="1" customFormat="1" hidden="1" x14ac:dyDescent="0.5"/>
    <row r="462" s="1" customFormat="1" hidden="1" x14ac:dyDescent="0.5"/>
    <row r="463" s="1" customFormat="1" hidden="1" x14ac:dyDescent="0.5"/>
    <row r="464" s="1" customFormat="1" hidden="1" x14ac:dyDescent="0.5"/>
    <row r="465" s="1" customFormat="1" hidden="1" x14ac:dyDescent="0.5"/>
    <row r="466" s="1" customFormat="1" hidden="1" x14ac:dyDescent="0.5"/>
    <row r="467" s="1" customFormat="1" hidden="1" x14ac:dyDescent="0.5"/>
    <row r="468" s="1" customFormat="1" hidden="1" x14ac:dyDescent="0.5"/>
    <row r="469" s="1" customFormat="1" hidden="1" x14ac:dyDescent="0.5"/>
    <row r="470" s="1" customFormat="1" hidden="1" x14ac:dyDescent="0.5"/>
    <row r="471" s="1" customFormat="1" hidden="1" x14ac:dyDescent="0.5"/>
    <row r="472" s="1" customFormat="1" hidden="1" x14ac:dyDescent="0.5"/>
    <row r="473" s="1" customFormat="1" hidden="1" x14ac:dyDescent="0.5"/>
    <row r="474" s="1" customFormat="1" hidden="1" x14ac:dyDescent="0.5"/>
    <row r="475" s="1" customFormat="1" hidden="1" x14ac:dyDescent="0.5"/>
    <row r="476" s="1" customFormat="1" hidden="1" x14ac:dyDescent="0.5"/>
    <row r="477" s="1" customFormat="1" hidden="1" x14ac:dyDescent="0.5"/>
    <row r="478" s="1" customFormat="1" hidden="1" x14ac:dyDescent="0.5"/>
    <row r="479" s="1" customFormat="1" hidden="1" x14ac:dyDescent="0.5"/>
    <row r="480" s="1" customFormat="1" hidden="1" x14ac:dyDescent="0.5"/>
    <row r="481" s="1" customFormat="1" hidden="1" x14ac:dyDescent="0.5"/>
    <row r="482" s="1" customFormat="1" hidden="1" x14ac:dyDescent="0.5"/>
    <row r="483" s="1" customFormat="1" hidden="1" x14ac:dyDescent="0.5"/>
    <row r="484" s="1" customFormat="1" hidden="1" x14ac:dyDescent="0.5"/>
    <row r="485" s="1" customFormat="1" hidden="1" x14ac:dyDescent="0.5"/>
    <row r="486" s="1" customFormat="1" hidden="1" x14ac:dyDescent="0.5"/>
    <row r="487" s="1" customFormat="1" hidden="1" x14ac:dyDescent="0.5"/>
    <row r="488" s="1" customFormat="1" hidden="1" x14ac:dyDescent="0.5"/>
    <row r="489" s="1" customFormat="1" hidden="1" x14ac:dyDescent="0.5"/>
    <row r="490" s="1" customFormat="1" hidden="1" x14ac:dyDescent="0.5"/>
    <row r="491" s="1" customFormat="1" hidden="1" x14ac:dyDescent="0.5"/>
    <row r="492" s="1" customFormat="1" hidden="1" x14ac:dyDescent="0.5"/>
    <row r="493" s="1" customFormat="1" hidden="1" x14ac:dyDescent="0.5"/>
    <row r="494" s="1" customFormat="1" hidden="1" x14ac:dyDescent="0.5"/>
    <row r="495" s="1" customFormat="1" hidden="1" x14ac:dyDescent="0.5"/>
    <row r="496" s="1" customFormat="1" hidden="1" x14ac:dyDescent="0.5"/>
    <row r="497" s="1" customFormat="1" hidden="1" x14ac:dyDescent="0.5"/>
    <row r="498" s="1" customFormat="1" hidden="1" x14ac:dyDescent="0.5"/>
    <row r="499" s="1" customFormat="1" hidden="1" x14ac:dyDescent="0.5"/>
    <row r="500" s="1" customFormat="1" hidden="1" x14ac:dyDescent="0.5"/>
    <row r="501" s="1" customFormat="1" hidden="1" x14ac:dyDescent="0.5"/>
    <row r="502" s="1" customFormat="1" hidden="1" x14ac:dyDescent="0.5"/>
    <row r="503" s="1" customFormat="1" hidden="1" x14ac:dyDescent="0.5"/>
    <row r="504" s="1" customFormat="1" hidden="1" x14ac:dyDescent="0.5"/>
    <row r="505" s="1" customFormat="1" hidden="1" x14ac:dyDescent="0.5"/>
    <row r="506" s="1" customFormat="1" hidden="1" x14ac:dyDescent="0.5"/>
    <row r="507" s="1" customFormat="1" hidden="1" x14ac:dyDescent="0.5"/>
    <row r="508" s="1" customFormat="1" hidden="1" x14ac:dyDescent="0.5"/>
    <row r="509" s="1" customFormat="1" hidden="1" x14ac:dyDescent="0.5"/>
    <row r="510" s="1" customFormat="1" hidden="1" x14ac:dyDescent="0.5"/>
    <row r="511" s="1" customFormat="1" hidden="1" x14ac:dyDescent="0.5"/>
    <row r="512" s="1" customFormat="1" hidden="1" x14ac:dyDescent="0.5"/>
    <row r="513" s="1" customFormat="1" hidden="1" x14ac:dyDescent="0.5"/>
    <row r="514" s="1" customFormat="1" hidden="1" x14ac:dyDescent="0.5"/>
    <row r="515" s="1" customFormat="1" hidden="1" x14ac:dyDescent="0.5"/>
    <row r="516" s="1" customFormat="1" hidden="1" x14ac:dyDescent="0.5"/>
    <row r="517" s="1" customFormat="1" hidden="1" x14ac:dyDescent="0.5"/>
    <row r="518" s="1" customFormat="1" hidden="1" x14ac:dyDescent="0.5"/>
    <row r="519" s="1" customFormat="1" hidden="1" x14ac:dyDescent="0.5"/>
    <row r="520" s="1" customFormat="1" hidden="1" x14ac:dyDescent="0.5"/>
    <row r="521" s="1" customFormat="1" hidden="1" x14ac:dyDescent="0.5"/>
    <row r="522" s="1" customFormat="1" hidden="1" x14ac:dyDescent="0.5"/>
    <row r="523" s="1" customFormat="1" hidden="1" x14ac:dyDescent="0.5"/>
    <row r="524" s="1" customFormat="1" hidden="1" x14ac:dyDescent="0.5"/>
    <row r="525" s="1" customFormat="1" hidden="1" x14ac:dyDescent="0.5"/>
    <row r="526" s="1" customFormat="1" hidden="1" x14ac:dyDescent="0.5"/>
    <row r="527" s="1" customFormat="1" hidden="1" x14ac:dyDescent="0.5"/>
    <row r="528" s="1" customFormat="1" hidden="1" x14ac:dyDescent="0.5"/>
    <row r="529" s="1" customFormat="1" hidden="1" x14ac:dyDescent="0.5"/>
    <row r="530" s="1" customFormat="1" hidden="1" x14ac:dyDescent="0.5"/>
    <row r="531" s="1" customFormat="1" hidden="1" x14ac:dyDescent="0.5"/>
    <row r="532" s="1" customFormat="1" hidden="1" x14ac:dyDescent="0.5"/>
    <row r="533" s="1" customFormat="1" hidden="1" x14ac:dyDescent="0.5"/>
    <row r="534" s="1" customFormat="1" hidden="1" x14ac:dyDescent="0.5"/>
    <row r="535" s="1" customFormat="1" hidden="1" x14ac:dyDescent="0.5"/>
    <row r="536" s="1" customFormat="1" hidden="1" x14ac:dyDescent="0.5"/>
    <row r="537" s="1" customFormat="1" hidden="1" x14ac:dyDescent="0.5"/>
    <row r="538" s="1" customFormat="1" hidden="1" x14ac:dyDescent="0.5"/>
    <row r="539" s="1" customFormat="1" hidden="1" x14ac:dyDescent="0.5"/>
    <row r="540" s="1" customFormat="1" hidden="1" x14ac:dyDescent="0.5"/>
    <row r="541" s="1" customFormat="1" hidden="1" x14ac:dyDescent="0.5"/>
    <row r="542" s="1" customFormat="1" hidden="1" x14ac:dyDescent="0.5"/>
    <row r="543" s="1" customFormat="1" hidden="1" x14ac:dyDescent="0.5"/>
    <row r="544" s="1" customFormat="1" hidden="1" x14ac:dyDescent="0.5"/>
    <row r="545" s="1" customFormat="1" hidden="1" x14ac:dyDescent="0.5"/>
    <row r="546" s="1" customFormat="1" hidden="1" x14ac:dyDescent="0.5"/>
    <row r="547" s="1" customFormat="1" hidden="1" x14ac:dyDescent="0.5"/>
    <row r="548" s="1" customFormat="1" hidden="1" x14ac:dyDescent="0.5"/>
    <row r="549" s="1" customFormat="1" hidden="1" x14ac:dyDescent="0.5"/>
    <row r="550" s="1" customFormat="1" hidden="1" x14ac:dyDescent="0.5"/>
    <row r="551" s="1" customFormat="1" hidden="1" x14ac:dyDescent="0.5"/>
    <row r="552" s="1" customFormat="1" hidden="1" x14ac:dyDescent="0.5"/>
    <row r="553" s="1" customFormat="1" hidden="1" x14ac:dyDescent="0.5"/>
    <row r="554" s="1" customFormat="1" hidden="1" x14ac:dyDescent="0.5"/>
    <row r="555" s="1" customFormat="1" hidden="1" x14ac:dyDescent="0.5"/>
    <row r="556" s="1" customFormat="1" hidden="1" x14ac:dyDescent="0.5"/>
    <row r="557" s="1" customFormat="1" hidden="1" x14ac:dyDescent="0.5"/>
    <row r="558" s="1" customFormat="1" hidden="1" x14ac:dyDescent="0.5"/>
    <row r="559" s="1" customFormat="1" hidden="1" x14ac:dyDescent="0.5"/>
    <row r="560" s="1" customFormat="1" hidden="1" x14ac:dyDescent="0.5"/>
    <row r="561" s="1" customFormat="1" hidden="1" x14ac:dyDescent="0.5"/>
    <row r="562" s="1" customFormat="1" hidden="1" x14ac:dyDescent="0.5"/>
    <row r="563" s="1" customFormat="1" hidden="1" x14ac:dyDescent="0.5"/>
    <row r="564" s="1" customFormat="1" hidden="1" x14ac:dyDescent="0.5"/>
    <row r="565" s="1" customFormat="1" hidden="1" x14ac:dyDescent="0.5"/>
    <row r="566" s="1" customFormat="1" hidden="1" x14ac:dyDescent="0.5"/>
    <row r="567" s="1" customFormat="1" hidden="1" x14ac:dyDescent="0.5"/>
    <row r="568" s="1" customFormat="1" hidden="1" x14ac:dyDescent="0.5"/>
    <row r="569" s="1" customFormat="1" hidden="1" x14ac:dyDescent="0.5"/>
    <row r="570" s="1" customFormat="1" hidden="1" x14ac:dyDescent="0.5"/>
    <row r="571" s="1" customFormat="1" hidden="1" x14ac:dyDescent="0.5"/>
    <row r="572" s="1" customFormat="1" hidden="1" x14ac:dyDescent="0.5"/>
    <row r="573" s="1" customFormat="1" hidden="1" x14ac:dyDescent="0.5"/>
    <row r="574" s="1" customFormat="1" hidden="1" x14ac:dyDescent="0.5"/>
    <row r="575" s="1" customFormat="1" hidden="1" x14ac:dyDescent="0.5"/>
    <row r="576" s="1" customFormat="1" hidden="1" x14ac:dyDescent="0.5"/>
    <row r="577" s="1" customFormat="1" hidden="1" x14ac:dyDescent="0.5"/>
    <row r="578" s="1" customFormat="1" hidden="1" x14ac:dyDescent="0.5"/>
    <row r="579" s="1" customFormat="1" hidden="1" x14ac:dyDescent="0.5"/>
    <row r="580" s="1" customFormat="1" hidden="1" x14ac:dyDescent="0.5"/>
    <row r="581" s="1" customFormat="1" hidden="1" x14ac:dyDescent="0.5"/>
    <row r="582" s="1" customFormat="1" hidden="1" x14ac:dyDescent="0.5"/>
    <row r="583" s="1" customFormat="1" hidden="1" x14ac:dyDescent="0.5"/>
    <row r="584" s="1" customFormat="1" hidden="1" x14ac:dyDescent="0.5"/>
    <row r="585" s="1" customFormat="1" hidden="1" x14ac:dyDescent="0.5"/>
    <row r="586" s="1" customFormat="1" hidden="1" x14ac:dyDescent="0.5"/>
    <row r="587" s="1" customFormat="1" hidden="1" x14ac:dyDescent="0.5"/>
    <row r="588" s="1" customFormat="1" hidden="1" x14ac:dyDescent="0.5"/>
    <row r="589" s="1" customFormat="1" hidden="1" x14ac:dyDescent="0.5"/>
    <row r="590" s="1" customFormat="1" hidden="1" x14ac:dyDescent="0.5"/>
    <row r="591" s="1" customFormat="1" hidden="1" x14ac:dyDescent="0.5"/>
    <row r="592" s="1" customFormat="1" hidden="1" x14ac:dyDescent="0.5"/>
    <row r="593" s="1" customFormat="1" hidden="1" x14ac:dyDescent="0.5"/>
    <row r="594" s="1" customFormat="1" hidden="1" x14ac:dyDescent="0.5"/>
    <row r="595" s="1" customFormat="1" hidden="1" x14ac:dyDescent="0.5"/>
    <row r="596" s="1" customFormat="1" hidden="1" x14ac:dyDescent="0.5"/>
    <row r="597" s="1" customFormat="1" hidden="1" x14ac:dyDescent="0.5"/>
    <row r="598" s="1" customFormat="1" hidden="1" x14ac:dyDescent="0.5"/>
    <row r="599" s="1" customFormat="1" hidden="1" x14ac:dyDescent="0.5"/>
    <row r="600" s="1" customFormat="1" hidden="1" x14ac:dyDescent="0.5"/>
    <row r="601" s="1" customFormat="1" hidden="1" x14ac:dyDescent="0.5"/>
    <row r="602" s="1" customFormat="1" hidden="1" x14ac:dyDescent="0.5"/>
    <row r="603" s="1" customFormat="1" hidden="1" x14ac:dyDescent="0.5"/>
    <row r="604" s="1" customFormat="1" hidden="1" x14ac:dyDescent="0.5"/>
    <row r="605" s="1" customFormat="1" hidden="1" x14ac:dyDescent="0.5"/>
    <row r="606" s="1" customFormat="1" hidden="1" x14ac:dyDescent="0.5"/>
    <row r="607" s="1" customFormat="1" hidden="1" x14ac:dyDescent="0.5"/>
    <row r="608" s="1" customFormat="1" hidden="1" x14ac:dyDescent="0.5"/>
    <row r="609" s="1" customFormat="1" hidden="1" x14ac:dyDescent="0.5"/>
    <row r="610" s="1" customFormat="1" hidden="1" x14ac:dyDescent="0.5"/>
    <row r="611" s="1" customFormat="1" hidden="1" x14ac:dyDescent="0.5"/>
    <row r="612" s="1" customFormat="1" hidden="1" x14ac:dyDescent="0.5"/>
    <row r="613" s="1" customFormat="1" hidden="1" x14ac:dyDescent="0.5"/>
    <row r="614" s="1" customFormat="1" hidden="1" x14ac:dyDescent="0.5"/>
    <row r="615" s="1" customFormat="1" hidden="1" x14ac:dyDescent="0.5"/>
    <row r="616" s="1" customFormat="1" hidden="1" x14ac:dyDescent="0.5"/>
    <row r="617" s="1" customFormat="1" hidden="1" x14ac:dyDescent="0.5"/>
    <row r="618" s="1" customFormat="1" hidden="1" x14ac:dyDescent="0.5"/>
    <row r="619" s="1" customFormat="1" hidden="1" x14ac:dyDescent="0.5"/>
    <row r="620" s="1" customFormat="1" hidden="1" x14ac:dyDescent="0.5"/>
    <row r="621" s="1" customFormat="1" hidden="1" x14ac:dyDescent="0.5"/>
    <row r="622" s="1" customFormat="1" hidden="1" x14ac:dyDescent="0.5"/>
    <row r="623" s="1" customFormat="1" hidden="1" x14ac:dyDescent="0.5"/>
    <row r="624" s="1" customFormat="1" hidden="1" x14ac:dyDescent="0.5"/>
    <row r="625" s="1" customFormat="1" hidden="1" x14ac:dyDescent="0.5"/>
    <row r="626" s="1" customFormat="1" hidden="1" x14ac:dyDescent="0.5"/>
    <row r="627" s="1" customFormat="1" hidden="1" x14ac:dyDescent="0.5"/>
    <row r="628" s="1" customFormat="1" hidden="1" x14ac:dyDescent="0.5"/>
    <row r="629" s="1" customFormat="1" hidden="1" x14ac:dyDescent="0.5"/>
    <row r="630" s="1" customFormat="1" hidden="1" x14ac:dyDescent="0.5"/>
    <row r="631" s="1" customFormat="1" hidden="1" x14ac:dyDescent="0.5"/>
    <row r="632" s="1" customFormat="1" hidden="1" x14ac:dyDescent="0.5"/>
    <row r="633" s="1" customFormat="1" hidden="1" x14ac:dyDescent="0.5"/>
    <row r="634" s="1" customFormat="1" hidden="1" x14ac:dyDescent="0.5"/>
    <row r="635" s="1" customFormat="1" hidden="1" x14ac:dyDescent="0.5"/>
    <row r="636" s="1" customFormat="1" hidden="1" x14ac:dyDescent="0.5"/>
    <row r="637" s="1" customFormat="1" hidden="1" x14ac:dyDescent="0.5"/>
    <row r="638" s="1" customFormat="1" hidden="1" x14ac:dyDescent="0.5"/>
    <row r="639" s="1" customFormat="1" hidden="1" x14ac:dyDescent="0.5"/>
    <row r="640" s="1" customFormat="1" hidden="1" x14ac:dyDescent="0.5"/>
    <row r="641" s="1" customFormat="1" hidden="1" x14ac:dyDescent="0.5"/>
    <row r="642" s="1" customFormat="1" hidden="1" x14ac:dyDescent="0.5"/>
    <row r="643" s="1" customFormat="1" hidden="1" x14ac:dyDescent="0.5"/>
    <row r="644" s="1" customFormat="1" hidden="1" x14ac:dyDescent="0.5"/>
    <row r="645" s="1" customFormat="1" hidden="1" x14ac:dyDescent="0.5"/>
    <row r="646" s="1" customFormat="1" hidden="1" x14ac:dyDescent="0.5"/>
    <row r="647" s="1" customFormat="1" hidden="1" x14ac:dyDescent="0.5"/>
    <row r="648" s="1" customFormat="1" hidden="1" x14ac:dyDescent="0.5"/>
    <row r="649" s="1" customFormat="1" hidden="1" x14ac:dyDescent="0.5"/>
    <row r="650" s="1" customFormat="1" hidden="1" x14ac:dyDescent="0.5"/>
    <row r="651" s="1" customFormat="1" hidden="1" x14ac:dyDescent="0.5"/>
    <row r="652" s="1" customFormat="1" hidden="1" x14ac:dyDescent="0.5"/>
    <row r="653" s="1" customFormat="1" hidden="1" x14ac:dyDescent="0.5"/>
    <row r="654" s="1" customFormat="1" hidden="1" x14ac:dyDescent="0.5"/>
    <row r="655" s="1" customFormat="1" hidden="1" x14ac:dyDescent="0.5"/>
    <row r="656" s="1" customFormat="1" hidden="1" x14ac:dyDescent="0.5"/>
    <row r="657" s="1" customFormat="1" hidden="1" x14ac:dyDescent="0.5"/>
    <row r="658" s="1" customFormat="1" hidden="1" x14ac:dyDescent="0.5"/>
    <row r="659" s="1" customFormat="1" hidden="1" x14ac:dyDescent="0.5"/>
    <row r="660" s="1" customFormat="1" hidden="1" x14ac:dyDescent="0.5"/>
    <row r="661" s="1" customFormat="1" hidden="1" x14ac:dyDescent="0.5"/>
    <row r="662" s="1" customFormat="1" hidden="1" x14ac:dyDescent="0.5"/>
    <row r="663" s="1" customFormat="1" hidden="1" x14ac:dyDescent="0.5"/>
    <row r="664" s="1" customFormat="1" hidden="1" x14ac:dyDescent="0.5"/>
    <row r="665" s="1" customFormat="1" hidden="1" x14ac:dyDescent="0.5"/>
    <row r="666" s="1" customFormat="1" hidden="1" x14ac:dyDescent="0.5"/>
    <row r="667" s="1" customFormat="1" hidden="1" x14ac:dyDescent="0.5"/>
    <row r="668" s="1" customFormat="1" hidden="1" x14ac:dyDescent="0.5"/>
    <row r="669" s="1" customFormat="1" hidden="1" x14ac:dyDescent="0.5"/>
    <row r="670" s="1" customFormat="1" hidden="1" x14ac:dyDescent="0.5"/>
    <row r="671" s="1" customFormat="1" hidden="1" x14ac:dyDescent="0.5"/>
    <row r="672" s="1" customFormat="1" hidden="1" x14ac:dyDescent="0.5"/>
    <row r="673" s="1" customFormat="1" hidden="1" x14ac:dyDescent="0.5"/>
    <row r="674" s="1" customFormat="1" hidden="1" x14ac:dyDescent="0.5"/>
    <row r="675" s="1" customFormat="1" hidden="1" x14ac:dyDescent="0.5"/>
    <row r="676" s="1" customFormat="1" hidden="1" x14ac:dyDescent="0.5"/>
    <row r="677" s="1" customFormat="1" hidden="1" x14ac:dyDescent="0.5"/>
    <row r="678" s="1" customFormat="1" hidden="1" x14ac:dyDescent="0.5"/>
    <row r="679" s="1" customFormat="1" hidden="1" x14ac:dyDescent="0.5"/>
    <row r="680" s="1" customFormat="1" hidden="1" x14ac:dyDescent="0.5"/>
    <row r="681" s="1" customFormat="1" hidden="1" x14ac:dyDescent="0.5"/>
    <row r="682" s="1" customFormat="1" hidden="1" x14ac:dyDescent="0.5"/>
    <row r="683" s="1" customFormat="1" hidden="1" x14ac:dyDescent="0.5"/>
    <row r="684" s="1" customFormat="1" hidden="1" x14ac:dyDescent="0.5"/>
    <row r="685" s="1" customFormat="1" hidden="1" x14ac:dyDescent="0.5"/>
    <row r="686" s="1" customFormat="1" hidden="1" x14ac:dyDescent="0.5"/>
    <row r="687" s="1" customFormat="1" hidden="1" x14ac:dyDescent="0.5"/>
    <row r="688" s="1" customFormat="1" hidden="1" x14ac:dyDescent="0.5"/>
    <row r="689" s="1" customFormat="1" hidden="1" x14ac:dyDescent="0.5"/>
    <row r="690" s="1" customFormat="1" hidden="1" x14ac:dyDescent="0.5"/>
    <row r="691" s="1" customFormat="1" hidden="1" x14ac:dyDescent="0.5"/>
    <row r="692" s="1" customFormat="1" hidden="1" x14ac:dyDescent="0.5"/>
    <row r="693" s="1" customFormat="1" hidden="1" x14ac:dyDescent="0.5"/>
    <row r="694" s="1" customFormat="1" hidden="1" x14ac:dyDescent="0.5"/>
    <row r="695" s="1" customFormat="1" hidden="1" x14ac:dyDescent="0.5"/>
    <row r="696" s="1" customFormat="1" hidden="1" x14ac:dyDescent="0.5"/>
    <row r="697" s="1" customFormat="1" hidden="1" x14ac:dyDescent="0.5"/>
    <row r="698" s="1" customFormat="1" hidden="1" x14ac:dyDescent="0.5"/>
    <row r="699" s="1" customFormat="1" hidden="1" x14ac:dyDescent="0.5"/>
    <row r="700" s="1" customFormat="1" hidden="1" x14ac:dyDescent="0.5"/>
    <row r="701" s="1" customFormat="1" hidden="1" x14ac:dyDescent="0.5"/>
    <row r="702" s="1" customFormat="1" hidden="1" x14ac:dyDescent="0.5"/>
    <row r="703" s="1" customFormat="1" hidden="1" x14ac:dyDescent="0.5"/>
    <row r="704" s="1" customFormat="1" hidden="1" x14ac:dyDescent="0.5"/>
    <row r="705" s="1" customFormat="1" hidden="1" x14ac:dyDescent="0.5"/>
    <row r="706" s="1" customFormat="1" hidden="1" x14ac:dyDescent="0.5"/>
    <row r="707" s="1" customFormat="1" hidden="1" x14ac:dyDescent="0.5"/>
    <row r="708" s="1" customFormat="1" hidden="1" x14ac:dyDescent="0.5"/>
    <row r="709" s="1" customFormat="1" hidden="1" x14ac:dyDescent="0.5"/>
    <row r="710" s="1" customFormat="1" hidden="1" x14ac:dyDescent="0.5"/>
    <row r="711" s="1" customFormat="1" hidden="1" x14ac:dyDescent="0.5"/>
    <row r="712" s="1" customFormat="1" hidden="1" x14ac:dyDescent="0.5"/>
    <row r="713" s="1" customFormat="1" hidden="1" x14ac:dyDescent="0.5"/>
    <row r="714" s="1" customFormat="1" hidden="1" x14ac:dyDescent="0.5"/>
    <row r="715" s="1" customFormat="1" hidden="1" x14ac:dyDescent="0.5"/>
    <row r="716" s="1" customFormat="1" hidden="1" x14ac:dyDescent="0.5"/>
    <row r="717" s="1" customFormat="1" hidden="1" x14ac:dyDescent="0.5"/>
    <row r="718" s="1" customFormat="1" hidden="1" x14ac:dyDescent="0.5"/>
    <row r="719" s="1" customFormat="1" hidden="1" x14ac:dyDescent="0.5"/>
    <row r="720" s="1" customFormat="1" hidden="1" x14ac:dyDescent="0.5"/>
    <row r="721" s="1" customFormat="1" hidden="1" x14ac:dyDescent="0.5"/>
    <row r="722" s="1" customFormat="1" hidden="1" x14ac:dyDescent="0.5"/>
    <row r="723" s="1" customFormat="1" hidden="1" x14ac:dyDescent="0.5"/>
    <row r="724" s="1" customFormat="1" hidden="1" x14ac:dyDescent="0.5"/>
    <row r="725" s="1" customFormat="1" hidden="1" x14ac:dyDescent="0.5"/>
    <row r="726" s="1" customFormat="1" hidden="1" x14ac:dyDescent="0.5"/>
    <row r="727" s="1" customFormat="1" hidden="1" x14ac:dyDescent="0.5"/>
    <row r="728" s="1" customFormat="1" hidden="1" x14ac:dyDescent="0.5"/>
    <row r="729" s="1" customFormat="1" hidden="1" x14ac:dyDescent="0.5"/>
    <row r="730" s="1" customFormat="1" hidden="1" x14ac:dyDescent="0.5"/>
    <row r="731" s="1" customFormat="1" hidden="1" x14ac:dyDescent="0.5"/>
    <row r="732" s="1" customFormat="1" hidden="1" x14ac:dyDescent="0.5"/>
    <row r="733" s="1" customFormat="1" hidden="1" x14ac:dyDescent="0.5"/>
    <row r="734" s="1" customFormat="1" hidden="1" x14ac:dyDescent="0.5"/>
    <row r="735" s="1" customFormat="1" hidden="1" x14ac:dyDescent="0.5"/>
    <row r="736" s="1" customFormat="1" hidden="1" x14ac:dyDescent="0.5"/>
    <row r="737" s="1" customFormat="1" hidden="1" x14ac:dyDescent="0.5"/>
    <row r="738" s="1" customFormat="1" hidden="1" x14ac:dyDescent="0.5"/>
    <row r="739" s="1" customFormat="1" hidden="1" x14ac:dyDescent="0.5"/>
    <row r="740" s="1" customFormat="1" hidden="1" x14ac:dyDescent="0.5"/>
    <row r="741" s="1" customFormat="1" hidden="1" x14ac:dyDescent="0.5"/>
    <row r="742" s="1" customFormat="1" hidden="1" x14ac:dyDescent="0.5"/>
    <row r="743" s="1" customFormat="1" hidden="1" x14ac:dyDescent="0.5"/>
    <row r="744" s="1" customFormat="1" hidden="1" x14ac:dyDescent="0.5"/>
    <row r="745" s="1" customFormat="1" hidden="1" x14ac:dyDescent="0.5"/>
    <row r="746" s="1" customFormat="1" hidden="1" x14ac:dyDescent="0.5"/>
    <row r="747" s="1" customFormat="1" hidden="1" x14ac:dyDescent="0.5"/>
    <row r="748" s="1" customFormat="1" hidden="1" x14ac:dyDescent="0.5"/>
    <row r="749" s="1" customFormat="1" hidden="1" x14ac:dyDescent="0.5"/>
    <row r="750" s="1" customFormat="1" hidden="1" x14ac:dyDescent="0.5"/>
    <row r="751" s="1" customFormat="1" hidden="1" x14ac:dyDescent="0.5"/>
    <row r="752" s="1" customFormat="1" hidden="1" x14ac:dyDescent="0.5"/>
    <row r="753" s="1" customFormat="1" hidden="1" x14ac:dyDescent="0.5"/>
    <row r="754" s="1" customFormat="1" hidden="1" x14ac:dyDescent="0.5"/>
    <row r="755" s="1" customFormat="1" hidden="1" x14ac:dyDescent="0.5"/>
    <row r="756" s="1" customFormat="1" hidden="1" x14ac:dyDescent="0.5"/>
    <row r="757" s="1" customFormat="1" hidden="1" x14ac:dyDescent="0.5"/>
    <row r="758" s="1" customFormat="1" hidden="1" x14ac:dyDescent="0.5"/>
    <row r="759" s="1" customFormat="1" hidden="1" x14ac:dyDescent="0.5"/>
    <row r="760" s="1" customFormat="1" hidden="1" x14ac:dyDescent="0.5"/>
    <row r="761" s="1" customFormat="1" hidden="1" x14ac:dyDescent="0.5"/>
    <row r="762" s="1" customFormat="1" hidden="1" x14ac:dyDescent="0.5"/>
    <row r="763" s="1" customFormat="1" hidden="1" x14ac:dyDescent="0.5"/>
    <row r="764" s="1" customFormat="1" hidden="1" x14ac:dyDescent="0.5"/>
    <row r="765" s="1" customFormat="1" hidden="1" x14ac:dyDescent="0.5"/>
    <row r="766" s="1" customFormat="1" hidden="1" x14ac:dyDescent="0.5"/>
    <row r="767" s="1" customFormat="1" hidden="1" x14ac:dyDescent="0.5"/>
    <row r="768" s="1" customFormat="1" hidden="1" x14ac:dyDescent="0.5"/>
    <row r="769" s="1" customFormat="1" hidden="1" x14ac:dyDescent="0.5"/>
    <row r="770" s="1" customFormat="1" hidden="1" x14ac:dyDescent="0.5"/>
    <row r="771" s="1" customFormat="1" hidden="1" x14ac:dyDescent="0.5"/>
    <row r="772" s="1" customFormat="1" hidden="1" x14ac:dyDescent="0.5"/>
    <row r="773" s="1" customFormat="1" hidden="1" x14ac:dyDescent="0.5"/>
    <row r="774" s="1" customFormat="1" hidden="1" x14ac:dyDescent="0.5"/>
    <row r="775" s="1" customFormat="1" hidden="1" x14ac:dyDescent="0.5"/>
    <row r="776" s="1" customFormat="1" hidden="1" x14ac:dyDescent="0.5"/>
    <row r="777" s="1" customFormat="1" hidden="1" x14ac:dyDescent="0.5"/>
    <row r="778" s="1" customFormat="1" hidden="1" x14ac:dyDescent="0.5"/>
    <row r="779" s="1" customFormat="1" hidden="1" x14ac:dyDescent="0.5"/>
    <row r="780" s="1" customFormat="1" hidden="1" x14ac:dyDescent="0.5"/>
    <row r="781" s="1" customFormat="1" hidden="1" x14ac:dyDescent="0.5"/>
    <row r="782" s="1" customFormat="1" hidden="1" x14ac:dyDescent="0.5"/>
    <row r="783" s="1" customFormat="1" hidden="1" x14ac:dyDescent="0.5"/>
    <row r="784" s="1" customFormat="1" hidden="1" x14ac:dyDescent="0.5"/>
    <row r="785" s="1" customFormat="1" hidden="1" x14ac:dyDescent="0.5"/>
    <row r="786" s="1" customFormat="1" hidden="1" x14ac:dyDescent="0.5"/>
    <row r="787" s="1" customFormat="1" hidden="1" x14ac:dyDescent="0.5"/>
    <row r="788" s="1" customFormat="1" hidden="1" x14ac:dyDescent="0.5"/>
    <row r="789" s="1" customFormat="1" hidden="1" x14ac:dyDescent="0.5"/>
    <row r="790" s="1" customFormat="1" hidden="1" x14ac:dyDescent="0.5"/>
    <row r="791" s="1" customFormat="1" hidden="1" x14ac:dyDescent="0.5"/>
    <row r="792" s="1" customFormat="1" hidden="1" x14ac:dyDescent="0.5"/>
    <row r="793" s="1" customFormat="1" hidden="1" x14ac:dyDescent="0.5"/>
    <row r="794" s="1" customFormat="1" hidden="1" x14ac:dyDescent="0.5"/>
    <row r="795" s="1" customFormat="1" hidden="1" x14ac:dyDescent="0.5"/>
    <row r="796" s="1" customFormat="1" hidden="1" x14ac:dyDescent="0.5"/>
    <row r="797" s="1" customFormat="1" hidden="1" x14ac:dyDescent="0.5"/>
    <row r="798" s="1" customFormat="1" hidden="1" x14ac:dyDescent="0.5"/>
    <row r="799" s="1" customFormat="1" hidden="1" x14ac:dyDescent="0.5"/>
    <row r="800" s="1" customFormat="1" hidden="1" x14ac:dyDescent="0.5"/>
    <row r="801" s="1" customFormat="1" hidden="1" x14ac:dyDescent="0.5"/>
    <row r="802" s="1" customFormat="1" hidden="1" x14ac:dyDescent="0.5"/>
    <row r="803" s="1" customFormat="1" hidden="1" x14ac:dyDescent="0.5"/>
    <row r="804" s="1" customFormat="1" hidden="1" x14ac:dyDescent="0.5"/>
    <row r="805" s="1" customFormat="1" hidden="1" x14ac:dyDescent="0.5"/>
    <row r="806" s="1" customFormat="1" hidden="1" x14ac:dyDescent="0.5"/>
    <row r="807" s="1" customFormat="1" hidden="1" x14ac:dyDescent="0.5"/>
    <row r="808" s="1" customFormat="1" hidden="1" x14ac:dyDescent="0.5"/>
    <row r="809" s="1" customFormat="1" hidden="1" x14ac:dyDescent="0.5"/>
    <row r="810" s="1" customFormat="1" hidden="1" x14ac:dyDescent="0.5"/>
    <row r="811" s="1" customFormat="1" hidden="1" x14ac:dyDescent="0.5"/>
    <row r="812" s="1" customFormat="1" hidden="1" x14ac:dyDescent="0.5"/>
    <row r="813" s="1" customFormat="1" hidden="1" x14ac:dyDescent="0.5"/>
    <row r="814" s="1" customFormat="1" hidden="1" x14ac:dyDescent="0.5"/>
    <row r="815" s="1" customFormat="1" hidden="1" x14ac:dyDescent="0.5"/>
    <row r="816" s="1" customFormat="1" hidden="1" x14ac:dyDescent="0.5"/>
    <row r="817" s="1" customFormat="1" hidden="1" x14ac:dyDescent="0.5"/>
    <row r="818" s="1" customFormat="1" hidden="1" x14ac:dyDescent="0.5"/>
    <row r="819" s="1" customFormat="1" hidden="1" x14ac:dyDescent="0.5"/>
    <row r="820" s="1" customFormat="1" hidden="1" x14ac:dyDescent="0.5"/>
    <row r="821" s="1" customFormat="1" hidden="1" x14ac:dyDescent="0.5"/>
    <row r="822" s="1" customFormat="1" hidden="1" x14ac:dyDescent="0.5"/>
    <row r="823" s="1" customFormat="1" hidden="1" x14ac:dyDescent="0.5"/>
    <row r="824" s="1" customFormat="1" hidden="1" x14ac:dyDescent="0.5"/>
    <row r="825" s="1" customFormat="1" hidden="1" x14ac:dyDescent="0.5"/>
    <row r="826" s="1" customFormat="1" hidden="1" x14ac:dyDescent="0.5"/>
    <row r="827" s="1" customFormat="1" hidden="1" x14ac:dyDescent="0.5"/>
    <row r="828" s="1" customFormat="1" hidden="1" x14ac:dyDescent="0.5"/>
    <row r="829" s="1" customFormat="1" hidden="1" x14ac:dyDescent="0.5"/>
    <row r="830" s="1" customFormat="1" hidden="1" x14ac:dyDescent="0.5"/>
    <row r="831" s="1" customFormat="1" hidden="1" x14ac:dyDescent="0.5"/>
    <row r="832" s="1" customFormat="1" hidden="1" x14ac:dyDescent="0.5"/>
    <row r="833" s="1" customFormat="1" hidden="1" x14ac:dyDescent="0.5"/>
    <row r="834" s="1" customFormat="1" hidden="1" x14ac:dyDescent="0.5"/>
    <row r="835" s="1" customFormat="1" hidden="1" x14ac:dyDescent="0.5"/>
    <row r="836" s="1" customFormat="1" hidden="1" x14ac:dyDescent="0.5"/>
    <row r="837" s="1" customFormat="1" hidden="1" x14ac:dyDescent="0.5"/>
    <row r="838" s="1" customFormat="1" hidden="1" x14ac:dyDescent="0.5"/>
    <row r="839" s="1" customFormat="1" hidden="1" x14ac:dyDescent="0.5"/>
    <row r="840" s="1" customFormat="1" hidden="1" x14ac:dyDescent="0.5"/>
    <row r="841" s="1" customFormat="1" hidden="1" x14ac:dyDescent="0.5"/>
    <row r="842" s="1" customFormat="1" hidden="1" x14ac:dyDescent="0.5"/>
    <row r="843" s="1" customFormat="1" hidden="1" x14ac:dyDescent="0.5"/>
    <row r="844" s="1" customFormat="1" hidden="1" x14ac:dyDescent="0.5"/>
    <row r="845" s="1" customFormat="1" hidden="1" x14ac:dyDescent="0.5"/>
    <row r="846" s="1" customFormat="1" hidden="1" x14ac:dyDescent="0.5"/>
    <row r="847" s="1" customFormat="1" hidden="1" x14ac:dyDescent="0.5"/>
    <row r="848" s="1" customFormat="1" hidden="1" x14ac:dyDescent="0.5"/>
    <row r="849" s="1" customFormat="1" hidden="1" x14ac:dyDescent="0.5"/>
    <row r="850" s="1" customFormat="1" hidden="1" x14ac:dyDescent="0.5"/>
    <row r="851" s="1" customFormat="1" hidden="1" x14ac:dyDescent="0.5"/>
    <row r="852" s="1" customFormat="1" hidden="1" x14ac:dyDescent="0.5"/>
    <row r="853" s="1" customFormat="1" hidden="1" x14ac:dyDescent="0.5"/>
    <row r="854" s="1" customFormat="1" hidden="1" x14ac:dyDescent="0.5"/>
    <row r="855" s="1" customFormat="1" hidden="1" x14ac:dyDescent="0.5"/>
    <row r="856" s="1" customFormat="1" hidden="1" x14ac:dyDescent="0.5"/>
    <row r="857" s="1" customFormat="1" hidden="1" x14ac:dyDescent="0.5"/>
    <row r="858" s="1" customFormat="1" hidden="1" x14ac:dyDescent="0.5"/>
    <row r="859" s="1" customFormat="1" hidden="1" x14ac:dyDescent="0.5"/>
    <row r="860" s="1" customFormat="1" hidden="1" x14ac:dyDescent="0.5"/>
    <row r="861" s="1" customFormat="1" hidden="1" x14ac:dyDescent="0.5"/>
    <row r="862" s="1" customFormat="1" hidden="1" x14ac:dyDescent="0.5"/>
    <row r="863" s="1" customFormat="1" hidden="1" x14ac:dyDescent="0.5"/>
    <row r="864" s="1" customFormat="1" hidden="1" x14ac:dyDescent="0.5"/>
    <row r="865" s="1" customFormat="1" hidden="1" x14ac:dyDescent="0.5"/>
    <row r="866" s="1" customFormat="1" hidden="1" x14ac:dyDescent="0.5"/>
    <row r="867" s="1" customFormat="1" hidden="1" x14ac:dyDescent="0.5"/>
    <row r="868" s="1" customFormat="1" hidden="1" x14ac:dyDescent="0.5"/>
    <row r="869" s="1" customFormat="1" hidden="1" x14ac:dyDescent="0.5"/>
    <row r="870" s="1" customFormat="1" hidden="1" x14ac:dyDescent="0.5"/>
    <row r="871" s="1" customFormat="1" hidden="1" x14ac:dyDescent="0.5"/>
    <row r="872" s="1" customFormat="1" hidden="1" x14ac:dyDescent="0.5"/>
    <row r="873" s="1" customFormat="1" hidden="1" x14ac:dyDescent="0.5"/>
    <row r="874" s="1" customFormat="1" hidden="1" x14ac:dyDescent="0.5"/>
    <row r="875" s="1" customFormat="1" hidden="1" x14ac:dyDescent="0.5"/>
    <row r="876" s="1" customFormat="1" hidden="1" x14ac:dyDescent="0.5"/>
    <row r="877" s="1" customFormat="1" hidden="1" x14ac:dyDescent="0.5"/>
    <row r="878" s="1" customFormat="1" hidden="1" x14ac:dyDescent="0.5"/>
    <row r="879" s="1" customFormat="1" hidden="1" x14ac:dyDescent="0.5"/>
    <row r="880" s="1" customFormat="1" hidden="1" x14ac:dyDescent="0.5"/>
    <row r="881" s="1" customFormat="1" hidden="1" x14ac:dyDescent="0.5"/>
    <row r="882" s="1" customFormat="1" hidden="1" x14ac:dyDescent="0.5"/>
    <row r="883" s="1" customFormat="1" hidden="1" x14ac:dyDescent="0.5"/>
    <row r="884" s="1" customFormat="1" hidden="1" x14ac:dyDescent="0.5"/>
    <row r="885" s="1" customFormat="1" hidden="1" x14ac:dyDescent="0.5"/>
    <row r="886" s="1" customFormat="1" hidden="1" x14ac:dyDescent="0.5"/>
    <row r="887" s="1" customFormat="1" hidden="1" x14ac:dyDescent="0.5"/>
    <row r="888" s="1" customFormat="1" hidden="1" x14ac:dyDescent="0.5"/>
    <row r="889" s="1" customFormat="1" hidden="1" x14ac:dyDescent="0.5"/>
    <row r="890" s="1" customFormat="1" hidden="1" x14ac:dyDescent="0.5"/>
    <row r="891" s="1" customFormat="1" hidden="1" x14ac:dyDescent="0.5"/>
    <row r="892" s="1" customFormat="1" hidden="1" x14ac:dyDescent="0.5"/>
    <row r="893" s="1" customFormat="1" hidden="1" x14ac:dyDescent="0.5"/>
    <row r="894" s="1" customFormat="1" hidden="1" x14ac:dyDescent="0.5"/>
    <row r="895" s="1" customFormat="1" hidden="1" x14ac:dyDescent="0.5"/>
    <row r="896" s="1" customFormat="1" hidden="1" x14ac:dyDescent="0.5"/>
    <row r="897" s="1" customFormat="1" hidden="1" x14ac:dyDescent="0.5"/>
    <row r="898" s="1" customFormat="1" hidden="1" x14ac:dyDescent="0.5"/>
    <row r="899" s="1" customFormat="1" hidden="1" x14ac:dyDescent="0.5"/>
    <row r="900" s="1" customFormat="1" hidden="1" x14ac:dyDescent="0.5"/>
    <row r="901" s="1" customFormat="1" hidden="1" x14ac:dyDescent="0.5"/>
    <row r="902" s="1" customFormat="1" hidden="1" x14ac:dyDescent="0.5"/>
    <row r="903" s="1" customFormat="1" hidden="1" x14ac:dyDescent="0.5"/>
    <row r="904" s="1" customFormat="1" hidden="1" x14ac:dyDescent="0.5"/>
    <row r="905" s="1" customFormat="1" hidden="1" x14ac:dyDescent="0.5"/>
    <row r="906" s="1" customFormat="1" hidden="1" x14ac:dyDescent="0.5"/>
    <row r="907" s="1" customFormat="1" hidden="1" x14ac:dyDescent="0.5"/>
    <row r="908" s="1" customFormat="1" hidden="1" x14ac:dyDescent="0.5"/>
    <row r="909" s="1" customFormat="1" hidden="1" x14ac:dyDescent="0.5"/>
    <row r="910" s="1" customFormat="1" hidden="1" x14ac:dyDescent="0.5"/>
    <row r="911" s="1" customFormat="1" hidden="1" x14ac:dyDescent="0.5"/>
    <row r="912" s="1" customFormat="1" hidden="1" x14ac:dyDescent="0.5"/>
    <row r="913" s="1" customFormat="1" hidden="1" x14ac:dyDescent="0.5"/>
    <row r="914" s="1" customFormat="1" hidden="1" x14ac:dyDescent="0.5"/>
    <row r="915" s="1" customFormat="1" hidden="1" x14ac:dyDescent="0.5"/>
    <row r="916" s="1" customFormat="1" hidden="1" x14ac:dyDescent="0.5"/>
    <row r="917" s="1" customFormat="1" hidden="1" x14ac:dyDescent="0.5"/>
    <row r="918" s="1" customFormat="1" hidden="1" x14ac:dyDescent="0.5"/>
    <row r="919" s="1" customFormat="1" hidden="1" x14ac:dyDescent="0.5"/>
    <row r="920" s="1" customFormat="1" hidden="1" x14ac:dyDescent="0.5"/>
    <row r="921" s="1" customFormat="1" hidden="1" x14ac:dyDescent="0.5"/>
    <row r="922" s="1" customFormat="1" hidden="1" x14ac:dyDescent="0.5"/>
    <row r="923" s="1" customFormat="1" hidden="1" x14ac:dyDescent="0.5"/>
    <row r="924" s="1" customFormat="1" hidden="1" x14ac:dyDescent="0.5"/>
    <row r="925" s="1" customFormat="1" hidden="1" x14ac:dyDescent="0.5"/>
    <row r="926" s="1" customFormat="1" hidden="1" x14ac:dyDescent="0.5"/>
    <row r="927" s="1" customFormat="1" hidden="1" x14ac:dyDescent="0.5"/>
    <row r="928" s="1" customFormat="1" hidden="1" x14ac:dyDescent="0.5"/>
    <row r="929" s="1" customFormat="1" hidden="1" x14ac:dyDescent="0.5"/>
    <row r="930" s="1" customFormat="1" hidden="1" x14ac:dyDescent="0.5"/>
    <row r="931" s="1" customFormat="1" hidden="1" x14ac:dyDescent="0.5"/>
    <row r="932" s="1" customFormat="1" hidden="1" x14ac:dyDescent="0.5"/>
    <row r="933" s="1" customFormat="1" hidden="1" x14ac:dyDescent="0.5"/>
    <row r="934" s="1" customFormat="1" hidden="1" x14ac:dyDescent="0.5"/>
    <row r="935" s="1" customFormat="1" hidden="1" x14ac:dyDescent="0.5"/>
    <row r="936" s="1" customFormat="1" hidden="1" x14ac:dyDescent="0.5"/>
    <row r="937" s="1" customFormat="1" hidden="1" x14ac:dyDescent="0.5"/>
    <row r="938" s="1" customFormat="1" hidden="1" x14ac:dyDescent="0.5"/>
    <row r="939" s="1" customFormat="1" hidden="1" x14ac:dyDescent="0.5"/>
    <row r="940" s="1" customFormat="1" hidden="1" x14ac:dyDescent="0.5"/>
    <row r="941" s="1" customFormat="1" hidden="1" x14ac:dyDescent="0.5"/>
    <row r="942" s="1" customFormat="1" hidden="1" x14ac:dyDescent="0.5"/>
    <row r="943" s="1" customFormat="1" hidden="1" x14ac:dyDescent="0.5"/>
    <row r="944" s="1" customFormat="1" hidden="1" x14ac:dyDescent="0.5"/>
    <row r="945" s="1" customFormat="1" hidden="1" x14ac:dyDescent="0.5"/>
    <row r="946" s="1" customFormat="1" hidden="1" x14ac:dyDescent="0.5"/>
    <row r="947" s="1" customFormat="1" hidden="1" x14ac:dyDescent="0.5"/>
    <row r="948" s="1" customFormat="1" hidden="1" x14ac:dyDescent="0.5"/>
    <row r="949" s="1" customFormat="1" hidden="1" x14ac:dyDescent="0.5"/>
    <row r="950" s="1" customFormat="1" hidden="1" x14ac:dyDescent="0.5"/>
    <row r="951" s="1" customFormat="1" hidden="1" x14ac:dyDescent="0.5"/>
    <row r="952" s="1" customFormat="1" hidden="1" x14ac:dyDescent="0.5"/>
  </sheetData>
  <sheetProtection algorithmName="SHA-512" hashValue="ykZfirhfKBkv0zrLlgx+KYmRl8XO8zFEIgivtl6ipahue4nHSuZE396XsEzNrbrynM2OkCSLFvaaqy92jcMCyw==" saltValue="OZrtpWA8OJYap3IMT7hu6Q==" spinCount="100000" sheet="1" objects="1" scenarios="1" selectLockedCells="1"/>
  <mergeCells count="100">
    <mergeCell ref="D173:G173"/>
    <mergeCell ref="D183:G183"/>
    <mergeCell ref="I37:J37"/>
    <mergeCell ref="A27:G27"/>
    <mergeCell ref="A200:C200"/>
    <mergeCell ref="D200:G200"/>
    <mergeCell ref="D172:G172"/>
    <mergeCell ref="D171:G171"/>
    <mergeCell ref="D170:G170"/>
    <mergeCell ref="H53:H54"/>
    <mergeCell ref="I53:I54"/>
    <mergeCell ref="H111:H112"/>
    <mergeCell ref="I111:I112"/>
    <mergeCell ref="A160:C160"/>
    <mergeCell ref="D160:G160"/>
    <mergeCell ref="D161:G161"/>
    <mergeCell ref="D162:G162"/>
    <mergeCell ref="D182:G182"/>
    <mergeCell ref="A174:C174"/>
    <mergeCell ref="D174:G174"/>
    <mergeCell ref="D175:G175"/>
    <mergeCell ref="D176:G176"/>
    <mergeCell ref="A175:C175"/>
    <mergeCell ref="A176:C176"/>
    <mergeCell ref="A177:C177"/>
    <mergeCell ref="D177:G177"/>
    <mergeCell ref="D178:G178"/>
    <mergeCell ref="D179:G179"/>
    <mergeCell ref="D181:G181"/>
    <mergeCell ref="D163:G163"/>
    <mergeCell ref="A163:C163"/>
    <mergeCell ref="A162:C162"/>
    <mergeCell ref="A207:E207"/>
    <mergeCell ref="B180:G180"/>
    <mergeCell ref="A181:C181"/>
    <mergeCell ref="A183:C183"/>
    <mergeCell ref="A184:C184"/>
    <mergeCell ref="A186:C186"/>
    <mergeCell ref="A187:C187"/>
    <mergeCell ref="A188:C188"/>
    <mergeCell ref="A189:C189"/>
    <mergeCell ref="A190:C190"/>
    <mergeCell ref="A192:C192"/>
    <mergeCell ref="D192:G192"/>
    <mergeCell ref="A206:C206"/>
    <mergeCell ref="A193:C193"/>
    <mergeCell ref="D193:G193"/>
    <mergeCell ref="D194:G194"/>
    <mergeCell ref="A161:C161"/>
    <mergeCell ref="A185:C185"/>
    <mergeCell ref="D165:G165"/>
    <mergeCell ref="D166:G166"/>
    <mergeCell ref="D167:G167"/>
    <mergeCell ref="D164:G164"/>
    <mergeCell ref="A164:C164"/>
    <mergeCell ref="A165:C165"/>
    <mergeCell ref="A166:C166"/>
    <mergeCell ref="A167:C167"/>
    <mergeCell ref="A168:C168"/>
    <mergeCell ref="D168:G168"/>
    <mergeCell ref="D169:G169"/>
    <mergeCell ref="A169:C169"/>
    <mergeCell ref="A170:C170"/>
    <mergeCell ref="A171:C171"/>
    <mergeCell ref="D188:G188"/>
    <mergeCell ref="A195:C195"/>
    <mergeCell ref="D195:G195"/>
    <mergeCell ref="A191:C191"/>
    <mergeCell ref="A178:C178"/>
    <mergeCell ref="A179:C179"/>
    <mergeCell ref="D189:G189"/>
    <mergeCell ref="D206:G206"/>
    <mergeCell ref="A205:C205"/>
    <mergeCell ref="A196:C196"/>
    <mergeCell ref="D196:G196"/>
    <mergeCell ref="D203:G203"/>
    <mergeCell ref="A203:C203"/>
    <mergeCell ref="A204:C204"/>
    <mergeCell ref="D204:G204"/>
    <mergeCell ref="D205:G205"/>
    <mergeCell ref="D197:G197"/>
    <mergeCell ref="D198:G198"/>
    <mergeCell ref="D199:G199"/>
    <mergeCell ref="A197:C197"/>
    <mergeCell ref="A9:A10"/>
    <mergeCell ref="D190:G190"/>
    <mergeCell ref="D201:G201"/>
    <mergeCell ref="D202:G202"/>
    <mergeCell ref="A201:C201"/>
    <mergeCell ref="A202:C202"/>
    <mergeCell ref="A198:C198"/>
    <mergeCell ref="A199:C199"/>
    <mergeCell ref="A172:C172"/>
    <mergeCell ref="A173:C173"/>
    <mergeCell ref="D191:G191"/>
    <mergeCell ref="A194:C194"/>
    <mergeCell ref="D184:G184"/>
    <mergeCell ref="D185:G185"/>
    <mergeCell ref="D186:G186"/>
    <mergeCell ref="D187:G187"/>
  </mergeCells>
  <phoneticPr fontId="5" type="noConversion"/>
  <conditionalFormatting sqref="G32:G35">
    <cfRule type="duplicateValues" dxfId="2" priority="1"/>
  </conditionalFormatting>
  <printOptions horizontalCentered="1"/>
  <pageMargins left="0.23622047244094491" right="0.23622047244094491" top="0.74803149606299213" bottom="0.74250000000000005" header="0.31496062992125984" footer="0.31496062992125984"/>
  <pageSetup scale="81" fitToHeight="0" orientation="portrait" horizontalDpi="4294967292" verticalDpi="4294967292" r:id="rId1"/>
  <headerFooter>
    <oddFooter>&amp;C&amp;"Gill Sans MT,Regular"&amp;11Page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7201-7FE8-4414-AB1B-597C1078957B}">
  <sheetPr codeName="Sheet2">
    <tabColor rgb="FF532F5B"/>
    <pageSetUpPr fitToPage="1"/>
  </sheetPr>
  <dimension ref="A1:HZ951"/>
  <sheetViews>
    <sheetView showGridLines="0" showRowColHeaders="0" zoomScaleNormal="100" zoomScaleSheetLayoutView="100" workbookViewId="0"/>
  </sheetViews>
  <sheetFormatPr defaultColWidth="0" defaultRowHeight="19.5" customHeight="1" zeroHeight="1" x14ac:dyDescent="0.5"/>
  <cols>
    <col min="1" max="1" width="30.59765625" style="1" customWidth="1"/>
    <col min="2" max="2" width="10.3984375" style="1" customWidth="1"/>
    <col min="3" max="3" width="11.19921875" style="1" customWidth="1"/>
    <col min="4" max="4" width="13.5" style="1" bestFit="1" customWidth="1"/>
    <col min="5" max="6" width="16.59765625" style="1" customWidth="1"/>
    <col min="7" max="7" width="17.09765625" style="1" customWidth="1"/>
    <col min="8" max="8" width="1.19921875" style="1" customWidth="1"/>
    <col min="9" max="10" width="16.59765625" style="31" hidden="1" customWidth="1"/>
    <col min="11" max="11" width="81.69921875" style="1" hidden="1" customWidth="1"/>
    <col min="12" max="12" width="68.19921875" style="31" hidden="1" customWidth="1"/>
    <col min="13" max="13" width="13.59765625" style="31" hidden="1" customWidth="1"/>
    <col min="14" max="14" width="91" style="1" hidden="1" customWidth="1"/>
    <col min="15" max="15" width="97.5" style="1" hidden="1" customWidth="1"/>
    <col min="16" max="29" width="13.59765625" style="1" hidden="1" customWidth="1"/>
    <col min="30" max="185" width="9" style="1" hidden="1" customWidth="1"/>
    <col min="186" max="233" width="9" style="10" hidden="1" customWidth="1"/>
    <col min="234" max="16384" width="9" style="1" hidden="1"/>
  </cols>
  <sheetData>
    <row r="1" spans="1:234" ht="173.25" customHeight="1" x14ac:dyDescent="0.5">
      <c r="A1" s="44" t="s">
        <v>73</v>
      </c>
      <c r="B1" s="110" t="str">
        <f>IF(ApplName="","",ApplName)</f>
        <v>Applicant name</v>
      </c>
      <c r="D1" s="44" t="s">
        <v>352</v>
      </c>
      <c r="E1" s="110" t="str">
        <f>'Applicant Information'!H5</f>
        <v>Angola</v>
      </c>
      <c r="F1" s="44" t="s">
        <v>353</v>
      </c>
      <c r="G1" s="43">
        <f>+'Applicant Information'!H2</f>
        <v>43770</v>
      </c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</row>
    <row r="2" spans="1:234" ht="19.8" thickBot="1" x14ac:dyDescent="0.55000000000000004">
      <c r="A2" s="114" t="s">
        <v>74</v>
      </c>
      <c r="B2" s="110" t="str">
        <f>IF(AgtName="","",AgtName)</f>
        <v>Agent name</v>
      </c>
      <c r="C2" s="113"/>
      <c r="D2" s="114" t="s">
        <v>543</v>
      </c>
      <c r="E2" s="110" t="str">
        <f>'Applicant Information'!H7</f>
        <v>Rate Zone 5</v>
      </c>
      <c r="F2" s="114" t="s">
        <v>354</v>
      </c>
      <c r="G2" s="115">
        <f ca="1">TODAY()</f>
        <v>45432</v>
      </c>
    </row>
    <row r="3" spans="1:234" ht="19.8" thickTop="1" x14ac:dyDescent="0.5">
      <c r="B3" s="212"/>
      <c r="E3" s="212"/>
    </row>
    <row r="4" spans="1:234" ht="19.5" customHeight="1" x14ac:dyDescent="0.5">
      <c r="A4" s="44" t="s">
        <v>75</v>
      </c>
      <c r="B4" s="96" t="str">
        <f>IF(ApplAge="","",ApplAge)</f>
        <v/>
      </c>
      <c r="D4" s="44" t="s">
        <v>92</v>
      </c>
      <c r="E4" s="96" t="str">
        <f>IF(NumChild="","",NumChild)</f>
        <v/>
      </c>
      <c r="F4" s="28" t="s">
        <v>95</v>
      </c>
      <c r="G4" s="96" t="str">
        <f>IF(NumChild4="","",NumChild4)</f>
        <v/>
      </c>
      <c r="I4" s="1"/>
    </row>
    <row r="5" spans="1:234" ht="19.5" customHeight="1" x14ac:dyDescent="0.5">
      <c r="A5" s="44" t="s">
        <v>76</v>
      </c>
      <c r="B5" s="96" t="str">
        <f>IF(SpcAge="","",SpcAge)</f>
        <v/>
      </c>
      <c r="D5" s="44" t="s">
        <v>93</v>
      </c>
      <c r="E5" s="96" t="str">
        <f>IF(NumChild2="","",NumChild2)</f>
        <v/>
      </c>
      <c r="F5" s="28" t="s">
        <v>96</v>
      </c>
      <c r="G5" s="96" t="str">
        <f>IF(NumChild5="","",NumChild5)</f>
        <v/>
      </c>
      <c r="I5" s="1"/>
    </row>
    <row r="6" spans="1:234" s="215" customFormat="1" ht="35.25" customHeight="1" x14ac:dyDescent="0.3">
      <c r="D6" s="206" t="s">
        <v>94</v>
      </c>
      <c r="E6" s="207" t="str">
        <f>IF(NumChild3="","",NumChild3)</f>
        <v/>
      </c>
      <c r="F6" s="216" t="s">
        <v>97</v>
      </c>
      <c r="G6" s="207" t="str">
        <f>IF(NumChild6="","",NumChild6)</f>
        <v/>
      </c>
      <c r="L6" s="217"/>
      <c r="M6" s="217"/>
      <c r="GD6" s="218"/>
      <c r="GE6" s="218"/>
      <c r="GF6" s="218"/>
      <c r="GG6" s="218"/>
      <c r="GH6" s="218"/>
      <c r="GI6" s="218"/>
      <c r="GJ6" s="218"/>
      <c r="GK6" s="218"/>
      <c r="GL6" s="218"/>
      <c r="GM6" s="218"/>
      <c r="GN6" s="218"/>
      <c r="GO6" s="218"/>
      <c r="GP6" s="218"/>
      <c r="GQ6" s="218"/>
      <c r="GR6" s="218"/>
      <c r="GS6" s="218"/>
      <c r="GT6" s="218"/>
      <c r="GU6" s="218"/>
      <c r="GV6" s="218"/>
      <c r="GW6" s="218"/>
      <c r="GX6" s="218"/>
      <c r="GY6" s="218"/>
      <c r="GZ6" s="218"/>
      <c r="HA6" s="218"/>
      <c r="HB6" s="218"/>
      <c r="HC6" s="218"/>
      <c r="HD6" s="218"/>
      <c r="HE6" s="218"/>
      <c r="HF6" s="218"/>
      <c r="HG6" s="218"/>
      <c r="HH6" s="218"/>
      <c r="HI6" s="218"/>
      <c r="HJ6" s="218"/>
      <c r="HK6" s="218"/>
      <c r="HL6" s="218"/>
      <c r="HM6" s="218"/>
      <c r="HN6" s="218"/>
      <c r="HO6" s="218"/>
      <c r="HP6" s="218"/>
      <c r="HQ6" s="218"/>
      <c r="HR6" s="218"/>
      <c r="HS6" s="218"/>
      <c r="HT6" s="218"/>
      <c r="HU6" s="218"/>
      <c r="HV6" s="218"/>
      <c r="HW6" s="218"/>
      <c r="HX6" s="218"/>
      <c r="HY6" s="218"/>
    </row>
    <row r="7" spans="1:234" ht="19.2" x14ac:dyDescent="0.5">
      <c r="A7" s="25" t="s">
        <v>128</v>
      </c>
      <c r="B7" s="110" t="str">
        <f>+'Applicant Information'!D17</f>
        <v>Worldwide (excluding USA)</v>
      </c>
      <c r="E7" s="25" t="s">
        <v>373</v>
      </c>
      <c r="F7" s="111" t="str">
        <f>+'Applicant Information'!C27</f>
        <v>No</v>
      </c>
    </row>
    <row r="8" spans="1:234" ht="19.2" x14ac:dyDescent="0.5">
      <c r="A8" s="25" t="s">
        <v>376</v>
      </c>
      <c r="B8" s="111" t="str">
        <f>+'Applicant Information'!C23</f>
        <v>Yes</v>
      </c>
      <c r="E8" s="25" t="s">
        <v>374</v>
      </c>
      <c r="F8" s="111" t="str">
        <f>+'Applicant Information'!C29</f>
        <v>No</v>
      </c>
    </row>
    <row r="9" spans="1:234" ht="19.2" x14ac:dyDescent="0.5">
      <c r="A9" s="255" t="s">
        <v>533</v>
      </c>
      <c r="E9" s="25" t="s">
        <v>375</v>
      </c>
      <c r="F9" s="111" t="str">
        <f>+'Applicant Information'!H27</f>
        <v>No</v>
      </c>
    </row>
    <row r="10" spans="1:234" ht="19.8" thickBot="1" x14ac:dyDescent="0.55000000000000004">
      <c r="A10" s="256"/>
      <c r="B10" s="222" t="str">
        <f>+'Applicant Information'!D19</f>
        <v>US$0 Deductible</v>
      </c>
      <c r="C10" s="113"/>
      <c r="F10" s="113"/>
      <c r="G10" s="113"/>
      <c r="I10" s="1"/>
      <c r="J10" s="1"/>
      <c r="K10" s="31"/>
      <c r="L10" s="1"/>
      <c r="N10" s="31"/>
      <c r="GD10" s="1"/>
      <c r="HZ10" s="10"/>
    </row>
    <row r="11" spans="1:234" ht="19.8" thickTop="1" x14ac:dyDescent="0.5">
      <c r="A11" s="213"/>
      <c r="B11" s="96"/>
      <c r="C11" s="28"/>
      <c r="D11" s="214"/>
      <c r="E11" s="211"/>
      <c r="I11" s="1"/>
      <c r="J11" s="1"/>
      <c r="K11" s="31"/>
      <c r="L11" s="1"/>
      <c r="N11" s="31"/>
      <c r="GD11" s="1"/>
      <c r="HZ11" s="10"/>
    </row>
    <row r="12" spans="1:234" ht="19.5" customHeight="1" x14ac:dyDescent="0.5">
      <c r="A12" s="75"/>
      <c r="B12" s="75"/>
      <c r="C12" s="75"/>
      <c r="D12" s="108" t="s">
        <v>106</v>
      </c>
      <c r="E12" s="108" t="s">
        <v>107</v>
      </c>
      <c r="F12" s="109" t="s">
        <v>108</v>
      </c>
      <c r="G12" s="109" t="s">
        <v>109</v>
      </c>
      <c r="I12" s="1"/>
      <c r="J12" s="1"/>
      <c r="K12" s="31"/>
      <c r="L12" s="1"/>
      <c r="N12" s="31"/>
      <c r="GD12" s="1"/>
      <c r="HZ12" s="10"/>
    </row>
    <row r="13" spans="1:234" ht="19.2" x14ac:dyDescent="0.5">
      <c r="A13" s="11" t="s">
        <v>104</v>
      </c>
      <c r="B13" s="69" t="s">
        <v>117</v>
      </c>
      <c r="C13" s="71" t="str">
        <f>B4</f>
        <v/>
      </c>
      <c r="D13" s="59" t="str">
        <f ca="1">IFERROR(ROUND(ROUNDUP(VLOOKUP($B$4,INDIRECT($C$55),2,TRUE)*(VLOOKUP(Deductible,E37:G49,3,FALSE)),0),2),"N/A")</f>
        <v>N/A</v>
      </c>
      <c r="E13" s="59" t="str">
        <f ca="1">IFERROR(ROUND(ROUNDUP(VLOOKUP($B$4,INDIRECT($C$55),2,TRUE)*(VLOOKUP(Deductible,E37:G49,3,FALSE)),0)/2*1.02,2),"N/A")</f>
        <v>N/A</v>
      </c>
      <c r="F13" s="59" t="str">
        <f ca="1">IFERROR(ROUND(ROUNDUP(VLOOKUP($B$4,INDIRECT($C$55),2,TRUE)*(VLOOKUP(Deductible,E37:G49,3,FALSE)),0)/4*1.04,2),"N/A")</f>
        <v>N/A</v>
      </c>
      <c r="G13" s="59" t="str">
        <f ca="1">IFERROR(ROUND(ROUNDUP(VLOOKUP($B$4,INDIRECT($C$55),2,TRUE)*(VLOOKUP(Deductible,E37:G49,3,FALSE)),0)/12*1.06,2),"N/A")</f>
        <v>N/A</v>
      </c>
      <c r="I13" s="1"/>
      <c r="J13" s="1"/>
      <c r="K13" s="31"/>
      <c r="L13" s="1"/>
      <c r="N13" s="31"/>
      <c r="GD13" s="1"/>
      <c r="HZ13" s="10"/>
    </row>
    <row r="14" spans="1:234" ht="19.2" x14ac:dyDescent="0.5">
      <c r="A14" s="12" t="s">
        <v>110</v>
      </c>
      <c r="B14" s="1" t="s">
        <v>117</v>
      </c>
      <c r="C14" s="72" t="str">
        <f>B5</f>
        <v/>
      </c>
      <c r="D14" s="60" t="str">
        <f ca="1">IFERROR(ROUND(ROUNDUP(IF(D$13="N/A","N/A",IFERROR(VLOOKUP($B5,INDIRECT($C$55),2,TRUE),"N/A"))*(VLOOKUP(Deductible,E37:G49,3,FALSE)),0),2),"N/A")</f>
        <v>N/A</v>
      </c>
      <c r="E14" s="60" t="str">
        <f ca="1">IFERROR(ROUND(ROUNDUP(IF(D$13="N/A","N/A",IFERROR(VLOOKUP($B5,INDIRECT($C$55),2,TRUE),"N/A"))*(VLOOKUP(Deductible,E37:G49,3,FALSE)),0)/2*1.02,2),"N/A")</f>
        <v>N/A</v>
      </c>
      <c r="F14" s="60" t="str">
        <f ca="1">IFERROR(ROUND(ROUNDUP(IF(D$13="N/A","N/A",IFERROR(VLOOKUP($B5,INDIRECT($C$55),2,TRUE),"N/A"))*(VLOOKUP(Deductible,E37:G49,3,FALSE)),0)/4*1.04,2),"N/A")</f>
        <v>N/A</v>
      </c>
      <c r="G14" s="60" t="str">
        <f ca="1">IFERROR(ROUND(ROUNDUP(IF(D$13="N/A","N/A",IFERROR(VLOOKUP($B5,INDIRECT($C$55),2,TRUE),"N/A"))*(VLOOKUP(Deductible,E37:G49,3,FALSE)),0)/12*1.06,2),"N/A")</f>
        <v>N/A</v>
      </c>
      <c r="I14" s="1"/>
      <c r="J14" s="1"/>
      <c r="K14" s="31"/>
      <c r="L14" s="1"/>
      <c r="N14" s="31"/>
      <c r="GD14" s="1"/>
      <c r="HZ14" s="10"/>
    </row>
    <row r="15" spans="1:234" ht="19.2" x14ac:dyDescent="0.5">
      <c r="A15" s="12" t="s">
        <v>98</v>
      </c>
      <c r="B15" s="1" t="s">
        <v>117</v>
      </c>
      <c r="C15" s="72" t="str">
        <f>E4</f>
        <v/>
      </c>
      <c r="D15" s="60" t="str">
        <f ca="1">IFERROR(ROUND(ROUNDUP(IF(D$13="N/A","N/A",IFERROR(VLOOKUP($E4,INDIRECT($C$55),2,TRUE),"N/A"))*(VLOOKUP(Deductible,E37:G49,3,FALSE)),0),2),"N/A")</f>
        <v>N/A</v>
      </c>
      <c r="E15" s="60" t="str">
        <f ca="1">IFERROR(ROUND(ROUNDUP(IF(D$13="N/A","N/A",IFERROR(VLOOKUP($E4,INDIRECT($C$55),2,TRUE),"N/A"))*(VLOOKUP(Deductible,E37:G49,3,FALSE)),0)/2*1.02,2),"N/A")</f>
        <v>N/A</v>
      </c>
      <c r="F15" s="60" t="str">
        <f ca="1">IFERROR(ROUND(ROUNDUP(IF(D$13="N/A","N/A",IFERROR(VLOOKUP($E4,INDIRECT($C$55),2,TRUE),"N/A"))*(VLOOKUP(Deductible,E37:G49,3,FALSE)),0)/4*1.04,2),"N/A")</f>
        <v>N/A</v>
      </c>
      <c r="G15" s="60" t="str">
        <f ca="1">IFERROR(ROUND(ROUNDUP(IF(D$13="N/A","N/A",IFERROR(VLOOKUP($E4,INDIRECT($C$55),2,TRUE),"N/A"))*(VLOOKUP(Deductible,E37:G49,3,FALSE)),0)/12*1.06,2),"N/A")</f>
        <v>N/A</v>
      </c>
      <c r="I15" s="1"/>
      <c r="J15" s="1"/>
      <c r="K15" s="31"/>
      <c r="L15" s="1"/>
      <c r="N15" s="31"/>
      <c r="GD15" s="1"/>
      <c r="HZ15" s="10"/>
    </row>
    <row r="16" spans="1:234" ht="19.2" x14ac:dyDescent="0.5">
      <c r="A16" s="12" t="s">
        <v>99</v>
      </c>
      <c r="B16" s="1" t="s">
        <v>117</v>
      </c>
      <c r="C16" s="72" t="str">
        <f>E5</f>
        <v/>
      </c>
      <c r="D16" s="60" t="str">
        <f ca="1">IFERROR(ROUND(ROUNDUP(IF(D$13="N/A","N/A",IFERROR(VLOOKUP($E5,INDIRECT($C$55),2,TRUE),"N/A"))*(VLOOKUP(Deductible,E37:G49,3,FALSE)),0),2),"N/A")</f>
        <v>N/A</v>
      </c>
      <c r="E16" s="60" t="str">
        <f ca="1">IFERROR(ROUND(ROUNDUP(IF(D$13="N/A","N/A",IFERROR(VLOOKUP($E5,INDIRECT($C$55),2,TRUE),"N/A"))*(VLOOKUP(Deductible,E37:G49,3,FALSE)),0)/2*1.02,2),"N/A")</f>
        <v>N/A</v>
      </c>
      <c r="F16" s="60" t="str">
        <f ca="1">IFERROR(ROUND(ROUNDUP(IF(D$13="N/A","N/A",IFERROR(VLOOKUP($E5,INDIRECT($C$55),2,TRUE),"N/A"))*(VLOOKUP(Deductible,E37:G49,3,FALSE)),0)/4*1.04,2),"N/A")</f>
        <v>N/A</v>
      </c>
      <c r="G16" s="60" t="str">
        <f ca="1">IFERROR(ROUND(ROUNDUP(IF(D$13="N/A","N/A",IFERROR(VLOOKUP($E5,INDIRECT($C$55),2,TRUE),"N/A"))*(VLOOKUP(Deductible,E37:G49,3,FALSE)),0)/12*1.06,2),"N/A")</f>
        <v>N/A</v>
      </c>
      <c r="I16" s="1"/>
      <c r="J16" s="1"/>
      <c r="K16" s="31"/>
      <c r="L16" s="1"/>
      <c r="N16" s="31"/>
      <c r="GD16" s="1"/>
      <c r="HZ16" s="10"/>
    </row>
    <row r="17" spans="1:234" ht="19.2" x14ac:dyDescent="0.5">
      <c r="A17" s="12" t="s">
        <v>100</v>
      </c>
      <c r="B17" s="1" t="s">
        <v>117</v>
      </c>
      <c r="C17" s="72" t="str">
        <f>E6</f>
        <v/>
      </c>
      <c r="D17" s="60" t="str">
        <f ca="1">IFERROR(ROUND(ROUNDUP(IF(D$13="N/A","N/A",IFERROR(VLOOKUP($E6,INDIRECT($C$55),2,TRUE),"N/A"))*(VLOOKUP(Deductible,E37:G49,3,FALSE)),0),2),"N/A")</f>
        <v>N/A</v>
      </c>
      <c r="E17" s="60" t="str">
        <f ca="1">IFERROR(ROUND(ROUNDUP(IF(D$13="N/A","N/A",IFERROR(VLOOKUP($E6,INDIRECT($C$55),2,TRUE),"N/A"))*(VLOOKUP(Deductible,E37:G49,3,FALSE)),0)/2*1.02,2),"N/A")</f>
        <v>N/A</v>
      </c>
      <c r="F17" s="60" t="str">
        <f ca="1">IFERROR(ROUND(ROUNDUP(IF(D$13="N/A","N/A",IFERROR(VLOOKUP($E6,INDIRECT($C$55),2,TRUE),"N/A"))*(VLOOKUP(Deductible,E37:G49,3,FALSE)),0)/4*1.04,2),"N/A")</f>
        <v>N/A</v>
      </c>
      <c r="G17" s="60" t="str">
        <f ca="1">IFERROR(ROUND(ROUNDUP(IF(D$13="N/A","N/A",IFERROR(VLOOKUP($E6,INDIRECT($C$55),2,TRUE),"N/A"))*(VLOOKUP(Deductible,E37:G49,3,FALSE)),0)/12*1.06,2),"N/A")</f>
        <v>N/A</v>
      </c>
      <c r="I17" s="1"/>
      <c r="J17" s="1"/>
      <c r="K17" s="31"/>
      <c r="L17" s="1"/>
      <c r="N17" s="31"/>
      <c r="GD17" s="1"/>
      <c r="HZ17" s="10"/>
    </row>
    <row r="18" spans="1:234" ht="19.2" x14ac:dyDescent="0.5">
      <c r="A18" s="12" t="s">
        <v>101</v>
      </c>
      <c r="B18" s="1" t="s">
        <v>117</v>
      </c>
      <c r="C18" s="72" t="str">
        <f>G4</f>
        <v/>
      </c>
      <c r="D18" s="60" t="str">
        <f ca="1">IFERROR(ROUND(ROUNDUP(IF(D$13="N/A","N/A",IFERROR(VLOOKUP($G4,INDIRECT($C$55),2,TRUE),"N/A"))*(VLOOKUP(Deductible,E37:G49,3,FALSE)),0),2),"N/A")</f>
        <v>N/A</v>
      </c>
      <c r="E18" s="60" t="str">
        <f ca="1">IFERROR(ROUND(ROUNDUP(IF(D$13="N/A","N/A",IFERROR(VLOOKUP($G4,INDIRECT($C$55),2,TRUE),"N/A"))*(VLOOKUP(Deductible,E37:G49,3,FALSE)),0)/2*1.02,2),"N/A")</f>
        <v>N/A</v>
      </c>
      <c r="F18" s="60" t="str">
        <f ca="1">IFERROR(ROUND(ROUNDUP(IF(D$13="N/A","N/A",IFERROR(VLOOKUP($G4,INDIRECT($C$55),2,TRUE),"N/A"))*(VLOOKUP(Deductible,E37:G49,3,FALSE)),0)/4*1.04,2),"N/A")</f>
        <v>N/A</v>
      </c>
      <c r="G18" s="60" t="str">
        <f ca="1">IFERROR(ROUND(ROUNDUP(IF(D$13="N/A","N/A",IFERROR(VLOOKUP($G4,INDIRECT($C$55),2,TRUE),"N/A"))*(VLOOKUP(Deductible,E37:G49,3,FALSE)),0)/12*1.06,2),"N/A")</f>
        <v>N/A</v>
      </c>
      <c r="I18" s="1"/>
      <c r="J18" s="1"/>
      <c r="K18" s="31"/>
      <c r="L18" s="1"/>
      <c r="N18" s="31"/>
      <c r="GD18" s="1"/>
      <c r="HZ18" s="10"/>
    </row>
    <row r="19" spans="1:234" ht="19.2" x14ac:dyDescent="0.5">
      <c r="A19" s="12" t="s">
        <v>102</v>
      </c>
      <c r="B19" s="1" t="s">
        <v>117</v>
      </c>
      <c r="C19" s="72" t="str">
        <f>G5</f>
        <v/>
      </c>
      <c r="D19" s="60" t="str">
        <f ca="1">IFERROR(ROUND(ROUNDUP(IF(D$13="N/A","N/A",IFERROR(VLOOKUP($G5,INDIRECT($C$55),2,TRUE),"N/A"))*(VLOOKUP(Deductible,E37:G49,3,FALSE)),0),2),"N/A")</f>
        <v>N/A</v>
      </c>
      <c r="E19" s="60" t="str">
        <f ca="1">IFERROR(ROUND(ROUNDUP(IF(D$13="N/A","N/A",IFERROR(VLOOKUP($G5,INDIRECT($C$55),2,TRUE),"N/A"))*(VLOOKUP(Deductible,E37:G49,3,FALSE)),0)/2*1.02,2),"N/A")</f>
        <v>N/A</v>
      </c>
      <c r="F19" s="60" t="str">
        <f ca="1">IFERROR(ROUND(ROUNDUP(IF(D$13="N/A","N/A",IFERROR(VLOOKUP($G5,INDIRECT($C$55),2,TRUE),"N/A"))*(VLOOKUP(Deductible,E37:G49,3,FALSE)),0)/4*1.04,2),"N/A")</f>
        <v>N/A</v>
      </c>
      <c r="G19" s="60" t="str">
        <f ca="1">IFERROR(ROUND(ROUNDUP(IF(D$13="N/A","N/A",IFERROR(VLOOKUP($G5,INDIRECT($C$55),2,TRUE),"N/A"))*(VLOOKUP(Deductible,E37:G49,3,FALSE)),0)/12*1.06,2),"N/A")</f>
        <v>N/A</v>
      </c>
      <c r="I19" s="1"/>
      <c r="J19" s="1"/>
      <c r="K19" s="31"/>
      <c r="L19" s="1"/>
      <c r="N19" s="31"/>
      <c r="GD19" s="1"/>
      <c r="HZ19" s="10"/>
    </row>
    <row r="20" spans="1:234" ht="19.5" customHeight="1" x14ac:dyDescent="0.5">
      <c r="A20" s="12" t="s">
        <v>103</v>
      </c>
      <c r="B20" s="1" t="s">
        <v>117</v>
      </c>
      <c r="C20" s="72" t="str">
        <f>G6</f>
        <v/>
      </c>
      <c r="D20" s="60" t="str">
        <f ca="1">IFERROR(ROUND(ROUNDUP(IF(D$13="N/A","N/A",IFERROR(VLOOKUP($G6,INDIRECT($C$55),2,TRUE),"N/A"))*(VLOOKUP(Deductible,E37:G49,3,FALSE)),0),2),"N/A")</f>
        <v>N/A</v>
      </c>
      <c r="E20" s="60" t="str">
        <f ca="1">IFERROR(ROUND(ROUNDUP(IF(D$13="N/A","N/A",IFERROR(VLOOKUP($G6,INDIRECT($C$55),2,TRUE),"N/A"))*(VLOOKUP(Deductible,E37:G49,3,FALSE)),0)/2*1.02,2),"N/A")</f>
        <v>N/A</v>
      </c>
      <c r="F20" s="60" t="str">
        <f ca="1">IFERROR(ROUND(ROUNDUP(IF(D$13="N/A","N/A",IFERROR(VLOOKUP($G6,INDIRECT($C$55),2,TRUE),"N/A"))*(VLOOKUP(Deductible,E37:G49,3,FALSE)),0)/4*1.04,2),"N/A")</f>
        <v>N/A</v>
      </c>
      <c r="G20" s="60" t="str">
        <f ca="1">IFERROR(ROUND(ROUNDUP(IF(D$13="N/A","N/A",IFERROR(VLOOKUP($G6,INDIRECT($C$55),2,TRUE),"N/A"))*(VLOOKUP(Deductible,E37:G49,3,FALSE)),0)/12*1.06,2),"N/A")</f>
        <v>N/A</v>
      </c>
      <c r="I20" s="1"/>
      <c r="J20" s="153">
        <v>0.15</v>
      </c>
      <c r="K20" s="31"/>
      <c r="L20" s="1"/>
      <c r="N20" s="31"/>
      <c r="GD20" s="1"/>
      <c r="HZ20" s="10"/>
    </row>
    <row r="21" spans="1:234" ht="19.2" x14ac:dyDescent="0.5">
      <c r="A21" s="12" t="s">
        <v>113</v>
      </c>
      <c r="D21" s="60" t="str">
        <f ca="1">IFERROR(ROUND(ROUNDUP(IF(OR(D13="N/A",F7="No"),"N/A",$J$21*$B$147),0),2),"N/A")</f>
        <v>N/A</v>
      </c>
      <c r="E21" s="60" t="str">
        <f ca="1">IFERROR(ROUND(IF(OR(E13="N/A",F7="No"),"N/A",$J$21*$C$147),2),"N/A")</f>
        <v>N/A</v>
      </c>
      <c r="F21" s="60" t="str">
        <f ca="1">IFERROR(ROUND(IF(OR(F13="N/A",F7="No"),"N/A",$J$21*$D$147),2),"N/A")</f>
        <v>N/A</v>
      </c>
      <c r="G21" s="60" t="str">
        <f ca="1">IFERROR(ROUND(IF(OR(G13="N/A",F7="No"),"N/A",$J$21*$E$147),2),"N/A")</f>
        <v>N/A</v>
      </c>
      <c r="I21" s="1" t="s">
        <v>120</v>
      </c>
      <c r="J21" s="73" t="b">
        <f>IF('Applicant Information'!C27="Yes",(COUNT(age)-COUNTIF(age,-1)))</f>
        <v>0</v>
      </c>
      <c r="K21" s="31"/>
      <c r="L21" s="1"/>
      <c r="N21" s="31"/>
      <c r="GD21" s="1"/>
      <c r="HZ21" s="10"/>
    </row>
    <row r="22" spans="1:234" ht="19.2" x14ac:dyDescent="0.5">
      <c r="A22" s="12" t="s">
        <v>114</v>
      </c>
      <c r="D22" s="60" t="str">
        <f ca="1">IFERROR(ROUND(ROUNDUP(IF(OR(D13="N/A",F8="No"),"N/A",$J$22*$B$148),0),2),"N/A")</f>
        <v>N/A</v>
      </c>
      <c r="E22" s="60" t="str">
        <f ca="1">IFERROR(ROUND(IF(OR(E13="N/A",F8="No"),"N/A",$J$22*$C$148),2),"N/A")</f>
        <v>N/A</v>
      </c>
      <c r="F22" s="60" t="str">
        <f ca="1">IFERROR(ROUND(IF(OR(F13="N/A",F8="No"),"N/A",$J$22*$D$148),2),"N/A")</f>
        <v>N/A</v>
      </c>
      <c r="G22" s="60" t="str">
        <f ca="1">IFERROR(ROUND(IF(OR(G13="N/A",F8="No"),"N/A",$J$22*$E$148),2),"N/A")</f>
        <v>N/A</v>
      </c>
      <c r="I22" s="1" t="s">
        <v>120</v>
      </c>
      <c r="J22" s="73" t="b">
        <f>IF('Applicant Information'!C29="Yes",(COUNT(age)-COUNTIF(age,-1)))</f>
        <v>0</v>
      </c>
      <c r="K22" s="31"/>
      <c r="L22" s="1"/>
      <c r="N22" s="31"/>
      <c r="GD22" s="1"/>
      <c r="HZ22" s="10"/>
    </row>
    <row r="23" spans="1:234" ht="19.2" x14ac:dyDescent="0.5">
      <c r="A23" s="12" t="s">
        <v>386</v>
      </c>
      <c r="D23" s="61" t="str">
        <f>IFERROR(ROUNDUP(VLOOKUP('Applicant Information'!H27,Standard!E53:I55,2,FALSE)*J23,0),"N/A")</f>
        <v>N/A</v>
      </c>
      <c r="E23" s="61" t="str">
        <f>IFERROR(ROUND(VLOOKUP('Applicant Information'!H27,Standard!E53:I55,3,FALSE)*J23,2),"N/A")</f>
        <v>N/A</v>
      </c>
      <c r="F23" s="61" t="str">
        <f>IFERROR(ROUND(VLOOKUP('Applicant Information'!H27,Standard!E53:I55,4,FALSE)*J23,2),"N/A")</f>
        <v>N/A</v>
      </c>
      <c r="G23" s="60" t="str">
        <f>IFERROR(ROUND(VLOOKUP('Applicant Information'!H27,Standard!E53:I55,5,FALSE)*J23,2),"N/A")</f>
        <v>N/A</v>
      </c>
      <c r="I23" s="1" t="s">
        <v>120</v>
      </c>
      <c r="J23" s="73">
        <f>(COUNT(age)-COUNTIF(age,-1))</f>
        <v>0</v>
      </c>
      <c r="K23" s="31"/>
      <c r="L23" s="1"/>
      <c r="N23" s="31"/>
      <c r="GD23" s="1"/>
      <c r="HZ23" s="10"/>
    </row>
    <row r="24" spans="1:234" ht="19.2" x14ac:dyDescent="0.5">
      <c r="A24" s="12" t="s">
        <v>119</v>
      </c>
      <c r="C24" s="73"/>
      <c r="D24" s="60">
        <f ca="1">IFERROR(ROUND(IF(AND('Applicant Information'!$C$23='Applicant Information'!$A$48,Countries='Applicant Information'!$S$44),(SUM(Standard!D13:D20)*-Standard!$J$20),"N/A"),2),"N/A")</f>
        <v>0</v>
      </c>
      <c r="E24" s="60">
        <f ca="1">IFERROR(ROUND(IF(AND('Applicant Information'!$C$23='Applicant Information'!$A$48,Countries='Applicant Information'!$S$44),(SUM(Standard!E13:E20)*-Standard!$J$20),"N/A"),2),"N/A")</f>
        <v>0</v>
      </c>
      <c r="F24" s="60">
        <f ca="1">IFERROR(ROUND(IF(AND('Applicant Information'!$C$23='Applicant Information'!$A$48,Countries='Applicant Information'!$S$44),(SUM(Standard!F13:F20)*-Standard!$J$20),"N/A"),2),"N/A")</f>
        <v>0</v>
      </c>
      <c r="G24" s="60">
        <f ca="1">IFERROR(ROUND(IF(AND('Applicant Information'!$C$23='Applicant Information'!$A$48,Countries='Applicant Information'!$S$44),(SUM(Standard!G13:G20)*-Standard!$J$20),"N/A"),2),"N/A")</f>
        <v>0</v>
      </c>
      <c r="I24" s="1"/>
      <c r="J24" s="1"/>
      <c r="K24" s="31"/>
      <c r="L24" s="1"/>
      <c r="N24" s="31"/>
      <c r="GD24" s="1"/>
      <c r="HZ24" s="10"/>
    </row>
    <row r="25" spans="1:234" ht="19.2" hidden="1" x14ac:dyDescent="0.5">
      <c r="A25" s="12" t="s">
        <v>105</v>
      </c>
      <c r="D25" s="60" t="str">
        <f ca="1">IF(D13="N/A","N/A",0)</f>
        <v>N/A</v>
      </c>
      <c r="E25" s="60" t="str">
        <f ca="1">IF(E13="N/A","N/A",0)</f>
        <v>N/A</v>
      </c>
      <c r="F25" s="60" t="str">
        <f ca="1">IF(F13="N/A","N/A",0)</f>
        <v>N/A</v>
      </c>
      <c r="G25" s="60" t="str">
        <f ca="1">IF(G13="N/A","N/A",0)</f>
        <v>N/A</v>
      </c>
      <c r="I25" s="1"/>
      <c r="K25" s="31"/>
      <c r="L25" s="1"/>
      <c r="N25" s="31"/>
      <c r="GD25" s="1"/>
      <c r="HZ25" s="10"/>
    </row>
    <row r="26" spans="1:234" ht="19.2" x14ac:dyDescent="0.5">
      <c r="A26" s="20" t="s">
        <v>4</v>
      </c>
      <c r="B26" s="70"/>
      <c r="C26" s="21"/>
      <c r="D26" s="62" t="str">
        <f ca="1">IF(D13="N/A","N/A",SUM(D13:D25))</f>
        <v>N/A</v>
      </c>
      <c r="E26" s="62" t="str">
        <f ca="1">IF(E13="N/A","N/A",SUM(E13:E25))</f>
        <v>N/A</v>
      </c>
      <c r="F26" s="62" t="str">
        <f ca="1">IF(F13="N/A","N/A",SUM(F13:F25))</f>
        <v>N/A</v>
      </c>
      <c r="G26" s="62" t="str">
        <f ca="1">IF(G13="N/A","N/A",SUM(G13:G25))</f>
        <v>N/A</v>
      </c>
      <c r="I26" s="1"/>
      <c r="J26" s="153"/>
      <c r="K26" s="31"/>
      <c r="L26" s="1"/>
      <c r="N26" s="31"/>
      <c r="GD26" s="1"/>
      <c r="HZ26" s="10"/>
    </row>
    <row r="27" spans="1:234" ht="53.25" customHeight="1" x14ac:dyDescent="0.5">
      <c r="A27" s="294"/>
      <c r="B27" s="294"/>
      <c r="C27" s="294"/>
      <c r="D27" s="294"/>
      <c r="E27" s="294"/>
      <c r="F27" s="294"/>
      <c r="G27" s="294"/>
      <c r="I27" s="1"/>
      <c r="J27" s="1"/>
      <c r="K27" s="31"/>
      <c r="L27" s="1"/>
      <c r="N27" s="31"/>
      <c r="GD27" s="1"/>
      <c r="HZ27" s="10"/>
    </row>
    <row r="28" spans="1:234" ht="19.5" customHeight="1" x14ac:dyDescent="0.5">
      <c r="G28" s="8" t="str">
        <f>VERSION</f>
        <v>V.10.19.1</v>
      </c>
      <c r="H28" s="112"/>
      <c r="I28" s="112"/>
      <c r="J28" s="112"/>
    </row>
    <row r="29" spans="1:234" ht="19.5" hidden="1" customHeight="1" x14ac:dyDescent="0.5">
      <c r="I29" s="1"/>
      <c r="J29" s="1"/>
    </row>
    <row r="30" spans="1:234" ht="19.5" hidden="1" customHeight="1" x14ac:dyDescent="0.5">
      <c r="G30" s="8" t="s">
        <v>526</v>
      </c>
    </row>
    <row r="31" spans="1:234" ht="19.5" hidden="1" customHeight="1" x14ac:dyDescent="0.5">
      <c r="A31" s="31"/>
      <c r="B31" s="31"/>
      <c r="C31" s="31"/>
      <c r="D31" s="31"/>
      <c r="E31" s="31"/>
      <c r="F31" s="31"/>
      <c r="G31" s="245" t="s">
        <v>551</v>
      </c>
      <c r="H31" s="31"/>
      <c r="K31" s="31"/>
      <c r="S31" s="97"/>
      <c r="T31" s="97"/>
      <c r="U31" s="97"/>
      <c r="V31" s="97"/>
      <c r="W31" s="97"/>
    </row>
    <row r="32" spans="1:234" ht="19.5" hidden="1" customHeight="1" x14ac:dyDescent="0.5">
      <c r="A32" s="31"/>
      <c r="B32" s="31"/>
      <c r="C32" s="31"/>
      <c r="D32" s="31"/>
      <c r="E32" s="31"/>
      <c r="F32" s="31"/>
      <c r="G32" s="245" t="s">
        <v>552</v>
      </c>
      <c r="H32" s="31"/>
      <c r="K32" s="31"/>
      <c r="Q32" s="97"/>
      <c r="R32" s="97"/>
      <c r="S32" s="97"/>
      <c r="T32" s="97"/>
      <c r="U32" s="97"/>
      <c r="V32" s="97"/>
      <c r="W32" s="97"/>
    </row>
    <row r="33" spans="1:23" ht="19.5" hidden="1" customHeight="1" x14ac:dyDescent="0.5">
      <c r="A33" s="31"/>
      <c r="B33" s="31"/>
      <c r="C33" s="31"/>
      <c r="D33" s="31"/>
      <c r="E33" s="31"/>
      <c r="F33" s="31"/>
      <c r="G33" s="245" t="s">
        <v>554</v>
      </c>
      <c r="H33" s="31"/>
      <c r="K33" s="31"/>
      <c r="Q33" s="97"/>
      <c r="R33" s="97"/>
      <c r="S33" s="97"/>
      <c r="T33" s="97"/>
      <c r="U33" s="97"/>
      <c r="V33" s="97"/>
      <c r="W33" s="97"/>
    </row>
    <row r="34" spans="1:23" ht="19.5" hidden="1" customHeight="1" x14ac:dyDescent="0.5">
      <c r="A34" s="31"/>
      <c r="B34" s="31"/>
      <c r="C34" s="31"/>
      <c r="D34" s="31"/>
      <c r="E34" s="31"/>
      <c r="F34" s="31"/>
      <c r="G34" s="245" t="s">
        <v>553</v>
      </c>
      <c r="H34" s="31"/>
      <c r="K34" s="31"/>
      <c r="Q34" s="97"/>
      <c r="R34" s="97"/>
      <c r="S34" s="97"/>
      <c r="T34" s="97"/>
      <c r="U34" s="97"/>
      <c r="V34" s="97"/>
      <c r="W34" s="97"/>
    </row>
    <row r="36" spans="1:23" ht="19.5" hidden="1" customHeight="1" thickBot="1" x14ac:dyDescent="0.55000000000000004">
      <c r="A36" s="13" t="s">
        <v>6</v>
      </c>
    </row>
    <row r="37" spans="1:23" ht="19.5" hidden="1" customHeight="1" x14ac:dyDescent="0.5">
      <c r="A37" s="13" t="s">
        <v>7</v>
      </c>
      <c r="E37" s="124" t="s">
        <v>383</v>
      </c>
      <c r="F37" s="141" t="s">
        <v>384</v>
      </c>
      <c r="G37" s="240" t="s">
        <v>118</v>
      </c>
      <c r="H37" s="231"/>
      <c r="I37" s="292" t="s">
        <v>389</v>
      </c>
      <c r="J37" s="293"/>
    </row>
    <row r="38" spans="1:23" ht="19.5" hidden="1" customHeight="1" x14ac:dyDescent="0.5">
      <c r="E38" s="83" t="s">
        <v>356</v>
      </c>
      <c r="F38" s="119">
        <v>1</v>
      </c>
      <c r="G38" s="241">
        <v>1</v>
      </c>
      <c r="H38" s="233"/>
      <c r="I38" s="123" t="s">
        <v>383</v>
      </c>
      <c r="J38" s="125" t="s">
        <v>388</v>
      </c>
    </row>
    <row r="39" spans="1:23" ht="19.5" hidden="1" customHeight="1" x14ac:dyDescent="0.5">
      <c r="A39" s="1" t="s">
        <v>3</v>
      </c>
      <c r="E39" s="83" t="s">
        <v>347</v>
      </c>
      <c r="F39" s="119">
        <v>2</v>
      </c>
      <c r="G39" s="241">
        <v>0.9</v>
      </c>
      <c r="H39" s="232"/>
      <c r="I39" s="146" t="s">
        <v>390</v>
      </c>
      <c r="J39" s="121">
        <v>75</v>
      </c>
    </row>
    <row r="40" spans="1:23" ht="19.5" hidden="1" customHeight="1" thickBot="1" x14ac:dyDescent="0.55000000000000004">
      <c r="A40" s="14">
        <v>0</v>
      </c>
      <c r="E40" s="83" t="s">
        <v>348</v>
      </c>
      <c r="F40" s="119">
        <v>3</v>
      </c>
      <c r="G40" s="241">
        <v>0.84</v>
      </c>
      <c r="H40" s="232"/>
      <c r="I40" s="147" t="s">
        <v>391</v>
      </c>
      <c r="J40" s="122">
        <v>100</v>
      </c>
    </row>
    <row r="41" spans="1:23" ht="19.5" hidden="1" customHeight="1" x14ac:dyDescent="0.5">
      <c r="A41" s="14">
        <v>1</v>
      </c>
      <c r="E41" s="83" t="s">
        <v>349</v>
      </c>
      <c r="F41" s="119">
        <v>4</v>
      </c>
      <c r="G41" s="241">
        <v>0.72</v>
      </c>
      <c r="H41" s="232"/>
      <c r="I41" s="235"/>
      <c r="J41" s="236"/>
    </row>
    <row r="42" spans="1:23" ht="19.5" hidden="1" customHeight="1" x14ac:dyDescent="0.5">
      <c r="A42" s="14">
        <v>2</v>
      </c>
      <c r="E42" s="83" t="s">
        <v>350</v>
      </c>
      <c r="F42" s="119">
        <v>5</v>
      </c>
      <c r="G42" s="241">
        <v>0.63</v>
      </c>
      <c r="H42" s="232"/>
      <c r="I42" s="235"/>
      <c r="J42" s="236"/>
    </row>
    <row r="43" spans="1:23" ht="19.5" hidden="1" customHeight="1" x14ac:dyDescent="0.5">
      <c r="A43" s="14">
        <v>3</v>
      </c>
      <c r="E43" s="83" t="s">
        <v>351</v>
      </c>
      <c r="F43" s="119">
        <v>6</v>
      </c>
      <c r="G43" s="241">
        <v>0.5</v>
      </c>
      <c r="H43" s="232"/>
      <c r="I43" s="235"/>
      <c r="J43" s="236"/>
    </row>
    <row r="44" spans="1:23" ht="19.5" hidden="1" customHeight="1" x14ac:dyDescent="0.5">
      <c r="A44" s="15" t="s">
        <v>15</v>
      </c>
      <c r="C44" s="15">
        <f>NumChild</f>
        <v>0</v>
      </c>
      <c r="E44" s="83" t="s">
        <v>527</v>
      </c>
      <c r="F44" s="119">
        <v>7</v>
      </c>
      <c r="G44" s="241">
        <v>0.42</v>
      </c>
      <c r="H44" s="232"/>
      <c r="I44" s="235"/>
      <c r="J44" s="236"/>
    </row>
    <row r="45" spans="1:23" ht="19.5" hidden="1" customHeight="1" x14ac:dyDescent="0.5">
      <c r="A45" s="1" t="s">
        <v>5</v>
      </c>
      <c r="E45" s="83" t="s">
        <v>528</v>
      </c>
      <c r="F45" s="119">
        <v>8</v>
      </c>
      <c r="G45" s="242">
        <v>0.95499999999999996</v>
      </c>
      <c r="L45" s="1"/>
      <c r="M45" s="1"/>
      <c r="O45" s="31"/>
      <c r="P45" s="99"/>
      <c r="Q45" s="73"/>
      <c r="R45" s="99"/>
      <c r="S45" s="99"/>
      <c r="T45" s="73"/>
      <c r="U45" s="73"/>
      <c r="V45" s="73"/>
    </row>
    <row r="46" spans="1:23" ht="19.5" hidden="1" customHeight="1" x14ac:dyDescent="0.5">
      <c r="A46" s="1" t="s">
        <v>342</v>
      </c>
      <c r="C46" s="1" t="s">
        <v>468</v>
      </c>
      <c r="E46" s="83" t="s">
        <v>529</v>
      </c>
      <c r="F46" s="119">
        <v>9</v>
      </c>
      <c r="G46" s="239">
        <v>0.875</v>
      </c>
      <c r="P46" s="100"/>
      <c r="Q46" s="73"/>
      <c r="R46" s="101"/>
      <c r="S46" s="101"/>
      <c r="T46" s="102"/>
      <c r="U46" s="102"/>
      <c r="V46" s="102"/>
    </row>
    <row r="47" spans="1:23" ht="19.5" hidden="1" customHeight="1" x14ac:dyDescent="0.5">
      <c r="A47" s="1" t="s">
        <v>343</v>
      </c>
      <c r="C47" s="1" t="s">
        <v>469</v>
      </c>
      <c r="E47" s="83" t="s">
        <v>530</v>
      </c>
      <c r="F47" s="119">
        <v>10</v>
      </c>
      <c r="G47" s="239">
        <v>0.92500000000000004</v>
      </c>
      <c r="P47" s="31"/>
      <c r="R47" s="31"/>
      <c r="S47" s="31"/>
    </row>
    <row r="48" spans="1:23" ht="19.5" hidden="1" customHeight="1" x14ac:dyDescent="0.5">
      <c r="A48" s="1" t="s">
        <v>344</v>
      </c>
      <c r="C48" s="1" t="s">
        <v>393</v>
      </c>
      <c r="E48" s="83" t="s">
        <v>531</v>
      </c>
      <c r="F48" s="119">
        <v>11</v>
      </c>
      <c r="G48" s="239">
        <v>0.875</v>
      </c>
      <c r="P48" s="31"/>
      <c r="R48" s="31"/>
      <c r="S48" s="31"/>
    </row>
    <row r="49" spans="1:30" ht="19.5" hidden="1" customHeight="1" x14ac:dyDescent="0.5">
      <c r="A49" s="1" t="s">
        <v>345</v>
      </c>
      <c r="C49" s="1" t="s">
        <v>470</v>
      </c>
      <c r="E49" s="83" t="s">
        <v>532</v>
      </c>
      <c r="F49" s="119">
        <v>12</v>
      </c>
      <c r="G49" s="239">
        <v>0.82499999999999996</v>
      </c>
      <c r="L49" s="1"/>
      <c r="M49" s="1"/>
      <c r="O49" s="31"/>
      <c r="P49" s="31"/>
      <c r="R49" s="31"/>
      <c r="S49" s="31"/>
    </row>
    <row r="50" spans="1:30" ht="19.5" hidden="1" customHeight="1" thickBot="1" x14ac:dyDescent="0.55000000000000004">
      <c r="A50" s="1" t="s">
        <v>346</v>
      </c>
      <c r="C50" s="1" t="s">
        <v>392</v>
      </c>
    </row>
    <row r="51" spans="1:30" ht="19.5" hidden="1" customHeight="1" thickBot="1" x14ac:dyDescent="0.55000000000000004">
      <c r="E51" s="299" t="s">
        <v>387</v>
      </c>
      <c r="F51" s="300"/>
    </row>
    <row r="52" spans="1:30" ht="19.5" hidden="1" customHeight="1" x14ac:dyDescent="0.5">
      <c r="E52" s="118" t="s">
        <v>383</v>
      </c>
      <c r="F52" s="117" t="s">
        <v>1</v>
      </c>
      <c r="G52" s="117" t="s">
        <v>2</v>
      </c>
      <c r="H52" s="117" t="s">
        <v>111</v>
      </c>
      <c r="I52" s="117" t="s">
        <v>112</v>
      </c>
    </row>
    <row r="53" spans="1:30" ht="19.5" hidden="1" customHeight="1" x14ac:dyDescent="0.5">
      <c r="A53" s="1" t="s">
        <v>8</v>
      </c>
      <c r="C53" s="1" t="str">
        <f>Country</f>
        <v>Rate Zone 5</v>
      </c>
      <c r="E53" s="87" t="s">
        <v>124</v>
      </c>
      <c r="F53" s="144">
        <v>300</v>
      </c>
      <c r="G53" s="144">
        <v>153</v>
      </c>
      <c r="H53" s="144">
        <v>78</v>
      </c>
      <c r="I53" s="144">
        <v>26.5</v>
      </c>
    </row>
    <row r="54" spans="1:30" ht="19.5" hidden="1" customHeight="1" thickBot="1" x14ac:dyDescent="0.55000000000000004">
      <c r="A54" s="1" t="s">
        <v>382</v>
      </c>
      <c r="C54" s="1" t="str">
        <f>Deductible</f>
        <v>Option I</v>
      </c>
      <c r="E54" s="87" t="s">
        <v>125</v>
      </c>
      <c r="F54" s="145">
        <v>600</v>
      </c>
      <c r="G54" s="144">
        <v>306</v>
      </c>
      <c r="H54" s="144">
        <v>156</v>
      </c>
      <c r="I54" s="144">
        <v>53</v>
      </c>
    </row>
    <row r="55" spans="1:30" ht="19.5" hidden="1" customHeight="1" x14ac:dyDescent="0.5">
      <c r="A55" s="1" t="s">
        <v>13</v>
      </c>
      <c r="C55" s="1" t="str">
        <f>(VLOOKUP(C53,A46:E50,3,FALSE))</f>
        <v>a131:e144</v>
      </c>
      <c r="E55" s="74" t="s">
        <v>7</v>
      </c>
      <c r="F55" s="140" t="s">
        <v>14</v>
      </c>
      <c r="G55" s="140" t="s">
        <v>14</v>
      </c>
      <c r="H55" s="140" t="s">
        <v>14</v>
      </c>
      <c r="I55" s="140" t="s">
        <v>14</v>
      </c>
    </row>
    <row r="56" spans="1:30" ht="19.5" hidden="1" customHeight="1" x14ac:dyDescent="0.5">
      <c r="H56" s="154"/>
      <c r="I56" s="155"/>
      <c r="J56" s="1"/>
      <c r="L56" s="1"/>
      <c r="M56" s="1"/>
    </row>
    <row r="57" spans="1:30" ht="19.5" hidden="1" customHeight="1" x14ac:dyDescent="0.5">
      <c r="F57" s="148"/>
      <c r="G57" s="148"/>
      <c r="H57" s="154"/>
      <c r="I57" s="155"/>
      <c r="J57" s="148"/>
      <c r="K57" s="148"/>
      <c r="L57" s="148"/>
      <c r="M57" s="148"/>
      <c r="N57" s="148"/>
      <c r="O57" s="148"/>
      <c r="P57" s="148"/>
      <c r="Q57" s="148"/>
    </row>
    <row r="58" spans="1:30" ht="19.5" hidden="1" customHeight="1" x14ac:dyDescent="0.5">
      <c r="F58" s="148"/>
      <c r="G58" s="148"/>
      <c r="H58" s="154"/>
      <c r="I58" s="155"/>
      <c r="J58" s="148"/>
      <c r="K58" s="148"/>
      <c r="L58" s="148"/>
      <c r="M58" s="148"/>
      <c r="N58" s="148"/>
      <c r="O58" s="148"/>
      <c r="P58" s="148"/>
      <c r="Q58" s="148"/>
    </row>
    <row r="59" spans="1:30" ht="19.5" hidden="1" customHeight="1" x14ac:dyDescent="0.5">
      <c r="F59" s="148"/>
      <c r="G59" s="148"/>
      <c r="H59" s="154"/>
      <c r="I59" s="155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</row>
    <row r="60" spans="1:30" ht="19.5" hidden="1" customHeight="1" x14ac:dyDescent="0.5">
      <c r="F60" s="148"/>
      <c r="G60" s="148"/>
      <c r="H60" s="154"/>
      <c r="I60" s="155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</row>
    <row r="61" spans="1:30" ht="19.5" hidden="1" customHeight="1" x14ac:dyDescent="0.5">
      <c r="A61" s="36" t="s">
        <v>367</v>
      </c>
      <c r="B61" s="37"/>
      <c r="C61" s="37"/>
      <c r="D61" s="37"/>
      <c r="E61" s="37"/>
      <c r="F61" s="167"/>
      <c r="G61" s="148"/>
      <c r="H61" s="154"/>
      <c r="I61" s="155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</row>
    <row r="62" spans="1:30" ht="19.5" hidden="1" customHeight="1" x14ac:dyDescent="0.5">
      <c r="A62" s="163" t="s">
        <v>0</v>
      </c>
      <c r="B62" s="164" t="s">
        <v>1</v>
      </c>
      <c r="C62" s="164" t="s">
        <v>2</v>
      </c>
      <c r="D62" s="165" t="s">
        <v>111</v>
      </c>
      <c r="E62" s="166" t="s">
        <v>112</v>
      </c>
      <c r="F62" s="167"/>
      <c r="G62" s="148"/>
      <c r="H62" s="154"/>
      <c r="I62" s="155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</row>
    <row r="63" spans="1:30" ht="19.5" hidden="1" customHeight="1" x14ac:dyDescent="0.5">
      <c r="A63" s="162">
        <v>0</v>
      </c>
      <c r="B63" s="150">
        <v>3982</v>
      </c>
      <c r="C63" s="161">
        <v>2030.82</v>
      </c>
      <c r="D63" s="150">
        <v>1035.32</v>
      </c>
      <c r="E63" s="150">
        <v>351.74333333333334</v>
      </c>
      <c r="F63" s="148"/>
      <c r="G63" s="148"/>
      <c r="H63" s="154"/>
      <c r="I63" s="155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</row>
    <row r="64" spans="1:30" ht="19.5" hidden="1" customHeight="1" x14ac:dyDescent="0.5">
      <c r="A64" s="16">
        <v>6</v>
      </c>
      <c r="B64" s="150">
        <v>3618</v>
      </c>
      <c r="C64" s="150">
        <v>1845.18</v>
      </c>
      <c r="D64" s="150">
        <v>940.68000000000006</v>
      </c>
      <c r="E64" s="150">
        <v>319.59000000000003</v>
      </c>
      <c r="F64" s="148"/>
      <c r="G64" s="148"/>
      <c r="H64" s="154"/>
      <c r="I64" s="155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</row>
    <row r="65" spans="1:30" ht="19.5" hidden="1" customHeight="1" x14ac:dyDescent="0.5">
      <c r="A65" s="16">
        <v>18</v>
      </c>
      <c r="B65" s="150">
        <v>4163</v>
      </c>
      <c r="C65" s="150">
        <v>2123.13</v>
      </c>
      <c r="D65" s="150">
        <v>1082.3800000000001</v>
      </c>
      <c r="E65" s="150">
        <v>367.73166666666668</v>
      </c>
      <c r="F65" s="148"/>
      <c r="G65" s="148"/>
      <c r="H65" s="154"/>
      <c r="I65" s="155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</row>
    <row r="66" spans="1:30" ht="19.5" hidden="1" customHeight="1" x14ac:dyDescent="0.5">
      <c r="A66" s="16">
        <v>25</v>
      </c>
      <c r="B66" s="150">
        <v>4788</v>
      </c>
      <c r="C66" s="150">
        <v>2441.88</v>
      </c>
      <c r="D66" s="150">
        <v>1244.8800000000001</v>
      </c>
      <c r="E66" s="150">
        <v>422.94</v>
      </c>
      <c r="F66" s="148"/>
      <c r="G66" s="148"/>
      <c r="H66" s="154"/>
      <c r="I66" s="155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</row>
    <row r="67" spans="1:30" ht="19.5" hidden="1" customHeight="1" x14ac:dyDescent="0.5">
      <c r="A67" s="16">
        <v>30</v>
      </c>
      <c r="B67" s="150">
        <v>5271</v>
      </c>
      <c r="C67" s="150">
        <v>2688.21</v>
      </c>
      <c r="D67" s="150">
        <v>1370.46</v>
      </c>
      <c r="E67" s="150">
        <v>465.60500000000002</v>
      </c>
      <c r="F67" s="148"/>
      <c r="G67" s="148"/>
      <c r="H67" s="154"/>
      <c r="I67" s="155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</row>
    <row r="68" spans="1:30" ht="19.5" hidden="1" customHeight="1" x14ac:dyDescent="0.5">
      <c r="A68" s="16">
        <v>35</v>
      </c>
      <c r="B68" s="150">
        <v>6193</v>
      </c>
      <c r="C68" s="150">
        <v>3158.43</v>
      </c>
      <c r="D68" s="150">
        <v>1610.18</v>
      </c>
      <c r="E68" s="150">
        <v>547.0483333333334</v>
      </c>
      <c r="F68" s="148"/>
      <c r="G68" s="148"/>
      <c r="H68" s="154"/>
      <c r="I68" s="155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</row>
    <row r="69" spans="1:30" ht="19.5" hidden="1" customHeight="1" x14ac:dyDescent="0.5">
      <c r="A69" s="16">
        <v>40</v>
      </c>
      <c r="B69" s="150">
        <v>7251</v>
      </c>
      <c r="C69" s="150">
        <v>3698.01</v>
      </c>
      <c r="D69" s="150">
        <v>1885.26</v>
      </c>
      <c r="E69" s="150">
        <v>640.505</v>
      </c>
      <c r="F69" s="148"/>
      <c r="G69" s="148"/>
      <c r="H69" s="154"/>
      <c r="I69" s="155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</row>
    <row r="70" spans="1:30" ht="19.5" hidden="1" customHeight="1" x14ac:dyDescent="0.5">
      <c r="A70" s="16">
        <v>45</v>
      </c>
      <c r="B70" s="150">
        <v>9642</v>
      </c>
      <c r="C70" s="150">
        <v>4917.42</v>
      </c>
      <c r="D70" s="150">
        <v>2506.92</v>
      </c>
      <c r="E70" s="150">
        <v>851.71</v>
      </c>
      <c r="F70" s="148"/>
      <c r="G70" s="148"/>
      <c r="H70" s="154"/>
      <c r="I70" s="155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</row>
    <row r="71" spans="1:30" ht="19.5" hidden="1" customHeight="1" x14ac:dyDescent="0.5">
      <c r="A71" s="16">
        <v>50</v>
      </c>
      <c r="B71" s="150">
        <v>11765</v>
      </c>
      <c r="C71" s="150">
        <v>6000.1500000000005</v>
      </c>
      <c r="D71" s="150">
        <v>3058.9</v>
      </c>
      <c r="E71" s="150">
        <v>1039.2416666666668</v>
      </c>
      <c r="F71" s="148"/>
      <c r="G71" s="148"/>
      <c r="H71" s="154"/>
      <c r="I71" s="155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</row>
    <row r="72" spans="1:30" ht="19.5" hidden="1" customHeight="1" x14ac:dyDescent="0.5">
      <c r="A72" s="16">
        <v>55</v>
      </c>
      <c r="B72" s="150">
        <v>16004</v>
      </c>
      <c r="C72" s="150">
        <v>8162.04</v>
      </c>
      <c r="D72" s="150">
        <v>4161.04</v>
      </c>
      <c r="E72" s="150">
        <v>1413.6866666666667</v>
      </c>
      <c r="F72" s="148"/>
      <c r="G72" s="148"/>
      <c r="H72" s="154"/>
      <c r="I72" s="155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</row>
    <row r="73" spans="1:30" ht="19.5" hidden="1" customHeight="1" x14ac:dyDescent="0.5">
      <c r="A73" s="16">
        <v>60</v>
      </c>
      <c r="B73" s="150">
        <v>22080</v>
      </c>
      <c r="C73" s="150">
        <v>11260.800000000001</v>
      </c>
      <c r="D73" s="150">
        <v>5740.8</v>
      </c>
      <c r="E73" s="150">
        <v>1950.4</v>
      </c>
      <c r="F73" s="148"/>
      <c r="G73" s="148"/>
      <c r="H73" s="154"/>
      <c r="I73" s="155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</row>
    <row r="74" spans="1:30" ht="19.5" hidden="1" customHeight="1" x14ac:dyDescent="0.5">
      <c r="A74" s="16">
        <v>65</v>
      </c>
      <c r="B74" s="150">
        <v>27385</v>
      </c>
      <c r="C74" s="150">
        <v>13966.35</v>
      </c>
      <c r="D74" s="150">
        <v>7120.1</v>
      </c>
      <c r="E74" s="150">
        <v>2419.0083333333337</v>
      </c>
      <c r="F74" s="148"/>
      <c r="G74" s="148"/>
      <c r="H74" s="154"/>
      <c r="I74" s="155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</row>
    <row r="75" spans="1:30" ht="19.5" hidden="1" customHeight="1" x14ac:dyDescent="0.5">
      <c r="A75" s="16">
        <v>70</v>
      </c>
      <c r="B75" s="150">
        <v>33953</v>
      </c>
      <c r="C75" s="150">
        <v>17316.03</v>
      </c>
      <c r="D75" s="150">
        <v>8827.7800000000007</v>
      </c>
      <c r="E75" s="150">
        <v>2999.1816666666668</v>
      </c>
      <c r="F75" s="148"/>
      <c r="G75" s="148"/>
      <c r="H75" s="154"/>
      <c r="I75" s="155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</row>
    <row r="76" spans="1:30" ht="20.25" hidden="1" customHeight="1" x14ac:dyDescent="0.5">
      <c r="A76" s="16">
        <v>75</v>
      </c>
      <c r="B76" s="151" t="s">
        <v>14</v>
      </c>
      <c r="C76" s="151" t="s">
        <v>14</v>
      </c>
      <c r="D76" s="151" t="s">
        <v>14</v>
      </c>
      <c r="E76" s="151" t="s">
        <v>14</v>
      </c>
      <c r="F76" s="148"/>
      <c r="G76" s="148"/>
      <c r="H76" s="154"/>
      <c r="I76" s="155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</row>
    <row r="77" spans="1:30" ht="19.5" hidden="1" customHeight="1" x14ac:dyDescent="0.5">
      <c r="A77" s="18"/>
      <c r="B77" s="19"/>
      <c r="C77" s="19"/>
      <c r="D77" s="19"/>
      <c r="E77" s="19"/>
      <c r="F77" s="148"/>
      <c r="G77" s="148"/>
      <c r="H77" s="154"/>
      <c r="I77" s="155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</row>
    <row r="78" spans="1:30" ht="19.5" hidden="1" customHeight="1" x14ac:dyDescent="0.5">
      <c r="A78" s="168" t="s">
        <v>368</v>
      </c>
      <c r="B78" s="169"/>
      <c r="C78" s="169"/>
      <c r="D78" s="169"/>
      <c r="E78" s="170"/>
      <c r="F78" s="148"/>
      <c r="G78" s="148"/>
      <c r="H78" s="154"/>
      <c r="I78" s="155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</row>
    <row r="79" spans="1:30" ht="19.5" hidden="1" customHeight="1" x14ac:dyDescent="0.5">
      <c r="A79" s="16" t="s">
        <v>0</v>
      </c>
      <c r="B79" s="164" t="s">
        <v>1</v>
      </c>
      <c r="C79" s="164" t="s">
        <v>2</v>
      </c>
      <c r="D79" s="161" t="s">
        <v>111</v>
      </c>
      <c r="E79" s="173" t="s">
        <v>112</v>
      </c>
      <c r="F79" s="148"/>
      <c r="G79" s="148"/>
      <c r="H79" s="154"/>
      <c r="I79" s="155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</row>
    <row r="80" spans="1:30" ht="19.5" hidden="1" customHeight="1" x14ac:dyDescent="0.5">
      <c r="A80" s="16">
        <v>0</v>
      </c>
      <c r="B80" s="174">
        <v>2356</v>
      </c>
      <c r="C80" s="177">
        <v>1201.56</v>
      </c>
      <c r="D80" s="179">
        <v>612.56000000000006</v>
      </c>
      <c r="E80" s="159">
        <v>208.11333333333334</v>
      </c>
      <c r="F80" s="148"/>
      <c r="G80" s="148"/>
      <c r="H80" s="154"/>
      <c r="I80" s="156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</row>
    <row r="81" spans="1:30" ht="19.5" hidden="1" customHeight="1" x14ac:dyDescent="0.5">
      <c r="A81" s="16">
        <v>6</v>
      </c>
      <c r="B81" s="175">
        <v>2141</v>
      </c>
      <c r="C81" s="177">
        <v>1091.9100000000001</v>
      </c>
      <c r="D81" s="176">
        <v>556.66</v>
      </c>
      <c r="E81" s="159">
        <v>189.12166666666667</v>
      </c>
      <c r="F81" s="148"/>
      <c r="G81" s="148"/>
      <c r="H81" s="154"/>
      <c r="I81" s="155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</row>
    <row r="82" spans="1:30" ht="19.5" hidden="1" customHeight="1" x14ac:dyDescent="0.5">
      <c r="A82" s="16">
        <v>18</v>
      </c>
      <c r="B82" s="175">
        <v>2463</v>
      </c>
      <c r="C82" s="177">
        <v>1256.1300000000001</v>
      </c>
      <c r="D82" s="176">
        <v>640.38</v>
      </c>
      <c r="E82" s="159">
        <v>217.565</v>
      </c>
      <c r="F82" s="148"/>
      <c r="G82" s="148"/>
      <c r="H82" s="154"/>
      <c r="I82" s="155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</row>
    <row r="83" spans="1:30" ht="19.5" hidden="1" customHeight="1" x14ac:dyDescent="0.5">
      <c r="A83" s="16">
        <v>25</v>
      </c>
      <c r="B83" s="175">
        <v>2833</v>
      </c>
      <c r="C83" s="177">
        <v>1444.83</v>
      </c>
      <c r="D83" s="176">
        <v>736.58</v>
      </c>
      <c r="E83" s="159">
        <v>250.24833333333336</v>
      </c>
      <c r="F83" s="148"/>
      <c r="G83" s="148"/>
      <c r="H83" s="154"/>
      <c r="I83" s="155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</row>
    <row r="84" spans="1:30" ht="19.5" hidden="1" customHeight="1" x14ac:dyDescent="0.5">
      <c r="A84" s="16">
        <v>30</v>
      </c>
      <c r="B84" s="175">
        <v>3118</v>
      </c>
      <c r="C84" s="177">
        <v>1590.18</v>
      </c>
      <c r="D84" s="176">
        <v>810.68000000000006</v>
      </c>
      <c r="E84" s="159">
        <v>275.42333333333335</v>
      </c>
      <c r="F84" s="148"/>
      <c r="G84" s="148"/>
      <c r="H84" s="154"/>
      <c r="I84" s="155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</row>
    <row r="85" spans="1:30" ht="19.5" hidden="1" customHeight="1" x14ac:dyDescent="0.5">
      <c r="A85" s="16">
        <v>35</v>
      </c>
      <c r="B85" s="175">
        <v>3665</v>
      </c>
      <c r="C85" s="177">
        <v>1869.15</v>
      </c>
      <c r="D85" s="176">
        <v>952.9</v>
      </c>
      <c r="E85" s="159">
        <v>323.74166666666673</v>
      </c>
      <c r="F85" s="148"/>
      <c r="G85" s="148"/>
      <c r="H85" s="154"/>
      <c r="I85" s="155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</row>
    <row r="86" spans="1:30" ht="19.5" hidden="1" customHeight="1" x14ac:dyDescent="0.5">
      <c r="A86" s="16">
        <v>40</v>
      </c>
      <c r="B86" s="175">
        <v>4290</v>
      </c>
      <c r="C86" s="177">
        <v>2187.9</v>
      </c>
      <c r="D86" s="176">
        <v>1115.4000000000001</v>
      </c>
      <c r="E86" s="159">
        <v>378.95000000000005</v>
      </c>
      <c r="F86" s="148"/>
      <c r="G86" s="148"/>
      <c r="H86" s="154"/>
      <c r="I86" s="155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</row>
    <row r="87" spans="1:30" ht="19.5" hidden="1" customHeight="1" x14ac:dyDescent="0.5">
      <c r="A87" s="16">
        <v>45</v>
      </c>
      <c r="B87" s="175">
        <v>5705</v>
      </c>
      <c r="C87" s="177">
        <v>2909.55</v>
      </c>
      <c r="D87" s="176">
        <v>1483.3</v>
      </c>
      <c r="E87" s="159">
        <v>503.94166666666672</v>
      </c>
      <c r="F87" s="148"/>
      <c r="G87" s="148"/>
      <c r="H87" s="154"/>
      <c r="I87" s="155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</row>
    <row r="88" spans="1:30" ht="19.5" hidden="1" customHeight="1" x14ac:dyDescent="0.5">
      <c r="A88" s="16">
        <v>50</v>
      </c>
      <c r="B88" s="175">
        <v>6961</v>
      </c>
      <c r="C88" s="177">
        <v>3550.11</v>
      </c>
      <c r="D88" s="176">
        <v>1809.8600000000001</v>
      </c>
      <c r="E88" s="159">
        <v>614.88833333333343</v>
      </c>
      <c r="F88" s="148"/>
      <c r="G88" s="148"/>
      <c r="H88" s="154"/>
      <c r="I88" s="155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</row>
    <row r="89" spans="1:30" ht="19.5" hidden="1" customHeight="1" x14ac:dyDescent="0.5">
      <c r="A89" s="16">
        <v>55</v>
      </c>
      <c r="B89" s="175">
        <v>9470</v>
      </c>
      <c r="C89" s="177">
        <v>4829.7</v>
      </c>
      <c r="D89" s="176">
        <v>2462.2000000000003</v>
      </c>
      <c r="E89" s="159">
        <v>836.51666666666665</v>
      </c>
      <c r="F89" s="148"/>
      <c r="G89" s="148"/>
      <c r="H89" s="154"/>
      <c r="I89" s="155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</row>
    <row r="90" spans="1:30" ht="19.5" hidden="1" customHeight="1" x14ac:dyDescent="0.5">
      <c r="A90" s="16">
        <v>60</v>
      </c>
      <c r="B90" s="175">
        <v>13065</v>
      </c>
      <c r="C90" s="177">
        <v>6663.1500000000005</v>
      </c>
      <c r="D90" s="176">
        <v>3396.9</v>
      </c>
      <c r="E90" s="159">
        <v>1154.075</v>
      </c>
      <c r="F90" s="148"/>
      <c r="G90" s="148"/>
      <c r="H90" s="154"/>
      <c r="I90" s="155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</row>
    <row r="91" spans="1:30" ht="19.5" hidden="1" customHeight="1" x14ac:dyDescent="0.5">
      <c r="A91" s="16">
        <v>65</v>
      </c>
      <c r="B91" s="175">
        <v>16203</v>
      </c>
      <c r="C91" s="177">
        <v>8263.5300000000007</v>
      </c>
      <c r="D91" s="176">
        <v>4212.78</v>
      </c>
      <c r="E91" s="159">
        <v>1431.2650000000001</v>
      </c>
      <c r="F91" s="148"/>
      <c r="G91" s="148"/>
      <c r="H91" s="154"/>
      <c r="I91" s="155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</row>
    <row r="92" spans="1:30" ht="19.5" hidden="1" customHeight="1" x14ac:dyDescent="0.5">
      <c r="A92" s="16">
        <v>70</v>
      </c>
      <c r="B92" s="175">
        <v>20090</v>
      </c>
      <c r="C92" s="177">
        <v>10245.9</v>
      </c>
      <c r="D92" s="176">
        <v>5223.4000000000005</v>
      </c>
      <c r="E92" s="159">
        <v>1774.6166666666668</v>
      </c>
      <c r="F92" s="148"/>
      <c r="G92" s="148"/>
      <c r="H92" s="154"/>
      <c r="I92" s="156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</row>
    <row r="93" spans="1:30" ht="20.25" hidden="1" customHeight="1" thickBot="1" x14ac:dyDescent="0.55000000000000004">
      <c r="A93" s="16">
        <v>75</v>
      </c>
      <c r="B93" s="17" t="s">
        <v>14</v>
      </c>
      <c r="C93" s="17" t="s">
        <v>14</v>
      </c>
      <c r="D93" s="180" t="s">
        <v>14</v>
      </c>
      <c r="E93" s="178" t="s">
        <v>14</v>
      </c>
      <c r="F93" s="148"/>
      <c r="G93" s="148"/>
      <c r="H93" s="154"/>
      <c r="I93" s="155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</row>
    <row r="94" spans="1:30" ht="19.5" hidden="1" customHeight="1" x14ac:dyDescent="0.5">
      <c r="A94" s="18"/>
      <c r="B94" s="19"/>
      <c r="C94" s="19"/>
      <c r="D94" s="19"/>
      <c r="E94" s="19"/>
      <c r="F94" s="148"/>
      <c r="G94" s="148"/>
      <c r="H94" s="154"/>
      <c r="I94" s="155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</row>
    <row r="95" spans="1:30" ht="19.5" hidden="1" customHeight="1" x14ac:dyDescent="0.5">
      <c r="A95" s="168" t="s">
        <v>369</v>
      </c>
      <c r="B95" s="169"/>
      <c r="C95" s="169"/>
      <c r="D95" s="169"/>
      <c r="E95" s="170"/>
      <c r="F95" s="148"/>
      <c r="G95" s="148"/>
      <c r="H95" s="154"/>
      <c r="I95" s="155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</row>
    <row r="96" spans="1:30" ht="19.5" hidden="1" customHeight="1" x14ac:dyDescent="0.5">
      <c r="A96" s="16" t="s">
        <v>0</v>
      </c>
      <c r="B96" s="171" t="s">
        <v>1</v>
      </c>
      <c r="C96" s="164" t="s">
        <v>2</v>
      </c>
      <c r="D96" s="172" t="s">
        <v>111</v>
      </c>
      <c r="E96" s="74" t="s">
        <v>112</v>
      </c>
      <c r="F96" s="148"/>
      <c r="G96" s="148"/>
      <c r="H96" s="154"/>
      <c r="I96" s="156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</row>
    <row r="97" spans="1:30" ht="19.5" hidden="1" customHeight="1" x14ac:dyDescent="0.5">
      <c r="A97" s="16">
        <v>0</v>
      </c>
      <c r="B97" s="174">
        <v>2049</v>
      </c>
      <c r="C97" s="182">
        <v>1044.99</v>
      </c>
      <c r="D97" s="179">
        <v>532.74</v>
      </c>
      <c r="E97" s="182">
        <v>180.995</v>
      </c>
      <c r="F97" s="148"/>
      <c r="G97" s="148"/>
      <c r="H97" s="154"/>
      <c r="I97" s="155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</row>
    <row r="98" spans="1:30" ht="19.5" hidden="1" customHeight="1" x14ac:dyDescent="0.5">
      <c r="A98" s="16">
        <v>6</v>
      </c>
      <c r="B98" s="175">
        <v>1862</v>
      </c>
      <c r="C98" s="159">
        <v>949.62</v>
      </c>
      <c r="D98" s="176">
        <v>484.12</v>
      </c>
      <c r="E98" s="159">
        <v>164.47666666666666</v>
      </c>
      <c r="F98" s="148"/>
      <c r="G98" s="148"/>
      <c r="H98" s="154"/>
      <c r="I98" s="156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</row>
    <row r="99" spans="1:30" ht="19.5" hidden="1" customHeight="1" x14ac:dyDescent="0.5">
      <c r="A99" s="16">
        <v>18</v>
      </c>
      <c r="B99" s="175">
        <v>2141</v>
      </c>
      <c r="C99" s="159">
        <v>1091.9100000000001</v>
      </c>
      <c r="D99" s="176">
        <v>556.66</v>
      </c>
      <c r="E99" s="159">
        <v>189.12166666666667</v>
      </c>
      <c r="F99" s="148"/>
      <c r="G99" s="148"/>
      <c r="H99" s="154"/>
      <c r="I99" s="155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</row>
    <row r="100" spans="1:30" ht="19.5" hidden="1" customHeight="1" x14ac:dyDescent="0.5">
      <c r="A100" s="16">
        <v>25</v>
      </c>
      <c r="B100" s="175">
        <v>2463</v>
      </c>
      <c r="C100" s="159">
        <v>1256.1300000000001</v>
      </c>
      <c r="D100" s="176">
        <v>640.38</v>
      </c>
      <c r="E100" s="159">
        <v>217.565</v>
      </c>
      <c r="F100" s="148"/>
      <c r="G100" s="148"/>
      <c r="H100" s="154"/>
      <c r="I100" s="156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</row>
    <row r="101" spans="1:30" ht="19.5" hidden="1" customHeight="1" x14ac:dyDescent="0.5">
      <c r="A101" s="16">
        <v>30</v>
      </c>
      <c r="B101" s="175">
        <v>2710</v>
      </c>
      <c r="C101" s="159">
        <v>1382.1000000000001</v>
      </c>
      <c r="D101" s="176">
        <v>704.6</v>
      </c>
      <c r="E101" s="159">
        <v>239.38333333333335</v>
      </c>
      <c r="F101" s="148"/>
      <c r="G101" s="148"/>
      <c r="H101" s="154"/>
      <c r="I101" s="156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</row>
    <row r="102" spans="1:30" ht="19.5" hidden="1" customHeight="1" x14ac:dyDescent="0.5">
      <c r="A102" s="16">
        <v>35</v>
      </c>
      <c r="B102" s="175">
        <v>3186</v>
      </c>
      <c r="C102" s="159">
        <v>1624.8600000000001</v>
      </c>
      <c r="D102" s="176">
        <v>828.36</v>
      </c>
      <c r="E102" s="159">
        <v>281.43</v>
      </c>
      <c r="F102" s="148"/>
      <c r="G102" s="148"/>
      <c r="H102" s="154"/>
      <c r="I102" s="155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</row>
    <row r="103" spans="1:30" ht="19.5" hidden="1" customHeight="1" x14ac:dyDescent="0.5">
      <c r="A103" s="16">
        <v>40</v>
      </c>
      <c r="B103" s="175">
        <v>3729</v>
      </c>
      <c r="C103" s="159">
        <v>1901.79</v>
      </c>
      <c r="D103" s="176">
        <v>969.54000000000008</v>
      </c>
      <c r="E103" s="159">
        <v>329.39500000000004</v>
      </c>
      <c r="F103" s="148"/>
      <c r="G103" s="148"/>
      <c r="H103" s="154"/>
      <c r="I103" s="155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</row>
    <row r="104" spans="1:30" ht="19.5" hidden="1" customHeight="1" x14ac:dyDescent="0.5">
      <c r="A104" s="16">
        <v>45</v>
      </c>
      <c r="B104" s="175">
        <v>4959</v>
      </c>
      <c r="C104" s="159">
        <v>2529.09</v>
      </c>
      <c r="D104" s="176">
        <v>1289.3400000000001</v>
      </c>
      <c r="E104" s="159">
        <v>438.04500000000002</v>
      </c>
      <c r="F104" s="148"/>
      <c r="G104" s="148"/>
      <c r="H104" s="154"/>
      <c r="I104" s="155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</row>
    <row r="105" spans="1:30" ht="19.5" hidden="1" customHeight="1" x14ac:dyDescent="0.5">
      <c r="A105" s="16">
        <v>50</v>
      </c>
      <c r="B105" s="175">
        <v>6053</v>
      </c>
      <c r="C105" s="159">
        <v>3087.03</v>
      </c>
      <c r="D105" s="176">
        <v>1573.78</v>
      </c>
      <c r="E105" s="159">
        <v>534.68166666666673</v>
      </c>
      <c r="F105" s="148"/>
      <c r="G105" s="148"/>
      <c r="H105" s="154"/>
      <c r="I105" s="155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</row>
    <row r="106" spans="1:30" ht="19.5" hidden="1" customHeight="1" x14ac:dyDescent="0.5">
      <c r="A106" s="16">
        <v>55</v>
      </c>
      <c r="B106" s="175">
        <v>8233</v>
      </c>
      <c r="C106" s="159">
        <v>4198.83</v>
      </c>
      <c r="D106" s="176">
        <v>2140.58</v>
      </c>
      <c r="E106" s="159">
        <v>727.24833333333345</v>
      </c>
      <c r="F106" s="148"/>
      <c r="G106" s="148"/>
      <c r="H106" s="154"/>
      <c r="I106" s="155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</row>
    <row r="107" spans="1:30" ht="19.5" hidden="1" customHeight="1" x14ac:dyDescent="0.5">
      <c r="A107" s="16">
        <v>60</v>
      </c>
      <c r="B107" s="175">
        <v>11361</v>
      </c>
      <c r="C107" s="159">
        <v>5794.11</v>
      </c>
      <c r="D107" s="176">
        <v>2953.86</v>
      </c>
      <c r="E107" s="159">
        <v>1003.5550000000001</v>
      </c>
      <c r="F107" s="148"/>
      <c r="G107" s="148"/>
      <c r="H107" s="154"/>
      <c r="I107" s="156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</row>
    <row r="108" spans="1:30" ht="19.5" hidden="1" customHeight="1" x14ac:dyDescent="0.5">
      <c r="A108" s="16">
        <v>65</v>
      </c>
      <c r="B108" s="175">
        <v>14089</v>
      </c>
      <c r="C108" s="159">
        <v>7185.39</v>
      </c>
      <c r="D108" s="176">
        <v>3663.1400000000003</v>
      </c>
      <c r="E108" s="159">
        <v>1244.5283333333334</v>
      </c>
      <c r="F108" s="148"/>
      <c r="G108" s="148"/>
      <c r="H108" s="154"/>
      <c r="I108" s="156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</row>
    <row r="109" spans="1:30" ht="19.5" hidden="1" customHeight="1" x14ac:dyDescent="0.5">
      <c r="A109" s="16">
        <v>70</v>
      </c>
      <c r="B109" s="175">
        <v>17469</v>
      </c>
      <c r="C109" s="159">
        <v>8909.19</v>
      </c>
      <c r="D109" s="176">
        <v>4541.9400000000005</v>
      </c>
      <c r="E109" s="159">
        <v>1543.095</v>
      </c>
      <c r="F109" s="148"/>
      <c r="G109" s="148"/>
      <c r="H109" s="116"/>
      <c r="I109" s="116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</row>
    <row r="110" spans="1:30" ht="20.25" hidden="1" customHeight="1" thickBot="1" x14ac:dyDescent="0.55000000000000004">
      <c r="A110" s="16">
        <v>75</v>
      </c>
      <c r="B110" s="17" t="s">
        <v>14</v>
      </c>
      <c r="C110" s="160" t="s">
        <v>14</v>
      </c>
      <c r="D110" s="181" t="s">
        <v>14</v>
      </c>
      <c r="E110" s="160" t="s">
        <v>14</v>
      </c>
      <c r="F110" s="148"/>
      <c r="G110" s="148"/>
      <c r="H110" s="116"/>
      <c r="I110" s="126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</row>
    <row r="111" spans="1:30" ht="19.5" hidden="1" customHeight="1" x14ac:dyDescent="0.5">
      <c r="A111" s="18"/>
      <c r="B111" s="19"/>
      <c r="C111" s="19"/>
      <c r="D111" s="19"/>
      <c r="E111" s="19"/>
      <c r="F111" s="148"/>
      <c r="G111" s="148"/>
      <c r="H111" s="295"/>
      <c r="I111" s="296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</row>
    <row r="112" spans="1:30" ht="19.5" hidden="1" customHeight="1" x14ac:dyDescent="0.5">
      <c r="A112" s="168" t="s">
        <v>370</v>
      </c>
      <c r="B112" s="169"/>
      <c r="C112" s="169"/>
      <c r="D112" s="169"/>
      <c r="E112" s="170"/>
      <c r="F112" s="148"/>
      <c r="G112" s="148"/>
      <c r="H112" s="295"/>
      <c r="I112" s="296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</row>
    <row r="113" spans="1:30" ht="19.5" hidden="1" customHeight="1" x14ac:dyDescent="0.5">
      <c r="A113" s="16" t="s">
        <v>0</v>
      </c>
      <c r="B113" s="164" t="s">
        <v>1</v>
      </c>
      <c r="C113" s="164" t="s">
        <v>2</v>
      </c>
      <c r="D113" s="150" t="s">
        <v>111</v>
      </c>
      <c r="E113" s="173" t="s">
        <v>112</v>
      </c>
      <c r="F113" s="148"/>
      <c r="G113" s="148"/>
      <c r="H113" s="154"/>
      <c r="I113" s="155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</row>
    <row r="114" spans="1:30" ht="19.5" hidden="1" customHeight="1" x14ac:dyDescent="0.5">
      <c r="A114" s="16">
        <v>0</v>
      </c>
      <c r="B114" s="175">
        <v>1781</v>
      </c>
      <c r="C114" s="176">
        <v>908.31000000000006</v>
      </c>
      <c r="D114" s="176">
        <v>463.06</v>
      </c>
      <c r="E114" s="159">
        <v>157.32166666666666</v>
      </c>
      <c r="F114" s="148"/>
      <c r="G114" s="148"/>
      <c r="H114" s="154"/>
      <c r="I114" s="155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</row>
    <row r="115" spans="1:30" ht="19.5" hidden="1" customHeight="1" x14ac:dyDescent="0.5">
      <c r="A115" s="16">
        <v>6</v>
      </c>
      <c r="B115" s="175">
        <v>1619</v>
      </c>
      <c r="C115" s="176">
        <v>825.69</v>
      </c>
      <c r="D115" s="176">
        <v>420.94</v>
      </c>
      <c r="E115" s="159">
        <v>143.01166666666666</v>
      </c>
      <c r="F115" s="148"/>
      <c r="G115" s="148"/>
      <c r="H115" s="154"/>
      <c r="I115" s="155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</row>
    <row r="116" spans="1:30" ht="19.5" hidden="1" customHeight="1" x14ac:dyDescent="0.5">
      <c r="A116" s="16">
        <v>18</v>
      </c>
      <c r="B116" s="175">
        <v>1862</v>
      </c>
      <c r="C116" s="176">
        <v>949.62</v>
      </c>
      <c r="D116" s="176">
        <v>484.12</v>
      </c>
      <c r="E116" s="159">
        <v>164.47666666666666</v>
      </c>
      <c r="F116" s="148"/>
      <c r="G116" s="148"/>
      <c r="H116" s="154"/>
      <c r="I116" s="155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</row>
    <row r="117" spans="1:30" ht="19.5" hidden="1" customHeight="1" x14ac:dyDescent="0.5">
      <c r="A117" s="16">
        <v>25</v>
      </c>
      <c r="B117" s="175">
        <v>2141</v>
      </c>
      <c r="C117" s="176">
        <v>1091.9100000000001</v>
      </c>
      <c r="D117" s="176">
        <v>556.66</v>
      </c>
      <c r="E117" s="159">
        <v>189.12166666666667</v>
      </c>
      <c r="F117" s="148"/>
      <c r="G117" s="148"/>
      <c r="H117" s="154"/>
      <c r="I117" s="155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</row>
    <row r="118" spans="1:30" ht="19.5" hidden="1" customHeight="1" x14ac:dyDescent="0.5">
      <c r="A118" s="16">
        <v>30</v>
      </c>
      <c r="B118" s="175">
        <v>2356</v>
      </c>
      <c r="C118" s="176">
        <v>1201.56</v>
      </c>
      <c r="D118" s="176">
        <v>612.56000000000006</v>
      </c>
      <c r="E118" s="159">
        <v>208.11333333333334</v>
      </c>
      <c r="F118" s="148"/>
      <c r="G118" s="148"/>
      <c r="H118" s="154"/>
      <c r="I118" s="156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</row>
    <row r="119" spans="1:30" ht="19.5" hidden="1" customHeight="1" x14ac:dyDescent="0.5">
      <c r="A119" s="16">
        <v>35</v>
      </c>
      <c r="B119" s="175">
        <v>2770</v>
      </c>
      <c r="C119" s="176">
        <v>1412.7</v>
      </c>
      <c r="D119" s="176">
        <v>720.2</v>
      </c>
      <c r="E119" s="159">
        <v>244.68333333333337</v>
      </c>
      <c r="F119" s="148"/>
      <c r="G119" s="148"/>
      <c r="H119" s="154"/>
      <c r="I119" s="155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</row>
    <row r="120" spans="1:30" ht="19.5" hidden="1" customHeight="1" x14ac:dyDescent="0.5">
      <c r="A120" s="16">
        <v>40</v>
      </c>
      <c r="B120" s="175">
        <v>3243</v>
      </c>
      <c r="C120" s="176">
        <v>1653.93</v>
      </c>
      <c r="D120" s="176">
        <v>843.18000000000006</v>
      </c>
      <c r="E120" s="159">
        <v>286.46500000000003</v>
      </c>
      <c r="F120" s="148"/>
      <c r="G120" s="148"/>
      <c r="H120" s="154"/>
      <c r="I120" s="155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</row>
    <row r="121" spans="1:30" ht="19.5" hidden="1" customHeight="1" x14ac:dyDescent="0.5">
      <c r="A121" s="16">
        <v>45</v>
      </c>
      <c r="B121" s="175">
        <v>4312</v>
      </c>
      <c r="C121" s="176">
        <v>2199.12</v>
      </c>
      <c r="D121" s="176">
        <v>1121.1200000000001</v>
      </c>
      <c r="E121" s="159">
        <v>380.89333333333332</v>
      </c>
      <c r="F121" s="148"/>
      <c r="G121" s="148"/>
      <c r="H121" s="157"/>
      <c r="I121" s="155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</row>
    <row r="122" spans="1:30" ht="19.5" hidden="1" customHeight="1" x14ac:dyDescent="0.5">
      <c r="A122" s="16">
        <v>50</v>
      </c>
      <c r="B122" s="175">
        <v>5263</v>
      </c>
      <c r="C122" s="176">
        <v>2684.13</v>
      </c>
      <c r="D122" s="176">
        <v>1368.38</v>
      </c>
      <c r="E122" s="159">
        <v>464.89833333333331</v>
      </c>
      <c r="F122" s="148"/>
      <c r="G122" s="148"/>
      <c r="H122" s="154"/>
      <c r="I122" s="155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</row>
    <row r="123" spans="1:30" ht="19.5" hidden="1" customHeight="1" x14ac:dyDescent="0.5">
      <c r="A123" s="16">
        <v>55</v>
      </c>
      <c r="B123" s="175">
        <v>7158</v>
      </c>
      <c r="C123" s="176">
        <v>3650.58</v>
      </c>
      <c r="D123" s="176">
        <v>1861.0800000000002</v>
      </c>
      <c r="E123" s="159">
        <v>632.29000000000008</v>
      </c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</row>
    <row r="124" spans="1:30" ht="19.5" hidden="1" customHeight="1" x14ac:dyDescent="0.5">
      <c r="A124" s="16">
        <v>60</v>
      </c>
      <c r="B124" s="175">
        <v>9878</v>
      </c>
      <c r="C124" s="176">
        <v>5037.78</v>
      </c>
      <c r="D124" s="176">
        <v>2568.2800000000002</v>
      </c>
      <c r="E124" s="159">
        <v>872.55666666666662</v>
      </c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</row>
    <row r="125" spans="1:30" ht="19.5" hidden="1" customHeight="1" x14ac:dyDescent="0.5">
      <c r="A125" s="16">
        <v>65</v>
      </c>
      <c r="B125" s="175">
        <v>12249</v>
      </c>
      <c r="C125" s="176">
        <v>6246.99</v>
      </c>
      <c r="D125" s="176">
        <v>3184.7400000000002</v>
      </c>
      <c r="E125" s="159">
        <v>1081.9950000000001</v>
      </c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</row>
    <row r="126" spans="1:30" ht="19.5" hidden="1" customHeight="1" x14ac:dyDescent="0.5">
      <c r="A126" s="16">
        <v>70</v>
      </c>
      <c r="B126" s="58">
        <v>15190</v>
      </c>
      <c r="C126" s="176">
        <v>7746.9000000000005</v>
      </c>
      <c r="D126" s="176">
        <v>3949.4</v>
      </c>
      <c r="E126" s="159">
        <v>1341.7833333333333</v>
      </c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</row>
    <row r="127" spans="1:30" ht="20.25" hidden="1" customHeight="1" thickBot="1" x14ac:dyDescent="0.55000000000000004">
      <c r="A127" s="16">
        <v>75</v>
      </c>
      <c r="B127" s="17" t="s">
        <v>14</v>
      </c>
      <c r="C127" s="17" t="s">
        <v>14</v>
      </c>
      <c r="D127" s="17" t="s">
        <v>14</v>
      </c>
      <c r="E127" s="160" t="s">
        <v>14</v>
      </c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</row>
    <row r="128" spans="1:30" s="1" customFormat="1" ht="19.5" hidden="1" customHeight="1" x14ac:dyDescent="0.5">
      <c r="A128" s="55"/>
      <c r="B128" s="56"/>
      <c r="C128" s="56"/>
      <c r="D128" s="56"/>
      <c r="E128" s="56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</row>
    <row r="129" spans="1:30" ht="19.5" hidden="1" customHeight="1" x14ac:dyDescent="0.5">
      <c r="A129" s="168" t="s">
        <v>371</v>
      </c>
      <c r="B129" s="169"/>
      <c r="C129" s="169"/>
      <c r="D129" s="169"/>
      <c r="E129" s="170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</row>
    <row r="130" spans="1:30" ht="19.5" hidden="1" customHeight="1" x14ac:dyDescent="0.5">
      <c r="A130" s="163" t="s">
        <v>0</v>
      </c>
      <c r="B130" s="164" t="s">
        <v>1</v>
      </c>
      <c r="C130" s="183" t="s">
        <v>2</v>
      </c>
      <c r="D130" s="161" t="s">
        <v>111</v>
      </c>
      <c r="E130" s="173" t="s">
        <v>112</v>
      </c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</row>
    <row r="131" spans="1:30" ht="19.5" hidden="1" customHeight="1" x14ac:dyDescent="0.5">
      <c r="A131" s="162">
        <v>0</v>
      </c>
      <c r="B131" s="159">
        <v>1548</v>
      </c>
      <c r="C131" s="159">
        <v>789.48</v>
      </c>
      <c r="D131" s="159">
        <v>402.48</v>
      </c>
      <c r="E131" s="159">
        <v>136.74</v>
      </c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</row>
    <row r="132" spans="1:30" ht="19.5" hidden="1" customHeight="1" x14ac:dyDescent="0.5">
      <c r="A132" s="162">
        <v>6</v>
      </c>
      <c r="B132" s="159">
        <v>1407</v>
      </c>
      <c r="C132" s="159">
        <v>717.57</v>
      </c>
      <c r="D132" s="159">
        <v>365.82</v>
      </c>
      <c r="E132" s="159">
        <v>124.28500000000001</v>
      </c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</row>
    <row r="133" spans="1:30" ht="19.5" hidden="1" customHeight="1" x14ac:dyDescent="0.5">
      <c r="A133" s="162">
        <v>18</v>
      </c>
      <c r="B133" s="159">
        <v>1619</v>
      </c>
      <c r="C133" s="159">
        <v>825.69</v>
      </c>
      <c r="D133" s="159">
        <v>420.94</v>
      </c>
      <c r="E133" s="159">
        <v>143.01166666666666</v>
      </c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</row>
    <row r="134" spans="1:30" ht="19.5" hidden="1" customHeight="1" x14ac:dyDescent="0.5">
      <c r="A134" s="162">
        <v>25</v>
      </c>
      <c r="B134" s="159">
        <v>1862</v>
      </c>
      <c r="C134" s="159">
        <v>949.62</v>
      </c>
      <c r="D134" s="159">
        <v>484.12</v>
      </c>
      <c r="E134" s="159">
        <v>164.47666666666666</v>
      </c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</row>
    <row r="135" spans="1:30" ht="19.5" hidden="1" customHeight="1" x14ac:dyDescent="0.5">
      <c r="A135" s="162">
        <v>30</v>
      </c>
      <c r="B135" s="159">
        <v>2049</v>
      </c>
      <c r="C135" s="159">
        <v>1044.99</v>
      </c>
      <c r="D135" s="159">
        <v>532.74</v>
      </c>
      <c r="E135" s="159">
        <v>180.995</v>
      </c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</row>
    <row r="136" spans="1:30" ht="19.5" hidden="1" customHeight="1" x14ac:dyDescent="0.5">
      <c r="A136" s="162">
        <v>35</v>
      </c>
      <c r="B136" s="159">
        <v>2408</v>
      </c>
      <c r="C136" s="159">
        <v>1228.08</v>
      </c>
      <c r="D136" s="159">
        <v>626.08000000000004</v>
      </c>
      <c r="E136" s="159">
        <v>212.70666666666668</v>
      </c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</row>
    <row r="137" spans="1:30" ht="19.5" hidden="1" customHeight="1" x14ac:dyDescent="0.5">
      <c r="A137" s="162">
        <v>40</v>
      </c>
      <c r="B137" s="159">
        <v>2819</v>
      </c>
      <c r="C137" s="159">
        <v>1437.69</v>
      </c>
      <c r="D137" s="159">
        <v>732.94</v>
      </c>
      <c r="E137" s="159">
        <v>249.01166666666666</v>
      </c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</row>
    <row r="138" spans="1:30" ht="19.5" hidden="1" customHeight="1" x14ac:dyDescent="0.5">
      <c r="A138" s="162">
        <v>45</v>
      </c>
      <c r="B138" s="159">
        <v>3749</v>
      </c>
      <c r="C138" s="159">
        <v>1911.99</v>
      </c>
      <c r="D138" s="159">
        <v>974.74</v>
      </c>
      <c r="E138" s="159">
        <v>331.16166666666669</v>
      </c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</row>
    <row r="139" spans="1:30" ht="19.5" hidden="1" customHeight="1" x14ac:dyDescent="0.5">
      <c r="A139" s="162">
        <v>50</v>
      </c>
      <c r="B139" s="159">
        <v>4575</v>
      </c>
      <c r="C139" s="159">
        <v>2333.25</v>
      </c>
      <c r="D139" s="159">
        <v>1189.5</v>
      </c>
      <c r="E139" s="159">
        <v>404.125</v>
      </c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</row>
    <row r="140" spans="1:30" ht="19.5" hidden="1" customHeight="1" x14ac:dyDescent="0.5">
      <c r="A140" s="162">
        <v>55</v>
      </c>
      <c r="B140" s="159">
        <v>6223</v>
      </c>
      <c r="C140" s="159">
        <v>3173.73</v>
      </c>
      <c r="D140" s="159">
        <v>1617.98</v>
      </c>
      <c r="E140" s="159">
        <v>549.69833333333338</v>
      </c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</row>
    <row r="141" spans="1:30" ht="19.5" hidden="1" customHeight="1" x14ac:dyDescent="0.5">
      <c r="A141" s="162">
        <v>60</v>
      </c>
      <c r="B141" s="159">
        <v>8589</v>
      </c>
      <c r="C141" s="159">
        <v>4380.3900000000003</v>
      </c>
      <c r="D141" s="159">
        <v>2233.14</v>
      </c>
      <c r="E141" s="159">
        <v>758.69500000000005</v>
      </c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</row>
    <row r="142" spans="1:30" ht="19.5" hidden="1" customHeight="1" x14ac:dyDescent="0.5">
      <c r="A142" s="162">
        <v>65</v>
      </c>
      <c r="B142" s="159">
        <v>10651</v>
      </c>
      <c r="C142" s="159">
        <v>5432.01</v>
      </c>
      <c r="D142" s="159">
        <v>2769.26</v>
      </c>
      <c r="E142" s="159">
        <v>940.83833333333337</v>
      </c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</row>
    <row r="143" spans="1:30" ht="19.5" hidden="1" customHeight="1" x14ac:dyDescent="0.5">
      <c r="A143" s="162">
        <v>70</v>
      </c>
      <c r="B143" s="159">
        <v>13208</v>
      </c>
      <c r="C143" s="159">
        <v>6736.08</v>
      </c>
      <c r="D143" s="159">
        <v>3434.08</v>
      </c>
      <c r="E143" s="159">
        <v>1166.7066666666667</v>
      </c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</row>
    <row r="144" spans="1:30" ht="20.25" hidden="1" customHeight="1" thickBot="1" x14ac:dyDescent="0.55000000000000004">
      <c r="A144" s="16">
        <v>75</v>
      </c>
      <c r="B144" s="17" t="s">
        <v>14</v>
      </c>
      <c r="C144" s="17" t="s">
        <v>14</v>
      </c>
      <c r="D144" s="160" t="s">
        <v>14</v>
      </c>
      <c r="E144" s="178" t="s">
        <v>14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</row>
    <row r="145" spans="1:30" ht="20.25" hidden="1" customHeight="1" thickBot="1" x14ac:dyDescent="0.55000000000000004">
      <c r="A145" s="55"/>
      <c r="B145" s="65"/>
      <c r="C145" s="65"/>
      <c r="D145" s="195"/>
      <c r="E145" s="19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</row>
    <row r="146" spans="1:30" ht="20.25" hidden="1" customHeight="1" thickBot="1" x14ac:dyDescent="0.55000000000000004">
      <c r="A146" s="66" t="s">
        <v>116</v>
      </c>
      <c r="B146" s="184" t="s">
        <v>1</v>
      </c>
      <c r="C146" s="187" t="s">
        <v>2</v>
      </c>
      <c r="D146" s="187" t="s">
        <v>111</v>
      </c>
      <c r="E146" s="79" t="s">
        <v>112</v>
      </c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</row>
    <row r="147" spans="1:30" ht="20.25" hidden="1" customHeight="1" x14ac:dyDescent="0.5">
      <c r="A147" s="76" t="s">
        <v>113</v>
      </c>
      <c r="B147" s="185">
        <v>75</v>
      </c>
      <c r="C147" s="188">
        <v>38.25</v>
      </c>
      <c r="D147" s="192">
        <v>19.5</v>
      </c>
      <c r="E147" s="67">
        <v>6.63</v>
      </c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</row>
    <row r="148" spans="1:30" ht="20.25" hidden="1" customHeight="1" thickBot="1" x14ac:dyDescent="0.55000000000000004">
      <c r="A148" s="77" t="s">
        <v>114</v>
      </c>
      <c r="B148" s="186">
        <v>100</v>
      </c>
      <c r="C148" s="189">
        <v>51</v>
      </c>
      <c r="D148" s="193">
        <v>26</v>
      </c>
      <c r="E148" s="68">
        <v>8.83</v>
      </c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</row>
    <row r="149" spans="1:30" ht="20.25" hidden="1" customHeight="1" thickBot="1" x14ac:dyDescent="0.55000000000000004">
      <c r="A149" s="78" t="s">
        <v>122</v>
      </c>
      <c r="B149" s="186">
        <v>300</v>
      </c>
      <c r="C149" s="190">
        <v>153</v>
      </c>
      <c r="D149" s="190">
        <v>78</v>
      </c>
      <c r="E149" s="80">
        <v>27</v>
      </c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</row>
    <row r="150" spans="1:30" s="1" customFormat="1" ht="19.5" hidden="1" customHeight="1" thickBot="1" x14ac:dyDescent="0.55000000000000004">
      <c r="A150" s="78" t="s">
        <v>123</v>
      </c>
      <c r="B150" s="186">
        <v>600</v>
      </c>
      <c r="C150" s="191">
        <v>306</v>
      </c>
      <c r="D150" s="191">
        <v>156</v>
      </c>
      <c r="E150" s="81">
        <v>53</v>
      </c>
      <c r="F150" s="56"/>
      <c r="G150" s="56"/>
      <c r="H150" s="56"/>
      <c r="I150" s="57"/>
      <c r="J150" s="57"/>
      <c r="K150" s="56"/>
      <c r="L150" s="57"/>
      <c r="M150" s="57"/>
      <c r="N150" s="3"/>
      <c r="O150" s="3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</row>
    <row r="151" spans="1:30" s="1" customFormat="1" ht="19.5" hidden="1" customHeight="1" x14ac:dyDescent="0.5">
      <c r="A151" s="55"/>
      <c r="B151" s="56"/>
      <c r="C151" s="56"/>
      <c r="D151" s="194"/>
      <c r="E151" s="56"/>
      <c r="F151" s="56"/>
      <c r="G151" s="56"/>
      <c r="H151" s="56"/>
      <c r="I151" s="57"/>
      <c r="J151" s="57"/>
      <c r="K151" s="56"/>
      <c r="L151" s="57"/>
      <c r="M151" s="57"/>
      <c r="N151" s="3"/>
      <c r="O151" s="3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</row>
    <row r="152" spans="1:30" s="1" customFormat="1" ht="19.5" hidden="1" customHeight="1" x14ac:dyDescent="0.5">
      <c r="A152" s="55"/>
      <c r="B152" s="56"/>
      <c r="C152" s="56"/>
      <c r="D152" s="56"/>
      <c r="E152" s="56"/>
      <c r="F152" s="56"/>
      <c r="G152" s="56"/>
      <c r="H152" s="56"/>
      <c r="I152" s="57"/>
      <c r="J152" s="57"/>
      <c r="K152" s="56"/>
      <c r="L152" s="57"/>
      <c r="M152" s="57"/>
      <c r="N152" s="3"/>
      <c r="O152" s="3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</row>
    <row r="153" spans="1:30" s="1" customFormat="1" ht="19.5" hidden="1" customHeight="1" x14ac:dyDescent="0.5">
      <c r="A153" s="55"/>
      <c r="B153" s="56"/>
      <c r="C153" s="56"/>
      <c r="D153" s="56"/>
      <c r="E153" s="56"/>
      <c r="F153" s="56"/>
      <c r="G153" s="56"/>
      <c r="H153" s="56"/>
      <c r="I153" s="57"/>
      <c r="J153" s="57"/>
      <c r="K153" s="56"/>
      <c r="L153" s="57"/>
      <c r="M153" s="57"/>
      <c r="N153" s="3"/>
      <c r="O153" s="3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</row>
    <row r="154" spans="1:30" s="1" customFormat="1" ht="19.5" hidden="1" customHeight="1" x14ac:dyDescent="0.5">
      <c r="I154" s="31"/>
      <c r="J154" s="31"/>
      <c r="L154" s="31"/>
      <c r="M154" s="31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</row>
    <row r="155" spans="1:30" s="1" customFormat="1" ht="19.5" hidden="1" customHeight="1" x14ac:dyDescent="0.5">
      <c r="A155" s="2" t="s">
        <v>16</v>
      </c>
      <c r="B155" s="7"/>
      <c r="C155" s="22" t="str">
        <f>'Applicant Information'!L3</f>
        <v>English / Inglés</v>
      </c>
      <c r="D155" s="22"/>
      <c r="I155" s="31"/>
      <c r="J155" s="31"/>
      <c r="L155" s="31"/>
      <c r="M155" s="31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</row>
    <row r="156" spans="1:30" s="1" customFormat="1" ht="19.5" hidden="1" customHeight="1" x14ac:dyDescent="0.5">
      <c r="A156" s="23" t="s">
        <v>17</v>
      </c>
      <c r="B156" s="5"/>
      <c r="I156" s="31"/>
      <c r="J156" s="31"/>
      <c r="L156" s="31"/>
      <c r="M156" s="31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</row>
    <row r="157" spans="1:30" s="1" customFormat="1" ht="19.5" hidden="1" customHeight="1" x14ac:dyDescent="0.5">
      <c r="A157" s="23"/>
      <c r="B157" s="5"/>
      <c r="I157" s="31"/>
      <c r="J157" s="31"/>
      <c r="L157" s="31"/>
      <c r="M157" s="31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</row>
    <row r="158" spans="1:30" s="1" customFormat="1" ht="19.5" hidden="1" customHeight="1" x14ac:dyDescent="0.5">
      <c r="A158" s="23"/>
      <c r="B158" s="5"/>
      <c r="G158" s="203"/>
      <c r="I158" s="31"/>
      <c r="J158" s="31"/>
      <c r="L158" s="31"/>
      <c r="M158" s="31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</row>
    <row r="159" spans="1:30" s="1" customFormat="1" ht="19.5" hidden="1" customHeight="1" x14ac:dyDescent="0.5">
      <c r="A159" s="23"/>
      <c r="B159" s="5"/>
      <c r="G159" s="203"/>
      <c r="I159" s="31"/>
      <c r="J159" s="31"/>
      <c r="L159" s="31"/>
      <c r="M159" s="31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</row>
    <row r="160" spans="1:30" s="1" customFormat="1" ht="19.5" hidden="1" customHeight="1" x14ac:dyDescent="0.5">
      <c r="A160" s="23"/>
      <c r="B160" s="5"/>
      <c r="G160" s="203"/>
      <c r="I160" s="31"/>
      <c r="J160" s="31"/>
      <c r="L160" s="31"/>
      <c r="M160" s="31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</row>
    <row r="161" spans="1:30" s="1" customFormat="1" ht="19.5" hidden="1" customHeight="1" x14ac:dyDescent="0.5">
      <c r="A161" s="272" t="str">
        <f>IF($C$155='Applicant Information'!$A$54,Standard!K161,Standard!L161)</f>
        <v>DESCRIPTION</v>
      </c>
      <c r="B161" s="273"/>
      <c r="C161" s="273"/>
      <c r="D161" s="273" t="str">
        <f>IF($C$155='Applicant Information'!$A$54,Standard!L161,Standard!O161)</f>
        <v>COVERAGE</v>
      </c>
      <c r="E161" s="273"/>
      <c r="F161" s="273"/>
      <c r="G161" s="274"/>
      <c r="J161" s="45"/>
      <c r="K161" s="47" t="s">
        <v>19</v>
      </c>
      <c r="L161" s="32" t="s">
        <v>20</v>
      </c>
      <c r="M161" s="29"/>
      <c r="N161" s="54" t="s">
        <v>31</v>
      </c>
      <c r="O161" s="47" t="s">
        <v>21</v>
      </c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</row>
    <row r="162" spans="1:30" s="1" customFormat="1" ht="19.5" hidden="1" customHeight="1" x14ac:dyDescent="0.5">
      <c r="A162" s="266" t="str">
        <f>IF($C$155='Applicant Information'!$A$54,Standard!K162,Standard!N162)</f>
        <v>Maximum cover per person, per Policy Year</v>
      </c>
      <c r="B162" s="267"/>
      <c r="C162" s="268"/>
      <c r="D162" s="297" t="str">
        <f>IF($C$155='Applicant Information'!$A$54,Standard!L162,Standard!O162)</f>
        <v>US$3,500,000</v>
      </c>
      <c r="E162" s="267"/>
      <c r="F162" s="267"/>
      <c r="G162" s="298"/>
      <c r="J162" s="46"/>
      <c r="K162" s="40" t="s">
        <v>541</v>
      </c>
      <c r="L162" s="24" t="s">
        <v>486</v>
      </c>
      <c r="M162" s="29"/>
      <c r="N162" s="39" t="s">
        <v>63</v>
      </c>
      <c r="O162" s="39" t="s">
        <v>53</v>
      </c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</row>
    <row r="163" spans="1:30" s="1" customFormat="1" ht="19.5" hidden="1" customHeight="1" x14ac:dyDescent="0.5">
      <c r="A163" s="260" t="str">
        <f>IF($C$155='Applicant Information'!$A$54,Standard!K163,Standard!N163)</f>
        <v>Age limit to apply</v>
      </c>
      <c r="B163" s="261"/>
      <c r="C163" s="262"/>
      <c r="D163" s="282" t="str">
        <f>IF($C$155='Applicant Information'!$A$54,Standard!L163,Standard!O163)</f>
        <v>74 years</v>
      </c>
      <c r="E163" s="261"/>
      <c r="F163" s="261"/>
      <c r="G163" s="283"/>
      <c r="J163" s="46"/>
      <c r="K163" s="39" t="s">
        <v>22</v>
      </c>
      <c r="L163" s="24" t="s">
        <v>396</v>
      </c>
      <c r="M163" s="29"/>
      <c r="N163" s="39" t="s">
        <v>23</v>
      </c>
      <c r="O163" s="39">
        <v>75</v>
      </c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</row>
    <row r="164" spans="1:30" s="1" customFormat="1" ht="258.89999999999998" hidden="1" customHeight="1" x14ac:dyDescent="0.5">
      <c r="A164" s="263" t="str">
        <f>IF($C$155='Applicant Information'!$A$54,Standard!K164,Standard!N164)</f>
        <v>Geographical cover options</v>
      </c>
      <c r="B164" s="264"/>
      <c r="C164" s="265"/>
      <c r="D164" s="290" t="str">
        <f>IF($C$155='Applicant Information'!$A$54,Standard!L164,Standard!O164)</f>
        <v xml:space="preserve"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 Worldwide including USA elective treatment                                                               •  Worldwide excluding USA                                                                                           • Africa area of cover restriction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S.E. Asia area of cover restriction
For insureds residing in Brunei, Cambodia, Indonesia, Laos, Malaysia, Myanmar, the Philippines, Thailand, Timor-Leste (East Timor) and Vietnam, the S.E. area of cover restriction will include Singapore but exclude Mainland China, Hong Kong, Japan and South Korea.       </v>
      </c>
      <c r="E164" s="264"/>
      <c r="F164" s="264"/>
      <c r="G164" s="291"/>
      <c r="J164" s="46"/>
      <c r="K164" s="40" t="s">
        <v>535</v>
      </c>
      <c r="L164" s="24" t="s">
        <v>537</v>
      </c>
      <c r="M164" s="29"/>
      <c r="N164" s="39" t="s">
        <v>64</v>
      </c>
      <c r="O164" s="40" t="s">
        <v>66</v>
      </c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</row>
    <row r="165" spans="1:30" s="1" customFormat="1" ht="19.5" hidden="1" customHeight="1" x14ac:dyDescent="0.5">
      <c r="A165" s="272" t="str">
        <f>IF($C$155='Applicant Information'!$A$54,Standard!K165,Standard!N165)</f>
        <v>INPATIENT BENEFITS</v>
      </c>
      <c r="B165" s="273"/>
      <c r="C165" s="273"/>
      <c r="D165" s="273"/>
      <c r="E165" s="273"/>
      <c r="F165" s="273"/>
      <c r="G165" s="274"/>
      <c r="J165" s="46"/>
      <c r="K165" s="39" t="s">
        <v>27</v>
      </c>
      <c r="L165" s="33"/>
      <c r="M165" s="29"/>
      <c r="N165" s="39" t="s">
        <v>32</v>
      </c>
      <c r="O165" s="39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</row>
    <row r="166" spans="1:30" s="1" customFormat="1" ht="54.75" hidden="1" customHeight="1" x14ac:dyDescent="0.5">
      <c r="A166" s="266" t="str">
        <f>IF($C$155='Applicant Information'!$A$54,Standard!K166,Standard!N166)</f>
        <v xml:space="preserve">Adult companion accommodation 
(related to a covered hospitalisation of an insured child under age 18)
</v>
      </c>
      <c r="B166" s="267"/>
      <c r="C166" s="268"/>
      <c r="D166" s="275" t="str">
        <f>IF($C$155='Applicant Information'!$A$54,Standard!L166,Standard!O166)</f>
        <v>Up to Policy maximum</v>
      </c>
      <c r="E166" s="276"/>
      <c r="F166" s="276"/>
      <c r="G166" s="277"/>
      <c r="J166" s="46"/>
      <c r="K166" s="24" t="s">
        <v>400</v>
      </c>
      <c r="L166" s="33" t="s">
        <v>397</v>
      </c>
      <c r="M166" s="29"/>
      <c r="N166" s="40" t="s">
        <v>83</v>
      </c>
      <c r="O166" s="52">
        <v>1</v>
      </c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</row>
    <row r="167" spans="1:30" s="1" customFormat="1" ht="19.5" hidden="1" customHeight="1" x14ac:dyDescent="0.5">
      <c r="A167" s="260" t="str">
        <f>IF($C$155='Applicant Information'!$A$54,Standard!K167,Standard!N167)</f>
        <v>Psychiatric treatment</v>
      </c>
      <c r="B167" s="261"/>
      <c r="C167" s="262"/>
      <c r="D167" s="257" t="str">
        <f>IF($C$155='Applicant Information'!$A$54,Standard!L167,Standard!O167)</f>
        <v>Up to Policy maximum, max. of 30 days</v>
      </c>
      <c r="E167" s="258"/>
      <c r="F167" s="258"/>
      <c r="G167" s="259"/>
      <c r="J167" s="46"/>
      <c r="K167" s="40" t="s">
        <v>398</v>
      </c>
      <c r="L167" s="33" t="s">
        <v>399</v>
      </c>
      <c r="M167" s="29"/>
      <c r="N167" s="39" t="s">
        <v>33</v>
      </c>
      <c r="O167" s="24" t="s">
        <v>69</v>
      </c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</row>
    <row r="168" spans="1:30" s="1" customFormat="1" ht="19.5" hidden="1" customHeight="1" x14ac:dyDescent="0.5">
      <c r="A168" s="263" t="str">
        <f>IF($C$155='Applicant Information'!$A$54,Standard!K168,Standard!N168)</f>
        <v>Standard Private Room (room and board)</v>
      </c>
      <c r="B168" s="264"/>
      <c r="C168" s="265"/>
      <c r="D168" s="269" t="str">
        <f>IF($C$155='Applicant Information'!$A$54,Standard!L168,Standard!O168)</f>
        <v>100% UCR, up to Policy maximum</v>
      </c>
      <c r="E168" s="270"/>
      <c r="F168" s="270"/>
      <c r="G168" s="271"/>
      <c r="J168" s="46"/>
      <c r="K168" s="40" t="s">
        <v>401</v>
      </c>
      <c r="L168" s="33" t="s">
        <v>402</v>
      </c>
      <c r="M168" s="29"/>
      <c r="N168" s="39" t="s">
        <v>34</v>
      </c>
      <c r="O168" s="52">
        <v>1</v>
      </c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</row>
    <row r="169" spans="1:30" s="1" customFormat="1" ht="19.5" hidden="1" customHeight="1" x14ac:dyDescent="0.5">
      <c r="A169" s="272" t="str">
        <f>IF($C$155='Applicant Information'!$A$54,Standard!K169,Standard!N169)</f>
        <v>OUTPATIENT BENEFITS</v>
      </c>
      <c r="B169" s="273"/>
      <c r="C169" s="273"/>
      <c r="D169" s="273"/>
      <c r="E169" s="273"/>
      <c r="F169" s="273"/>
      <c r="G169" s="274"/>
      <c r="J169" s="46"/>
      <c r="K169" s="48" t="s">
        <v>28</v>
      </c>
      <c r="L169" s="34"/>
      <c r="M169" s="30"/>
      <c r="N169" s="48" t="s">
        <v>35</v>
      </c>
      <c r="O169" s="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</row>
    <row r="170" spans="1:30" s="1" customFormat="1" ht="39.75" hidden="1" customHeight="1" x14ac:dyDescent="0.5">
      <c r="A170" s="266" t="str">
        <f>IF($C$155='Applicant Information'!$A$54,Standard!K170,Standard!N170)</f>
        <v>Complementary therapy including physiotherapy,  Traditional Chinese Medicine (TCM) and Ayurvedic treatment</v>
      </c>
      <c r="B170" s="267"/>
      <c r="C170" s="268"/>
      <c r="D170" s="275" t="str">
        <f>IF($C$155='Applicant Information'!$A$54,Standard!L170,Standard!O170)</f>
        <v>Up to Policy maximum, pre-authorisation required after 10 sessions</v>
      </c>
      <c r="E170" s="276"/>
      <c r="F170" s="276"/>
      <c r="G170" s="277"/>
      <c r="J170" s="46"/>
      <c r="K170" s="24" t="s">
        <v>403</v>
      </c>
      <c r="L170" s="24" t="s">
        <v>404</v>
      </c>
      <c r="M170" s="29"/>
      <c r="N170" s="39" t="s">
        <v>36</v>
      </c>
      <c r="O170" s="52">
        <v>1</v>
      </c>
    </row>
    <row r="171" spans="1:30" s="1" customFormat="1" ht="19.5" hidden="1" customHeight="1" x14ac:dyDescent="0.5">
      <c r="A171" s="260" t="str">
        <f>IF($C$155='Applicant Information'!$A$54,Standard!K171,Standard!N171)</f>
        <v>Day-care Treatment</v>
      </c>
      <c r="B171" s="261"/>
      <c r="C171" s="262"/>
      <c r="D171" s="257" t="str">
        <f>IF($C$155='Applicant Information'!$A$54,Standard!L171,Standard!O171)</f>
        <v>Up to Policy maximum</v>
      </c>
      <c r="E171" s="258"/>
      <c r="F171" s="258"/>
      <c r="G171" s="259"/>
      <c r="J171" s="46"/>
      <c r="K171" s="40" t="s">
        <v>405</v>
      </c>
      <c r="L171" s="24" t="s">
        <v>397</v>
      </c>
      <c r="M171" s="29"/>
      <c r="N171" s="39" t="s">
        <v>37</v>
      </c>
      <c r="O171" s="52">
        <v>1</v>
      </c>
    </row>
    <row r="172" spans="1:30" s="1" customFormat="1" ht="19.5" hidden="1" customHeight="1" x14ac:dyDescent="0.5">
      <c r="A172" s="260" t="str">
        <f>IF($C$155='Applicant Information'!$A$54,Standard!K172,Standard!N172)</f>
        <v>General practitioner and specialist fees</v>
      </c>
      <c r="B172" s="261"/>
      <c r="C172" s="262"/>
      <c r="D172" s="257" t="str">
        <f>IF($C$155='Applicant Information'!$A$54,Standard!L172,Standard!O172)</f>
        <v>Up to Policy maximum</v>
      </c>
      <c r="E172" s="258"/>
      <c r="F172" s="258"/>
      <c r="G172" s="259"/>
      <c r="J172" s="46"/>
      <c r="K172" s="40" t="s">
        <v>406</v>
      </c>
      <c r="L172" s="24" t="s">
        <v>397</v>
      </c>
      <c r="M172" s="29"/>
      <c r="N172" s="40" t="s">
        <v>78</v>
      </c>
      <c r="O172" s="52">
        <v>1</v>
      </c>
    </row>
    <row r="173" spans="1:30" s="1" customFormat="1" ht="19.5" hidden="1" customHeight="1" x14ac:dyDescent="0.5">
      <c r="A173" s="260" t="str">
        <f>IF($C$155='Applicant Information'!$A$54,Standard!K173,Standard!N173)</f>
        <v>Nursing care at home</v>
      </c>
      <c r="B173" s="261"/>
      <c r="C173" s="262"/>
      <c r="D173" s="257" t="str">
        <f>IF($C$155='Applicant Information'!$A$54,Standard!L173,Standard!O173)</f>
        <v>Up to Policy maximum, max. of 60 days</v>
      </c>
      <c r="E173" s="258"/>
      <c r="F173" s="258"/>
      <c r="G173" s="259"/>
      <c r="J173" s="46"/>
      <c r="K173" s="40" t="s">
        <v>408</v>
      </c>
      <c r="L173" s="24" t="s">
        <v>474</v>
      </c>
      <c r="M173" s="29"/>
      <c r="N173" s="40" t="s">
        <v>71</v>
      </c>
      <c r="O173" s="40" t="s">
        <v>88</v>
      </c>
    </row>
    <row r="174" spans="1:30" s="1" customFormat="1" ht="19.5" hidden="1" customHeight="1" x14ac:dyDescent="0.5">
      <c r="A174" s="260" t="str">
        <f>IF($C$155='Applicant Information'!$A$54,Standard!K174,Standard!N174)</f>
        <v>Out-patient surgery</v>
      </c>
      <c r="B174" s="261"/>
      <c r="C174" s="262"/>
      <c r="D174" s="257" t="str">
        <f>IF($C$155='Applicant Information'!$A$54,Standard!L174,Standard!O174)</f>
        <v>Up to Policy maximum</v>
      </c>
      <c r="E174" s="258"/>
      <c r="F174" s="258"/>
      <c r="G174" s="259"/>
      <c r="J174" s="46"/>
      <c r="K174" s="40" t="s">
        <v>409</v>
      </c>
      <c r="L174" s="33" t="s">
        <v>397</v>
      </c>
      <c r="M174" s="29"/>
      <c r="N174" s="39" t="s">
        <v>39</v>
      </c>
      <c r="O174" s="52">
        <v>1</v>
      </c>
    </row>
    <row r="175" spans="1:30" s="1" customFormat="1" ht="19.5" hidden="1" customHeight="1" x14ac:dyDescent="0.5">
      <c r="A175" s="260" t="str">
        <f>IF($C$155='Applicant Information'!$A$54,Standard!K175,Standard!N175)</f>
        <v>Prescription drugs</v>
      </c>
      <c r="B175" s="261"/>
      <c r="C175" s="262"/>
      <c r="D175" s="257" t="str">
        <f>IF($C$155='Applicant Information'!$A$54,Standard!L175,Standard!O175)</f>
        <v>Up to Policy maximum</v>
      </c>
      <c r="E175" s="258"/>
      <c r="F175" s="258"/>
      <c r="G175" s="259"/>
      <c r="J175" s="46"/>
      <c r="K175" s="40" t="s">
        <v>410</v>
      </c>
      <c r="L175" s="24" t="s">
        <v>397</v>
      </c>
      <c r="M175" s="29"/>
      <c r="N175" s="40" t="s">
        <v>84</v>
      </c>
      <c r="O175" s="24" t="s">
        <v>77</v>
      </c>
    </row>
    <row r="176" spans="1:30" s="1" customFormat="1" ht="19.5" hidden="1" customHeight="1" x14ac:dyDescent="0.5">
      <c r="A176" s="282" t="str">
        <f>IF($C$155='Applicant Information'!$A$54,Standard!K176,Standard!N176)</f>
        <v>Psychiatric treatment</v>
      </c>
      <c r="B176" s="261"/>
      <c r="C176" s="262"/>
      <c r="D176" s="257" t="str">
        <f>IF($C$155='Applicant Information'!$A$54,Standard!L176,Standard!O176)</f>
        <v>Up to US$2,500</v>
      </c>
      <c r="E176" s="258"/>
      <c r="F176" s="258"/>
      <c r="G176" s="259"/>
      <c r="J176" s="46"/>
      <c r="K176" s="40" t="s">
        <v>398</v>
      </c>
      <c r="L176" s="24" t="s">
        <v>487</v>
      </c>
      <c r="M176" s="29"/>
      <c r="N176" s="39" t="s">
        <v>65</v>
      </c>
      <c r="O176" s="39" t="s">
        <v>54</v>
      </c>
    </row>
    <row r="177" spans="1:15" s="1" customFormat="1" ht="19.5" hidden="1" customHeight="1" x14ac:dyDescent="0.5">
      <c r="A177" s="290" t="str">
        <f>IF($C$155='Applicant Information'!$A$54,Standard!K177,Standard!N177)</f>
        <v>Travel vaccinations and preventive medication e.g. against malaria</v>
      </c>
      <c r="B177" s="264"/>
      <c r="C177" s="265"/>
      <c r="D177" s="269" t="str">
        <f>IF($C$155='Applicant Information'!$A$54,Standard!L177,Standard!O177)</f>
        <v>Up to US$150</v>
      </c>
      <c r="E177" s="270"/>
      <c r="F177" s="270"/>
      <c r="G177" s="271"/>
      <c r="J177" s="46"/>
      <c r="K177" s="40" t="s">
        <v>411</v>
      </c>
      <c r="L177" s="24" t="s">
        <v>488</v>
      </c>
      <c r="M177" s="29"/>
      <c r="N177" s="39"/>
      <c r="O177" s="39"/>
    </row>
    <row r="178" spans="1:15" s="1" customFormat="1" ht="19.5" hidden="1" customHeight="1" x14ac:dyDescent="0.5">
      <c r="A178" s="284" t="str">
        <f>IF($C$155='Applicant Information'!$A$54,Standard!K178,Standard!N178)</f>
        <v>MATERNITY BENEFITS</v>
      </c>
      <c r="B178" s="285"/>
      <c r="C178" s="285"/>
      <c r="D178" s="286"/>
      <c r="E178" s="286"/>
      <c r="F178" s="286"/>
      <c r="G178" s="287"/>
      <c r="J178" s="46"/>
      <c r="K178" s="49" t="s">
        <v>80</v>
      </c>
      <c r="L178" s="42"/>
      <c r="M178" s="29"/>
      <c r="N178" s="49" t="s">
        <v>81</v>
      </c>
      <c r="O178" s="51"/>
    </row>
    <row r="179" spans="1:15" s="1" customFormat="1" ht="19.5" hidden="1" customHeight="1" x14ac:dyDescent="0.5">
      <c r="A179" s="260" t="str">
        <f>IF($C$155='Applicant Information'!$A$54,Standard!K179,Standard!N179)</f>
        <v>Maternity and Birth Complications</v>
      </c>
      <c r="B179" s="261"/>
      <c r="C179" s="262"/>
      <c r="D179" s="257" t="str">
        <f>IF($C$155='Applicant Information'!$A$54,Standard!L179,Standard!O179)</f>
        <v>Up to Policy maximum</v>
      </c>
      <c r="E179" s="258"/>
      <c r="F179" s="258"/>
      <c r="G179" s="259"/>
      <c r="J179" s="46"/>
      <c r="K179" s="33" t="s">
        <v>418</v>
      </c>
      <c r="L179" s="33" t="s">
        <v>397</v>
      </c>
      <c r="M179" s="29"/>
      <c r="N179" s="33" t="s">
        <v>62</v>
      </c>
      <c r="O179" s="52">
        <v>1</v>
      </c>
    </row>
    <row r="180" spans="1:15" s="1" customFormat="1" ht="19.5" hidden="1" customHeight="1" x14ac:dyDescent="0.5">
      <c r="A180" s="263" t="str">
        <f>IF($C$155='Applicant Information'!$A$54,Standard!K180,Standard!N180)</f>
        <v>New-born cover</v>
      </c>
      <c r="B180" s="264"/>
      <c r="C180" s="265"/>
      <c r="D180" s="269" t="str">
        <f>IF($C$155='Applicant Information'!$A$54,Standard!L180,Standard!O180)</f>
        <v>Up to US$75,000</v>
      </c>
      <c r="E180" s="270"/>
      <c r="F180" s="270"/>
      <c r="G180" s="271"/>
      <c r="J180" s="46"/>
      <c r="K180" s="40" t="s">
        <v>421</v>
      </c>
      <c r="L180" s="24" t="s">
        <v>489</v>
      </c>
      <c r="M180" s="29"/>
      <c r="N180" s="39" t="s">
        <v>42</v>
      </c>
      <c r="O180" s="39" t="s">
        <v>55</v>
      </c>
    </row>
    <row r="181" spans="1:15" s="1" customFormat="1" ht="19.5" hidden="1" customHeight="1" x14ac:dyDescent="0.5">
      <c r="A181" s="272" t="str">
        <f>IF($C$155='Applicant Information'!$A$54,Standard!K181,Standard!N181)</f>
        <v>MEDICAL EVACUATION BENEFITS</v>
      </c>
      <c r="B181" s="273"/>
      <c r="C181" s="273"/>
      <c r="D181" s="288"/>
      <c r="E181" s="288"/>
      <c r="F181" s="288"/>
      <c r="G181" s="289"/>
      <c r="J181" s="46"/>
      <c r="K181" s="49" t="s">
        <v>29</v>
      </c>
      <c r="L181" s="41"/>
      <c r="M181" s="29"/>
      <c r="N181" s="49" t="s">
        <v>456</v>
      </c>
      <c r="O181" s="49"/>
    </row>
    <row r="182" spans="1:15" s="1" customFormat="1" ht="36" hidden="1" customHeight="1" x14ac:dyDescent="0.5">
      <c r="A182" s="260" t="str">
        <f>IF($C$155='Applicant Information'!$A$54,Standard!K182,Standard!N182)</f>
        <v>Emergency transportation by Air Ambulance &amp; Emergency medical evacuation</v>
      </c>
      <c r="B182" s="261"/>
      <c r="C182" s="262"/>
      <c r="D182" s="257" t="str">
        <f>IF($C$155='Applicant Information'!$A$54,Standard!L182,Standard!O182)</f>
        <v>Up to Policy maximum</v>
      </c>
      <c r="E182" s="258"/>
      <c r="F182" s="258"/>
      <c r="G182" s="259"/>
      <c r="J182" s="46"/>
      <c r="K182" s="40" t="s">
        <v>423</v>
      </c>
      <c r="L182" s="24" t="s">
        <v>397</v>
      </c>
      <c r="M182" s="29"/>
      <c r="N182" s="39" t="s">
        <v>43</v>
      </c>
      <c r="O182" s="39" t="s">
        <v>56</v>
      </c>
    </row>
    <row r="183" spans="1:15" s="1" customFormat="1" ht="19.5" hidden="1" customHeight="1" x14ac:dyDescent="0.5">
      <c r="A183" s="263" t="str">
        <f>IF($C$155='Applicant Information'!$A$54,Standard!K183,Standard!N183)</f>
        <v>Repatriation of mortal remains</v>
      </c>
      <c r="B183" s="264"/>
      <c r="C183" s="265"/>
      <c r="D183" s="269" t="str">
        <f>IF($C$155='Applicant Information'!$A$54,Standard!L183,Standard!O183)</f>
        <v>Up to Policy maximum, US$7,500 for burial or cremation costs</v>
      </c>
      <c r="E183" s="270"/>
      <c r="F183" s="270"/>
      <c r="G183" s="271"/>
      <c r="J183" s="46"/>
      <c r="K183" s="40" t="s">
        <v>24</v>
      </c>
      <c r="L183" s="24" t="s">
        <v>490</v>
      </c>
      <c r="M183" s="29"/>
      <c r="N183" s="39" t="s">
        <v>44</v>
      </c>
      <c r="O183" s="39" t="s">
        <v>67</v>
      </c>
    </row>
    <row r="184" spans="1:15" s="1" customFormat="1" ht="19.5" hidden="1" customHeight="1" x14ac:dyDescent="0.5">
      <c r="A184" s="199" t="str">
        <f>IF($C$155='Applicant Information'!$A$54,Standard!K184,Standard!N184)</f>
        <v>GENERAL BENEFITS</v>
      </c>
      <c r="B184" s="280" t="str">
        <f>IF($C$155='Applicant Information'!$A$54,Standard!L184,Standard!O184)</f>
        <v>(The following benefits offer the same cover for both inpatient and out-patient procedures)</v>
      </c>
      <c r="C184" s="280"/>
      <c r="D184" s="280"/>
      <c r="E184" s="280"/>
      <c r="F184" s="280"/>
      <c r="G184" s="281"/>
      <c r="J184" s="46"/>
      <c r="K184" s="197" t="s">
        <v>79</v>
      </c>
      <c r="L184" s="198" t="s">
        <v>426</v>
      </c>
      <c r="M184" s="29"/>
      <c r="N184" s="197" t="s">
        <v>415</v>
      </c>
      <c r="O184" s="50"/>
    </row>
    <row r="185" spans="1:15" s="1" customFormat="1" ht="21" hidden="1" customHeight="1" x14ac:dyDescent="0.5">
      <c r="A185" s="266" t="str">
        <f>IF($C$155='Applicant Information'!$A$54,Standard!K185,Standard!N185)</f>
        <v xml:space="preserve">Congenital Conditions after 30 days from birth </v>
      </c>
      <c r="B185" s="267"/>
      <c r="C185" s="268"/>
      <c r="D185" s="275" t="str">
        <f>IF($C$155='Applicant Information'!$A$54,Standard!L185,Standard!O185)</f>
        <v>Up to US$75,000</v>
      </c>
      <c r="E185" s="276"/>
      <c r="F185" s="276"/>
      <c r="G185" s="277"/>
      <c r="J185" s="46"/>
      <c r="K185" s="40" t="s">
        <v>427</v>
      </c>
      <c r="L185" s="24" t="s">
        <v>489</v>
      </c>
      <c r="M185" s="29"/>
      <c r="N185" s="39" t="s">
        <v>45</v>
      </c>
      <c r="O185" s="39" t="s">
        <v>57</v>
      </c>
    </row>
    <row r="186" spans="1:15" s="1" customFormat="1" ht="19.5" hidden="1" customHeight="1" x14ac:dyDescent="0.5">
      <c r="A186" s="260" t="str">
        <f>IF($C$155='Applicant Information'!$A$54,Standard!K186,Standard!N186)</f>
        <v>Congenital Conditions from birth up to 30 days</v>
      </c>
      <c r="B186" s="261"/>
      <c r="C186" s="262"/>
      <c r="D186" s="257" t="str">
        <f>IF($C$155='Applicant Information'!$A$54,Standard!L186,Standard!O186)</f>
        <v>Covered under the newborn benefit</v>
      </c>
      <c r="E186" s="258"/>
      <c r="F186" s="258"/>
      <c r="G186" s="259"/>
      <c r="J186" s="46"/>
      <c r="K186" s="40" t="s">
        <v>515</v>
      </c>
      <c r="L186" s="24" t="s">
        <v>516</v>
      </c>
      <c r="M186" s="29"/>
      <c r="N186" s="39"/>
      <c r="O186" s="39"/>
    </row>
    <row r="187" spans="1:15" s="1" customFormat="1" ht="35.25" hidden="1" customHeight="1" x14ac:dyDescent="0.5">
      <c r="A187" s="260" t="str">
        <f>IF($C$155='Applicant Information'!$A$54,Standard!K187,Standard!N187)</f>
        <v>Diagnostic study services (laboratory tests, X-rays, CT, PET and MRI scans)</v>
      </c>
      <c r="B187" s="261"/>
      <c r="C187" s="262"/>
      <c r="D187" s="257" t="str">
        <f>IF($C$155='Applicant Information'!$A$54,Standard!L187,Standard!O187)</f>
        <v>Up to Policy maximum</v>
      </c>
      <c r="E187" s="258"/>
      <c r="F187" s="258"/>
      <c r="G187" s="259"/>
      <c r="J187" s="46"/>
      <c r="K187" s="40" t="s">
        <v>428</v>
      </c>
      <c r="L187" s="24" t="s">
        <v>397</v>
      </c>
      <c r="M187" s="29"/>
      <c r="N187" s="39" t="s">
        <v>46</v>
      </c>
      <c r="O187" s="39" t="s">
        <v>57</v>
      </c>
    </row>
    <row r="188" spans="1:15" s="1" customFormat="1" ht="19.5" hidden="1" customHeight="1" x14ac:dyDescent="0.5">
      <c r="A188" s="260" t="str">
        <f>IF($C$155='Applicant Information'!$A$54,Standard!K188,Standard!N188)</f>
        <v>External prostheses</v>
      </c>
      <c r="B188" s="261"/>
      <c r="C188" s="262"/>
      <c r="D188" s="257" t="str">
        <f>IF($C$155='Applicant Information'!$A$54,Standard!L188,Standard!O188)</f>
        <v>Up to US$1,500 per Policy year</v>
      </c>
      <c r="E188" s="258"/>
      <c r="F188" s="258"/>
      <c r="G188" s="259"/>
      <c r="J188" s="46"/>
      <c r="K188" s="24" t="s">
        <v>429</v>
      </c>
      <c r="L188" s="24" t="s">
        <v>491</v>
      </c>
      <c r="M188" s="29"/>
      <c r="N188" s="24" t="s">
        <v>61</v>
      </c>
      <c r="O188" s="39" t="s">
        <v>70</v>
      </c>
    </row>
    <row r="189" spans="1:15" s="1" customFormat="1" ht="19.5" hidden="1" customHeight="1" x14ac:dyDescent="0.5">
      <c r="A189" s="260" t="str">
        <f>IF($C$155='Applicant Information'!$A$54,Standard!K189,Standard!N189)</f>
        <v>HIV- AIDS treatment</v>
      </c>
      <c r="B189" s="261"/>
      <c r="C189" s="262"/>
      <c r="D189" s="257" t="str">
        <f>IF($C$155='Applicant Information'!$A$54,Standard!L189,Standard!O189)</f>
        <v>Up to US$50,000</v>
      </c>
      <c r="E189" s="258"/>
      <c r="F189" s="258"/>
      <c r="G189" s="259"/>
      <c r="J189" s="46"/>
      <c r="K189" s="40" t="s">
        <v>517</v>
      </c>
      <c r="L189" s="24" t="s">
        <v>431</v>
      </c>
      <c r="M189" s="29"/>
      <c r="N189" s="39" t="s">
        <v>46</v>
      </c>
      <c r="O189" s="39" t="s">
        <v>57</v>
      </c>
    </row>
    <row r="190" spans="1:15" s="1" customFormat="1" ht="19.5" hidden="1" customHeight="1" x14ac:dyDescent="0.5">
      <c r="A190" s="260" t="str">
        <f>IF($C$155='Applicant Information'!$A$54,Standard!K190,Standard!N190)</f>
        <v xml:space="preserve">Oncology treatments (cancer tests, drugs and treatment) </v>
      </c>
      <c r="B190" s="261"/>
      <c r="C190" s="262"/>
      <c r="D190" s="257" t="str">
        <f>IF($C$155='Applicant Information'!$A$54,Standard!L190,Standard!O190)</f>
        <v>Up to Policy maximum</v>
      </c>
      <c r="E190" s="258"/>
      <c r="F190" s="258"/>
      <c r="G190" s="259"/>
      <c r="J190" s="46"/>
      <c r="K190" s="24" t="s">
        <v>518</v>
      </c>
      <c r="L190" s="24" t="s">
        <v>397</v>
      </c>
      <c r="M190" s="29"/>
      <c r="N190" s="24" t="s">
        <v>61</v>
      </c>
      <c r="O190" s="39" t="s">
        <v>70</v>
      </c>
    </row>
    <row r="191" spans="1:15" s="1" customFormat="1" ht="19.5" hidden="1" customHeight="1" x14ac:dyDescent="0.5">
      <c r="A191" s="260" t="str">
        <f>IF($C$155='Applicant Information'!$A$54,Standard!K191,Standard!N191)</f>
        <v xml:space="preserve">Organ Transplant (per organ/tissue, per Lifetime) </v>
      </c>
      <c r="B191" s="261"/>
      <c r="C191" s="262"/>
      <c r="D191" s="257" t="str">
        <f>IF($C$155='Applicant Information'!$A$54,Standard!L191,Standard!O191)</f>
        <v>Full refund including US$50,000 for donor costs</v>
      </c>
      <c r="E191" s="258"/>
      <c r="F191" s="258"/>
      <c r="G191" s="259"/>
      <c r="J191" s="46"/>
      <c r="K191" s="40" t="s">
        <v>432</v>
      </c>
      <c r="L191" s="24" t="s">
        <v>433</v>
      </c>
      <c r="M191" s="29"/>
      <c r="N191" s="39" t="s">
        <v>46</v>
      </c>
      <c r="O191" s="39" t="s">
        <v>57</v>
      </c>
    </row>
    <row r="192" spans="1:15" s="1" customFormat="1" ht="19.5" hidden="1" customHeight="1" x14ac:dyDescent="0.5">
      <c r="A192" s="260" t="str">
        <f>IF($C$155='Applicant Information'!$A$54,Standard!K192,Standard!N192)</f>
        <v xml:space="preserve">Prescribed physical therapy and rehabilitation </v>
      </c>
      <c r="B192" s="261"/>
      <c r="C192" s="262"/>
      <c r="D192" s="257" t="str">
        <f>IF($C$155='Applicant Information'!$A$54,Standard!L192,Standard!O192)</f>
        <v>Up to Policy maximum, max. of 60 days per medical condition</v>
      </c>
      <c r="E192" s="258"/>
      <c r="F192" s="258"/>
      <c r="G192" s="259"/>
      <c r="J192" s="46"/>
      <c r="K192" s="24" t="s">
        <v>434</v>
      </c>
      <c r="L192" s="24" t="s">
        <v>492</v>
      </c>
      <c r="M192" s="29"/>
      <c r="N192" s="24" t="s">
        <v>61</v>
      </c>
      <c r="O192" s="39" t="s">
        <v>70</v>
      </c>
    </row>
    <row r="193" spans="1:15" s="1" customFormat="1" ht="19.5" hidden="1" customHeight="1" x14ac:dyDescent="0.5">
      <c r="A193" s="260" t="str">
        <f>IF($C$155='Applicant Information'!$A$54,Standard!K193,Standard!N193)</f>
        <v>Reconstructive surgery</v>
      </c>
      <c r="B193" s="261"/>
      <c r="C193" s="262"/>
      <c r="D193" s="257" t="str">
        <f>IF($C$155='Applicant Information'!$A$54,Standard!L193,Standard!O193)</f>
        <v>Up to Policy maximum</v>
      </c>
      <c r="E193" s="258"/>
      <c r="F193" s="258"/>
      <c r="G193" s="259"/>
      <c r="J193" s="46"/>
      <c r="K193" s="40" t="s">
        <v>436</v>
      </c>
      <c r="L193" s="24" t="s">
        <v>397</v>
      </c>
      <c r="M193" s="29"/>
      <c r="N193" s="39" t="s">
        <v>46</v>
      </c>
      <c r="O193" s="39" t="s">
        <v>57</v>
      </c>
    </row>
    <row r="194" spans="1:15" s="1" customFormat="1" ht="19.5" hidden="1" customHeight="1" x14ac:dyDescent="0.5">
      <c r="A194" s="260" t="str">
        <f>IF($C$155='Applicant Information'!$A$54,Standard!K194,Standard!N194)</f>
        <v>Renal failure and dialysis</v>
      </c>
      <c r="B194" s="261"/>
      <c r="C194" s="262"/>
      <c r="D194" s="257" t="str">
        <f>IF($C$155='Applicant Information'!$A$54,Standard!L194,Standard!O194)</f>
        <v>Up to Policy maximum</v>
      </c>
      <c r="E194" s="258"/>
      <c r="F194" s="258"/>
      <c r="G194" s="259"/>
      <c r="J194" s="46"/>
      <c r="K194" s="24" t="s">
        <v>437</v>
      </c>
      <c r="L194" s="24" t="s">
        <v>397</v>
      </c>
      <c r="M194" s="29"/>
      <c r="N194" s="24" t="s">
        <v>61</v>
      </c>
      <c r="O194" s="39" t="s">
        <v>70</v>
      </c>
    </row>
    <row r="195" spans="1:15" s="1" customFormat="1" ht="19.5" hidden="1" customHeight="1" x14ac:dyDescent="0.5">
      <c r="A195" s="260" t="str">
        <f>IF($C$155='Applicant Information'!$A$54,Standard!K195,Standard!N195)</f>
        <v xml:space="preserve">Routine management of Chronic Conditions </v>
      </c>
      <c r="B195" s="261"/>
      <c r="C195" s="262"/>
      <c r="D195" s="257" t="str">
        <f>IF($C$155='Applicant Information'!$A$54,Standard!L195,Standard!O195)</f>
        <v>Up to Policy maximum</v>
      </c>
      <c r="E195" s="258"/>
      <c r="F195" s="258"/>
      <c r="G195" s="259"/>
      <c r="J195" s="46"/>
      <c r="K195" s="40" t="s">
        <v>438</v>
      </c>
      <c r="L195" s="24" t="s">
        <v>397</v>
      </c>
      <c r="M195" s="29"/>
      <c r="N195" s="39" t="s">
        <v>25</v>
      </c>
      <c r="O195" s="52">
        <v>1</v>
      </c>
    </row>
    <row r="196" spans="1:15" s="1" customFormat="1" ht="19.5" hidden="1" customHeight="1" x14ac:dyDescent="0.5">
      <c r="A196" s="260" t="str">
        <f>IF($C$155='Applicant Information'!$A$54,Standard!K196,Standard!N196)</f>
        <v>Surgical procedures</v>
      </c>
      <c r="B196" s="261"/>
      <c r="C196" s="262"/>
      <c r="D196" s="257" t="str">
        <f>IF($C$155='Applicant Information'!$A$54,Standard!L196,Standard!O196)</f>
        <v>Up to Policy maximum</v>
      </c>
      <c r="E196" s="258"/>
      <c r="F196" s="258"/>
      <c r="G196" s="259"/>
      <c r="J196" s="46"/>
      <c r="K196" s="24" t="s">
        <v>439</v>
      </c>
      <c r="L196" s="24" t="s">
        <v>397</v>
      </c>
      <c r="M196" s="29"/>
      <c r="N196" s="24" t="s">
        <v>61</v>
      </c>
      <c r="O196" s="39" t="s">
        <v>70</v>
      </c>
    </row>
    <row r="197" spans="1:15" s="1" customFormat="1" ht="19.5" hidden="1" customHeight="1" x14ac:dyDescent="0.5">
      <c r="A197" s="263" t="str">
        <f>IF($C$155='Applicant Information'!$A$54,Standard!K197,Standard!N197)</f>
        <v>Terminal illness / Palliative care</v>
      </c>
      <c r="B197" s="264"/>
      <c r="C197" s="265"/>
      <c r="D197" s="269" t="str">
        <f>IF($C$155='Applicant Information'!$A$54,Standard!L197,Standard!O197)</f>
        <v>Up to US$75,000 per Lifetime</v>
      </c>
      <c r="E197" s="270"/>
      <c r="F197" s="270"/>
      <c r="G197" s="271"/>
      <c r="J197" s="46"/>
      <c r="K197" s="40" t="s">
        <v>440</v>
      </c>
      <c r="L197" s="24" t="s">
        <v>493</v>
      </c>
      <c r="M197" s="29"/>
      <c r="N197" s="39" t="s">
        <v>25</v>
      </c>
      <c r="O197" s="52">
        <v>1</v>
      </c>
    </row>
    <row r="198" spans="1:15" s="1" customFormat="1" ht="19.5" hidden="1" customHeight="1" x14ac:dyDescent="0.5">
      <c r="A198" s="272" t="str">
        <f>IF($C$155='Applicant Information'!$A$54,Standard!K198,Standard!N198)</f>
        <v>OTHER BENEFITS</v>
      </c>
      <c r="B198" s="273"/>
      <c r="C198" s="273"/>
      <c r="D198" s="273"/>
      <c r="E198" s="273"/>
      <c r="F198" s="273"/>
      <c r="G198" s="274"/>
      <c r="J198" s="46"/>
      <c r="K198" s="50" t="s">
        <v>30</v>
      </c>
      <c r="L198" s="38"/>
      <c r="M198" s="29"/>
      <c r="N198" s="50" t="s">
        <v>47</v>
      </c>
      <c r="O198" s="50"/>
    </row>
    <row r="199" spans="1:15" s="1" customFormat="1" ht="19.5" hidden="1" customHeight="1" x14ac:dyDescent="0.5">
      <c r="A199" s="266" t="str">
        <f>IF($C$155='Applicant Information'!$A$54,Standard!K199,Standard!N199)</f>
        <v>Emergency dental treatment</v>
      </c>
      <c r="B199" s="267"/>
      <c r="C199" s="268"/>
      <c r="D199" s="275" t="str">
        <f>IF($C$155='Applicant Information'!$A$54,Standard!L199,Standard!O199)</f>
        <v>Up to Policy maximum</v>
      </c>
      <c r="E199" s="276"/>
      <c r="F199" s="276"/>
      <c r="G199" s="277"/>
      <c r="J199" s="46"/>
      <c r="K199" s="40" t="s">
        <v>442</v>
      </c>
      <c r="L199" s="33" t="s">
        <v>397</v>
      </c>
      <c r="M199" s="29"/>
      <c r="N199" s="39" t="s">
        <v>48</v>
      </c>
      <c r="O199" s="52">
        <v>1</v>
      </c>
    </row>
    <row r="200" spans="1:15" s="1" customFormat="1" ht="55.5" hidden="1" customHeight="1" x14ac:dyDescent="0.5">
      <c r="A200" s="260" t="str">
        <f>IF($C$155='Applicant Information'!$A$54,Standard!K200,Standard!N200)</f>
        <v xml:space="preserve">Emergency non-elective treatment outside the geographical area of coverage </v>
      </c>
      <c r="B200" s="261"/>
      <c r="C200" s="262"/>
      <c r="D200" s="257" t="str">
        <f>IF($C$155='Applicant Information'!$A$54,Standard!L200,Standard!O200)</f>
        <v>• Up to Policy maximum for Injuries
• Up to US$50,000 for Illnesses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Up to US$500 for out-patient hospitals visits</v>
      </c>
      <c r="E200" s="258"/>
      <c r="F200" s="258"/>
      <c r="G200" s="259"/>
      <c r="J200" s="46"/>
      <c r="K200" s="40" t="s">
        <v>471</v>
      </c>
      <c r="L200" s="24" t="s">
        <v>472</v>
      </c>
      <c r="M200" s="29"/>
      <c r="N200" s="39"/>
      <c r="O200" s="52"/>
    </row>
    <row r="201" spans="1:15" s="1" customFormat="1" ht="19.5" hidden="1" customHeight="1" x14ac:dyDescent="0.5">
      <c r="A201" s="260" t="str">
        <f>IF($C$155='Applicant Information'!$A$54,Standard!K201,Standard!N201)</f>
        <v>Emergency transportation by Ground Ambulance</v>
      </c>
      <c r="B201" s="261"/>
      <c r="C201" s="262"/>
      <c r="D201" s="257" t="str">
        <f>IF($C$155='Applicant Information'!$A$54,Standard!L201,Standard!O201)</f>
        <v>Up to Policy maximum</v>
      </c>
      <c r="E201" s="258"/>
      <c r="F201" s="258"/>
      <c r="G201" s="259"/>
      <c r="J201" s="46"/>
      <c r="K201" s="40" t="s">
        <v>424</v>
      </c>
      <c r="L201" s="24" t="s">
        <v>397</v>
      </c>
      <c r="M201" s="29"/>
      <c r="N201" s="39"/>
      <c r="O201" s="52"/>
    </row>
    <row r="202" spans="1:15" s="1" customFormat="1" ht="19.5" hidden="1" customHeight="1" x14ac:dyDescent="0.5">
      <c r="A202" s="260" t="str">
        <f>IF($C$155='Applicant Information'!$A$54,Standard!K202,Standard!N202)</f>
        <v>Hospital cash benefit</v>
      </c>
      <c r="B202" s="261"/>
      <c r="C202" s="262"/>
      <c r="D202" s="257" t="str">
        <f>IF($C$155='Applicant Information'!$A$54,Standard!L202,Standard!O202)</f>
        <v>Up to US$300 per night, max. of 30 nights</v>
      </c>
      <c r="E202" s="258"/>
      <c r="F202" s="258"/>
      <c r="G202" s="259"/>
      <c r="J202" s="46"/>
      <c r="K202" s="40" t="s">
        <v>443</v>
      </c>
      <c r="L202" s="24" t="s">
        <v>494</v>
      </c>
      <c r="M202" s="29"/>
      <c r="N202" s="39" t="s">
        <v>49</v>
      </c>
      <c r="O202" s="39" t="s">
        <v>58</v>
      </c>
    </row>
    <row r="203" spans="1:15" s="1" customFormat="1" ht="19.5" hidden="1" customHeight="1" x14ac:dyDescent="0.5">
      <c r="A203" s="260" t="str">
        <f>IF($C$155='Applicant Information'!$A$54,Standard!K203,Standard!N203)</f>
        <v>Passive war and terrorism</v>
      </c>
      <c r="B203" s="261"/>
      <c r="C203" s="262"/>
      <c r="D203" s="257" t="str">
        <f>IF($C$155='Applicant Information'!$A$54,Standard!L203,Standard!O203)</f>
        <v>Up to Policy maximum</v>
      </c>
      <c r="E203" s="258"/>
      <c r="F203" s="258"/>
      <c r="G203" s="259"/>
      <c r="J203" s="46"/>
      <c r="K203" s="40" t="s">
        <v>445</v>
      </c>
      <c r="L203" s="24" t="s">
        <v>397</v>
      </c>
      <c r="M203" s="29"/>
      <c r="N203" s="40" t="s">
        <v>86</v>
      </c>
      <c r="O203" s="53" t="s">
        <v>87</v>
      </c>
    </row>
    <row r="204" spans="1:15" s="1" customFormat="1" ht="39.75" hidden="1" customHeight="1" x14ac:dyDescent="0.5">
      <c r="A204" s="263" t="str">
        <f>IF($C$155='Applicant Information'!$A$54,Standard!K204,Standard!N204)</f>
        <v>Second Medical Opinion VIP</v>
      </c>
      <c r="B204" s="264"/>
      <c r="C204" s="265"/>
      <c r="D204" s="269" t="str">
        <f>IF($C$155='Applicant Information'!$A$54,Standard!L204,Standard!O204)</f>
        <v>Access to the medical opinion of internationally renowned experts from around the world regarding a condition (no Deductible applies)</v>
      </c>
      <c r="E204" s="270"/>
      <c r="F204" s="270"/>
      <c r="G204" s="271"/>
      <c r="J204" s="46"/>
      <c r="K204" s="40" t="s">
        <v>68</v>
      </c>
      <c r="L204" s="24" t="s">
        <v>449</v>
      </c>
      <c r="M204" s="29"/>
      <c r="N204" s="33" t="s">
        <v>52</v>
      </c>
      <c r="O204" s="39" t="s">
        <v>60</v>
      </c>
    </row>
    <row r="205" spans="1:15" s="1" customFormat="1" ht="19.5" hidden="1" customHeight="1" x14ac:dyDescent="0.5">
      <c r="A205" s="272" t="str">
        <f>IF($C$155='Applicant Information'!$A$54,Standard!K205,Standard!N205)</f>
        <v>OPTIONAL ADDITIONAL BENEFITS</v>
      </c>
      <c r="B205" s="273"/>
      <c r="C205" s="273"/>
      <c r="D205" s="273"/>
      <c r="E205" s="273"/>
      <c r="F205" s="273"/>
      <c r="G205" s="274"/>
      <c r="J205" s="46"/>
      <c r="K205" s="197" t="s">
        <v>520</v>
      </c>
      <c r="L205" s="198"/>
      <c r="M205" s="29"/>
      <c r="N205" s="197" t="s">
        <v>450</v>
      </c>
      <c r="O205" s="50"/>
    </row>
    <row r="206" spans="1:15" s="1" customFormat="1" ht="33.75" hidden="1" customHeight="1" x14ac:dyDescent="0.5">
      <c r="A206" s="260" t="str">
        <f>IF($C$155='Applicant Information'!$A$54,Standard!K206,Standard!N206)</f>
        <v xml:space="preserve">Evacuation to country of choice, country of residence or home country </v>
      </c>
      <c r="B206" s="261"/>
      <c r="C206" s="262"/>
      <c r="D206" s="257" t="str">
        <f>IF($C$155='Applicant Information'!$A$54,Standard!L206,Standard!O206)</f>
        <v>Up to Policy maximum</v>
      </c>
      <c r="E206" s="258"/>
      <c r="F206" s="258"/>
      <c r="G206" s="259"/>
      <c r="J206" s="46"/>
      <c r="K206" s="40" t="s">
        <v>451</v>
      </c>
      <c r="L206" s="24" t="s">
        <v>397</v>
      </c>
      <c r="M206" s="29"/>
      <c r="N206" s="39" t="s">
        <v>46</v>
      </c>
      <c r="O206" s="39" t="s">
        <v>57</v>
      </c>
    </row>
    <row r="207" spans="1:15" s="1" customFormat="1" ht="19.5" hidden="1" customHeight="1" x14ac:dyDescent="0.5">
      <c r="A207" s="260" t="str">
        <f>IF($C$155='Applicant Information'!$A$54,Standard!K207,Standard!N207)</f>
        <v>Non-Emergency evacuation</v>
      </c>
      <c r="B207" s="261"/>
      <c r="C207" s="262"/>
      <c r="D207" s="257" t="str">
        <f>IF($C$155='Applicant Information'!$A$54,Standard!L207,Standard!O207)</f>
        <v>Up to US$2,000</v>
      </c>
      <c r="E207" s="258"/>
      <c r="F207" s="258"/>
      <c r="G207" s="259"/>
      <c r="J207" s="46"/>
      <c r="K207" s="24" t="s">
        <v>452</v>
      </c>
      <c r="L207" s="24" t="s">
        <v>453</v>
      </c>
      <c r="M207" s="29"/>
      <c r="N207" s="24" t="s">
        <v>61</v>
      </c>
      <c r="O207" s="39" t="s">
        <v>70</v>
      </c>
    </row>
    <row r="208" spans="1:15" s="1" customFormat="1" ht="57" hidden="1" customHeight="1" x14ac:dyDescent="0.5">
      <c r="A208" s="260" t="str">
        <f>IF($C$155='Applicant Information'!$A$54,Standard!K208,Standard!N208)</f>
        <v>USA elective treatment (only available for Insureds who chose the worldwide including USA elective treatment geographical area of cover)</v>
      </c>
      <c r="B208" s="261"/>
      <c r="C208" s="262"/>
      <c r="D208" s="257" t="str">
        <f>IF($C$155='Applicant Information'!$A$54,Standard!L208,Standard!O208)</f>
        <v>Up to US$1,500,000 when treatment is rendered within the USA Special Network</v>
      </c>
      <c r="E208" s="258"/>
      <c r="F208" s="258"/>
      <c r="G208" s="259"/>
      <c r="J208" s="46"/>
      <c r="K208" s="24" t="s">
        <v>519</v>
      </c>
      <c r="L208" s="24" t="s">
        <v>521</v>
      </c>
      <c r="M208" s="29"/>
      <c r="N208" s="24" t="s">
        <v>61</v>
      </c>
      <c r="O208" s="39" t="s">
        <v>70</v>
      </c>
    </row>
    <row r="209" spans="1:15" s="1" customFormat="1" ht="37.5" hidden="1" customHeight="1" x14ac:dyDescent="0.5">
      <c r="A209" s="263" t="str">
        <f>IF($C$155='Applicant Information'!$A$54,Standard!K209,Standard!N209)</f>
        <v>Wellness and optical</v>
      </c>
      <c r="B209" s="264"/>
      <c r="C209" s="265"/>
      <c r="D209" s="269" t="str">
        <f>IF($C$155='Applicant Information'!$A$54,Standard!L209,Standard!O209)</f>
        <v>• Option I - US$500
• Option II - US$1,000</v>
      </c>
      <c r="E209" s="270"/>
      <c r="F209" s="270"/>
      <c r="G209" s="271"/>
      <c r="J209" s="46"/>
      <c r="K209" s="40" t="s">
        <v>454</v>
      </c>
      <c r="L209" s="24" t="s">
        <v>455</v>
      </c>
      <c r="M209" s="29"/>
      <c r="N209" s="39" t="s">
        <v>46</v>
      </c>
      <c r="O209" s="39" t="s">
        <v>57</v>
      </c>
    </row>
    <row r="210" spans="1:15" s="1" customFormat="1" ht="19.5" hidden="1" customHeight="1" x14ac:dyDescent="0.5">
      <c r="A210" s="272" t="str">
        <f>IF($C$155='Applicant Information'!$A$54,Standard!K210,Standard!N210)</f>
        <v>WAITING PERIODS</v>
      </c>
      <c r="B210" s="273"/>
      <c r="C210" s="273"/>
      <c r="D210" s="273"/>
      <c r="E210" s="273"/>
      <c r="F210" s="273"/>
      <c r="G210" s="274"/>
      <c r="J210" s="46"/>
      <c r="K210" s="197" t="s">
        <v>457</v>
      </c>
      <c r="L210" s="38"/>
      <c r="M210" s="29"/>
      <c r="N210" s="197" t="s">
        <v>458</v>
      </c>
      <c r="O210" s="50"/>
    </row>
    <row r="211" spans="1:15" s="1" customFormat="1" ht="19.5" hidden="1" customHeight="1" x14ac:dyDescent="0.5">
      <c r="A211" s="260" t="str">
        <f>IF($C$155='Applicant Information'!$A$54,Standard!K211,Standard!N211)</f>
        <v>HIV-AIDS</v>
      </c>
      <c r="B211" s="261"/>
      <c r="C211" s="262"/>
      <c r="D211" s="257" t="str">
        <f>IF($C$155='Applicant Information'!$A$54,Standard!L211,Standard!O211)</f>
        <v>36 months</v>
      </c>
      <c r="E211" s="258"/>
      <c r="F211" s="258"/>
      <c r="G211" s="259"/>
      <c r="J211" s="46"/>
      <c r="K211" s="40" t="s">
        <v>460</v>
      </c>
      <c r="L211" s="24" t="s">
        <v>464</v>
      </c>
      <c r="M211" s="29"/>
      <c r="N211" s="39" t="s">
        <v>49</v>
      </c>
      <c r="O211" s="39" t="s">
        <v>58</v>
      </c>
    </row>
    <row r="212" spans="1:15" s="1" customFormat="1" ht="19.5" hidden="1" customHeight="1" x14ac:dyDescent="0.5">
      <c r="A212" s="263" t="str">
        <f>IF($C$155='Applicant Information'!$A$54,Standard!K212,Standard!N212)</f>
        <v>Maternity and New-born Complications</v>
      </c>
      <c r="B212" s="264"/>
      <c r="C212" s="265"/>
      <c r="D212" s="269" t="str">
        <f>IF($C$155='Applicant Information'!$A$54,Standard!L212,Standard!O212)</f>
        <v>12 months</v>
      </c>
      <c r="E212" s="270"/>
      <c r="F212" s="270"/>
      <c r="G212" s="271"/>
      <c r="J212" s="46"/>
      <c r="K212" s="40" t="s">
        <v>467</v>
      </c>
      <c r="L212" s="24" t="s">
        <v>466</v>
      </c>
      <c r="M212" s="29"/>
      <c r="N212" s="39"/>
      <c r="O212" s="52"/>
    </row>
    <row r="213" spans="1:15" s="1" customFormat="1" ht="19.5" hidden="1" customHeight="1" x14ac:dyDescent="0.5">
      <c r="A213" s="279" t="str">
        <f>IF($C$155='Applicant Information'!$A$54,Standard!K213,Standard!N213)</f>
        <v>All benefits with 100% coverage are up to the policy limit.</v>
      </c>
      <c r="B213" s="279"/>
      <c r="C213" s="279"/>
      <c r="D213" s="279"/>
      <c r="E213" s="279"/>
      <c r="F213" s="27"/>
      <c r="G213" s="27"/>
      <c r="H213" s="24"/>
      <c r="I213" s="35"/>
      <c r="J213" s="35"/>
      <c r="K213" s="24" t="s">
        <v>82</v>
      </c>
      <c r="L213" s="35"/>
      <c r="M213" s="35"/>
      <c r="N213" s="24" t="s">
        <v>85</v>
      </c>
      <c r="O213" s="29"/>
    </row>
    <row r="214" spans="1:15" s="1" customFormat="1" ht="19.5" hidden="1" customHeight="1" x14ac:dyDescent="0.5">
      <c r="H214" s="24"/>
      <c r="I214" s="31"/>
      <c r="J214" s="31"/>
      <c r="K214" s="29"/>
      <c r="L214" s="31"/>
      <c r="M214" s="31"/>
      <c r="N214" s="29"/>
      <c r="O214" s="29"/>
    </row>
    <row r="215" spans="1:15" s="1" customFormat="1" ht="19.5" hidden="1" customHeight="1" x14ac:dyDescent="0.5">
      <c r="H215" s="24"/>
      <c r="I215" s="31"/>
      <c r="J215" s="31"/>
      <c r="K215" s="29"/>
      <c r="L215" s="31"/>
      <c r="M215" s="31"/>
      <c r="N215" s="29"/>
      <c r="O215" s="29"/>
    </row>
    <row r="216" spans="1:15" s="1" customFormat="1" ht="19.5" hidden="1" customHeight="1" x14ac:dyDescent="0.5">
      <c r="H216" s="24"/>
      <c r="I216" s="31"/>
      <c r="J216" s="31"/>
      <c r="K216" s="29"/>
      <c r="L216" s="31"/>
      <c r="M216" s="31"/>
      <c r="N216" s="29"/>
      <c r="O216" s="29"/>
    </row>
    <row r="217" spans="1:15" s="1" customFormat="1" ht="19.5" hidden="1" customHeight="1" x14ac:dyDescent="0.5">
      <c r="H217" s="24"/>
      <c r="I217" s="31"/>
      <c r="J217" s="31"/>
      <c r="K217" s="29"/>
      <c r="L217" s="31"/>
      <c r="M217" s="31"/>
      <c r="N217" s="29"/>
      <c r="O217" s="29"/>
    </row>
    <row r="218" spans="1:15" s="1" customFormat="1" ht="19.5" hidden="1" customHeight="1" x14ac:dyDescent="0.5">
      <c r="H218" s="24"/>
      <c r="I218" s="31"/>
      <c r="J218" s="31"/>
      <c r="K218" s="29"/>
      <c r="L218" s="31"/>
      <c r="M218" s="31"/>
      <c r="N218" s="29"/>
      <c r="O218" s="29"/>
    </row>
    <row r="219" spans="1:15" s="1" customFormat="1" ht="19.5" hidden="1" customHeight="1" x14ac:dyDescent="0.5">
      <c r="H219" s="24"/>
      <c r="I219" s="31"/>
      <c r="J219" s="31"/>
      <c r="K219" s="29"/>
      <c r="L219" s="31"/>
      <c r="M219" s="31"/>
      <c r="N219" s="29"/>
      <c r="O219" s="29"/>
    </row>
    <row r="220" spans="1:15" s="1" customFormat="1" ht="19.5" hidden="1" customHeight="1" x14ac:dyDescent="0.5">
      <c r="H220" s="24"/>
      <c r="I220" s="31"/>
      <c r="J220" s="31"/>
      <c r="K220" s="29"/>
      <c r="L220" s="31"/>
      <c r="M220" s="31"/>
      <c r="N220" s="29"/>
      <c r="O220" s="29"/>
    </row>
    <row r="221" spans="1:15" s="1" customFormat="1" ht="19.5" hidden="1" customHeight="1" x14ac:dyDescent="0.5">
      <c r="I221" s="31"/>
      <c r="J221" s="31"/>
      <c r="L221" s="31"/>
      <c r="M221" s="31"/>
    </row>
    <row r="222" spans="1:15" s="1" customFormat="1" ht="19.5" hidden="1" customHeight="1" x14ac:dyDescent="0.5">
      <c r="I222" s="31"/>
      <c r="J222" s="31"/>
      <c r="L222" s="31"/>
      <c r="M222" s="31"/>
    </row>
    <row r="223" spans="1:15" s="1" customFormat="1" ht="19.5" hidden="1" customHeight="1" x14ac:dyDescent="0.5">
      <c r="I223" s="31"/>
      <c r="J223" s="31"/>
      <c r="L223" s="31"/>
      <c r="M223" s="31"/>
    </row>
    <row r="224" spans="1:15" s="1" customFormat="1" ht="19.5" hidden="1" customHeight="1" x14ac:dyDescent="0.5">
      <c r="I224" s="31"/>
      <c r="J224" s="31"/>
      <c r="L224" s="31"/>
      <c r="M224" s="31"/>
    </row>
    <row r="225" spans="9:13" s="1" customFormat="1" ht="19.5" hidden="1" customHeight="1" x14ac:dyDescent="0.5">
      <c r="I225" s="31"/>
      <c r="J225" s="31"/>
      <c r="L225" s="31"/>
      <c r="M225" s="31"/>
    </row>
    <row r="226" spans="9:13" s="1" customFormat="1" ht="19.5" hidden="1" customHeight="1" x14ac:dyDescent="0.5">
      <c r="I226" s="31"/>
      <c r="J226" s="31"/>
      <c r="L226" s="31"/>
      <c r="M226" s="31"/>
    </row>
    <row r="227" spans="9:13" s="1" customFormat="1" ht="19.5" hidden="1" customHeight="1" x14ac:dyDescent="0.5">
      <c r="I227" s="31"/>
      <c r="J227" s="31"/>
      <c r="L227" s="31"/>
      <c r="M227" s="31"/>
    </row>
    <row r="228" spans="9:13" s="1" customFormat="1" ht="19.5" hidden="1" customHeight="1" x14ac:dyDescent="0.5">
      <c r="I228" s="31"/>
      <c r="J228" s="31"/>
      <c r="L228" s="31"/>
      <c r="M228" s="31"/>
    </row>
    <row r="229" spans="9:13" s="1" customFormat="1" ht="19.5" hidden="1" customHeight="1" x14ac:dyDescent="0.5">
      <c r="I229" s="31"/>
      <c r="J229" s="31"/>
      <c r="L229" s="31"/>
      <c r="M229" s="31"/>
    </row>
    <row r="230" spans="9:13" s="1" customFormat="1" ht="19.5" hidden="1" customHeight="1" x14ac:dyDescent="0.5">
      <c r="I230" s="31"/>
      <c r="J230" s="31"/>
      <c r="L230" s="31"/>
      <c r="M230" s="31"/>
    </row>
    <row r="231" spans="9:13" s="1" customFormat="1" ht="19.5" hidden="1" customHeight="1" x14ac:dyDescent="0.5">
      <c r="I231" s="31"/>
      <c r="J231" s="31"/>
      <c r="L231" s="31"/>
      <c r="M231" s="31"/>
    </row>
    <row r="232" spans="9:13" s="1" customFormat="1" ht="19.5" hidden="1" customHeight="1" x14ac:dyDescent="0.5">
      <c r="I232" s="31"/>
      <c r="J232" s="31"/>
      <c r="L232" s="31"/>
      <c r="M232" s="31"/>
    </row>
    <row r="233" spans="9:13" s="1" customFormat="1" ht="19.5" hidden="1" customHeight="1" x14ac:dyDescent="0.5">
      <c r="I233" s="31"/>
      <c r="J233" s="31"/>
      <c r="L233" s="31"/>
      <c r="M233" s="31"/>
    </row>
    <row r="234" spans="9:13" s="1" customFormat="1" ht="19.5" hidden="1" customHeight="1" x14ac:dyDescent="0.5">
      <c r="I234" s="31"/>
      <c r="J234" s="31"/>
      <c r="L234" s="31"/>
      <c r="M234" s="31"/>
    </row>
    <row r="235" spans="9:13" s="1" customFormat="1" ht="19.5" hidden="1" customHeight="1" x14ac:dyDescent="0.5">
      <c r="I235" s="31"/>
      <c r="J235" s="31"/>
      <c r="L235" s="31"/>
      <c r="M235" s="31"/>
    </row>
    <row r="236" spans="9:13" s="1" customFormat="1" ht="19.5" hidden="1" customHeight="1" x14ac:dyDescent="0.5">
      <c r="I236" s="31"/>
      <c r="J236" s="31"/>
      <c r="L236" s="31"/>
      <c r="M236" s="31"/>
    </row>
    <row r="237" spans="9:13" s="1" customFormat="1" ht="19.5" hidden="1" customHeight="1" x14ac:dyDescent="0.5">
      <c r="I237" s="31"/>
      <c r="J237" s="31"/>
      <c r="L237" s="31"/>
      <c r="M237" s="31"/>
    </row>
    <row r="238" spans="9:13" s="1" customFormat="1" ht="19.5" hidden="1" customHeight="1" x14ac:dyDescent="0.5">
      <c r="I238" s="31"/>
      <c r="J238" s="31"/>
      <c r="L238" s="31"/>
      <c r="M238" s="31"/>
    </row>
    <row r="239" spans="9:13" s="1" customFormat="1" ht="19.5" hidden="1" customHeight="1" x14ac:dyDescent="0.5">
      <c r="I239" s="31"/>
      <c r="J239" s="31"/>
      <c r="L239" s="31"/>
      <c r="M239" s="31"/>
    </row>
    <row r="240" spans="9:13" s="1" customFormat="1" ht="19.5" hidden="1" customHeight="1" x14ac:dyDescent="0.5">
      <c r="I240" s="31"/>
      <c r="J240" s="31"/>
      <c r="L240" s="31"/>
      <c r="M240" s="31"/>
    </row>
    <row r="241" spans="9:13" s="1" customFormat="1" ht="19.5" hidden="1" customHeight="1" x14ac:dyDescent="0.5">
      <c r="I241" s="31"/>
      <c r="J241" s="31"/>
      <c r="L241" s="31"/>
      <c r="M241" s="31"/>
    </row>
    <row r="242" spans="9:13" s="1" customFormat="1" ht="19.5" hidden="1" customHeight="1" x14ac:dyDescent="0.5">
      <c r="I242" s="31"/>
      <c r="J242" s="31"/>
      <c r="L242" s="31"/>
      <c r="M242" s="31"/>
    </row>
    <row r="243" spans="9:13" s="1" customFormat="1" ht="19.5" hidden="1" customHeight="1" x14ac:dyDescent="0.5">
      <c r="I243" s="31"/>
      <c r="J243" s="31"/>
      <c r="L243" s="31"/>
      <c r="M243" s="31"/>
    </row>
    <row r="244" spans="9:13" s="1" customFormat="1" ht="19.5" hidden="1" customHeight="1" x14ac:dyDescent="0.5">
      <c r="I244" s="31"/>
      <c r="J244" s="31"/>
      <c r="L244" s="31"/>
      <c r="M244" s="31"/>
    </row>
    <row r="245" spans="9:13" s="1" customFormat="1" ht="19.5" hidden="1" customHeight="1" x14ac:dyDescent="0.5">
      <c r="I245" s="31"/>
      <c r="J245" s="31"/>
      <c r="L245" s="31"/>
      <c r="M245" s="31"/>
    </row>
    <row r="246" spans="9:13" s="1" customFormat="1" ht="19.5" hidden="1" customHeight="1" x14ac:dyDescent="0.5">
      <c r="I246" s="31"/>
      <c r="J246" s="31"/>
      <c r="L246" s="31"/>
      <c r="M246" s="31"/>
    </row>
    <row r="247" spans="9:13" s="1" customFormat="1" ht="19.5" hidden="1" customHeight="1" x14ac:dyDescent="0.5">
      <c r="I247" s="31"/>
      <c r="J247" s="31"/>
      <c r="L247" s="31"/>
      <c r="M247" s="31"/>
    </row>
    <row r="248" spans="9:13" s="1" customFormat="1" ht="19.5" hidden="1" customHeight="1" x14ac:dyDescent="0.5">
      <c r="I248" s="31"/>
      <c r="J248" s="31"/>
      <c r="L248" s="31"/>
      <c r="M248" s="31"/>
    </row>
    <row r="249" spans="9:13" s="1" customFormat="1" ht="19.5" hidden="1" customHeight="1" x14ac:dyDescent="0.5">
      <c r="I249" s="31"/>
      <c r="J249" s="31"/>
      <c r="L249" s="31"/>
      <c r="M249" s="31"/>
    </row>
    <row r="250" spans="9:13" s="1" customFormat="1" ht="19.5" hidden="1" customHeight="1" x14ac:dyDescent="0.5">
      <c r="I250" s="31"/>
      <c r="J250" s="31"/>
      <c r="L250" s="31"/>
      <c r="M250" s="31"/>
    </row>
    <row r="251" spans="9:13" s="1" customFormat="1" ht="19.5" hidden="1" customHeight="1" x14ac:dyDescent="0.5">
      <c r="I251" s="31"/>
      <c r="J251" s="31"/>
      <c r="L251" s="31"/>
      <c r="M251" s="31"/>
    </row>
    <row r="252" spans="9:13" s="1" customFormat="1" ht="19.5" hidden="1" customHeight="1" x14ac:dyDescent="0.5">
      <c r="I252" s="31"/>
      <c r="J252" s="31"/>
      <c r="L252" s="31"/>
      <c r="M252" s="31"/>
    </row>
    <row r="253" spans="9:13" s="1" customFormat="1" ht="19.5" hidden="1" customHeight="1" x14ac:dyDescent="0.5">
      <c r="I253" s="31"/>
      <c r="J253" s="31"/>
      <c r="L253" s="31"/>
      <c r="M253" s="31"/>
    </row>
    <row r="254" spans="9:13" s="1" customFormat="1" ht="19.5" hidden="1" customHeight="1" x14ac:dyDescent="0.5">
      <c r="I254" s="31"/>
      <c r="J254" s="31"/>
      <c r="L254" s="31"/>
      <c r="M254" s="31"/>
    </row>
    <row r="255" spans="9:13" s="1" customFormat="1" ht="19.5" hidden="1" customHeight="1" x14ac:dyDescent="0.5">
      <c r="I255" s="31"/>
      <c r="J255" s="31"/>
      <c r="L255" s="31"/>
      <c r="M255" s="31"/>
    </row>
    <row r="256" spans="9:13" s="1" customFormat="1" ht="19.5" hidden="1" customHeight="1" x14ac:dyDescent="0.5">
      <c r="I256" s="31"/>
      <c r="J256" s="31"/>
      <c r="L256" s="31"/>
      <c r="M256" s="31"/>
    </row>
    <row r="257" spans="9:13" s="1" customFormat="1" ht="19.5" hidden="1" customHeight="1" x14ac:dyDescent="0.5">
      <c r="I257" s="31"/>
      <c r="J257" s="31"/>
      <c r="L257" s="31"/>
      <c r="M257" s="31"/>
    </row>
    <row r="258" spans="9:13" s="1" customFormat="1" ht="19.5" hidden="1" customHeight="1" x14ac:dyDescent="0.5">
      <c r="I258" s="31"/>
      <c r="J258" s="31"/>
      <c r="L258" s="31"/>
      <c r="M258" s="31"/>
    </row>
    <row r="259" spans="9:13" s="1" customFormat="1" ht="19.5" hidden="1" customHeight="1" x14ac:dyDescent="0.5">
      <c r="I259" s="31"/>
      <c r="J259" s="31"/>
      <c r="L259" s="31"/>
      <c r="M259" s="31"/>
    </row>
    <row r="260" spans="9:13" s="1" customFormat="1" ht="19.5" hidden="1" customHeight="1" x14ac:dyDescent="0.5">
      <c r="I260" s="31"/>
      <c r="J260" s="31"/>
      <c r="L260" s="31"/>
      <c r="M260" s="31"/>
    </row>
    <row r="261" spans="9:13" s="1" customFormat="1" ht="19.5" hidden="1" customHeight="1" x14ac:dyDescent="0.5">
      <c r="I261" s="31"/>
      <c r="J261" s="31"/>
      <c r="L261" s="31"/>
      <c r="M261" s="31"/>
    </row>
    <row r="262" spans="9:13" s="1" customFormat="1" ht="19.5" hidden="1" customHeight="1" x14ac:dyDescent="0.5">
      <c r="I262" s="31"/>
      <c r="J262" s="31"/>
      <c r="L262" s="31"/>
      <c r="M262" s="31"/>
    </row>
    <row r="263" spans="9:13" s="1" customFormat="1" ht="19.5" hidden="1" customHeight="1" x14ac:dyDescent="0.5">
      <c r="I263" s="31"/>
      <c r="J263" s="31"/>
      <c r="L263" s="31"/>
      <c r="M263" s="31"/>
    </row>
    <row r="264" spans="9:13" s="1" customFormat="1" ht="19.5" hidden="1" customHeight="1" x14ac:dyDescent="0.5">
      <c r="I264" s="31"/>
      <c r="J264" s="31"/>
      <c r="L264" s="31"/>
      <c r="M264" s="31"/>
    </row>
    <row r="265" spans="9:13" s="1" customFormat="1" ht="19.5" hidden="1" customHeight="1" x14ac:dyDescent="0.5">
      <c r="I265" s="31"/>
      <c r="J265" s="31"/>
      <c r="L265" s="31"/>
      <c r="M265" s="31"/>
    </row>
    <row r="266" spans="9:13" s="1" customFormat="1" ht="19.5" hidden="1" customHeight="1" x14ac:dyDescent="0.5">
      <c r="I266" s="31"/>
      <c r="J266" s="31"/>
      <c r="L266" s="31"/>
      <c r="M266" s="31"/>
    </row>
    <row r="267" spans="9:13" s="1" customFormat="1" ht="19.5" hidden="1" customHeight="1" x14ac:dyDescent="0.5">
      <c r="I267" s="31"/>
      <c r="J267" s="31"/>
      <c r="L267" s="31"/>
      <c r="M267" s="31"/>
    </row>
    <row r="268" spans="9:13" s="1" customFormat="1" ht="19.5" hidden="1" customHeight="1" x14ac:dyDescent="0.5">
      <c r="I268" s="31"/>
      <c r="J268" s="31"/>
      <c r="L268" s="31"/>
      <c r="M268" s="31"/>
    </row>
    <row r="269" spans="9:13" s="1" customFormat="1" ht="19.5" hidden="1" customHeight="1" x14ac:dyDescent="0.5">
      <c r="I269" s="31"/>
      <c r="J269" s="31"/>
      <c r="L269" s="31"/>
      <c r="M269" s="31"/>
    </row>
    <row r="270" spans="9:13" s="1" customFormat="1" ht="19.5" hidden="1" customHeight="1" x14ac:dyDescent="0.5">
      <c r="I270" s="31"/>
      <c r="J270" s="31"/>
      <c r="L270" s="31"/>
      <c r="M270" s="31"/>
    </row>
    <row r="271" spans="9:13" s="1" customFormat="1" ht="19.5" hidden="1" customHeight="1" x14ac:dyDescent="0.5">
      <c r="I271" s="31"/>
      <c r="J271" s="31"/>
      <c r="L271" s="31"/>
      <c r="M271" s="31"/>
    </row>
    <row r="272" spans="9:13" s="1" customFormat="1" ht="19.5" hidden="1" customHeight="1" x14ac:dyDescent="0.5">
      <c r="I272" s="31"/>
      <c r="J272" s="31"/>
      <c r="L272" s="31"/>
      <c r="M272" s="31"/>
    </row>
    <row r="273" spans="186:233" ht="19.5" hidden="1" customHeight="1" x14ac:dyDescent="0.5"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</row>
    <row r="274" spans="186:233" ht="19.5" hidden="1" customHeight="1" x14ac:dyDescent="0.5"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</row>
    <row r="275" spans="186:233" ht="19.2" hidden="1" x14ac:dyDescent="0.5"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</row>
    <row r="276" spans="186:233" ht="19.2" hidden="1" x14ac:dyDescent="0.5"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</row>
    <row r="277" spans="186:233" ht="19.2" hidden="1" x14ac:dyDescent="0.5"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</row>
    <row r="278" spans="186:233" ht="19.2" hidden="1" x14ac:dyDescent="0.5"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</row>
    <row r="279" spans="186:233" ht="19.2" hidden="1" x14ac:dyDescent="0.5"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</row>
    <row r="280" spans="186:233" ht="19.2" hidden="1" x14ac:dyDescent="0.5"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</row>
    <row r="281" spans="186:233" ht="19.2" hidden="1" x14ac:dyDescent="0.5"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</row>
    <row r="282" spans="186:233" ht="19.2" hidden="1" x14ac:dyDescent="0.5"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</row>
    <row r="283" spans="186:233" ht="19.2" hidden="1" x14ac:dyDescent="0.5"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</row>
    <row r="284" spans="186:233" ht="19.2" hidden="1" x14ac:dyDescent="0.5"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</row>
    <row r="285" spans="186:233" ht="19.2" hidden="1" x14ac:dyDescent="0.5"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</row>
    <row r="286" spans="186:233" ht="19.2" hidden="1" x14ac:dyDescent="0.5"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</row>
    <row r="287" spans="186:233" ht="19.2" hidden="1" x14ac:dyDescent="0.5"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</row>
    <row r="288" spans="186:233" ht="19.2" hidden="1" x14ac:dyDescent="0.5"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</row>
    <row r="289" spans="186:233" ht="19.2" hidden="1" x14ac:dyDescent="0.5"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</row>
    <row r="290" spans="186:233" ht="19.2" hidden="1" x14ac:dyDescent="0.5"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</row>
    <row r="291" spans="186:233" ht="19.2" hidden="1" x14ac:dyDescent="0.5"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</row>
    <row r="292" spans="186:233" ht="19.2" hidden="1" x14ac:dyDescent="0.5"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</row>
    <row r="293" spans="186:233" ht="19.2" hidden="1" x14ac:dyDescent="0.5"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</row>
    <row r="294" spans="186:233" ht="19.2" hidden="1" x14ac:dyDescent="0.5"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</row>
    <row r="295" spans="186:233" ht="19.2" hidden="1" x14ac:dyDescent="0.5"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</row>
    <row r="296" spans="186:233" ht="19.2" hidden="1" x14ac:dyDescent="0.5"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</row>
    <row r="297" spans="186:233" ht="19.2" hidden="1" x14ac:dyDescent="0.5"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</row>
    <row r="298" spans="186:233" ht="19.2" hidden="1" x14ac:dyDescent="0.5"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</row>
    <row r="299" spans="186:233" ht="19.2" hidden="1" x14ac:dyDescent="0.5"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</row>
    <row r="300" spans="186:233" ht="19.2" hidden="1" x14ac:dyDescent="0.5"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</row>
    <row r="301" spans="186:233" ht="19.2" hidden="1" x14ac:dyDescent="0.5"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</row>
    <row r="302" spans="186:233" ht="19.2" hidden="1" x14ac:dyDescent="0.5"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</row>
    <row r="303" spans="186:233" ht="19.2" hidden="1" x14ac:dyDescent="0.5"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</row>
    <row r="304" spans="186:233" ht="19.2" hidden="1" x14ac:dyDescent="0.5"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</row>
    <row r="305" spans="186:233" ht="19.2" hidden="1" x14ac:dyDescent="0.5"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</row>
    <row r="306" spans="186:233" ht="19.2" hidden="1" x14ac:dyDescent="0.5"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</row>
    <row r="307" spans="186:233" ht="19.2" hidden="1" x14ac:dyDescent="0.5"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</row>
    <row r="308" spans="186:233" ht="19.2" hidden="1" x14ac:dyDescent="0.5"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</row>
    <row r="309" spans="186:233" ht="19.2" hidden="1" x14ac:dyDescent="0.5"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</row>
    <row r="310" spans="186:233" ht="19.2" hidden="1" x14ac:dyDescent="0.5"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</row>
    <row r="311" spans="186:233" ht="19.2" hidden="1" x14ac:dyDescent="0.5"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</row>
    <row r="312" spans="186:233" ht="19.2" hidden="1" x14ac:dyDescent="0.5"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</row>
    <row r="313" spans="186:233" ht="19.2" hidden="1" x14ac:dyDescent="0.5"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</row>
    <row r="314" spans="186:233" ht="19.2" hidden="1" x14ac:dyDescent="0.5"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</row>
    <row r="315" spans="186:233" ht="19.2" hidden="1" x14ac:dyDescent="0.5"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</row>
    <row r="316" spans="186:233" ht="19.2" hidden="1" x14ac:dyDescent="0.5"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</row>
    <row r="317" spans="186:233" ht="19.2" hidden="1" x14ac:dyDescent="0.5"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</row>
    <row r="318" spans="186:233" ht="19.2" hidden="1" x14ac:dyDescent="0.5"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</row>
    <row r="319" spans="186:233" ht="19.2" hidden="1" x14ac:dyDescent="0.5"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</row>
    <row r="320" spans="186:233" ht="19.2" hidden="1" x14ac:dyDescent="0.5"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</row>
    <row r="321" spans="186:233" ht="19.2" hidden="1" x14ac:dyDescent="0.5"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</row>
    <row r="322" spans="186:233" ht="19.2" hidden="1" x14ac:dyDescent="0.5"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</row>
    <row r="323" spans="186:233" ht="19.2" hidden="1" x14ac:dyDescent="0.5"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</row>
    <row r="324" spans="186:233" ht="19.2" hidden="1" x14ac:dyDescent="0.5"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</row>
    <row r="325" spans="186:233" ht="19.2" hidden="1" x14ac:dyDescent="0.5"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</row>
    <row r="326" spans="186:233" ht="19.2" hidden="1" x14ac:dyDescent="0.5"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</row>
    <row r="327" spans="186:233" ht="19.2" hidden="1" x14ac:dyDescent="0.5"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</row>
    <row r="328" spans="186:233" ht="19.2" hidden="1" x14ac:dyDescent="0.5"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</row>
    <row r="329" spans="186:233" ht="19.2" hidden="1" x14ac:dyDescent="0.5"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</row>
    <row r="330" spans="186:233" ht="19.2" hidden="1" x14ac:dyDescent="0.5"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</row>
    <row r="331" spans="186:233" ht="19.2" hidden="1" x14ac:dyDescent="0.5"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</row>
    <row r="332" spans="186:233" ht="19.2" hidden="1" x14ac:dyDescent="0.5"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</row>
    <row r="333" spans="186:233" ht="19.2" hidden="1" x14ac:dyDescent="0.5"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</row>
    <row r="334" spans="186:233" ht="19.2" hidden="1" x14ac:dyDescent="0.5"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</row>
    <row r="335" spans="186:233" ht="19.2" hidden="1" x14ac:dyDescent="0.5"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</row>
    <row r="336" spans="186:233" ht="19.2" hidden="1" x14ac:dyDescent="0.5"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</row>
    <row r="337" spans="186:233" ht="19.2" hidden="1" x14ac:dyDescent="0.5"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</row>
    <row r="338" spans="186:233" ht="19.2" hidden="1" x14ac:dyDescent="0.5"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</row>
    <row r="339" spans="186:233" ht="19.2" hidden="1" x14ac:dyDescent="0.5"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</row>
    <row r="340" spans="186:233" ht="19.2" hidden="1" x14ac:dyDescent="0.5"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</row>
    <row r="341" spans="186:233" ht="19.2" hidden="1" x14ac:dyDescent="0.5"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</row>
    <row r="342" spans="186:233" ht="19.2" hidden="1" x14ac:dyDescent="0.5"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</row>
    <row r="343" spans="186:233" ht="19.2" hidden="1" x14ac:dyDescent="0.5"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</row>
    <row r="344" spans="186:233" ht="19.2" hidden="1" x14ac:dyDescent="0.5"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</row>
    <row r="345" spans="186:233" ht="19.2" hidden="1" x14ac:dyDescent="0.5"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</row>
    <row r="346" spans="186:233" ht="19.2" hidden="1" x14ac:dyDescent="0.5"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</row>
    <row r="347" spans="186:233" ht="19.2" hidden="1" x14ac:dyDescent="0.5"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</row>
    <row r="348" spans="186:233" ht="19.2" hidden="1" x14ac:dyDescent="0.5"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</row>
    <row r="349" spans="186:233" ht="19.2" hidden="1" x14ac:dyDescent="0.5"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</row>
    <row r="350" spans="186:233" ht="19.2" hidden="1" x14ac:dyDescent="0.5"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</row>
    <row r="351" spans="186:233" ht="19.2" hidden="1" x14ac:dyDescent="0.5"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</row>
    <row r="352" spans="186:233" ht="19.2" hidden="1" x14ac:dyDescent="0.5"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</row>
    <row r="353" spans="186:233" ht="19.2" hidden="1" x14ac:dyDescent="0.5"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</row>
    <row r="354" spans="186:233" ht="19.2" hidden="1" x14ac:dyDescent="0.5"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</row>
    <row r="355" spans="186:233" ht="19.2" hidden="1" x14ac:dyDescent="0.5"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</row>
    <row r="356" spans="186:233" ht="19.2" hidden="1" x14ac:dyDescent="0.5"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</row>
    <row r="357" spans="186:233" ht="19.2" hidden="1" x14ac:dyDescent="0.5"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</row>
    <row r="358" spans="186:233" ht="19.2" hidden="1" x14ac:dyDescent="0.5"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</row>
    <row r="359" spans="186:233" ht="19.2" hidden="1" x14ac:dyDescent="0.5"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</row>
    <row r="360" spans="186:233" ht="19.2" hidden="1" x14ac:dyDescent="0.5"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</row>
    <row r="361" spans="186:233" ht="19.2" hidden="1" x14ac:dyDescent="0.5"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</row>
    <row r="362" spans="186:233" ht="19.2" hidden="1" x14ac:dyDescent="0.5"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</row>
    <row r="363" spans="186:233" ht="19.2" hidden="1" x14ac:dyDescent="0.5"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</row>
    <row r="364" spans="186:233" ht="19.2" hidden="1" x14ac:dyDescent="0.5"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</row>
    <row r="365" spans="186:233" ht="19.2" hidden="1" x14ac:dyDescent="0.5"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</row>
    <row r="366" spans="186:233" ht="19.2" hidden="1" x14ac:dyDescent="0.5"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</row>
    <row r="367" spans="186:233" ht="19.2" hidden="1" x14ac:dyDescent="0.5"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</row>
    <row r="368" spans="186:233" ht="19.2" hidden="1" x14ac:dyDescent="0.5"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</row>
    <row r="369" spans="186:233" ht="19.2" hidden="1" x14ac:dyDescent="0.5"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</row>
    <row r="370" spans="186:233" ht="19.2" hidden="1" x14ac:dyDescent="0.5"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</row>
    <row r="371" spans="186:233" ht="19.2" hidden="1" x14ac:dyDescent="0.5"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</row>
    <row r="372" spans="186:233" ht="19.2" hidden="1" x14ac:dyDescent="0.5"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</row>
    <row r="373" spans="186:233" ht="19.2" hidden="1" x14ac:dyDescent="0.5"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</row>
    <row r="374" spans="186:233" ht="19.2" hidden="1" x14ac:dyDescent="0.5"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</row>
    <row r="375" spans="186:233" ht="19.2" hidden="1" x14ac:dyDescent="0.5"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</row>
    <row r="376" spans="186:233" ht="19.2" hidden="1" x14ac:dyDescent="0.5"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</row>
    <row r="377" spans="186:233" ht="19.2" hidden="1" x14ac:dyDescent="0.5"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</row>
    <row r="378" spans="186:233" ht="19.2" hidden="1" x14ac:dyDescent="0.5"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</row>
    <row r="379" spans="186:233" ht="19.2" hidden="1" x14ac:dyDescent="0.5"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</row>
    <row r="380" spans="186:233" ht="19.2" hidden="1" x14ac:dyDescent="0.5"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</row>
    <row r="381" spans="186:233" ht="19.2" hidden="1" x14ac:dyDescent="0.5"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</row>
    <row r="382" spans="186:233" ht="19.2" hidden="1" x14ac:dyDescent="0.5"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</row>
    <row r="383" spans="186:233" ht="19.2" hidden="1" x14ac:dyDescent="0.5"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</row>
    <row r="384" spans="186:233" ht="19.2" hidden="1" x14ac:dyDescent="0.5"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</row>
    <row r="385" spans="9:233" ht="19.2" hidden="1" x14ac:dyDescent="0.5"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</row>
    <row r="386" spans="9:233" ht="19.2" hidden="1" x14ac:dyDescent="0.5"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</row>
    <row r="387" spans="9:233" ht="19.2" hidden="1" x14ac:dyDescent="0.5"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</row>
    <row r="388" spans="9:233" ht="19.2" hidden="1" x14ac:dyDescent="0.5"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</row>
    <row r="389" spans="9:233" ht="19.2" hidden="1" x14ac:dyDescent="0.5"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</row>
    <row r="390" spans="9:233" ht="19.2" hidden="1" x14ac:dyDescent="0.5"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</row>
    <row r="391" spans="9:233" ht="19.2" hidden="1" x14ac:dyDescent="0.5"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</row>
    <row r="392" spans="9:233" ht="19.2" hidden="1" x14ac:dyDescent="0.5"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</row>
    <row r="393" spans="9:233" ht="19.2" hidden="1" x14ac:dyDescent="0.5"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</row>
    <row r="394" spans="9:233" ht="19.2" hidden="1" x14ac:dyDescent="0.5"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</row>
    <row r="395" spans="9:233" ht="19.2" hidden="1" x14ac:dyDescent="0.5"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</row>
    <row r="396" spans="9:233" ht="19.2" hidden="1" x14ac:dyDescent="0.5"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</row>
    <row r="397" spans="9:233" ht="19.2" hidden="1" x14ac:dyDescent="0.5"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</row>
    <row r="398" spans="9:233" ht="19.2" hidden="1" x14ac:dyDescent="0.5"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</row>
    <row r="399" spans="9:233" ht="19.2" hidden="1" x14ac:dyDescent="0.5"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</row>
    <row r="400" spans="9:233" ht="19.2" hidden="1" x14ac:dyDescent="0.5">
      <c r="I400" s="1"/>
      <c r="J400" s="1"/>
      <c r="L400" s="1"/>
      <c r="M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</row>
    <row r="401" s="1" customFormat="1" ht="19.2" hidden="1" x14ac:dyDescent="0.5"/>
    <row r="402" s="1" customFormat="1" ht="19.2" hidden="1" x14ac:dyDescent="0.5"/>
    <row r="403" s="1" customFormat="1" ht="19.2" hidden="1" x14ac:dyDescent="0.5"/>
    <row r="404" s="1" customFormat="1" ht="19.2" hidden="1" x14ac:dyDescent="0.5"/>
    <row r="405" s="1" customFormat="1" ht="19.2" hidden="1" x14ac:dyDescent="0.5"/>
    <row r="406" s="1" customFormat="1" ht="19.2" hidden="1" x14ac:dyDescent="0.5"/>
    <row r="407" s="1" customFormat="1" ht="19.2" hidden="1" x14ac:dyDescent="0.5"/>
    <row r="408" s="1" customFormat="1" ht="19.2" hidden="1" x14ac:dyDescent="0.5"/>
    <row r="409" s="1" customFormat="1" ht="19.2" hidden="1" x14ac:dyDescent="0.5"/>
    <row r="410" s="1" customFormat="1" ht="19.2" hidden="1" x14ac:dyDescent="0.5"/>
    <row r="411" s="1" customFormat="1" ht="19.2" hidden="1" x14ac:dyDescent="0.5"/>
    <row r="412" s="1" customFormat="1" ht="19.2" hidden="1" x14ac:dyDescent="0.5"/>
    <row r="413" s="1" customFormat="1" ht="19.2" hidden="1" x14ac:dyDescent="0.5"/>
    <row r="414" s="1" customFormat="1" ht="19.2" hidden="1" x14ac:dyDescent="0.5"/>
    <row r="415" s="1" customFormat="1" ht="19.2" hidden="1" x14ac:dyDescent="0.5"/>
    <row r="416" s="1" customFormat="1" ht="19.2" hidden="1" x14ac:dyDescent="0.5"/>
    <row r="417" s="1" customFormat="1" ht="19.2" hidden="1" x14ac:dyDescent="0.5"/>
    <row r="418" s="1" customFormat="1" ht="19.2" hidden="1" x14ac:dyDescent="0.5"/>
    <row r="419" s="1" customFormat="1" ht="19.2" hidden="1" x14ac:dyDescent="0.5"/>
    <row r="420" s="1" customFormat="1" ht="19.2" hidden="1" x14ac:dyDescent="0.5"/>
    <row r="421" s="1" customFormat="1" ht="19.2" hidden="1" x14ac:dyDescent="0.5"/>
    <row r="422" s="1" customFormat="1" ht="19.2" hidden="1" x14ac:dyDescent="0.5"/>
    <row r="423" s="1" customFormat="1" ht="19.2" hidden="1" x14ac:dyDescent="0.5"/>
    <row r="424" s="1" customFormat="1" ht="19.2" hidden="1" x14ac:dyDescent="0.5"/>
    <row r="425" s="1" customFormat="1" ht="19.2" hidden="1" x14ac:dyDescent="0.5"/>
    <row r="426" s="1" customFormat="1" ht="19.2" hidden="1" x14ac:dyDescent="0.5"/>
    <row r="427" s="1" customFormat="1" ht="19.2" hidden="1" x14ac:dyDescent="0.5"/>
    <row r="428" s="1" customFormat="1" ht="19.2" hidden="1" x14ac:dyDescent="0.5"/>
    <row r="429" s="1" customFormat="1" ht="19.2" hidden="1" x14ac:dyDescent="0.5"/>
    <row r="430" s="1" customFormat="1" ht="19.2" hidden="1" x14ac:dyDescent="0.5"/>
    <row r="431" s="1" customFormat="1" ht="19.2" hidden="1" x14ac:dyDescent="0.5"/>
    <row r="432" s="1" customFormat="1" ht="19.2" hidden="1" x14ac:dyDescent="0.5"/>
    <row r="433" s="1" customFormat="1" ht="19.2" hidden="1" x14ac:dyDescent="0.5"/>
    <row r="434" s="1" customFormat="1" ht="19.2" hidden="1" x14ac:dyDescent="0.5"/>
    <row r="435" s="1" customFormat="1" ht="19.2" hidden="1" x14ac:dyDescent="0.5"/>
    <row r="436" s="1" customFormat="1" ht="19.2" hidden="1" x14ac:dyDescent="0.5"/>
    <row r="437" s="1" customFormat="1" ht="19.2" hidden="1" x14ac:dyDescent="0.5"/>
    <row r="438" s="1" customFormat="1" ht="19.2" hidden="1" x14ac:dyDescent="0.5"/>
    <row r="439" s="1" customFormat="1" ht="19.2" hidden="1" x14ac:dyDescent="0.5"/>
    <row r="440" s="1" customFormat="1" ht="19.2" hidden="1" x14ac:dyDescent="0.5"/>
    <row r="441" s="1" customFormat="1" ht="19.2" hidden="1" x14ac:dyDescent="0.5"/>
    <row r="442" s="1" customFormat="1" ht="19.2" hidden="1" x14ac:dyDescent="0.5"/>
    <row r="443" s="1" customFormat="1" ht="19.2" hidden="1" x14ac:dyDescent="0.5"/>
    <row r="444" s="1" customFormat="1" ht="19.2" hidden="1" x14ac:dyDescent="0.5"/>
    <row r="445" s="1" customFormat="1" ht="19.2" hidden="1" x14ac:dyDescent="0.5"/>
    <row r="446" s="1" customFormat="1" ht="19.2" hidden="1" x14ac:dyDescent="0.5"/>
    <row r="447" s="1" customFormat="1" ht="19.2" hidden="1" x14ac:dyDescent="0.5"/>
    <row r="448" s="1" customFormat="1" ht="19.2" hidden="1" x14ac:dyDescent="0.5"/>
    <row r="449" s="1" customFormat="1" ht="19.2" hidden="1" x14ac:dyDescent="0.5"/>
    <row r="450" s="1" customFormat="1" ht="19.2" hidden="1" x14ac:dyDescent="0.5"/>
    <row r="451" s="1" customFormat="1" ht="19.2" hidden="1" x14ac:dyDescent="0.5"/>
    <row r="452" s="1" customFormat="1" ht="19.2" hidden="1" x14ac:dyDescent="0.5"/>
    <row r="453" s="1" customFormat="1" ht="19.2" hidden="1" x14ac:dyDescent="0.5"/>
    <row r="454" s="1" customFormat="1" ht="19.2" hidden="1" x14ac:dyDescent="0.5"/>
    <row r="455" s="1" customFormat="1" ht="19.2" hidden="1" x14ac:dyDescent="0.5"/>
    <row r="456" s="1" customFormat="1" ht="19.2" hidden="1" x14ac:dyDescent="0.5"/>
    <row r="457" s="1" customFormat="1" ht="19.2" hidden="1" x14ac:dyDescent="0.5"/>
    <row r="458" s="1" customFormat="1" ht="19.2" hidden="1" x14ac:dyDescent="0.5"/>
    <row r="459" s="1" customFormat="1" ht="19.2" hidden="1" x14ac:dyDescent="0.5"/>
    <row r="460" s="1" customFormat="1" ht="19.2" hidden="1" x14ac:dyDescent="0.5"/>
    <row r="461" s="1" customFormat="1" ht="19.2" hidden="1" x14ac:dyDescent="0.5"/>
    <row r="462" s="1" customFormat="1" ht="19.2" hidden="1" x14ac:dyDescent="0.5"/>
    <row r="463" s="1" customFormat="1" ht="19.2" hidden="1" x14ac:dyDescent="0.5"/>
    <row r="464" s="1" customFormat="1" ht="19.2" hidden="1" x14ac:dyDescent="0.5"/>
    <row r="465" s="1" customFormat="1" ht="19.2" hidden="1" x14ac:dyDescent="0.5"/>
    <row r="466" s="1" customFormat="1" ht="19.2" hidden="1" x14ac:dyDescent="0.5"/>
    <row r="467" s="1" customFormat="1" ht="19.2" hidden="1" x14ac:dyDescent="0.5"/>
    <row r="468" s="1" customFormat="1" ht="19.2" hidden="1" x14ac:dyDescent="0.5"/>
    <row r="469" s="1" customFormat="1" ht="19.2" hidden="1" x14ac:dyDescent="0.5"/>
    <row r="470" s="1" customFormat="1" ht="19.2" hidden="1" x14ac:dyDescent="0.5"/>
    <row r="471" s="1" customFormat="1" ht="19.2" hidden="1" x14ac:dyDescent="0.5"/>
    <row r="472" s="1" customFormat="1" ht="19.2" hidden="1" x14ac:dyDescent="0.5"/>
    <row r="473" s="1" customFormat="1" ht="19.2" hidden="1" x14ac:dyDescent="0.5"/>
    <row r="474" s="1" customFormat="1" ht="19.2" hidden="1" x14ac:dyDescent="0.5"/>
    <row r="475" s="1" customFormat="1" ht="19.2" hidden="1" x14ac:dyDescent="0.5"/>
    <row r="476" s="1" customFormat="1" ht="19.2" hidden="1" x14ac:dyDescent="0.5"/>
    <row r="477" s="1" customFormat="1" ht="19.2" hidden="1" x14ac:dyDescent="0.5"/>
    <row r="478" s="1" customFormat="1" ht="19.2" hidden="1" x14ac:dyDescent="0.5"/>
    <row r="479" s="1" customFormat="1" ht="19.2" hidden="1" x14ac:dyDescent="0.5"/>
    <row r="480" s="1" customFormat="1" ht="19.2" hidden="1" x14ac:dyDescent="0.5"/>
    <row r="481" s="1" customFormat="1" ht="19.2" hidden="1" x14ac:dyDescent="0.5"/>
    <row r="482" s="1" customFormat="1" ht="19.2" hidden="1" x14ac:dyDescent="0.5"/>
    <row r="483" s="1" customFormat="1" ht="19.2" hidden="1" x14ac:dyDescent="0.5"/>
    <row r="484" s="1" customFormat="1" ht="19.2" hidden="1" x14ac:dyDescent="0.5"/>
    <row r="485" s="1" customFormat="1" ht="19.2" hidden="1" x14ac:dyDescent="0.5"/>
    <row r="486" s="1" customFormat="1" ht="19.2" hidden="1" x14ac:dyDescent="0.5"/>
    <row r="487" s="1" customFormat="1" ht="19.2" hidden="1" x14ac:dyDescent="0.5"/>
    <row r="488" s="1" customFormat="1" ht="19.2" hidden="1" x14ac:dyDescent="0.5"/>
    <row r="489" s="1" customFormat="1" ht="19.2" hidden="1" x14ac:dyDescent="0.5"/>
    <row r="490" s="1" customFormat="1" ht="19.2" hidden="1" x14ac:dyDescent="0.5"/>
    <row r="491" s="1" customFormat="1" ht="19.2" hidden="1" x14ac:dyDescent="0.5"/>
    <row r="492" s="1" customFormat="1" ht="19.2" hidden="1" x14ac:dyDescent="0.5"/>
    <row r="493" s="1" customFormat="1" ht="19.2" hidden="1" x14ac:dyDescent="0.5"/>
    <row r="494" s="1" customFormat="1" ht="19.2" hidden="1" x14ac:dyDescent="0.5"/>
    <row r="495" s="1" customFormat="1" ht="19.2" hidden="1" x14ac:dyDescent="0.5"/>
    <row r="496" s="1" customFormat="1" ht="19.2" hidden="1" x14ac:dyDescent="0.5"/>
    <row r="497" s="1" customFormat="1" ht="19.2" hidden="1" x14ac:dyDescent="0.5"/>
    <row r="498" s="1" customFormat="1" ht="19.2" hidden="1" x14ac:dyDescent="0.5"/>
    <row r="499" s="1" customFormat="1" ht="19.2" hidden="1" x14ac:dyDescent="0.5"/>
    <row r="500" s="1" customFormat="1" ht="19.2" hidden="1" x14ac:dyDescent="0.5"/>
    <row r="501" s="1" customFormat="1" ht="19.2" hidden="1" x14ac:dyDescent="0.5"/>
    <row r="502" s="1" customFormat="1" ht="19.2" hidden="1" x14ac:dyDescent="0.5"/>
    <row r="503" s="1" customFormat="1" ht="19.2" hidden="1" x14ac:dyDescent="0.5"/>
    <row r="504" s="1" customFormat="1" ht="19.2" hidden="1" x14ac:dyDescent="0.5"/>
    <row r="505" s="1" customFormat="1" ht="19.2" hidden="1" x14ac:dyDescent="0.5"/>
    <row r="506" s="1" customFormat="1" ht="19.2" hidden="1" x14ac:dyDescent="0.5"/>
    <row r="507" s="1" customFormat="1" ht="19.2" hidden="1" x14ac:dyDescent="0.5"/>
    <row r="508" s="1" customFormat="1" ht="19.2" hidden="1" x14ac:dyDescent="0.5"/>
    <row r="509" s="1" customFormat="1" ht="19.2" hidden="1" x14ac:dyDescent="0.5"/>
    <row r="510" s="1" customFormat="1" ht="19.2" hidden="1" x14ac:dyDescent="0.5"/>
    <row r="511" s="1" customFormat="1" ht="19.2" hidden="1" x14ac:dyDescent="0.5"/>
    <row r="512" s="1" customFormat="1" ht="19.2" hidden="1" x14ac:dyDescent="0.5"/>
    <row r="513" s="1" customFormat="1" ht="19.2" hidden="1" x14ac:dyDescent="0.5"/>
    <row r="514" s="1" customFormat="1" ht="19.2" hidden="1" x14ac:dyDescent="0.5"/>
    <row r="515" s="1" customFormat="1" ht="19.2" hidden="1" x14ac:dyDescent="0.5"/>
    <row r="516" s="1" customFormat="1" ht="19.2" hidden="1" x14ac:dyDescent="0.5"/>
    <row r="517" s="1" customFormat="1" ht="19.2" hidden="1" x14ac:dyDescent="0.5"/>
    <row r="518" s="1" customFormat="1" ht="19.2" hidden="1" x14ac:dyDescent="0.5"/>
    <row r="519" s="1" customFormat="1" ht="19.2" hidden="1" x14ac:dyDescent="0.5"/>
    <row r="520" s="1" customFormat="1" ht="19.2" hidden="1" x14ac:dyDescent="0.5"/>
    <row r="521" s="1" customFormat="1" ht="19.2" hidden="1" x14ac:dyDescent="0.5"/>
    <row r="522" s="1" customFormat="1" ht="19.2" hidden="1" x14ac:dyDescent="0.5"/>
    <row r="523" s="1" customFormat="1" ht="19.2" hidden="1" x14ac:dyDescent="0.5"/>
    <row r="524" s="1" customFormat="1" ht="19.2" hidden="1" x14ac:dyDescent="0.5"/>
    <row r="525" s="1" customFormat="1" ht="19.2" hidden="1" x14ac:dyDescent="0.5"/>
    <row r="526" s="1" customFormat="1" ht="19.2" hidden="1" x14ac:dyDescent="0.5"/>
    <row r="527" s="1" customFormat="1" ht="19.2" hidden="1" x14ac:dyDescent="0.5"/>
    <row r="528" s="1" customFormat="1" ht="19.2" hidden="1" x14ac:dyDescent="0.5"/>
    <row r="529" s="1" customFormat="1" ht="19.2" hidden="1" x14ac:dyDescent="0.5"/>
    <row r="530" s="1" customFormat="1" ht="19.2" hidden="1" x14ac:dyDescent="0.5"/>
    <row r="531" s="1" customFormat="1" ht="19.2" hidden="1" x14ac:dyDescent="0.5"/>
    <row r="532" s="1" customFormat="1" ht="19.2" hidden="1" x14ac:dyDescent="0.5"/>
    <row r="533" s="1" customFormat="1" ht="19.2" hidden="1" x14ac:dyDescent="0.5"/>
    <row r="534" s="1" customFormat="1" ht="19.2" hidden="1" x14ac:dyDescent="0.5"/>
    <row r="535" s="1" customFormat="1" ht="19.2" hidden="1" x14ac:dyDescent="0.5"/>
    <row r="536" s="1" customFormat="1" ht="19.2" hidden="1" x14ac:dyDescent="0.5"/>
    <row r="537" s="1" customFormat="1" ht="19.2" hidden="1" x14ac:dyDescent="0.5"/>
    <row r="538" s="1" customFormat="1" ht="19.2" hidden="1" x14ac:dyDescent="0.5"/>
    <row r="539" s="1" customFormat="1" ht="19.2" hidden="1" x14ac:dyDescent="0.5"/>
    <row r="540" s="1" customFormat="1" ht="19.2" hidden="1" x14ac:dyDescent="0.5"/>
    <row r="541" s="1" customFormat="1" ht="19.2" hidden="1" x14ac:dyDescent="0.5"/>
    <row r="542" s="1" customFormat="1" ht="19.2" hidden="1" x14ac:dyDescent="0.5"/>
    <row r="543" s="1" customFormat="1" ht="19.2" hidden="1" x14ac:dyDescent="0.5"/>
    <row r="544" s="1" customFormat="1" ht="19.2" hidden="1" x14ac:dyDescent="0.5"/>
    <row r="545" s="1" customFormat="1" ht="19.2" hidden="1" x14ac:dyDescent="0.5"/>
    <row r="546" s="1" customFormat="1" ht="19.2" hidden="1" x14ac:dyDescent="0.5"/>
    <row r="547" s="1" customFormat="1" ht="19.2" hidden="1" x14ac:dyDescent="0.5"/>
    <row r="548" s="1" customFormat="1" ht="19.2" hidden="1" x14ac:dyDescent="0.5"/>
    <row r="549" s="1" customFormat="1" ht="19.2" hidden="1" x14ac:dyDescent="0.5"/>
    <row r="550" s="1" customFormat="1" ht="19.2" hidden="1" x14ac:dyDescent="0.5"/>
    <row r="551" s="1" customFormat="1" ht="19.2" hidden="1" x14ac:dyDescent="0.5"/>
    <row r="552" s="1" customFormat="1" ht="19.2" hidden="1" x14ac:dyDescent="0.5"/>
    <row r="553" s="1" customFormat="1" ht="19.2" hidden="1" x14ac:dyDescent="0.5"/>
    <row r="554" s="1" customFormat="1" ht="19.2" hidden="1" x14ac:dyDescent="0.5"/>
    <row r="555" s="1" customFormat="1" ht="19.2" hidden="1" x14ac:dyDescent="0.5"/>
    <row r="556" s="1" customFormat="1" ht="19.2" hidden="1" x14ac:dyDescent="0.5"/>
    <row r="557" s="1" customFormat="1" ht="19.2" hidden="1" x14ac:dyDescent="0.5"/>
    <row r="558" s="1" customFormat="1" ht="19.2" hidden="1" x14ac:dyDescent="0.5"/>
    <row r="559" s="1" customFormat="1" ht="19.2" hidden="1" x14ac:dyDescent="0.5"/>
    <row r="560" s="1" customFormat="1" ht="19.2" hidden="1" x14ac:dyDescent="0.5"/>
    <row r="561" s="1" customFormat="1" ht="19.2" hidden="1" x14ac:dyDescent="0.5"/>
    <row r="562" s="1" customFormat="1" ht="19.2" hidden="1" x14ac:dyDescent="0.5"/>
    <row r="563" s="1" customFormat="1" ht="19.2" hidden="1" x14ac:dyDescent="0.5"/>
    <row r="564" s="1" customFormat="1" ht="19.2" hidden="1" x14ac:dyDescent="0.5"/>
    <row r="565" s="1" customFormat="1" ht="19.2" hidden="1" x14ac:dyDescent="0.5"/>
    <row r="566" s="1" customFormat="1" ht="19.2" hidden="1" x14ac:dyDescent="0.5"/>
    <row r="567" s="1" customFormat="1" ht="19.2" hidden="1" x14ac:dyDescent="0.5"/>
    <row r="568" s="1" customFormat="1" ht="19.2" hidden="1" x14ac:dyDescent="0.5"/>
    <row r="569" s="1" customFormat="1" ht="19.2" hidden="1" x14ac:dyDescent="0.5"/>
    <row r="570" s="1" customFormat="1" ht="19.2" hidden="1" x14ac:dyDescent="0.5"/>
    <row r="571" s="1" customFormat="1" ht="19.2" hidden="1" x14ac:dyDescent="0.5"/>
    <row r="572" s="1" customFormat="1" ht="19.2" hidden="1" x14ac:dyDescent="0.5"/>
    <row r="573" s="1" customFormat="1" ht="19.2" hidden="1" x14ac:dyDescent="0.5"/>
    <row r="574" s="1" customFormat="1" ht="19.2" hidden="1" x14ac:dyDescent="0.5"/>
    <row r="575" s="1" customFormat="1" ht="19.2" hidden="1" x14ac:dyDescent="0.5"/>
    <row r="576" s="1" customFormat="1" ht="19.2" hidden="1" x14ac:dyDescent="0.5"/>
    <row r="577" s="1" customFormat="1" ht="19.2" hidden="1" x14ac:dyDescent="0.5"/>
    <row r="578" s="1" customFormat="1" ht="19.2" hidden="1" x14ac:dyDescent="0.5"/>
    <row r="579" s="1" customFormat="1" ht="19.2" hidden="1" x14ac:dyDescent="0.5"/>
    <row r="580" s="1" customFormat="1" ht="19.2" hidden="1" x14ac:dyDescent="0.5"/>
    <row r="581" s="1" customFormat="1" ht="19.2" hidden="1" x14ac:dyDescent="0.5"/>
    <row r="582" s="1" customFormat="1" ht="19.2" hidden="1" x14ac:dyDescent="0.5"/>
    <row r="583" s="1" customFormat="1" ht="19.2" hidden="1" x14ac:dyDescent="0.5"/>
    <row r="584" s="1" customFormat="1" ht="19.2" hidden="1" x14ac:dyDescent="0.5"/>
    <row r="585" s="1" customFormat="1" ht="19.2" hidden="1" x14ac:dyDescent="0.5"/>
    <row r="586" s="1" customFormat="1" ht="19.2" hidden="1" x14ac:dyDescent="0.5"/>
    <row r="587" s="1" customFormat="1" ht="19.2" hidden="1" x14ac:dyDescent="0.5"/>
    <row r="588" s="1" customFormat="1" ht="19.2" hidden="1" x14ac:dyDescent="0.5"/>
    <row r="589" s="1" customFormat="1" ht="19.2" hidden="1" x14ac:dyDescent="0.5"/>
    <row r="590" s="1" customFormat="1" ht="19.2" hidden="1" x14ac:dyDescent="0.5"/>
    <row r="591" s="1" customFormat="1" ht="19.2" hidden="1" x14ac:dyDescent="0.5"/>
    <row r="592" s="1" customFormat="1" ht="19.2" hidden="1" x14ac:dyDescent="0.5"/>
    <row r="593" s="1" customFormat="1" ht="19.2" hidden="1" x14ac:dyDescent="0.5"/>
    <row r="594" s="1" customFormat="1" ht="19.2" hidden="1" x14ac:dyDescent="0.5"/>
    <row r="595" s="1" customFormat="1" ht="19.2" hidden="1" x14ac:dyDescent="0.5"/>
    <row r="596" s="1" customFormat="1" ht="19.2" hidden="1" x14ac:dyDescent="0.5"/>
    <row r="597" s="1" customFormat="1" ht="19.2" hidden="1" x14ac:dyDescent="0.5"/>
    <row r="598" s="1" customFormat="1" ht="19.2" hidden="1" x14ac:dyDescent="0.5"/>
    <row r="599" s="1" customFormat="1" ht="19.2" hidden="1" x14ac:dyDescent="0.5"/>
    <row r="600" s="1" customFormat="1" ht="19.2" hidden="1" x14ac:dyDescent="0.5"/>
    <row r="601" s="1" customFormat="1" ht="19.2" hidden="1" x14ac:dyDescent="0.5"/>
    <row r="602" s="1" customFormat="1" ht="19.2" hidden="1" x14ac:dyDescent="0.5"/>
    <row r="603" s="1" customFormat="1" ht="19.2" hidden="1" x14ac:dyDescent="0.5"/>
    <row r="604" s="1" customFormat="1" ht="19.2" hidden="1" x14ac:dyDescent="0.5"/>
    <row r="605" s="1" customFormat="1" ht="19.2" hidden="1" x14ac:dyDescent="0.5"/>
    <row r="606" s="1" customFormat="1" ht="19.2" hidden="1" x14ac:dyDescent="0.5"/>
    <row r="607" s="1" customFormat="1" ht="19.2" hidden="1" x14ac:dyDescent="0.5"/>
    <row r="608" s="1" customFormat="1" ht="19.2" hidden="1" x14ac:dyDescent="0.5"/>
    <row r="609" s="1" customFormat="1" ht="19.2" hidden="1" x14ac:dyDescent="0.5"/>
    <row r="610" s="1" customFormat="1" ht="19.2" hidden="1" x14ac:dyDescent="0.5"/>
    <row r="611" s="1" customFormat="1" ht="19.2" hidden="1" x14ac:dyDescent="0.5"/>
    <row r="612" s="1" customFormat="1" ht="19.2" hidden="1" x14ac:dyDescent="0.5"/>
    <row r="613" s="1" customFormat="1" ht="19.2" hidden="1" x14ac:dyDescent="0.5"/>
    <row r="614" s="1" customFormat="1" ht="19.2" hidden="1" x14ac:dyDescent="0.5"/>
    <row r="615" s="1" customFormat="1" ht="19.2" hidden="1" x14ac:dyDescent="0.5"/>
    <row r="616" s="1" customFormat="1" ht="19.2" hidden="1" x14ac:dyDescent="0.5"/>
    <row r="617" s="1" customFormat="1" ht="19.2" hidden="1" x14ac:dyDescent="0.5"/>
    <row r="618" s="1" customFormat="1" ht="19.2" hidden="1" x14ac:dyDescent="0.5"/>
    <row r="619" s="1" customFormat="1" ht="19.2" hidden="1" x14ac:dyDescent="0.5"/>
    <row r="620" s="1" customFormat="1" ht="19.2" hidden="1" x14ac:dyDescent="0.5"/>
    <row r="621" s="1" customFormat="1" ht="19.2" hidden="1" x14ac:dyDescent="0.5"/>
    <row r="622" s="1" customFormat="1" ht="19.2" hidden="1" x14ac:dyDescent="0.5"/>
    <row r="623" s="1" customFormat="1" ht="19.2" hidden="1" x14ac:dyDescent="0.5"/>
    <row r="624" s="1" customFormat="1" ht="19.2" hidden="1" x14ac:dyDescent="0.5"/>
    <row r="625" s="1" customFormat="1" ht="19.2" hidden="1" x14ac:dyDescent="0.5"/>
    <row r="626" s="1" customFormat="1" ht="19.2" hidden="1" x14ac:dyDescent="0.5"/>
    <row r="627" s="1" customFormat="1" ht="19.2" hidden="1" x14ac:dyDescent="0.5"/>
    <row r="628" s="1" customFormat="1" ht="19.2" hidden="1" x14ac:dyDescent="0.5"/>
    <row r="629" s="1" customFormat="1" ht="19.2" hidden="1" x14ac:dyDescent="0.5"/>
    <row r="630" s="1" customFormat="1" ht="19.2" hidden="1" x14ac:dyDescent="0.5"/>
    <row r="631" s="1" customFormat="1" ht="19.2" hidden="1" x14ac:dyDescent="0.5"/>
    <row r="632" s="1" customFormat="1" ht="19.2" hidden="1" x14ac:dyDescent="0.5"/>
    <row r="633" s="1" customFormat="1" ht="19.2" hidden="1" x14ac:dyDescent="0.5"/>
    <row r="634" s="1" customFormat="1" ht="19.2" hidden="1" x14ac:dyDescent="0.5"/>
    <row r="635" s="1" customFormat="1" ht="19.2" hidden="1" x14ac:dyDescent="0.5"/>
    <row r="636" s="1" customFormat="1" ht="19.2" hidden="1" x14ac:dyDescent="0.5"/>
    <row r="637" s="1" customFormat="1" ht="19.2" hidden="1" x14ac:dyDescent="0.5"/>
    <row r="638" s="1" customFormat="1" ht="19.2" hidden="1" x14ac:dyDescent="0.5"/>
    <row r="639" s="1" customFormat="1" ht="19.2" hidden="1" x14ac:dyDescent="0.5"/>
    <row r="640" s="1" customFormat="1" ht="19.2" hidden="1" x14ac:dyDescent="0.5"/>
    <row r="641" s="1" customFormat="1" ht="19.2" hidden="1" x14ac:dyDescent="0.5"/>
    <row r="642" s="1" customFormat="1" ht="19.2" hidden="1" x14ac:dyDescent="0.5"/>
    <row r="643" s="1" customFormat="1" ht="19.2" hidden="1" x14ac:dyDescent="0.5"/>
    <row r="644" s="1" customFormat="1" ht="19.2" hidden="1" x14ac:dyDescent="0.5"/>
    <row r="645" s="1" customFormat="1" ht="19.2" hidden="1" x14ac:dyDescent="0.5"/>
    <row r="646" s="1" customFormat="1" ht="19.2" hidden="1" x14ac:dyDescent="0.5"/>
    <row r="647" s="1" customFormat="1" ht="19.2" hidden="1" x14ac:dyDescent="0.5"/>
    <row r="648" s="1" customFormat="1" ht="19.2" hidden="1" x14ac:dyDescent="0.5"/>
    <row r="649" s="1" customFormat="1" ht="19.2" hidden="1" x14ac:dyDescent="0.5"/>
    <row r="650" s="1" customFormat="1" ht="19.2" hidden="1" x14ac:dyDescent="0.5"/>
    <row r="651" s="1" customFormat="1" ht="19.2" hidden="1" x14ac:dyDescent="0.5"/>
    <row r="652" s="1" customFormat="1" ht="19.2" hidden="1" x14ac:dyDescent="0.5"/>
    <row r="653" s="1" customFormat="1" ht="19.2" hidden="1" x14ac:dyDescent="0.5"/>
    <row r="654" s="1" customFormat="1" ht="19.2" hidden="1" x14ac:dyDescent="0.5"/>
    <row r="655" s="1" customFormat="1" ht="19.2" hidden="1" x14ac:dyDescent="0.5"/>
    <row r="656" s="1" customFormat="1" ht="19.2" hidden="1" x14ac:dyDescent="0.5"/>
    <row r="657" s="1" customFormat="1" ht="19.2" hidden="1" x14ac:dyDescent="0.5"/>
    <row r="658" s="1" customFormat="1" ht="19.2" hidden="1" x14ac:dyDescent="0.5"/>
    <row r="659" s="1" customFormat="1" ht="19.2" hidden="1" x14ac:dyDescent="0.5"/>
    <row r="660" s="1" customFormat="1" ht="19.2" hidden="1" x14ac:dyDescent="0.5"/>
    <row r="661" s="1" customFormat="1" ht="19.2" hidden="1" x14ac:dyDescent="0.5"/>
    <row r="662" s="1" customFormat="1" ht="19.2" hidden="1" x14ac:dyDescent="0.5"/>
    <row r="663" s="1" customFormat="1" ht="19.2" hidden="1" x14ac:dyDescent="0.5"/>
    <row r="664" s="1" customFormat="1" ht="19.2" hidden="1" x14ac:dyDescent="0.5"/>
    <row r="665" s="1" customFormat="1" ht="19.2" hidden="1" x14ac:dyDescent="0.5"/>
    <row r="666" s="1" customFormat="1" ht="19.2" hidden="1" x14ac:dyDescent="0.5"/>
    <row r="667" s="1" customFormat="1" ht="19.2" hidden="1" x14ac:dyDescent="0.5"/>
    <row r="668" s="1" customFormat="1" ht="19.2" hidden="1" x14ac:dyDescent="0.5"/>
    <row r="669" s="1" customFormat="1" ht="19.2" hidden="1" x14ac:dyDescent="0.5"/>
    <row r="670" s="1" customFormat="1" ht="19.2" hidden="1" x14ac:dyDescent="0.5"/>
    <row r="671" s="1" customFormat="1" ht="19.2" hidden="1" x14ac:dyDescent="0.5"/>
    <row r="672" s="1" customFormat="1" ht="19.2" hidden="1" x14ac:dyDescent="0.5"/>
    <row r="673" s="1" customFormat="1" ht="19.2" hidden="1" x14ac:dyDescent="0.5"/>
    <row r="674" s="1" customFormat="1" ht="19.2" hidden="1" x14ac:dyDescent="0.5"/>
    <row r="675" s="1" customFormat="1" ht="19.2" hidden="1" x14ac:dyDescent="0.5"/>
    <row r="676" s="1" customFormat="1" ht="19.2" hidden="1" x14ac:dyDescent="0.5"/>
    <row r="677" s="1" customFormat="1" ht="19.2" hidden="1" x14ac:dyDescent="0.5"/>
    <row r="678" s="1" customFormat="1" ht="19.2" hidden="1" x14ac:dyDescent="0.5"/>
    <row r="679" s="1" customFormat="1" ht="19.2" hidden="1" x14ac:dyDescent="0.5"/>
    <row r="680" s="1" customFormat="1" ht="19.2" hidden="1" x14ac:dyDescent="0.5"/>
    <row r="681" s="1" customFormat="1" ht="19.2" hidden="1" x14ac:dyDescent="0.5"/>
    <row r="682" s="1" customFormat="1" ht="19.2" hidden="1" x14ac:dyDescent="0.5"/>
    <row r="683" s="1" customFormat="1" ht="19.2" hidden="1" x14ac:dyDescent="0.5"/>
    <row r="684" s="1" customFormat="1" ht="19.2" hidden="1" x14ac:dyDescent="0.5"/>
    <row r="685" s="1" customFormat="1" ht="19.2" hidden="1" x14ac:dyDescent="0.5"/>
    <row r="686" s="1" customFormat="1" ht="19.2" hidden="1" x14ac:dyDescent="0.5"/>
    <row r="687" s="1" customFormat="1" ht="19.2" hidden="1" x14ac:dyDescent="0.5"/>
    <row r="688" s="1" customFormat="1" ht="19.2" hidden="1" x14ac:dyDescent="0.5"/>
    <row r="689" s="1" customFormat="1" ht="19.2" hidden="1" x14ac:dyDescent="0.5"/>
    <row r="690" s="1" customFormat="1" ht="19.2" hidden="1" x14ac:dyDescent="0.5"/>
    <row r="691" s="1" customFormat="1" ht="19.2" hidden="1" x14ac:dyDescent="0.5"/>
    <row r="692" s="1" customFormat="1" ht="19.2" hidden="1" x14ac:dyDescent="0.5"/>
    <row r="693" s="1" customFormat="1" ht="19.2" hidden="1" x14ac:dyDescent="0.5"/>
    <row r="694" s="1" customFormat="1" ht="19.2" hidden="1" x14ac:dyDescent="0.5"/>
    <row r="695" s="1" customFormat="1" ht="19.2" hidden="1" x14ac:dyDescent="0.5"/>
    <row r="696" s="1" customFormat="1" ht="19.2" hidden="1" x14ac:dyDescent="0.5"/>
    <row r="697" s="1" customFormat="1" ht="19.2" hidden="1" x14ac:dyDescent="0.5"/>
    <row r="698" s="1" customFormat="1" ht="19.2" hidden="1" x14ac:dyDescent="0.5"/>
    <row r="699" s="1" customFormat="1" ht="19.2" hidden="1" x14ac:dyDescent="0.5"/>
    <row r="700" s="1" customFormat="1" ht="19.2" hidden="1" x14ac:dyDescent="0.5"/>
    <row r="701" s="1" customFormat="1" ht="19.2" hidden="1" x14ac:dyDescent="0.5"/>
    <row r="702" s="1" customFormat="1" ht="19.2" hidden="1" x14ac:dyDescent="0.5"/>
    <row r="703" s="1" customFormat="1" ht="19.2" hidden="1" x14ac:dyDescent="0.5"/>
    <row r="704" s="1" customFormat="1" ht="19.2" hidden="1" x14ac:dyDescent="0.5"/>
    <row r="705" s="1" customFormat="1" ht="19.2" hidden="1" x14ac:dyDescent="0.5"/>
    <row r="706" s="1" customFormat="1" ht="19.2" hidden="1" x14ac:dyDescent="0.5"/>
    <row r="707" s="1" customFormat="1" ht="19.2" hidden="1" x14ac:dyDescent="0.5"/>
    <row r="708" s="1" customFormat="1" ht="19.2" hidden="1" x14ac:dyDescent="0.5"/>
    <row r="709" s="1" customFormat="1" ht="19.2" hidden="1" x14ac:dyDescent="0.5"/>
    <row r="710" s="1" customFormat="1" ht="19.2" hidden="1" x14ac:dyDescent="0.5"/>
    <row r="711" s="1" customFormat="1" ht="19.2" hidden="1" x14ac:dyDescent="0.5"/>
    <row r="712" s="1" customFormat="1" ht="19.2" hidden="1" x14ac:dyDescent="0.5"/>
    <row r="713" s="1" customFormat="1" ht="19.2" hidden="1" x14ac:dyDescent="0.5"/>
    <row r="714" s="1" customFormat="1" ht="19.2" hidden="1" x14ac:dyDescent="0.5"/>
    <row r="715" s="1" customFormat="1" ht="19.2" hidden="1" x14ac:dyDescent="0.5"/>
    <row r="716" s="1" customFormat="1" ht="19.2" hidden="1" x14ac:dyDescent="0.5"/>
    <row r="717" s="1" customFormat="1" ht="19.2" hidden="1" x14ac:dyDescent="0.5"/>
    <row r="718" s="1" customFormat="1" ht="19.2" hidden="1" x14ac:dyDescent="0.5"/>
    <row r="719" s="1" customFormat="1" ht="19.2" hidden="1" x14ac:dyDescent="0.5"/>
    <row r="720" s="1" customFormat="1" ht="19.2" hidden="1" x14ac:dyDescent="0.5"/>
    <row r="721" s="1" customFormat="1" ht="19.2" hidden="1" x14ac:dyDescent="0.5"/>
    <row r="722" s="1" customFormat="1" ht="19.2" hidden="1" x14ac:dyDescent="0.5"/>
    <row r="723" s="1" customFormat="1" ht="19.2" hidden="1" x14ac:dyDescent="0.5"/>
    <row r="724" s="1" customFormat="1" ht="19.2" hidden="1" x14ac:dyDescent="0.5"/>
    <row r="725" s="1" customFormat="1" ht="19.2" hidden="1" x14ac:dyDescent="0.5"/>
    <row r="726" s="1" customFormat="1" ht="19.2" hidden="1" x14ac:dyDescent="0.5"/>
    <row r="727" s="1" customFormat="1" ht="19.2" hidden="1" x14ac:dyDescent="0.5"/>
    <row r="728" s="1" customFormat="1" ht="19.2" hidden="1" x14ac:dyDescent="0.5"/>
    <row r="729" s="1" customFormat="1" ht="19.2" hidden="1" x14ac:dyDescent="0.5"/>
    <row r="730" s="1" customFormat="1" ht="19.2" hidden="1" x14ac:dyDescent="0.5"/>
    <row r="731" s="1" customFormat="1" ht="19.2" hidden="1" x14ac:dyDescent="0.5"/>
    <row r="732" s="1" customFormat="1" ht="19.2" hidden="1" x14ac:dyDescent="0.5"/>
    <row r="733" s="1" customFormat="1" ht="19.2" hidden="1" x14ac:dyDescent="0.5"/>
    <row r="734" s="1" customFormat="1" ht="19.2" hidden="1" x14ac:dyDescent="0.5"/>
    <row r="735" s="1" customFormat="1" ht="19.2" hidden="1" x14ac:dyDescent="0.5"/>
    <row r="736" s="1" customFormat="1" ht="19.2" hidden="1" x14ac:dyDescent="0.5"/>
    <row r="737" s="1" customFormat="1" ht="19.2" hidden="1" x14ac:dyDescent="0.5"/>
    <row r="738" s="1" customFormat="1" ht="19.2" hidden="1" x14ac:dyDescent="0.5"/>
    <row r="739" s="1" customFormat="1" ht="19.2" hidden="1" x14ac:dyDescent="0.5"/>
    <row r="740" s="1" customFormat="1" ht="19.2" hidden="1" x14ac:dyDescent="0.5"/>
    <row r="741" s="1" customFormat="1" ht="19.2" hidden="1" x14ac:dyDescent="0.5"/>
    <row r="742" s="1" customFormat="1" ht="19.2" hidden="1" x14ac:dyDescent="0.5"/>
    <row r="743" s="1" customFormat="1" ht="19.2" hidden="1" x14ac:dyDescent="0.5"/>
    <row r="744" s="1" customFormat="1" ht="19.2" hidden="1" x14ac:dyDescent="0.5"/>
    <row r="745" s="1" customFormat="1" ht="19.2" hidden="1" x14ac:dyDescent="0.5"/>
    <row r="746" s="1" customFormat="1" ht="19.2" hidden="1" x14ac:dyDescent="0.5"/>
    <row r="747" s="1" customFormat="1" ht="19.2" hidden="1" x14ac:dyDescent="0.5"/>
    <row r="748" s="1" customFormat="1" ht="19.2" hidden="1" x14ac:dyDescent="0.5"/>
    <row r="749" s="1" customFormat="1" ht="19.2" hidden="1" x14ac:dyDescent="0.5"/>
    <row r="750" s="1" customFormat="1" ht="19.2" hidden="1" x14ac:dyDescent="0.5"/>
    <row r="751" s="1" customFormat="1" ht="19.2" hidden="1" x14ac:dyDescent="0.5"/>
    <row r="752" s="1" customFormat="1" ht="19.2" hidden="1" x14ac:dyDescent="0.5"/>
    <row r="753" s="1" customFormat="1" ht="19.2" hidden="1" x14ac:dyDescent="0.5"/>
    <row r="754" s="1" customFormat="1" ht="19.2" hidden="1" x14ac:dyDescent="0.5"/>
    <row r="755" s="1" customFormat="1" ht="19.2" hidden="1" x14ac:dyDescent="0.5"/>
    <row r="756" s="1" customFormat="1" ht="19.2" hidden="1" x14ac:dyDescent="0.5"/>
    <row r="757" s="1" customFormat="1" ht="19.2" hidden="1" x14ac:dyDescent="0.5"/>
    <row r="758" s="1" customFormat="1" ht="19.2" hidden="1" x14ac:dyDescent="0.5"/>
    <row r="759" s="1" customFormat="1" ht="19.2" hidden="1" x14ac:dyDescent="0.5"/>
    <row r="760" s="1" customFormat="1" ht="19.2" hidden="1" x14ac:dyDescent="0.5"/>
    <row r="761" s="1" customFormat="1" ht="19.2" hidden="1" x14ac:dyDescent="0.5"/>
    <row r="762" s="1" customFormat="1" ht="19.2" hidden="1" x14ac:dyDescent="0.5"/>
    <row r="763" s="1" customFormat="1" ht="19.2" hidden="1" x14ac:dyDescent="0.5"/>
    <row r="764" s="1" customFormat="1" ht="19.2" hidden="1" x14ac:dyDescent="0.5"/>
    <row r="765" s="1" customFormat="1" ht="19.2" hidden="1" x14ac:dyDescent="0.5"/>
    <row r="766" s="1" customFormat="1" ht="19.2" hidden="1" x14ac:dyDescent="0.5"/>
    <row r="767" s="1" customFormat="1" ht="19.2" hidden="1" x14ac:dyDescent="0.5"/>
    <row r="768" s="1" customFormat="1" ht="19.2" hidden="1" x14ac:dyDescent="0.5"/>
    <row r="769" s="1" customFormat="1" ht="19.2" hidden="1" x14ac:dyDescent="0.5"/>
    <row r="770" s="1" customFormat="1" ht="19.2" hidden="1" x14ac:dyDescent="0.5"/>
    <row r="771" s="1" customFormat="1" ht="19.2" hidden="1" x14ac:dyDescent="0.5"/>
    <row r="772" s="1" customFormat="1" ht="19.2" hidden="1" x14ac:dyDescent="0.5"/>
    <row r="773" s="1" customFormat="1" ht="19.2" hidden="1" x14ac:dyDescent="0.5"/>
    <row r="774" s="1" customFormat="1" ht="19.2" hidden="1" x14ac:dyDescent="0.5"/>
    <row r="775" s="1" customFormat="1" ht="19.2" hidden="1" x14ac:dyDescent="0.5"/>
    <row r="776" s="1" customFormat="1" ht="19.2" hidden="1" x14ac:dyDescent="0.5"/>
    <row r="777" s="1" customFormat="1" ht="19.2" hidden="1" x14ac:dyDescent="0.5"/>
    <row r="778" s="1" customFormat="1" ht="19.2" hidden="1" x14ac:dyDescent="0.5"/>
    <row r="779" s="1" customFormat="1" ht="19.2" hidden="1" x14ac:dyDescent="0.5"/>
    <row r="780" s="1" customFormat="1" ht="19.2" hidden="1" x14ac:dyDescent="0.5"/>
    <row r="781" s="1" customFormat="1" ht="19.2" hidden="1" x14ac:dyDescent="0.5"/>
    <row r="782" s="1" customFormat="1" ht="19.2" hidden="1" x14ac:dyDescent="0.5"/>
    <row r="783" s="1" customFormat="1" ht="19.2" hidden="1" x14ac:dyDescent="0.5"/>
    <row r="784" s="1" customFormat="1" ht="19.2" hidden="1" x14ac:dyDescent="0.5"/>
    <row r="785" s="1" customFormat="1" ht="19.2" hidden="1" x14ac:dyDescent="0.5"/>
    <row r="786" s="1" customFormat="1" ht="19.2" hidden="1" x14ac:dyDescent="0.5"/>
    <row r="787" s="1" customFormat="1" ht="19.2" hidden="1" x14ac:dyDescent="0.5"/>
    <row r="788" s="1" customFormat="1" ht="19.2" hidden="1" x14ac:dyDescent="0.5"/>
    <row r="789" s="1" customFormat="1" ht="19.2" hidden="1" x14ac:dyDescent="0.5"/>
    <row r="790" s="1" customFormat="1" ht="19.2" hidden="1" x14ac:dyDescent="0.5"/>
    <row r="791" s="1" customFormat="1" ht="19.2" hidden="1" x14ac:dyDescent="0.5"/>
    <row r="792" s="1" customFormat="1" ht="19.2" hidden="1" x14ac:dyDescent="0.5"/>
    <row r="793" s="1" customFormat="1" ht="19.2" hidden="1" x14ac:dyDescent="0.5"/>
    <row r="794" s="1" customFormat="1" ht="19.2" hidden="1" x14ac:dyDescent="0.5"/>
    <row r="795" s="1" customFormat="1" ht="19.2" hidden="1" x14ac:dyDescent="0.5"/>
    <row r="796" s="1" customFormat="1" ht="19.2" hidden="1" x14ac:dyDescent="0.5"/>
    <row r="797" s="1" customFormat="1" ht="19.2" hidden="1" x14ac:dyDescent="0.5"/>
    <row r="798" s="1" customFormat="1" ht="19.2" hidden="1" x14ac:dyDescent="0.5"/>
    <row r="799" s="1" customFormat="1" ht="19.2" hidden="1" x14ac:dyDescent="0.5"/>
    <row r="800" s="1" customFormat="1" ht="19.2" hidden="1" x14ac:dyDescent="0.5"/>
    <row r="801" s="1" customFormat="1" ht="19.2" hidden="1" x14ac:dyDescent="0.5"/>
    <row r="802" s="1" customFormat="1" ht="19.2" hidden="1" x14ac:dyDescent="0.5"/>
    <row r="803" s="1" customFormat="1" ht="19.2" hidden="1" x14ac:dyDescent="0.5"/>
    <row r="804" s="1" customFormat="1" ht="19.2" hidden="1" x14ac:dyDescent="0.5"/>
    <row r="805" s="1" customFormat="1" ht="19.2" hidden="1" x14ac:dyDescent="0.5"/>
    <row r="806" s="1" customFormat="1" ht="19.2" hidden="1" x14ac:dyDescent="0.5"/>
    <row r="807" s="1" customFormat="1" ht="19.2" hidden="1" x14ac:dyDescent="0.5"/>
    <row r="808" s="1" customFormat="1" ht="19.2" hidden="1" x14ac:dyDescent="0.5"/>
    <row r="809" s="1" customFormat="1" ht="19.2" hidden="1" x14ac:dyDescent="0.5"/>
    <row r="810" s="1" customFormat="1" ht="19.2" hidden="1" x14ac:dyDescent="0.5"/>
    <row r="811" s="1" customFormat="1" ht="19.2" hidden="1" x14ac:dyDescent="0.5"/>
    <row r="812" s="1" customFormat="1" ht="19.2" hidden="1" x14ac:dyDescent="0.5"/>
    <row r="813" s="1" customFormat="1" ht="19.2" hidden="1" x14ac:dyDescent="0.5"/>
    <row r="814" s="1" customFormat="1" ht="19.2" hidden="1" x14ac:dyDescent="0.5"/>
    <row r="815" s="1" customFormat="1" ht="19.2" hidden="1" x14ac:dyDescent="0.5"/>
    <row r="816" s="1" customFormat="1" ht="19.2" hidden="1" x14ac:dyDescent="0.5"/>
    <row r="817" s="1" customFormat="1" ht="19.2" hidden="1" x14ac:dyDescent="0.5"/>
    <row r="818" s="1" customFormat="1" ht="19.2" hidden="1" x14ac:dyDescent="0.5"/>
    <row r="819" s="1" customFormat="1" ht="19.2" hidden="1" x14ac:dyDescent="0.5"/>
    <row r="820" s="1" customFormat="1" ht="19.2" hidden="1" x14ac:dyDescent="0.5"/>
    <row r="821" s="1" customFormat="1" ht="19.2" hidden="1" x14ac:dyDescent="0.5"/>
    <row r="822" s="1" customFormat="1" ht="19.2" hidden="1" x14ac:dyDescent="0.5"/>
    <row r="823" s="1" customFormat="1" ht="19.2" hidden="1" x14ac:dyDescent="0.5"/>
    <row r="824" s="1" customFormat="1" ht="19.2" hidden="1" x14ac:dyDescent="0.5"/>
    <row r="825" s="1" customFormat="1" ht="19.2" hidden="1" x14ac:dyDescent="0.5"/>
    <row r="826" s="1" customFormat="1" ht="19.2" hidden="1" x14ac:dyDescent="0.5"/>
    <row r="827" s="1" customFormat="1" ht="19.2" hidden="1" x14ac:dyDescent="0.5"/>
    <row r="828" s="1" customFormat="1" ht="19.2" hidden="1" x14ac:dyDescent="0.5"/>
    <row r="829" s="1" customFormat="1" ht="19.2" hidden="1" x14ac:dyDescent="0.5"/>
    <row r="830" s="1" customFormat="1" ht="19.2" hidden="1" x14ac:dyDescent="0.5"/>
    <row r="831" s="1" customFormat="1" ht="19.2" hidden="1" x14ac:dyDescent="0.5"/>
    <row r="832" s="1" customFormat="1" ht="19.2" hidden="1" x14ac:dyDescent="0.5"/>
    <row r="833" s="1" customFormat="1" ht="19.2" hidden="1" x14ac:dyDescent="0.5"/>
    <row r="834" s="1" customFormat="1" ht="19.2" hidden="1" x14ac:dyDescent="0.5"/>
    <row r="835" s="1" customFormat="1" ht="19.2" hidden="1" x14ac:dyDescent="0.5"/>
    <row r="836" s="1" customFormat="1" ht="19.2" hidden="1" x14ac:dyDescent="0.5"/>
    <row r="837" s="1" customFormat="1" ht="19.2" hidden="1" x14ac:dyDescent="0.5"/>
    <row r="838" s="1" customFormat="1" ht="19.2" hidden="1" x14ac:dyDescent="0.5"/>
    <row r="839" s="1" customFormat="1" ht="19.2" hidden="1" x14ac:dyDescent="0.5"/>
    <row r="840" s="1" customFormat="1" ht="19.2" hidden="1" x14ac:dyDescent="0.5"/>
    <row r="841" s="1" customFormat="1" ht="19.2" hidden="1" x14ac:dyDescent="0.5"/>
    <row r="842" s="1" customFormat="1" ht="19.2" hidden="1" x14ac:dyDescent="0.5"/>
    <row r="843" s="1" customFormat="1" ht="19.2" hidden="1" x14ac:dyDescent="0.5"/>
    <row r="844" s="1" customFormat="1" ht="19.2" hidden="1" x14ac:dyDescent="0.5"/>
    <row r="845" s="1" customFormat="1" ht="19.2" hidden="1" x14ac:dyDescent="0.5"/>
    <row r="846" s="1" customFormat="1" ht="19.2" hidden="1" x14ac:dyDescent="0.5"/>
    <row r="847" s="1" customFormat="1" ht="19.2" hidden="1" x14ac:dyDescent="0.5"/>
    <row r="848" s="1" customFormat="1" ht="19.2" hidden="1" x14ac:dyDescent="0.5"/>
    <row r="849" s="1" customFormat="1" ht="19.2" hidden="1" x14ac:dyDescent="0.5"/>
    <row r="850" s="1" customFormat="1" ht="19.2" hidden="1" x14ac:dyDescent="0.5"/>
    <row r="851" s="1" customFormat="1" ht="19.2" hidden="1" x14ac:dyDescent="0.5"/>
    <row r="852" s="1" customFormat="1" ht="19.2" hidden="1" x14ac:dyDescent="0.5"/>
    <row r="853" s="1" customFormat="1" ht="19.2" hidden="1" x14ac:dyDescent="0.5"/>
    <row r="854" s="1" customFormat="1" ht="19.2" hidden="1" x14ac:dyDescent="0.5"/>
    <row r="855" s="1" customFormat="1" ht="19.2" hidden="1" x14ac:dyDescent="0.5"/>
    <row r="856" s="1" customFormat="1" ht="19.2" hidden="1" x14ac:dyDescent="0.5"/>
    <row r="857" s="1" customFormat="1" ht="19.2" hidden="1" x14ac:dyDescent="0.5"/>
    <row r="858" s="1" customFormat="1" ht="19.2" hidden="1" x14ac:dyDescent="0.5"/>
    <row r="859" s="1" customFormat="1" ht="19.2" hidden="1" x14ac:dyDescent="0.5"/>
    <row r="860" s="1" customFormat="1" ht="19.2" hidden="1" x14ac:dyDescent="0.5"/>
    <row r="861" s="1" customFormat="1" ht="19.2" hidden="1" x14ac:dyDescent="0.5"/>
    <row r="862" s="1" customFormat="1" ht="19.2" hidden="1" x14ac:dyDescent="0.5"/>
    <row r="863" s="1" customFormat="1" ht="19.2" hidden="1" x14ac:dyDescent="0.5"/>
    <row r="864" s="1" customFormat="1" ht="19.2" hidden="1" x14ac:dyDescent="0.5"/>
    <row r="865" s="1" customFormat="1" ht="19.2" hidden="1" x14ac:dyDescent="0.5"/>
    <row r="866" s="1" customFormat="1" ht="19.2" hidden="1" x14ac:dyDescent="0.5"/>
    <row r="867" s="1" customFormat="1" ht="19.2" hidden="1" x14ac:dyDescent="0.5"/>
    <row r="868" s="1" customFormat="1" ht="19.2" hidden="1" x14ac:dyDescent="0.5"/>
    <row r="869" s="1" customFormat="1" ht="19.2" hidden="1" x14ac:dyDescent="0.5"/>
    <row r="870" s="1" customFormat="1" ht="19.2" hidden="1" x14ac:dyDescent="0.5"/>
    <row r="871" s="1" customFormat="1" ht="19.2" hidden="1" x14ac:dyDescent="0.5"/>
    <row r="872" s="1" customFormat="1" ht="19.2" hidden="1" x14ac:dyDescent="0.5"/>
    <row r="873" s="1" customFormat="1" ht="19.2" hidden="1" x14ac:dyDescent="0.5"/>
    <row r="874" s="1" customFormat="1" ht="19.2" hidden="1" x14ac:dyDescent="0.5"/>
    <row r="875" s="1" customFormat="1" ht="19.2" hidden="1" x14ac:dyDescent="0.5"/>
    <row r="876" s="1" customFormat="1" ht="19.2" hidden="1" x14ac:dyDescent="0.5"/>
    <row r="877" s="1" customFormat="1" ht="19.2" hidden="1" x14ac:dyDescent="0.5"/>
    <row r="878" s="1" customFormat="1" ht="19.2" hidden="1" x14ac:dyDescent="0.5"/>
    <row r="879" s="1" customFormat="1" ht="19.2" hidden="1" x14ac:dyDescent="0.5"/>
    <row r="880" s="1" customFormat="1" ht="19.2" hidden="1" x14ac:dyDescent="0.5"/>
    <row r="881" s="1" customFormat="1" ht="19.2" hidden="1" x14ac:dyDescent="0.5"/>
    <row r="882" s="1" customFormat="1" ht="19.2" hidden="1" x14ac:dyDescent="0.5"/>
    <row r="883" s="1" customFormat="1" ht="19.2" hidden="1" x14ac:dyDescent="0.5"/>
    <row r="884" s="1" customFormat="1" ht="19.2" hidden="1" x14ac:dyDescent="0.5"/>
    <row r="885" s="1" customFormat="1" ht="19.2" hidden="1" x14ac:dyDescent="0.5"/>
    <row r="886" s="1" customFormat="1" ht="19.2" hidden="1" x14ac:dyDescent="0.5"/>
    <row r="887" s="1" customFormat="1" ht="19.2" hidden="1" x14ac:dyDescent="0.5"/>
    <row r="888" s="1" customFormat="1" ht="19.2" hidden="1" x14ac:dyDescent="0.5"/>
    <row r="889" s="1" customFormat="1" ht="19.2" hidden="1" x14ac:dyDescent="0.5"/>
    <row r="890" s="1" customFormat="1" ht="19.2" hidden="1" x14ac:dyDescent="0.5"/>
    <row r="891" s="1" customFormat="1" ht="19.2" hidden="1" x14ac:dyDescent="0.5"/>
    <row r="892" s="1" customFormat="1" ht="19.2" hidden="1" x14ac:dyDescent="0.5"/>
    <row r="893" s="1" customFormat="1" ht="19.2" hidden="1" x14ac:dyDescent="0.5"/>
    <row r="894" s="1" customFormat="1" ht="19.2" hidden="1" x14ac:dyDescent="0.5"/>
    <row r="895" s="1" customFormat="1" ht="19.2" hidden="1" x14ac:dyDescent="0.5"/>
    <row r="896" s="1" customFormat="1" ht="19.2" hidden="1" x14ac:dyDescent="0.5"/>
    <row r="897" s="1" customFormat="1" ht="19.2" hidden="1" x14ac:dyDescent="0.5"/>
    <row r="898" s="1" customFormat="1" ht="19.2" hidden="1" x14ac:dyDescent="0.5"/>
    <row r="899" s="1" customFormat="1" ht="19.2" hidden="1" x14ac:dyDescent="0.5"/>
    <row r="900" s="1" customFormat="1" ht="19.2" hidden="1" x14ac:dyDescent="0.5"/>
    <row r="901" s="1" customFormat="1" ht="19.2" hidden="1" x14ac:dyDescent="0.5"/>
    <row r="902" s="1" customFormat="1" ht="19.2" hidden="1" x14ac:dyDescent="0.5"/>
    <row r="903" s="1" customFormat="1" ht="19.2" hidden="1" x14ac:dyDescent="0.5"/>
    <row r="904" s="1" customFormat="1" ht="19.2" hidden="1" x14ac:dyDescent="0.5"/>
    <row r="905" s="1" customFormat="1" ht="19.2" hidden="1" x14ac:dyDescent="0.5"/>
    <row r="906" s="1" customFormat="1" ht="19.2" hidden="1" x14ac:dyDescent="0.5"/>
    <row r="907" s="1" customFormat="1" ht="19.2" hidden="1" x14ac:dyDescent="0.5"/>
    <row r="908" s="1" customFormat="1" ht="19.2" hidden="1" x14ac:dyDescent="0.5"/>
    <row r="909" s="1" customFormat="1" ht="19.2" hidden="1" x14ac:dyDescent="0.5"/>
    <row r="910" s="1" customFormat="1" ht="19.2" hidden="1" x14ac:dyDescent="0.5"/>
    <row r="911" s="1" customFormat="1" ht="19.2" hidden="1" x14ac:dyDescent="0.5"/>
    <row r="912" s="1" customFormat="1" ht="19.2" hidden="1" x14ac:dyDescent="0.5"/>
    <row r="913" s="1" customFormat="1" ht="19.2" hidden="1" x14ac:dyDescent="0.5"/>
    <row r="914" s="1" customFormat="1" ht="19.2" hidden="1" x14ac:dyDescent="0.5"/>
    <row r="915" s="1" customFormat="1" ht="19.2" hidden="1" x14ac:dyDescent="0.5"/>
    <row r="916" s="1" customFormat="1" ht="19.2" hidden="1" x14ac:dyDescent="0.5"/>
    <row r="917" s="1" customFormat="1" ht="19.2" hidden="1" x14ac:dyDescent="0.5"/>
    <row r="918" s="1" customFormat="1" ht="19.2" hidden="1" x14ac:dyDescent="0.5"/>
    <row r="919" s="1" customFormat="1" ht="19.2" hidden="1" x14ac:dyDescent="0.5"/>
    <row r="920" s="1" customFormat="1" ht="19.2" hidden="1" x14ac:dyDescent="0.5"/>
    <row r="921" s="1" customFormat="1" ht="19.2" hidden="1" x14ac:dyDescent="0.5"/>
    <row r="922" s="1" customFormat="1" ht="19.2" hidden="1" x14ac:dyDescent="0.5"/>
    <row r="923" s="1" customFormat="1" ht="19.2" hidden="1" x14ac:dyDescent="0.5"/>
    <row r="924" s="1" customFormat="1" ht="19.2" hidden="1" x14ac:dyDescent="0.5"/>
    <row r="925" s="1" customFormat="1" ht="19.2" hidden="1" x14ac:dyDescent="0.5"/>
    <row r="926" s="1" customFormat="1" ht="19.2" hidden="1" x14ac:dyDescent="0.5"/>
    <row r="927" s="1" customFormat="1" ht="19.2" hidden="1" x14ac:dyDescent="0.5"/>
    <row r="928" s="1" customFormat="1" ht="19.2" hidden="1" x14ac:dyDescent="0.5"/>
    <row r="929" s="1" customFormat="1" ht="19.2" hidden="1" x14ac:dyDescent="0.5"/>
    <row r="930" s="1" customFormat="1" ht="19.2" hidden="1" x14ac:dyDescent="0.5"/>
    <row r="931" s="1" customFormat="1" ht="19.2" hidden="1" x14ac:dyDescent="0.5"/>
    <row r="932" s="1" customFormat="1" ht="19.2" hidden="1" x14ac:dyDescent="0.5"/>
    <row r="933" s="1" customFormat="1" ht="19.2" hidden="1" x14ac:dyDescent="0.5"/>
    <row r="934" s="1" customFormat="1" ht="19.2" hidden="1" x14ac:dyDescent="0.5"/>
    <row r="935" s="1" customFormat="1" ht="19.2" hidden="1" x14ac:dyDescent="0.5"/>
    <row r="936" s="1" customFormat="1" ht="19.2" hidden="1" x14ac:dyDescent="0.5"/>
    <row r="937" s="1" customFormat="1" ht="19.2" hidden="1" x14ac:dyDescent="0.5"/>
    <row r="938" s="1" customFormat="1" ht="19.2" hidden="1" x14ac:dyDescent="0.5"/>
    <row r="939" s="1" customFormat="1" ht="19.2" hidden="1" x14ac:dyDescent="0.5"/>
    <row r="940" s="1" customFormat="1" ht="19.2" hidden="1" x14ac:dyDescent="0.5"/>
    <row r="941" s="1" customFormat="1" ht="19.2" hidden="1" x14ac:dyDescent="0.5"/>
    <row r="942" s="1" customFormat="1" ht="19.5" hidden="1" customHeight="1" x14ac:dyDescent="0.5"/>
    <row r="943" s="1" customFormat="1" ht="19.5" hidden="1" customHeight="1" x14ac:dyDescent="0.5"/>
    <row r="944" s="1" customFormat="1" ht="19.5" hidden="1" customHeight="1" x14ac:dyDescent="0.5"/>
    <row r="945" s="1" customFormat="1" ht="19.5" hidden="1" customHeight="1" x14ac:dyDescent="0.5"/>
    <row r="946" s="1" customFormat="1" ht="19.5" hidden="1" customHeight="1" x14ac:dyDescent="0.5"/>
    <row r="947" s="1" customFormat="1" ht="19.5" hidden="1" customHeight="1" x14ac:dyDescent="0.5"/>
    <row r="948" s="1" customFormat="1" ht="19.5" hidden="1" customHeight="1" x14ac:dyDescent="0.5"/>
    <row r="949" s="1" customFormat="1" ht="19.5" hidden="1" customHeight="1" x14ac:dyDescent="0.5"/>
    <row r="950" s="1" customFormat="1" ht="19.5" hidden="1" customHeight="1" x14ac:dyDescent="0.5"/>
    <row r="951" s="1" customFormat="1" ht="19.5" hidden="1" customHeight="1" x14ac:dyDescent="0.5"/>
  </sheetData>
  <sheetProtection algorithmName="SHA-512" hashValue="TuaAUsSr1XgmhA7kVcKNa3ueHXf/Ztq6ETkZmeKhiJo3n/48QcG+Ade/YwCw1r3FhtSszjAr0WcoK74QNASigg==" saltValue="QXH4KxkM1J1xPNfJSRfOBA==" spinCount="100000" sheet="1" objects="1" scenarios="1" selectLockedCells="1"/>
  <mergeCells count="110">
    <mergeCell ref="A9:A10"/>
    <mergeCell ref="A205:C205"/>
    <mergeCell ref="D205:G205"/>
    <mergeCell ref="A206:C206"/>
    <mergeCell ref="D206:G206"/>
    <mergeCell ref="A204:C204"/>
    <mergeCell ref="D204:G204"/>
    <mergeCell ref="A209:C209"/>
    <mergeCell ref="D209:G209"/>
    <mergeCell ref="A199:C199"/>
    <mergeCell ref="D199:G199"/>
    <mergeCell ref="A202:C202"/>
    <mergeCell ref="D202:G202"/>
    <mergeCell ref="A203:C203"/>
    <mergeCell ref="D203:G203"/>
    <mergeCell ref="A196:C196"/>
    <mergeCell ref="D196:G196"/>
    <mergeCell ref="A197:C197"/>
    <mergeCell ref="D197:G197"/>
    <mergeCell ref="A198:C198"/>
    <mergeCell ref="D198:G198"/>
    <mergeCell ref="A200:C200"/>
    <mergeCell ref="D200:G200"/>
    <mergeCell ref="A201:C201"/>
    <mergeCell ref="A213:E213"/>
    <mergeCell ref="A211:C211"/>
    <mergeCell ref="D211:G211"/>
    <mergeCell ref="A210:C210"/>
    <mergeCell ref="D210:G210"/>
    <mergeCell ref="A207:C207"/>
    <mergeCell ref="D207:G207"/>
    <mergeCell ref="A208:C208"/>
    <mergeCell ref="D208:G208"/>
    <mergeCell ref="A212:C212"/>
    <mergeCell ref="D212:G212"/>
    <mergeCell ref="D201:G201"/>
    <mergeCell ref="A193:C193"/>
    <mergeCell ref="D193:G193"/>
    <mergeCell ref="A194:C194"/>
    <mergeCell ref="D194:G194"/>
    <mergeCell ref="A195:C195"/>
    <mergeCell ref="D195:G195"/>
    <mergeCell ref="A190:C190"/>
    <mergeCell ref="D190:G190"/>
    <mergeCell ref="A191:C191"/>
    <mergeCell ref="D191:G191"/>
    <mergeCell ref="A192:C192"/>
    <mergeCell ref="D192:G192"/>
    <mergeCell ref="A188:C188"/>
    <mergeCell ref="D188:G188"/>
    <mergeCell ref="A189:C189"/>
    <mergeCell ref="D189:G189"/>
    <mergeCell ref="A183:C183"/>
    <mergeCell ref="D183:G183"/>
    <mergeCell ref="B184:G184"/>
    <mergeCell ref="A185:C185"/>
    <mergeCell ref="D185:G185"/>
    <mergeCell ref="A181:C181"/>
    <mergeCell ref="D181:G181"/>
    <mergeCell ref="A182:C182"/>
    <mergeCell ref="D182:G182"/>
    <mergeCell ref="A179:C179"/>
    <mergeCell ref="D179:G179"/>
    <mergeCell ref="A180:C180"/>
    <mergeCell ref="D180:G180"/>
    <mergeCell ref="A187:C187"/>
    <mergeCell ref="D187:G187"/>
    <mergeCell ref="A186:C186"/>
    <mergeCell ref="D186:G186"/>
    <mergeCell ref="A177:C177"/>
    <mergeCell ref="D177:G177"/>
    <mergeCell ref="A178:C178"/>
    <mergeCell ref="D178:G178"/>
    <mergeCell ref="A174:C174"/>
    <mergeCell ref="D174:G174"/>
    <mergeCell ref="A175:C175"/>
    <mergeCell ref="D175:G175"/>
    <mergeCell ref="A176:C176"/>
    <mergeCell ref="D176:G176"/>
    <mergeCell ref="A172:C172"/>
    <mergeCell ref="D172:G172"/>
    <mergeCell ref="A173:C173"/>
    <mergeCell ref="D173:G173"/>
    <mergeCell ref="A169:C169"/>
    <mergeCell ref="D169:G169"/>
    <mergeCell ref="A170:C170"/>
    <mergeCell ref="D170:G170"/>
    <mergeCell ref="A171:C171"/>
    <mergeCell ref="D171:G171"/>
    <mergeCell ref="A166:C166"/>
    <mergeCell ref="D166:G166"/>
    <mergeCell ref="A167:C167"/>
    <mergeCell ref="D167:G167"/>
    <mergeCell ref="A168:C168"/>
    <mergeCell ref="D168:G168"/>
    <mergeCell ref="A163:C163"/>
    <mergeCell ref="D163:G163"/>
    <mergeCell ref="A164:C164"/>
    <mergeCell ref="D164:G164"/>
    <mergeCell ref="A165:C165"/>
    <mergeCell ref="D165:G165"/>
    <mergeCell ref="H111:H112"/>
    <mergeCell ref="I111:I112"/>
    <mergeCell ref="A161:C161"/>
    <mergeCell ref="D161:G161"/>
    <mergeCell ref="A162:C162"/>
    <mergeCell ref="D162:G162"/>
    <mergeCell ref="A27:G27"/>
    <mergeCell ref="E51:F51"/>
    <mergeCell ref="I37:J37"/>
  </mergeCells>
  <conditionalFormatting sqref="G31:G34">
    <cfRule type="duplicateValues" dxfId="1" priority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81" fitToHeight="0" orientation="portrait" horizontalDpi="4294967292" verticalDpi="4294967292" r:id="rId1"/>
  <headerFooter>
    <oddFooter>&amp;C&amp;"Gill Sans MT,Regular"&amp;11Page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A759-637A-4C3E-BFD3-640461FAB804}">
  <sheetPr codeName="Sheet3">
    <tabColor rgb="FF532F5B"/>
    <pageSetUpPr fitToPage="1"/>
  </sheetPr>
  <dimension ref="A1:HZ951"/>
  <sheetViews>
    <sheetView showGridLines="0" showRowColHeaders="0" zoomScaleNormal="100" zoomScaleSheetLayoutView="100" workbookViewId="0"/>
  </sheetViews>
  <sheetFormatPr defaultColWidth="0" defaultRowHeight="19.5" customHeight="1" zeroHeight="1" x14ac:dyDescent="0.5"/>
  <cols>
    <col min="1" max="1" width="30.59765625" style="1" customWidth="1"/>
    <col min="2" max="2" width="10.3984375" style="1" customWidth="1"/>
    <col min="3" max="3" width="11.19921875" style="1" customWidth="1"/>
    <col min="4" max="4" width="13.5" style="1" bestFit="1" customWidth="1"/>
    <col min="5" max="6" width="16.59765625" style="1" customWidth="1"/>
    <col min="7" max="7" width="17.09765625" style="1" customWidth="1"/>
    <col min="8" max="8" width="1.19921875" style="1" customWidth="1"/>
    <col min="9" max="10" width="16.59765625" style="31" hidden="1" customWidth="1"/>
    <col min="11" max="11" width="81.69921875" style="1" hidden="1" customWidth="1"/>
    <col min="12" max="12" width="68.19921875" style="31" hidden="1" customWidth="1"/>
    <col min="13" max="13" width="13.59765625" style="31" hidden="1" customWidth="1"/>
    <col min="14" max="14" width="91" style="1" hidden="1" customWidth="1"/>
    <col min="15" max="15" width="97.5" style="1" hidden="1" customWidth="1"/>
    <col min="16" max="29" width="13.59765625" style="1" hidden="1" customWidth="1"/>
    <col min="30" max="185" width="9" style="1" hidden="1" customWidth="1"/>
    <col min="186" max="233" width="9" style="10" hidden="1" customWidth="1"/>
    <col min="234" max="16384" width="9" style="1" hidden="1"/>
  </cols>
  <sheetData>
    <row r="1" spans="1:234" ht="173.25" customHeight="1" x14ac:dyDescent="0.5">
      <c r="A1" s="44" t="s">
        <v>73</v>
      </c>
      <c r="B1" s="110" t="str">
        <f>IF(ApplName="","",ApplName)</f>
        <v>Applicant name</v>
      </c>
      <c r="D1" s="44" t="s">
        <v>352</v>
      </c>
      <c r="E1" s="110" t="str">
        <f>'Applicant Information'!H5</f>
        <v>Angola</v>
      </c>
      <c r="F1" s="44" t="s">
        <v>353</v>
      </c>
      <c r="G1" s="43">
        <f>+'Applicant Information'!H2</f>
        <v>43770</v>
      </c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</row>
    <row r="2" spans="1:234" ht="19.8" thickBot="1" x14ac:dyDescent="0.55000000000000004">
      <c r="A2" s="44" t="s">
        <v>74</v>
      </c>
      <c r="B2" s="209" t="str">
        <f>IF(AgtName="","",AgtName)</f>
        <v>Agent name</v>
      </c>
      <c r="C2" s="113"/>
      <c r="D2" s="44" t="s">
        <v>543</v>
      </c>
      <c r="E2" s="110" t="str">
        <f>'Applicant Information'!H7</f>
        <v>Rate Zone 5</v>
      </c>
      <c r="F2" s="114" t="s">
        <v>354</v>
      </c>
      <c r="G2" s="43">
        <f ca="1">TODAY()</f>
        <v>45432</v>
      </c>
    </row>
    <row r="3" spans="1:234" ht="19.8" thickTop="1" x14ac:dyDescent="0.5">
      <c r="A3" s="208"/>
      <c r="D3" s="212"/>
      <c r="E3" s="212"/>
      <c r="G3" s="212"/>
    </row>
    <row r="4" spans="1:234" ht="19.5" customHeight="1" x14ac:dyDescent="0.5">
      <c r="A4" s="44" t="s">
        <v>75</v>
      </c>
      <c r="B4" s="96" t="str">
        <f>IF(ApplAge="","",ApplAge)</f>
        <v/>
      </c>
      <c r="D4" s="44" t="s">
        <v>92</v>
      </c>
      <c r="E4" s="96" t="str">
        <f>IF(NumChild="","",NumChild)</f>
        <v/>
      </c>
      <c r="F4" s="28" t="s">
        <v>95</v>
      </c>
      <c r="G4" s="96" t="str">
        <f>IF(NumChild4="","",NumChild4)</f>
        <v/>
      </c>
      <c r="I4" s="1"/>
    </row>
    <row r="5" spans="1:234" ht="19.5" customHeight="1" x14ac:dyDescent="0.5">
      <c r="A5" s="44" t="s">
        <v>76</v>
      </c>
      <c r="B5" s="96" t="str">
        <f>IF(SpcAge="","",SpcAge)</f>
        <v/>
      </c>
      <c r="D5" s="44" t="s">
        <v>93</v>
      </c>
      <c r="E5" s="96" t="str">
        <f>IF(NumChild2="","",NumChild2)</f>
        <v/>
      </c>
      <c r="F5" s="28" t="s">
        <v>96</v>
      </c>
      <c r="G5" s="96" t="str">
        <f>IF(NumChild5="","",NumChild5)</f>
        <v/>
      </c>
      <c r="I5" s="1"/>
    </row>
    <row r="6" spans="1:234" s="215" customFormat="1" ht="35.25" customHeight="1" x14ac:dyDescent="0.3">
      <c r="A6" s="26"/>
      <c r="D6" s="206" t="s">
        <v>94</v>
      </c>
      <c r="E6" s="207" t="str">
        <f>IF(NumChild3="","",NumChild3)</f>
        <v/>
      </c>
      <c r="F6" s="216" t="s">
        <v>97</v>
      </c>
      <c r="G6" s="207" t="str">
        <f>IF(NumChild6="","",NumChild6)</f>
        <v/>
      </c>
      <c r="I6" s="217"/>
      <c r="J6" s="217"/>
      <c r="L6" s="217"/>
      <c r="M6" s="217"/>
      <c r="GD6" s="218"/>
      <c r="GE6" s="218"/>
      <c r="GF6" s="218"/>
      <c r="GG6" s="218"/>
      <c r="GH6" s="218"/>
      <c r="GI6" s="218"/>
      <c r="GJ6" s="218"/>
      <c r="GK6" s="218"/>
      <c r="GL6" s="218"/>
      <c r="GM6" s="218"/>
      <c r="GN6" s="218"/>
      <c r="GO6" s="218"/>
      <c r="GP6" s="218"/>
      <c r="GQ6" s="218"/>
      <c r="GR6" s="218"/>
      <c r="GS6" s="218"/>
      <c r="GT6" s="218"/>
      <c r="GU6" s="218"/>
      <c r="GV6" s="218"/>
      <c r="GW6" s="218"/>
      <c r="GX6" s="218"/>
      <c r="GY6" s="218"/>
      <c r="GZ6" s="218"/>
      <c r="HA6" s="218"/>
      <c r="HB6" s="218"/>
      <c r="HC6" s="218"/>
      <c r="HD6" s="218"/>
      <c r="HE6" s="218"/>
      <c r="HF6" s="218"/>
      <c r="HG6" s="218"/>
      <c r="HH6" s="218"/>
      <c r="HI6" s="218"/>
      <c r="HJ6" s="218"/>
      <c r="HK6" s="218"/>
      <c r="HL6" s="218"/>
      <c r="HM6" s="218"/>
      <c r="HN6" s="218"/>
      <c r="HO6" s="218"/>
      <c r="HP6" s="218"/>
      <c r="HQ6" s="218"/>
      <c r="HR6" s="218"/>
      <c r="HS6" s="218"/>
      <c r="HT6" s="218"/>
      <c r="HU6" s="218"/>
      <c r="HV6" s="218"/>
      <c r="HW6" s="218"/>
      <c r="HX6" s="218"/>
      <c r="HY6" s="218"/>
    </row>
    <row r="7" spans="1:234" ht="19.2" x14ac:dyDescent="0.5">
      <c r="A7" s="25" t="s">
        <v>128</v>
      </c>
      <c r="B7" s="110" t="str">
        <f>+'Applicant Information'!D17</f>
        <v>Worldwide (excluding USA)</v>
      </c>
      <c r="E7" s="25" t="s">
        <v>373</v>
      </c>
      <c r="F7" s="111" t="str">
        <f>+'Applicant Information'!C27</f>
        <v>No</v>
      </c>
    </row>
    <row r="8" spans="1:234" ht="19.2" x14ac:dyDescent="0.5">
      <c r="A8" s="25" t="s">
        <v>376</v>
      </c>
      <c r="B8" s="111" t="str">
        <f>+'Applicant Information'!C23</f>
        <v>Yes</v>
      </c>
      <c r="E8" s="25" t="s">
        <v>374</v>
      </c>
      <c r="F8" s="111" t="str">
        <f>+'Applicant Information'!C29</f>
        <v>No</v>
      </c>
    </row>
    <row r="9" spans="1:234" ht="19.5" customHeight="1" x14ac:dyDescent="0.5">
      <c r="A9" s="255" t="s">
        <v>533</v>
      </c>
      <c r="B9" s="204"/>
      <c r="E9" s="25" t="s">
        <v>375</v>
      </c>
      <c r="F9" s="111" t="str">
        <f>+'Applicant Information'!H27</f>
        <v>No</v>
      </c>
    </row>
    <row r="10" spans="1:234" ht="19.8" thickBot="1" x14ac:dyDescent="0.55000000000000004">
      <c r="A10" s="256"/>
      <c r="B10" s="222" t="str">
        <f>+'Applicant Information'!D19</f>
        <v>US$0 Deductible</v>
      </c>
      <c r="C10" s="113"/>
      <c r="D10" s="113"/>
      <c r="E10" s="113"/>
      <c r="G10" s="113"/>
      <c r="I10" s="1"/>
      <c r="J10" s="1"/>
      <c r="K10" s="31"/>
      <c r="L10" s="1"/>
      <c r="N10" s="31"/>
      <c r="GD10" s="1"/>
      <c r="HZ10" s="10"/>
    </row>
    <row r="11" spans="1:234" ht="19.8" thickTop="1" x14ac:dyDescent="0.5">
      <c r="A11" s="44"/>
      <c r="B11" s="219"/>
      <c r="C11" s="220"/>
      <c r="D11" s="219"/>
      <c r="E11" s="210"/>
      <c r="F11" s="212"/>
      <c r="I11" s="1"/>
      <c r="J11" s="1"/>
      <c r="K11" s="31"/>
      <c r="L11" s="1"/>
      <c r="N11" s="31"/>
      <c r="GD11" s="1"/>
      <c r="HZ11" s="10"/>
    </row>
    <row r="12" spans="1:234" ht="19.5" customHeight="1" x14ac:dyDescent="0.5">
      <c r="A12" s="75"/>
      <c r="B12" s="75"/>
      <c r="C12" s="75"/>
      <c r="D12" s="108" t="s">
        <v>106</v>
      </c>
      <c r="E12" s="108" t="s">
        <v>107</v>
      </c>
      <c r="F12" s="109" t="s">
        <v>108</v>
      </c>
      <c r="G12" s="109" t="s">
        <v>109</v>
      </c>
      <c r="I12" s="1"/>
      <c r="J12" s="1"/>
      <c r="K12" s="31"/>
      <c r="L12" s="1"/>
      <c r="N12" s="31"/>
      <c r="GD12" s="1"/>
      <c r="HZ12" s="10"/>
    </row>
    <row r="13" spans="1:234" ht="19.2" x14ac:dyDescent="0.5">
      <c r="A13" s="11" t="s">
        <v>104</v>
      </c>
      <c r="B13" s="69" t="s">
        <v>117</v>
      </c>
      <c r="C13" s="71" t="str">
        <f>B4</f>
        <v/>
      </c>
      <c r="D13" s="59" t="str">
        <f ca="1">IFERROR(ROUND(ROUNDUP(VLOOKUP($B$4,INDIRECT($C$55),2,TRUE)*(VLOOKUP(Deductible,E37:G49,3,FALSE)),0),2),"N/A")</f>
        <v>N/A</v>
      </c>
      <c r="E13" s="59" t="str">
        <f ca="1">IFERROR(ROUND(ROUNDUP(VLOOKUP($B$4,INDIRECT($C$55),2,TRUE)*(VLOOKUP(Deductible,E37:G49,3,FALSE)),0)/2*1.02,2),"N/A")</f>
        <v>N/A</v>
      </c>
      <c r="F13" s="59" t="str">
        <f ca="1">IFERROR(ROUND(ROUNDUP(VLOOKUP($B$4,INDIRECT($C$55),2,TRUE)*(VLOOKUP(Deductible,E37:G49,3,FALSE)),0)/4*1.04,2),"N/A")</f>
        <v>N/A</v>
      </c>
      <c r="G13" s="59" t="str">
        <f ca="1">IFERROR(ROUND(ROUNDUP(VLOOKUP($B$4,INDIRECT($C$55),2,TRUE)*(VLOOKUP(Deductible,E37:G49,3,FALSE)),0)/12*1.06,2),"N/A")</f>
        <v>N/A</v>
      </c>
      <c r="I13" s="1"/>
      <c r="J13" s="1"/>
      <c r="K13" s="31"/>
      <c r="L13" s="1"/>
      <c r="N13" s="31"/>
      <c r="GD13" s="1"/>
      <c r="HZ13" s="10"/>
    </row>
    <row r="14" spans="1:234" ht="19.2" x14ac:dyDescent="0.5">
      <c r="A14" s="12" t="s">
        <v>110</v>
      </c>
      <c r="B14" s="1" t="s">
        <v>117</v>
      </c>
      <c r="C14" s="72" t="str">
        <f>B5</f>
        <v/>
      </c>
      <c r="D14" s="60" t="str">
        <f ca="1">IFERROR(ROUND(ROUNDUP(IF(D$13="N/A","N/A",IFERROR(VLOOKUP($B5,INDIRECT($C$55),2,TRUE),"N/A"))*(VLOOKUP(Deductible,E37:G49,3,FALSE)),0),2),"N/A")</f>
        <v>N/A</v>
      </c>
      <c r="E14" s="60" t="str">
        <f ca="1">IFERROR(ROUND(ROUNDUP(IF(D$13="N/A","N/A",IFERROR(VLOOKUP($B5,INDIRECT($C$55),2,TRUE),"N/A"))*(VLOOKUP(Deductible,E37:G49,3,FALSE)),0)/2*1.02,2),"N/A")</f>
        <v>N/A</v>
      </c>
      <c r="F14" s="60" t="str">
        <f ca="1">IFERROR(ROUND(ROUNDUP(IF(D$13="N/A","N/A",IFERROR(VLOOKUP($B5,INDIRECT($C$55),2,TRUE),"N/A"))*(VLOOKUP(Deductible,E37:G49,3,FALSE)),0)/4*1.04,2),"N/A")</f>
        <v>N/A</v>
      </c>
      <c r="G14" s="60" t="str">
        <f ca="1">IFERROR(ROUND(ROUNDUP(IF(D$13="N/A","N/A",IFERROR(VLOOKUP($B5,INDIRECT($C$55),2,TRUE),"N/A"))*(VLOOKUP(Deductible,E37:G49,3,FALSE)),0)/12*1.06,2),"N/A")</f>
        <v>N/A</v>
      </c>
      <c r="I14" s="1"/>
      <c r="J14" s="1"/>
      <c r="K14" s="31"/>
      <c r="L14" s="1"/>
      <c r="N14" s="31"/>
      <c r="GD14" s="1"/>
      <c r="HZ14" s="10"/>
    </row>
    <row r="15" spans="1:234" ht="19.2" x14ac:dyDescent="0.5">
      <c r="A15" s="12" t="s">
        <v>98</v>
      </c>
      <c r="B15" s="1" t="s">
        <v>117</v>
      </c>
      <c r="C15" s="72" t="str">
        <f>E4</f>
        <v/>
      </c>
      <c r="D15" s="60" t="str">
        <f ca="1">IFERROR(ROUND(ROUNDUP(IF(D$13="N/A","N/A",IFERROR(VLOOKUP($E4,INDIRECT($C$55),2,TRUE),"N/A"))*(VLOOKUP(Deductible,E37:G49,3,FALSE)),0),2),"N/A")</f>
        <v>N/A</v>
      </c>
      <c r="E15" s="60" t="str">
        <f ca="1">IFERROR(ROUND(ROUNDUP(IF(D$13="N/A","N/A",IFERROR(VLOOKUP($E4,INDIRECT($C$55),2,TRUE),"N/A"))*(VLOOKUP(Deductible,E37:G49,3,FALSE)),0)/2*1.02,2),"N/A")</f>
        <v>N/A</v>
      </c>
      <c r="F15" s="60" t="str">
        <f ca="1">IFERROR(ROUND(ROUNDUP(IF(D$13="N/A","N/A",IFERROR(VLOOKUP($E4,INDIRECT($C$55),2,TRUE),"N/A"))*(VLOOKUP(Deductible,E37:G49,3,FALSE)),0)/4*1.04,2),"N/A")</f>
        <v>N/A</v>
      </c>
      <c r="G15" s="60" t="str">
        <f ca="1">IFERROR(ROUND(ROUNDUP(IF(D$13="N/A","N/A",IFERROR(VLOOKUP($E4,INDIRECT($C$55),2,TRUE),"N/A"))*(VLOOKUP(Deductible,E37:G49,3,FALSE)),0)/12*1.06,2),"N/A")</f>
        <v>N/A</v>
      </c>
      <c r="I15" s="1"/>
      <c r="J15" s="1"/>
      <c r="K15" s="31"/>
      <c r="L15" s="1"/>
      <c r="N15" s="31"/>
      <c r="GD15" s="1"/>
      <c r="HZ15" s="10"/>
    </row>
    <row r="16" spans="1:234" ht="19.2" x14ac:dyDescent="0.5">
      <c r="A16" s="12" t="s">
        <v>99</v>
      </c>
      <c r="B16" s="1" t="s">
        <v>117</v>
      </c>
      <c r="C16" s="72" t="str">
        <f>E5</f>
        <v/>
      </c>
      <c r="D16" s="60" t="str">
        <f ca="1">IFERROR(ROUND(ROUNDUP(IF(D$13="N/A","N/A",IFERROR(VLOOKUP($E5,INDIRECT($C$55),2,TRUE),"N/A"))*(VLOOKUP(Deductible,E37:G49,3,FALSE)),0),2),"N/A")</f>
        <v>N/A</v>
      </c>
      <c r="E16" s="60" t="str">
        <f ca="1">IFERROR(ROUND(ROUNDUP(IF(D$13="N/A","N/A",IFERROR(VLOOKUP($E5,INDIRECT($C$55),2,TRUE),"N/A"))*(VLOOKUP(Deductible,E37:G49,3,FALSE)),0)/2*1.02,2),"N/A")</f>
        <v>N/A</v>
      </c>
      <c r="F16" s="60" t="str">
        <f ca="1">IFERROR(ROUND(ROUNDUP(IF(D$13="N/A","N/A",IFERROR(VLOOKUP($E5,INDIRECT($C$55),2,TRUE),"N/A"))*(VLOOKUP(Deductible,E37:G49,3,FALSE)),0)/4*1.04,2),"N/A")</f>
        <v>N/A</v>
      </c>
      <c r="G16" s="60" t="str">
        <f ca="1">IFERROR(ROUND(ROUNDUP(IF(D$13="N/A","N/A",IFERROR(VLOOKUP($E5,INDIRECT($C$55),2,TRUE),"N/A"))*(VLOOKUP(Deductible,E37:G49,3,FALSE)),0)/12*1.06,2),"N/A")</f>
        <v>N/A</v>
      </c>
      <c r="I16" s="1"/>
      <c r="J16" s="1"/>
      <c r="K16" s="31"/>
      <c r="L16" s="1"/>
      <c r="N16" s="31"/>
      <c r="GD16" s="1"/>
      <c r="HZ16" s="10"/>
    </row>
    <row r="17" spans="1:234" ht="19.2" x14ac:dyDescent="0.5">
      <c r="A17" s="12" t="s">
        <v>100</v>
      </c>
      <c r="B17" s="1" t="s">
        <v>117</v>
      </c>
      <c r="C17" s="72" t="str">
        <f>E6</f>
        <v/>
      </c>
      <c r="D17" s="60" t="str">
        <f ca="1">IFERROR(ROUND(ROUNDUP(IF(D$13="N/A","N/A",IFERROR(VLOOKUP($E6,INDIRECT($C$55),2,TRUE),"N/A"))*(VLOOKUP(Deductible,E37:G49,3,FALSE)),0),2),"N/A")</f>
        <v>N/A</v>
      </c>
      <c r="E17" s="60" t="str">
        <f ca="1">IFERROR(ROUND(ROUNDUP(IF(D$13="N/A","N/A",IFERROR(VLOOKUP($E6,INDIRECT($C$55),2,TRUE),"N/A"))*(VLOOKUP(Deductible,E37:G49,3,FALSE)),0)/2*1.02,2),"N/A")</f>
        <v>N/A</v>
      </c>
      <c r="F17" s="60" t="str">
        <f ca="1">IFERROR(ROUND(ROUNDUP(IF(D$13="N/A","N/A",IFERROR(VLOOKUP($E6,INDIRECT($C$55),2,TRUE),"N/A"))*(VLOOKUP(Deductible,E37:G49,3,FALSE)),0)/4*1.04,2),"N/A")</f>
        <v>N/A</v>
      </c>
      <c r="G17" s="60" t="str">
        <f ca="1">IFERROR(ROUND(ROUNDUP(IF(D$13="N/A","N/A",IFERROR(VLOOKUP($E6,INDIRECT($C$55),2,TRUE),"N/A"))*(VLOOKUP(Deductible,E37:G49,3,FALSE)),0)/12*1.06,2),"N/A")</f>
        <v>N/A</v>
      </c>
      <c r="I17" s="1"/>
      <c r="J17" s="1"/>
      <c r="K17" s="31"/>
      <c r="L17" s="1"/>
      <c r="N17" s="31"/>
      <c r="GD17" s="1"/>
      <c r="HZ17" s="10"/>
    </row>
    <row r="18" spans="1:234" ht="19.2" x14ac:dyDescent="0.5">
      <c r="A18" s="12" t="s">
        <v>101</v>
      </c>
      <c r="B18" s="1" t="s">
        <v>117</v>
      </c>
      <c r="C18" s="72" t="str">
        <f>G4</f>
        <v/>
      </c>
      <c r="D18" s="60" t="str">
        <f ca="1">IFERROR(ROUND(ROUNDUP(IF(D$13="N/A","N/A",IFERROR(VLOOKUP($G4,INDIRECT($C$55),2,TRUE),"N/A"))*(VLOOKUP(Deductible,E37:G49,3,FALSE)),0),2),"N/A")</f>
        <v>N/A</v>
      </c>
      <c r="E18" s="60" t="str">
        <f ca="1">IFERROR(ROUND(ROUNDUP(IF(D$13="N/A","N/A",IFERROR(VLOOKUP($G4,INDIRECT($C$55),2,TRUE),"N/A"))*(VLOOKUP(Deductible,E37:G49,3,FALSE)),0)/2*1.02,2),"N/A")</f>
        <v>N/A</v>
      </c>
      <c r="F18" s="60" t="str">
        <f ca="1">IFERROR(ROUND(ROUNDUP(IF(D$13="N/A","N/A",IFERROR(VLOOKUP($G4,INDIRECT($C$55),2,TRUE),"N/A"))*(VLOOKUP(Deductible,E37:G49,3,FALSE)),0)/4*1.04,2),"N/A")</f>
        <v>N/A</v>
      </c>
      <c r="G18" s="60" t="str">
        <f ca="1">IFERROR(ROUND(ROUNDUP(IF(D$13="N/A","N/A",IFERROR(VLOOKUP($G4,INDIRECT($C$55),2,TRUE),"N/A"))*(VLOOKUP(Deductible,E37:G49,3,FALSE)),0)/12*1.06,2),"N/A")</f>
        <v>N/A</v>
      </c>
      <c r="I18" s="1"/>
      <c r="J18" s="1"/>
      <c r="K18" s="31"/>
      <c r="L18" s="1"/>
      <c r="N18" s="31"/>
      <c r="GD18" s="1"/>
      <c r="HZ18" s="10"/>
    </row>
    <row r="19" spans="1:234" ht="19.2" x14ac:dyDescent="0.5">
      <c r="A19" s="12" t="s">
        <v>102</v>
      </c>
      <c r="B19" s="1" t="s">
        <v>117</v>
      </c>
      <c r="C19" s="72" t="str">
        <f>G5</f>
        <v/>
      </c>
      <c r="D19" s="60" t="str">
        <f ca="1">IFERROR(ROUND(ROUNDUP(IF(D$13="N/A","N/A",IFERROR(VLOOKUP($G5,INDIRECT($C$55),2,TRUE),"N/A"))*(VLOOKUP(Deductible,E37:G49,3,FALSE)),0),2),"N/A")</f>
        <v>N/A</v>
      </c>
      <c r="E19" s="60" t="str">
        <f ca="1">IFERROR(ROUND(ROUNDUP(IF(D$13="N/A","N/A",IFERROR(VLOOKUP($G5,INDIRECT($C$55),2,TRUE),"N/A"))*(VLOOKUP(Deductible,E37:G49,3,FALSE)),0)/2*1.02,2),"N/A")</f>
        <v>N/A</v>
      </c>
      <c r="F19" s="60" t="str">
        <f ca="1">IFERROR(ROUND(ROUNDUP(IF(D$13="N/A","N/A",IFERROR(VLOOKUP($G5,INDIRECT($C$55),2,TRUE),"N/A"))*(VLOOKUP(Deductible,E37:G49,3,FALSE)),0)/4*1.04,2),"N/A")</f>
        <v>N/A</v>
      </c>
      <c r="G19" s="60" t="str">
        <f ca="1">IFERROR(ROUND(ROUNDUP(IF(D$13="N/A","N/A",IFERROR(VLOOKUP($G5,INDIRECT($C$55),2,TRUE),"N/A"))*(VLOOKUP(Deductible,E37:G49,3,FALSE)),0)/12*1.06,2),"N/A")</f>
        <v>N/A</v>
      </c>
      <c r="I19" s="1"/>
      <c r="J19" s="1"/>
      <c r="K19" s="31"/>
      <c r="L19" s="1"/>
      <c r="N19" s="31"/>
      <c r="GD19" s="1"/>
      <c r="HZ19" s="10"/>
    </row>
    <row r="20" spans="1:234" ht="19.5" customHeight="1" x14ac:dyDescent="0.5">
      <c r="A20" s="12" t="s">
        <v>103</v>
      </c>
      <c r="B20" s="1" t="s">
        <v>117</v>
      </c>
      <c r="C20" s="72" t="str">
        <f>G6</f>
        <v/>
      </c>
      <c r="D20" s="60" t="str">
        <f ca="1">IFERROR(ROUND(ROUNDUP(IF(D$13="N/A","N/A",IFERROR(VLOOKUP($G6,INDIRECT($C$55),2,TRUE),"N/A"))*(VLOOKUP(Deductible,E37:G49,3,FALSE)),0),2),"N/A")</f>
        <v>N/A</v>
      </c>
      <c r="E20" s="60" t="str">
        <f ca="1">IFERROR(ROUND(ROUNDUP(IF(D$13="N/A","N/A",IFERROR(VLOOKUP($G6,INDIRECT($C$55),2,TRUE),"N/A"))*(VLOOKUP(Deductible,E37:G49,3,FALSE)),0)/2*1.02,2),"N/A")</f>
        <v>N/A</v>
      </c>
      <c r="F20" s="60" t="str">
        <f ca="1">IFERROR(ROUND(ROUNDUP(IF(D$13="N/A","N/A",IFERROR(VLOOKUP($G6,INDIRECT($C$55),2,TRUE),"N/A"))*(VLOOKUP(Deductible,E37:G49,3,FALSE)),0)/4*1.04,2),"N/A")</f>
        <v>N/A</v>
      </c>
      <c r="G20" s="60" t="str">
        <f ca="1">IFERROR(ROUND(ROUNDUP(IF(D$13="N/A","N/A",IFERROR(VLOOKUP($G6,INDIRECT($C$55),2,TRUE),"N/A"))*(VLOOKUP(Deductible,E37:G49,3,FALSE)),0)/12*1.06,2),"N/A")</f>
        <v>N/A</v>
      </c>
      <c r="I20" s="1"/>
      <c r="J20" s="153">
        <v>0.15</v>
      </c>
      <c r="K20" s="31"/>
      <c r="L20" s="1"/>
      <c r="N20" s="31"/>
      <c r="GD20" s="1"/>
      <c r="HZ20" s="10"/>
    </row>
    <row r="21" spans="1:234" ht="19.2" x14ac:dyDescent="0.5">
      <c r="A21" s="12" t="s">
        <v>113</v>
      </c>
      <c r="D21" s="60" t="str">
        <f ca="1">IFERROR(ROUND(ROUNDUP(IF(OR(D13="N/A",F7="No"),"N/A",$J$21*$B$147),0),2),"N/A")</f>
        <v>N/A</v>
      </c>
      <c r="E21" s="60" t="str">
        <f ca="1">IFERROR(ROUND(IF(OR(E13="N/A",F7="No"),"N/A",$J$21*$C$147),2),"N/A")</f>
        <v>N/A</v>
      </c>
      <c r="F21" s="60" t="str">
        <f ca="1">IFERROR(ROUND(IF(OR(F13="N/A",F7="No"),"N/A",$J$21*$D$147),2),"N/A")</f>
        <v>N/A</v>
      </c>
      <c r="G21" s="60" t="str">
        <f ca="1">IFERROR(ROUND(IF(OR(G13="N/A",F7="No"),"N/A",$J$21*$E$147),2),"N/A")</f>
        <v>N/A</v>
      </c>
      <c r="I21" s="1" t="s">
        <v>120</v>
      </c>
      <c r="J21" s="73" t="b">
        <f>IF('Applicant Information'!C27="Yes",(COUNT(age)-COUNTIF(age,-1)))</f>
        <v>0</v>
      </c>
      <c r="K21" s="31"/>
      <c r="L21" s="1"/>
      <c r="N21" s="31"/>
      <c r="GD21" s="1"/>
      <c r="HZ21" s="10"/>
    </row>
    <row r="22" spans="1:234" ht="19.2" x14ac:dyDescent="0.5">
      <c r="A22" s="12" t="s">
        <v>114</v>
      </c>
      <c r="D22" s="60" t="str">
        <f ca="1">IFERROR(ROUND(ROUNDUP(IF(OR(D13="N/A",F8="No"),"N/A",$J$22*$B$148),0),2),"N/A")</f>
        <v>N/A</v>
      </c>
      <c r="E22" s="60" t="str">
        <f ca="1">IFERROR(ROUND(IF(OR(E13="N/A",F8="No"),"N/A",$J$22*$C$148),2),"N/A")</f>
        <v>N/A</v>
      </c>
      <c r="F22" s="60" t="str">
        <f ca="1">IFERROR(ROUND(IF(OR(F13="N/A",F8="No"),"N/A",$J$22*$D$148),2),"N/A")</f>
        <v>N/A</v>
      </c>
      <c r="G22" s="60" t="str">
        <f ca="1">IFERROR(ROUND(IF(OR(G13="N/A",F8="No"),"N/A",$J$22*$E$148),2),"N/A")</f>
        <v>N/A</v>
      </c>
      <c r="I22" s="1" t="s">
        <v>120</v>
      </c>
      <c r="J22" s="73" t="b">
        <f>IF('Applicant Information'!C29="Yes",(COUNT(age)-COUNTIF(age,-1)))</f>
        <v>0</v>
      </c>
      <c r="K22" s="31"/>
      <c r="L22" s="1"/>
      <c r="N22" s="31"/>
      <c r="GD22" s="1"/>
      <c r="HZ22" s="10"/>
    </row>
    <row r="23" spans="1:234" ht="19.2" x14ac:dyDescent="0.5">
      <c r="A23" s="12" t="s">
        <v>386</v>
      </c>
      <c r="D23" s="61" t="str">
        <f>IFERROR(ROUND(ROUNDUP(VLOOKUP('Applicant Information'!H27,Superior!E53:I55,2,FALSE)*J23,0),2),"N/A")</f>
        <v>N/A</v>
      </c>
      <c r="E23" s="61" t="str">
        <f>IFERROR(ROUND(VLOOKUP('Applicant Information'!H27,Superior!E53:I55,3,FALSE)*J23,2),"N/A")</f>
        <v>N/A</v>
      </c>
      <c r="F23" s="61" t="str">
        <f>IFERROR(ROUND(VLOOKUP('Applicant Information'!H27,Superior!E53:I55,4,FALSE)*J23,2),"N/A")</f>
        <v>N/A</v>
      </c>
      <c r="G23" s="60" t="str">
        <f>IFERROR(ROUND(VLOOKUP('Applicant Information'!H27,Superior!E53:I55,5,FALSE)*J23,2),"N/A")</f>
        <v>N/A</v>
      </c>
      <c r="I23" s="1" t="s">
        <v>120</v>
      </c>
      <c r="J23" s="73">
        <f>(COUNT(age)-COUNTIF(age,-1))</f>
        <v>0</v>
      </c>
      <c r="K23" s="31"/>
      <c r="L23" s="1"/>
      <c r="N23" s="31"/>
      <c r="GD23" s="1"/>
      <c r="HZ23" s="10"/>
    </row>
    <row r="24" spans="1:234" ht="19.2" x14ac:dyDescent="0.5">
      <c r="A24" s="12" t="s">
        <v>119</v>
      </c>
      <c r="C24" s="73"/>
      <c r="D24" s="60">
        <f ca="1">IFERROR(ROUND(IF(AND('Applicant Information'!$C$23='Applicant Information'!$A$48,Countries='Applicant Information'!$S$44),(SUM(Superior!D13:D20)*-Superior!$J$20),"N/A"),2),"N/A")</f>
        <v>0</v>
      </c>
      <c r="E24" s="60">
        <f ca="1">IFERROR(ROUND(IF(AND('Applicant Information'!$C$23='Applicant Information'!$A$48,Countries='Applicant Information'!$S$44),(SUM(Superior!E13:E20)*-Superior!$J$20),"N/A"),2),"N/A")</f>
        <v>0</v>
      </c>
      <c r="F24" s="60">
        <f ca="1">IFERROR(ROUND(IF(AND('Applicant Information'!$C$23='Applicant Information'!$A$48,Countries='Applicant Information'!$S$44),(SUM(Superior!F13:F20)*-Superior!$J$20),"N/A"),2),"N/A")</f>
        <v>0</v>
      </c>
      <c r="G24" s="60">
        <f ca="1">IFERROR(ROUND(IF(AND('Applicant Information'!$C$23='Applicant Information'!$A$48,Countries='Applicant Information'!$S$44),(SUM(Superior!G13:G20)*-Superior!$J$20),"N/A"),2),"N/A")</f>
        <v>0</v>
      </c>
      <c r="I24" s="1"/>
      <c r="J24" s="1"/>
      <c r="K24" s="31"/>
      <c r="L24" s="1"/>
      <c r="N24" s="31"/>
      <c r="GD24" s="1"/>
      <c r="HZ24" s="10"/>
    </row>
    <row r="25" spans="1:234" ht="19.2" hidden="1" x14ac:dyDescent="0.5">
      <c r="A25" s="12" t="s">
        <v>105</v>
      </c>
      <c r="D25" s="60" t="str">
        <f ca="1">IF(D13="N/A","N/A",0)</f>
        <v>N/A</v>
      </c>
      <c r="E25" s="60" t="str">
        <f ca="1">IF(E13="N/A","N/A",0)</f>
        <v>N/A</v>
      </c>
      <c r="F25" s="60" t="str">
        <f ca="1">IF(F13="N/A","N/A",0)</f>
        <v>N/A</v>
      </c>
      <c r="G25" s="60" t="str">
        <f ca="1">IF(G13="N/A","N/A",0)</f>
        <v>N/A</v>
      </c>
      <c r="I25" s="1"/>
      <c r="K25" s="31"/>
      <c r="L25" s="1"/>
      <c r="N25" s="31"/>
      <c r="GD25" s="1"/>
      <c r="HZ25" s="10"/>
    </row>
    <row r="26" spans="1:234" ht="19.2" x14ac:dyDescent="0.5">
      <c r="A26" s="20" t="s">
        <v>4</v>
      </c>
      <c r="B26" s="70"/>
      <c r="C26" s="21"/>
      <c r="D26" s="62" t="str">
        <f ca="1">IF(D13="N/A","N/A",SUM(D13:D25))</f>
        <v>N/A</v>
      </c>
      <c r="E26" s="62" t="str">
        <f ca="1">IF(E13="N/A","N/A",SUM(E13:E25))</f>
        <v>N/A</v>
      </c>
      <c r="F26" s="62" t="str">
        <f ca="1">IF(F13="N/A","N/A",SUM(F13:F25))</f>
        <v>N/A</v>
      </c>
      <c r="G26" s="62" t="str">
        <f ca="1">IF(G13="N/A","N/A",SUM(G13:G25))</f>
        <v>N/A</v>
      </c>
      <c r="I26" s="1"/>
      <c r="J26" s="153"/>
      <c r="K26" s="31"/>
      <c r="L26" s="1"/>
      <c r="N26" s="31"/>
      <c r="GD26" s="1"/>
      <c r="HZ26" s="10"/>
    </row>
    <row r="27" spans="1:234" ht="53.25" customHeight="1" x14ac:dyDescent="0.5">
      <c r="A27" s="294"/>
      <c r="B27" s="294"/>
      <c r="C27" s="294"/>
      <c r="D27" s="294"/>
      <c r="E27" s="294"/>
      <c r="F27" s="294"/>
      <c r="G27" s="294"/>
      <c r="I27" s="1"/>
      <c r="J27" s="1"/>
      <c r="K27" s="31"/>
      <c r="L27" s="1"/>
      <c r="N27" s="31"/>
      <c r="GD27" s="1"/>
      <c r="HZ27" s="10"/>
    </row>
    <row r="28" spans="1:234" ht="19.5" customHeight="1" x14ac:dyDescent="0.5">
      <c r="G28" s="8" t="str">
        <f>VERSION</f>
        <v>V.10.19.1</v>
      </c>
      <c r="H28" s="112"/>
      <c r="I28" s="112"/>
      <c r="J28" s="112"/>
    </row>
    <row r="29" spans="1:234" ht="19.5" hidden="1" customHeight="1" x14ac:dyDescent="0.5">
      <c r="I29" s="1"/>
      <c r="J29" s="1"/>
    </row>
    <row r="30" spans="1:234" ht="19.5" hidden="1" customHeight="1" x14ac:dyDescent="0.5">
      <c r="G30" s="8" t="s">
        <v>526</v>
      </c>
    </row>
    <row r="31" spans="1:234" ht="19.5" hidden="1" customHeight="1" x14ac:dyDescent="0.5">
      <c r="A31" s="31"/>
      <c r="B31" s="31"/>
      <c r="C31" s="31"/>
      <c r="D31" s="31"/>
      <c r="E31" s="31"/>
      <c r="F31" s="31"/>
      <c r="G31" s="245" t="s">
        <v>551</v>
      </c>
      <c r="H31" s="31"/>
      <c r="K31" s="31"/>
      <c r="S31" s="97"/>
      <c r="T31" s="97"/>
      <c r="U31" s="97"/>
      <c r="V31" s="97"/>
      <c r="W31" s="97"/>
    </row>
    <row r="32" spans="1:234" ht="19.5" hidden="1" customHeight="1" x14ac:dyDescent="0.5">
      <c r="A32" s="31"/>
      <c r="B32" s="31"/>
      <c r="C32" s="31"/>
      <c r="D32" s="31"/>
      <c r="E32" s="31"/>
      <c r="F32" s="31"/>
      <c r="G32" s="245" t="s">
        <v>552</v>
      </c>
      <c r="H32" s="31"/>
      <c r="K32" s="31"/>
      <c r="Q32" s="97"/>
      <c r="R32" s="97"/>
      <c r="S32" s="97"/>
      <c r="T32" s="97"/>
      <c r="U32" s="97"/>
      <c r="V32" s="97"/>
      <c r="W32" s="97"/>
    </row>
    <row r="33" spans="1:23" ht="19.5" hidden="1" customHeight="1" x14ac:dyDescent="0.5">
      <c r="A33" s="31"/>
      <c r="B33" s="31"/>
      <c r="C33" s="31"/>
      <c r="D33" s="31"/>
      <c r="E33" s="31"/>
      <c r="F33" s="31"/>
      <c r="G33" s="245" t="s">
        <v>554</v>
      </c>
      <c r="H33" s="31"/>
      <c r="K33" s="31"/>
      <c r="Q33" s="97"/>
      <c r="R33" s="97"/>
      <c r="S33" s="97"/>
      <c r="T33" s="97"/>
      <c r="U33" s="97"/>
      <c r="V33" s="97"/>
      <c r="W33" s="97"/>
    </row>
    <row r="34" spans="1:23" ht="19.5" hidden="1" customHeight="1" x14ac:dyDescent="0.5">
      <c r="A34" s="31"/>
      <c r="B34" s="31"/>
      <c r="C34" s="31"/>
      <c r="D34" s="31"/>
      <c r="E34" s="31"/>
      <c r="F34" s="31"/>
      <c r="G34" s="245" t="s">
        <v>553</v>
      </c>
      <c r="H34" s="31"/>
      <c r="K34" s="31"/>
      <c r="Q34" s="97"/>
      <c r="R34" s="97"/>
      <c r="S34" s="97"/>
      <c r="T34" s="97"/>
      <c r="U34" s="97"/>
      <c r="V34" s="97"/>
      <c r="W34" s="97"/>
    </row>
    <row r="36" spans="1:23" ht="19.5" hidden="1" customHeight="1" thickBot="1" x14ac:dyDescent="0.55000000000000004">
      <c r="A36" s="13" t="s">
        <v>6</v>
      </c>
    </row>
    <row r="37" spans="1:23" ht="19.5" hidden="1" customHeight="1" x14ac:dyDescent="0.5">
      <c r="A37" s="13" t="s">
        <v>7</v>
      </c>
      <c r="E37" s="124" t="s">
        <v>383</v>
      </c>
      <c r="F37" s="141" t="s">
        <v>384</v>
      </c>
      <c r="G37" s="120" t="s">
        <v>118</v>
      </c>
      <c r="H37" s="231"/>
      <c r="I37" s="292" t="s">
        <v>389</v>
      </c>
      <c r="J37" s="293"/>
    </row>
    <row r="38" spans="1:23" ht="19.5" hidden="1" customHeight="1" x14ac:dyDescent="0.5">
      <c r="E38" s="83" t="s">
        <v>356</v>
      </c>
      <c r="F38" s="119">
        <v>1</v>
      </c>
      <c r="G38" s="241">
        <v>1</v>
      </c>
      <c r="H38" s="233"/>
      <c r="I38" s="123" t="s">
        <v>383</v>
      </c>
      <c r="J38" s="125" t="s">
        <v>388</v>
      </c>
    </row>
    <row r="39" spans="1:23" ht="19.5" hidden="1" customHeight="1" x14ac:dyDescent="0.5">
      <c r="A39" s="1" t="s">
        <v>3</v>
      </c>
      <c r="E39" s="83" t="s">
        <v>347</v>
      </c>
      <c r="F39" s="119">
        <v>2</v>
      </c>
      <c r="G39" s="241">
        <v>0.9</v>
      </c>
      <c r="H39" s="232"/>
      <c r="I39" s="146" t="s">
        <v>390</v>
      </c>
      <c r="J39" s="121">
        <v>75</v>
      </c>
    </row>
    <row r="40" spans="1:23" ht="19.5" hidden="1" customHeight="1" thickBot="1" x14ac:dyDescent="0.55000000000000004">
      <c r="A40" s="14">
        <v>0</v>
      </c>
      <c r="E40" s="83" t="s">
        <v>348</v>
      </c>
      <c r="F40" s="119">
        <v>3</v>
      </c>
      <c r="G40" s="241">
        <v>0.84</v>
      </c>
      <c r="H40" s="232"/>
      <c r="I40" s="147" t="s">
        <v>391</v>
      </c>
      <c r="J40" s="122">
        <v>100</v>
      </c>
    </row>
    <row r="41" spans="1:23" ht="19.5" hidden="1" customHeight="1" x14ac:dyDescent="0.5">
      <c r="A41" s="14">
        <v>1</v>
      </c>
      <c r="E41" s="83" t="s">
        <v>349</v>
      </c>
      <c r="F41" s="119">
        <v>4</v>
      </c>
      <c r="G41" s="241">
        <v>0.72</v>
      </c>
      <c r="H41" s="232"/>
      <c r="I41" s="235"/>
      <c r="J41" s="236"/>
    </row>
    <row r="42" spans="1:23" ht="19.5" hidden="1" customHeight="1" x14ac:dyDescent="0.5">
      <c r="A42" s="14">
        <v>2</v>
      </c>
      <c r="E42" s="83" t="s">
        <v>350</v>
      </c>
      <c r="F42" s="119">
        <v>5</v>
      </c>
      <c r="G42" s="241">
        <v>0.63</v>
      </c>
      <c r="H42" s="232"/>
      <c r="I42" s="235"/>
      <c r="J42" s="236"/>
    </row>
    <row r="43" spans="1:23" ht="19.5" hidden="1" customHeight="1" x14ac:dyDescent="0.5">
      <c r="A43" s="14">
        <v>3</v>
      </c>
      <c r="E43" s="83" t="s">
        <v>351</v>
      </c>
      <c r="F43" s="119">
        <v>6</v>
      </c>
      <c r="G43" s="241">
        <v>0.5</v>
      </c>
      <c r="H43" s="232"/>
      <c r="I43" s="235"/>
      <c r="J43" s="236"/>
    </row>
    <row r="44" spans="1:23" ht="19.5" hidden="1" customHeight="1" x14ac:dyDescent="0.5">
      <c r="A44" s="15" t="s">
        <v>15</v>
      </c>
      <c r="C44" s="15">
        <f>NumChild</f>
        <v>0</v>
      </c>
      <c r="E44" s="83" t="s">
        <v>527</v>
      </c>
      <c r="F44" s="119">
        <v>7</v>
      </c>
      <c r="G44" s="241">
        <v>0.42</v>
      </c>
      <c r="H44" s="232"/>
      <c r="I44" s="235"/>
      <c r="J44" s="236"/>
    </row>
    <row r="45" spans="1:23" ht="19.5" hidden="1" customHeight="1" x14ac:dyDescent="0.5">
      <c r="A45" s="1" t="s">
        <v>5</v>
      </c>
      <c r="E45" s="83" t="s">
        <v>528</v>
      </c>
      <c r="F45" s="119">
        <v>8</v>
      </c>
      <c r="G45" s="242">
        <v>0.95499999999999996</v>
      </c>
      <c r="L45" s="1"/>
      <c r="M45" s="1"/>
      <c r="O45" s="31"/>
      <c r="P45" s="99"/>
      <c r="Q45" s="73"/>
      <c r="R45" s="99"/>
      <c r="S45" s="99"/>
      <c r="T45" s="73"/>
      <c r="U45" s="73"/>
      <c r="V45" s="73"/>
    </row>
    <row r="46" spans="1:23" ht="19.5" hidden="1" customHeight="1" x14ac:dyDescent="0.5">
      <c r="A46" s="1" t="s">
        <v>342</v>
      </c>
      <c r="C46" s="1" t="s">
        <v>468</v>
      </c>
      <c r="E46" s="83" t="s">
        <v>529</v>
      </c>
      <c r="F46" s="119">
        <v>9</v>
      </c>
      <c r="G46" s="239">
        <v>0.875</v>
      </c>
      <c r="P46" s="100"/>
      <c r="Q46" s="73"/>
      <c r="R46" s="101"/>
      <c r="S46" s="101"/>
      <c r="T46" s="102"/>
      <c r="U46" s="102"/>
      <c r="V46" s="102"/>
    </row>
    <row r="47" spans="1:23" ht="19.5" hidden="1" customHeight="1" x14ac:dyDescent="0.5">
      <c r="A47" s="1" t="s">
        <v>343</v>
      </c>
      <c r="C47" s="1" t="s">
        <v>469</v>
      </c>
      <c r="E47" s="83" t="s">
        <v>530</v>
      </c>
      <c r="F47" s="119">
        <v>10</v>
      </c>
      <c r="G47" s="239">
        <v>0.92500000000000004</v>
      </c>
      <c r="P47" s="31"/>
      <c r="R47" s="31"/>
      <c r="S47" s="31"/>
    </row>
    <row r="48" spans="1:23" ht="19.5" hidden="1" customHeight="1" x14ac:dyDescent="0.5">
      <c r="A48" s="1" t="s">
        <v>344</v>
      </c>
      <c r="C48" s="1" t="s">
        <v>393</v>
      </c>
      <c r="E48" s="83" t="s">
        <v>531</v>
      </c>
      <c r="F48" s="119">
        <v>11</v>
      </c>
      <c r="G48" s="239">
        <v>0.875</v>
      </c>
      <c r="P48" s="31"/>
      <c r="R48" s="31"/>
      <c r="S48" s="31"/>
    </row>
    <row r="49" spans="1:30" ht="19.5" hidden="1" customHeight="1" x14ac:dyDescent="0.5">
      <c r="A49" s="1" t="s">
        <v>345</v>
      </c>
      <c r="C49" s="1" t="s">
        <v>470</v>
      </c>
      <c r="E49" s="83" t="s">
        <v>532</v>
      </c>
      <c r="F49" s="119">
        <v>12</v>
      </c>
      <c r="G49" s="239">
        <v>0.82499999999999996</v>
      </c>
      <c r="L49" s="1"/>
      <c r="M49" s="1"/>
      <c r="O49" s="31"/>
      <c r="P49" s="31"/>
      <c r="R49" s="31"/>
      <c r="S49" s="31"/>
    </row>
    <row r="50" spans="1:30" ht="19.5" hidden="1" customHeight="1" thickBot="1" x14ac:dyDescent="0.55000000000000004">
      <c r="A50" s="1" t="s">
        <v>346</v>
      </c>
      <c r="C50" s="1" t="s">
        <v>392</v>
      </c>
    </row>
    <row r="51" spans="1:30" ht="19.5" hidden="1" customHeight="1" thickBot="1" x14ac:dyDescent="0.55000000000000004">
      <c r="E51" s="299" t="s">
        <v>387</v>
      </c>
      <c r="F51" s="300"/>
    </row>
    <row r="52" spans="1:30" ht="19.5" hidden="1" customHeight="1" x14ac:dyDescent="0.5">
      <c r="E52" s="118" t="s">
        <v>383</v>
      </c>
      <c r="F52" s="117" t="s">
        <v>388</v>
      </c>
      <c r="G52" s="117" t="s">
        <v>2</v>
      </c>
      <c r="H52" s="117" t="s">
        <v>111</v>
      </c>
      <c r="I52" s="117" t="s">
        <v>112</v>
      </c>
    </row>
    <row r="53" spans="1:30" ht="19.5" hidden="1" customHeight="1" x14ac:dyDescent="0.5">
      <c r="A53" s="1" t="s">
        <v>8</v>
      </c>
      <c r="C53" s="1" t="str">
        <f>Country</f>
        <v>Rate Zone 5</v>
      </c>
      <c r="E53" s="87" t="s">
        <v>124</v>
      </c>
      <c r="F53" s="144">
        <v>300</v>
      </c>
      <c r="G53" s="144">
        <v>153</v>
      </c>
      <c r="H53" s="144">
        <v>78</v>
      </c>
      <c r="I53" s="144">
        <v>26.5</v>
      </c>
    </row>
    <row r="54" spans="1:30" ht="19.5" hidden="1" customHeight="1" thickBot="1" x14ac:dyDescent="0.55000000000000004">
      <c r="A54" s="1" t="s">
        <v>382</v>
      </c>
      <c r="C54" s="1" t="str">
        <f>Deductible</f>
        <v>Option I</v>
      </c>
      <c r="E54" s="87" t="s">
        <v>125</v>
      </c>
      <c r="F54" s="145">
        <v>600</v>
      </c>
      <c r="G54" s="144">
        <v>306</v>
      </c>
      <c r="H54" s="144">
        <v>156</v>
      </c>
      <c r="I54" s="144">
        <v>53</v>
      </c>
    </row>
    <row r="55" spans="1:30" ht="19.5" hidden="1" customHeight="1" x14ac:dyDescent="0.5">
      <c r="A55" s="1" t="s">
        <v>13</v>
      </c>
      <c r="C55" s="1" t="str">
        <f>(VLOOKUP(C53,A46:E50,3,FALSE))</f>
        <v>a131:e144</v>
      </c>
      <c r="E55" s="74" t="s">
        <v>7</v>
      </c>
      <c r="F55" s="140" t="s">
        <v>14</v>
      </c>
      <c r="G55" s="140" t="s">
        <v>14</v>
      </c>
      <c r="H55" s="140" t="s">
        <v>14</v>
      </c>
      <c r="I55" s="140" t="s">
        <v>14</v>
      </c>
    </row>
    <row r="56" spans="1:30" ht="19.5" hidden="1" customHeight="1" x14ac:dyDescent="0.5">
      <c r="H56" s="154"/>
      <c r="I56" s="155"/>
      <c r="J56" s="1"/>
      <c r="L56" s="1"/>
      <c r="M56" s="1"/>
    </row>
    <row r="57" spans="1:30" ht="19.5" hidden="1" customHeight="1" x14ac:dyDescent="0.5">
      <c r="F57" s="148"/>
      <c r="G57" s="148"/>
      <c r="H57" s="154"/>
      <c r="I57" s="155"/>
      <c r="J57" s="148"/>
      <c r="K57" s="148"/>
      <c r="L57" s="148"/>
      <c r="M57" s="148"/>
      <c r="N57" s="148"/>
      <c r="O57" s="148"/>
      <c r="P57" s="148"/>
      <c r="Q57" s="148"/>
    </row>
    <row r="58" spans="1:30" ht="19.5" hidden="1" customHeight="1" x14ac:dyDescent="0.5">
      <c r="F58" s="148"/>
      <c r="G58" s="148"/>
      <c r="H58" s="154"/>
      <c r="I58" s="155"/>
      <c r="J58" s="148"/>
      <c r="K58" s="148"/>
      <c r="L58" s="148"/>
      <c r="M58" s="148"/>
      <c r="N58" s="148"/>
      <c r="O58" s="148"/>
      <c r="P58" s="148"/>
      <c r="Q58" s="148"/>
    </row>
    <row r="59" spans="1:30" ht="19.5" hidden="1" customHeight="1" x14ac:dyDescent="0.5">
      <c r="F59" s="148"/>
      <c r="G59" s="148"/>
      <c r="H59" s="154"/>
      <c r="I59" s="155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</row>
    <row r="60" spans="1:30" ht="19.5" hidden="1" customHeight="1" x14ac:dyDescent="0.5">
      <c r="F60" s="148"/>
      <c r="G60" s="148"/>
      <c r="H60" s="154"/>
      <c r="I60" s="155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</row>
    <row r="61" spans="1:30" ht="19.5" hidden="1" customHeight="1" x14ac:dyDescent="0.5">
      <c r="A61" s="36" t="s">
        <v>367</v>
      </c>
      <c r="B61" s="37"/>
      <c r="C61" s="37"/>
      <c r="D61" s="37"/>
      <c r="E61" s="37"/>
      <c r="F61" s="167"/>
      <c r="G61" s="148"/>
      <c r="H61" s="154"/>
      <c r="I61" s="155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</row>
    <row r="62" spans="1:30" ht="19.5" hidden="1" customHeight="1" x14ac:dyDescent="0.5">
      <c r="A62" s="163" t="s">
        <v>0</v>
      </c>
      <c r="B62" s="164" t="s">
        <v>1</v>
      </c>
      <c r="C62" s="164" t="s">
        <v>2</v>
      </c>
      <c r="D62" s="165" t="s">
        <v>111</v>
      </c>
      <c r="E62" s="166" t="s">
        <v>112</v>
      </c>
      <c r="F62" s="167"/>
      <c r="G62" s="148"/>
      <c r="H62" s="154"/>
      <c r="I62" s="155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</row>
    <row r="63" spans="1:30" ht="19.5" hidden="1" customHeight="1" x14ac:dyDescent="0.5">
      <c r="A63" s="162">
        <v>0</v>
      </c>
      <c r="B63" s="150">
        <v>4660</v>
      </c>
      <c r="C63" s="161">
        <v>2376.6</v>
      </c>
      <c r="D63" s="150">
        <v>1211.6000000000001</v>
      </c>
      <c r="E63" s="150">
        <v>411.63333333333333</v>
      </c>
      <c r="F63" s="148"/>
      <c r="G63" s="148"/>
      <c r="H63" s="154"/>
      <c r="I63" s="155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</row>
    <row r="64" spans="1:30" ht="19.5" hidden="1" customHeight="1" x14ac:dyDescent="0.5">
      <c r="A64" s="16">
        <v>6</v>
      </c>
      <c r="B64" s="150">
        <v>4237</v>
      </c>
      <c r="C64" s="150">
        <v>2160.87</v>
      </c>
      <c r="D64" s="150">
        <v>1101.6200000000001</v>
      </c>
      <c r="E64" s="150">
        <v>374.26833333333332</v>
      </c>
      <c r="F64" s="148"/>
      <c r="G64" s="148"/>
      <c r="H64" s="154"/>
      <c r="I64" s="155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</row>
    <row r="65" spans="1:30" ht="19.5" hidden="1" customHeight="1" x14ac:dyDescent="0.5">
      <c r="A65" s="16">
        <v>18</v>
      </c>
      <c r="B65" s="150">
        <v>5929</v>
      </c>
      <c r="C65" s="150">
        <v>3023.79</v>
      </c>
      <c r="D65" s="150">
        <v>1541.54</v>
      </c>
      <c r="E65" s="150">
        <v>523.72833333333335</v>
      </c>
      <c r="F65" s="148"/>
      <c r="G65" s="148"/>
      <c r="H65" s="154"/>
      <c r="I65" s="155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</row>
    <row r="66" spans="1:30" ht="19.5" hidden="1" customHeight="1" x14ac:dyDescent="0.5">
      <c r="A66" s="16">
        <v>25</v>
      </c>
      <c r="B66" s="150">
        <v>7058</v>
      </c>
      <c r="C66" s="150">
        <v>3599.58</v>
      </c>
      <c r="D66" s="150">
        <v>1835.0800000000002</v>
      </c>
      <c r="E66" s="150">
        <v>623.45666666666671</v>
      </c>
      <c r="F66" s="148"/>
      <c r="G66" s="148"/>
      <c r="H66" s="154"/>
      <c r="I66" s="155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</row>
    <row r="67" spans="1:30" ht="19.5" hidden="1" customHeight="1" x14ac:dyDescent="0.5">
      <c r="A67" s="16">
        <v>30</v>
      </c>
      <c r="B67" s="150">
        <v>7415</v>
      </c>
      <c r="C67" s="150">
        <v>3781.65</v>
      </c>
      <c r="D67" s="150">
        <v>1927.9</v>
      </c>
      <c r="E67" s="150">
        <v>654.99166666666667</v>
      </c>
      <c r="F67" s="148"/>
      <c r="G67" s="148"/>
      <c r="H67" s="154"/>
      <c r="I67" s="155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</row>
    <row r="68" spans="1:30" ht="19.5" hidden="1" customHeight="1" x14ac:dyDescent="0.5">
      <c r="A68" s="16">
        <v>35</v>
      </c>
      <c r="B68" s="150">
        <v>7933</v>
      </c>
      <c r="C68" s="150">
        <v>4045.83</v>
      </c>
      <c r="D68" s="150">
        <v>2062.58</v>
      </c>
      <c r="E68" s="150">
        <v>700.74833333333345</v>
      </c>
      <c r="F68" s="148"/>
      <c r="G68" s="148"/>
      <c r="H68" s="154"/>
      <c r="I68" s="155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</row>
    <row r="69" spans="1:30" ht="19.5" hidden="1" customHeight="1" x14ac:dyDescent="0.5">
      <c r="A69" s="16">
        <v>40</v>
      </c>
      <c r="B69" s="150">
        <v>8489</v>
      </c>
      <c r="C69" s="150">
        <v>4329.3900000000003</v>
      </c>
      <c r="D69" s="150">
        <v>2207.14</v>
      </c>
      <c r="E69" s="150">
        <v>749.86166666666668</v>
      </c>
      <c r="F69" s="148"/>
      <c r="G69" s="148"/>
      <c r="H69" s="154"/>
      <c r="I69" s="155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</row>
    <row r="70" spans="1:30" ht="19.5" hidden="1" customHeight="1" x14ac:dyDescent="0.5">
      <c r="A70" s="16">
        <v>45</v>
      </c>
      <c r="B70" s="150">
        <v>11290</v>
      </c>
      <c r="C70" s="150">
        <v>5757.9000000000005</v>
      </c>
      <c r="D70" s="150">
        <v>2935.4</v>
      </c>
      <c r="E70" s="150">
        <v>997.28333333333342</v>
      </c>
      <c r="F70" s="148"/>
      <c r="G70" s="148"/>
      <c r="H70" s="154"/>
      <c r="I70" s="155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</row>
    <row r="71" spans="1:30" ht="19.5" hidden="1" customHeight="1" x14ac:dyDescent="0.5">
      <c r="A71" s="16">
        <v>50</v>
      </c>
      <c r="B71" s="150">
        <v>13776</v>
      </c>
      <c r="C71" s="150">
        <v>7025.76</v>
      </c>
      <c r="D71" s="150">
        <v>3581.76</v>
      </c>
      <c r="E71" s="150">
        <v>1216.8800000000001</v>
      </c>
      <c r="F71" s="148"/>
      <c r="G71" s="148"/>
      <c r="H71" s="154"/>
      <c r="I71" s="155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</row>
    <row r="72" spans="1:30" ht="19.5" hidden="1" customHeight="1" x14ac:dyDescent="0.5">
      <c r="A72" s="16">
        <v>55</v>
      </c>
      <c r="B72" s="150">
        <v>18734</v>
      </c>
      <c r="C72" s="150">
        <v>9554.34</v>
      </c>
      <c r="D72" s="150">
        <v>4870.84</v>
      </c>
      <c r="E72" s="150">
        <v>1654.8366666666668</v>
      </c>
      <c r="F72" s="148"/>
      <c r="G72" s="148"/>
      <c r="H72" s="154"/>
      <c r="I72" s="155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</row>
    <row r="73" spans="1:30" ht="19.5" hidden="1" customHeight="1" x14ac:dyDescent="0.5">
      <c r="A73" s="16">
        <v>60</v>
      </c>
      <c r="B73" s="150">
        <v>25852</v>
      </c>
      <c r="C73" s="150">
        <v>13184.52</v>
      </c>
      <c r="D73" s="150">
        <v>6721.52</v>
      </c>
      <c r="E73" s="150">
        <v>2283.5933333333337</v>
      </c>
      <c r="F73" s="148"/>
      <c r="G73" s="148"/>
      <c r="H73" s="154"/>
      <c r="I73" s="155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</row>
    <row r="74" spans="1:30" ht="19.5" hidden="1" customHeight="1" x14ac:dyDescent="0.5">
      <c r="A74" s="16">
        <v>65</v>
      </c>
      <c r="B74" s="150">
        <v>32058</v>
      </c>
      <c r="C74" s="150">
        <v>16349.58</v>
      </c>
      <c r="D74" s="150">
        <v>8335.08</v>
      </c>
      <c r="E74" s="150">
        <v>2831.79</v>
      </c>
      <c r="F74" s="148"/>
      <c r="G74" s="148"/>
      <c r="H74" s="154"/>
      <c r="I74" s="155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</row>
    <row r="75" spans="1:30" ht="19.5" hidden="1" customHeight="1" x14ac:dyDescent="0.5">
      <c r="A75" s="16">
        <v>70</v>
      </c>
      <c r="B75" s="150">
        <v>39751</v>
      </c>
      <c r="C75" s="150">
        <v>20273.010000000002</v>
      </c>
      <c r="D75" s="150">
        <v>10335.26</v>
      </c>
      <c r="E75" s="150">
        <v>3511.3383333333336</v>
      </c>
      <c r="F75" s="148"/>
      <c r="G75" s="148"/>
      <c r="H75" s="154"/>
      <c r="I75" s="155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</row>
    <row r="76" spans="1:30" ht="20.25" hidden="1" customHeight="1" x14ac:dyDescent="0.5">
      <c r="A76" s="16">
        <v>75</v>
      </c>
      <c r="B76" s="151" t="s">
        <v>14</v>
      </c>
      <c r="C76" s="151" t="s">
        <v>14</v>
      </c>
      <c r="D76" s="151" t="s">
        <v>14</v>
      </c>
      <c r="E76" s="151" t="s">
        <v>14</v>
      </c>
      <c r="F76" s="148"/>
      <c r="G76" s="148"/>
      <c r="H76" s="154"/>
      <c r="I76" s="155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</row>
    <row r="77" spans="1:30" ht="19.5" hidden="1" customHeight="1" x14ac:dyDescent="0.5">
      <c r="A77" s="18"/>
      <c r="B77" s="19"/>
      <c r="C77" s="19"/>
      <c r="D77" s="19"/>
      <c r="E77" s="19"/>
      <c r="F77" s="148"/>
      <c r="G77" s="148"/>
      <c r="H77" s="154"/>
      <c r="I77" s="155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</row>
    <row r="78" spans="1:30" ht="19.5" hidden="1" customHeight="1" x14ac:dyDescent="0.5">
      <c r="A78" s="168" t="s">
        <v>368</v>
      </c>
      <c r="B78" s="169"/>
      <c r="C78" s="169"/>
      <c r="D78" s="169"/>
      <c r="E78" s="170"/>
      <c r="F78" s="148"/>
      <c r="G78" s="148"/>
      <c r="H78" s="154"/>
      <c r="I78" s="155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</row>
    <row r="79" spans="1:30" ht="19.5" hidden="1" customHeight="1" x14ac:dyDescent="0.5">
      <c r="A79" s="16" t="s">
        <v>0</v>
      </c>
      <c r="B79" s="164" t="s">
        <v>1</v>
      </c>
      <c r="C79" s="164" t="s">
        <v>2</v>
      </c>
      <c r="D79" s="161" t="s">
        <v>111</v>
      </c>
      <c r="E79" s="173" t="s">
        <v>112</v>
      </c>
      <c r="F79" s="148"/>
      <c r="G79" s="148"/>
      <c r="H79" s="154"/>
      <c r="I79" s="155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</row>
    <row r="80" spans="1:30" ht="19.5" hidden="1" customHeight="1" x14ac:dyDescent="0.5">
      <c r="A80" s="16">
        <v>0</v>
      </c>
      <c r="B80" s="174">
        <v>2757</v>
      </c>
      <c r="C80" s="177">
        <v>1406.07</v>
      </c>
      <c r="D80" s="179">
        <v>716.82</v>
      </c>
      <c r="E80" s="159">
        <v>243.53500000000003</v>
      </c>
      <c r="F80" s="148"/>
      <c r="G80" s="148"/>
      <c r="H80" s="154"/>
      <c r="I80" s="156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</row>
    <row r="81" spans="1:30" ht="19.5" hidden="1" customHeight="1" x14ac:dyDescent="0.5">
      <c r="A81" s="16">
        <v>6</v>
      </c>
      <c r="B81" s="175">
        <v>2507</v>
      </c>
      <c r="C81" s="177">
        <v>1278.57</v>
      </c>
      <c r="D81" s="176">
        <v>651.82000000000005</v>
      </c>
      <c r="E81" s="159">
        <v>221.45166666666665</v>
      </c>
      <c r="F81" s="148"/>
      <c r="G81" s="148"/>
      <c r="H81" s="154"/>
      <c r="I81" s="155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</row>
    <row r="82" spans="1:30" ht="19.5" hidden="1" customHeight="1" x14ac:dyDescent="0.5">
      <c r="A82" s="16">
        <v>18</v>
      </c>
      <c r="B82" s="175">
        <v>3508</v>
      </c>
      <c r="C82" s="177">
        <v>1789.08</v>
      </c>
      <c r="D82" s="176">
        <v>912.08</v>
      </c>
      <c r="E82" s="159">
        <v>309.87333333333333</v>
      </c>
      <c r="F82" s="148"/>
      <c r="G82" s="148"/>
      <c r="H82" s="154"/>
      <c r="I82" s="155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</row>
    <row r="83" spans="1:30" ht="19.5" hidden="1" customHeight="1" x14ac:dyDescent="0.5">
      <c r="A83" s="16">
        <v>25</v>
      </c>
      <c r="B83" s="175">
        <v>4176</v>
      </c>
      <c r="C83" s="177">
        <v>2129.7600000000002</v>
      </c>
      <c r="D83" s="176">
        <v>1085.76</v>
      </c>
      <c r="E83" s="159">
        <v>368.88</v>
      </c>
      <c r="F83" s="148"/>
      <c r="G83" s="148"/>
      <c r="H83" s="154"/>
      <c r="I83" s="155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</row>
    <row r="84" spans="1:30" ht="19.5" hidden="1" customHeight="1" x14ac:dyDescent="0.5">
      <c r="A84" s="16">
        <v>30</v>
      </c>
      <c r="B84" s="175">
        <v>4387</v>
      </c>
      <c r="C84" s="177">
        <v>2237.37</v>
      </c>
      <c r="D84" s="176">
        <v>1140.6200000000001</v>
      </c>
      <c r="E84" s="159">
        <v>387.51833333333332</v>
      </c>
      <c r="F84" s="148"/>
      <c r="G84" s="148"/>
      <c r="H84" s="154"/>
      <c r="I84" s="155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</row>
    <row r="85" spans="1:30" ht="19.5" hidden="1" customHeight="1" x14ac:dyDescent="0.5">
      <c r="A85" s="16">
        <v>35</v>
      </c>
      <c r="B85" s="175">
        <v>4694</v>
      </c>
      <c r="C85" s="177">
        <v>2393.94</v>
      </c>
      <c r="D85" s="176">
        <v>1220.44</v>
      </c>
      <c r="E85" s="159">
        <v>414.63666666666671</v>
      </c>
      <c r="F85" s="148"/>
      <c r="G85" s="148"/>
      <c r="H85" s="154"/>
      <c r="I85" s="155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</row>
    <row r="86" spans="1:30" ht="19.5" hidden="1" customHeight="1" x14ac:dyDescent="0.5">
      <c r="A86" s="16">
        <v>40</v>
      </c>
      <c r="B86" s="175">
        <v>5023</v>
      </c>
      <c r="C86" s="177">
        <v>2561.73</v>
      </c>
      <c r="D86" s="176">
        <v>1305.98</v>
      </c>
      <c r="E86" s="159">
        <v>443.69833333333332</v>
      </c>
      <c r="F86" s="148"/>
      <c r="G86" s="148"/>
      <c r="H86" s="154"/>
      <c r="I86" s="155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</row>
    <row r="87" spans="1:30" ht="19.5" hidden="1" customHeight="1" x14ac:dyDescent="0.5">
      <c r="A87" s="16">
        <v>45</v>
      </c>
      <c r="B87" s="175">
        <v>6680</v>
      </c>
      <c r="C87" s="177">
        <v>3406.8</v>
      </c>
      <c r="D87" s="176">
        <v>1736.8</v>
      </c>
      <c r="E87" s="159">
        <v>590.06666666666661</v>
      </c>
      <c r="F87" s="148"/>
      <c r="G87" s="148"/>
      <c r="H87" s="154"/>
      <c r="I87" s="155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</row>
    <row r="88" spans="1:30" ht="19.5" hidden="1" customHeight="1" x14ac:dyDescent="0.5">
      <c r="A88" s="16">
        <v>50</v>
      </c>
      <c r="B88" s="175">
        <v>8151</v>
      </c>
      <c r="C88" s="177">
        <v>4157.01</v>
      </c>
      <c r="D88" s="176">
        <v>2119.2600000000002</v>
      </c>
      <c r="E88" s="159">
        <v>720.005</v>
      </c>
      <c r="F88" s="148"/>
      <c r="G88" s="148"/>
      <c r="H88" s="154"/>
      <c r="I88" s="155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</row>
    <row r="89" spans="1:30" ht="19.5" hidden="1" customHeight="1" x14ac:dyDescent="0.5">
      <c r="A89" s="16">
        <v>55</v>
      </c>
      <c r="B89" s="175">
        <v>11085</v>
      </c>
      <c r="C89" s="177">
        <v>5653.35</v>
      </c>
      <c r="D89" s="176">
        <v>2882.1</v>
      </c>
      <c r="E89" s="159">
        <v>979.17500000000007</v>
      </c>
      <c r="F89" s="148"/>
      <c r="G89" s="148"/>
      <c r="H89" s="154"/>
      <c r="I89" s="155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</row>
    <row r="90" spans="1:30" ht="19.5" hidden="1" customHeight="1" x14ac:dyDescent="0.5">
      <c r="A90" s="16">
        <v>60</v>
      </c>
      <c r="B90" s="175">
        <v>15297</v>
      </c>
      <c r="C90" s="177">
        <v>7801.47</v>
      </c>
      <c r="D90" s="176">
        <v>3977.2200000000003</v>
      </c>
      <c r="E90" s="159">
        <v>1351.2350000000001</v>
      </c>
      <c r="F90" s="148"/>
      <c r="G90" s="148"/>
      <c r="H90" s="154"/>
      <c r="I90" s="155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</row>
    <row r="91" spans="1:30" ht="19.5" hidden="1" customHeight="1" x14ac:dyDescent="0.5">
      <c r="A91" s="16">
        <v>65</v>
      </c>
      <c r="B91" s="175">
        <v>18969</v>
      </c>
      <c r="C91" s="177">
        <v>9674.19</v>
      </c>
      <c r="D91" s="176">
        <v>4931.9400000000005</v>
      </c>
      <c r="E91" s="159">
        <v>1675.595</v>
      </c>
      <c r="F91" s="148"/>
      <c r="G91" s="148"/>
      <c r="H91" s="154"/>
      <c r="I91" s="155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</row>
    <row r="92" spans="1:30" ht="19.5" hidden="1" customHeight="1" x14ac:dyDescent="0.5">
      <c r="A92" s="16">
        <v>70</v>
      </c>
      <c r="B92" s="175">
        <v>23521</v>
      </c>
      <c r="C92" s="177">
        <v>11995.710000000001</v>
      </c>
      <c r="D92" s="176">
        <v>6115.46</v>
      </c>
      <c r="E92" s="159">
        <v>2077.6883333333335</v>
      </c>
      <c r="F92" s="148"/>
      <c r="G92" s="148"/>
      <c r="H92" s="154"/>
      <c r="I92" s="156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</row>
    <row r="93" spans="1:30" ht="20.25" hidden="1" customHeight="1" thickBot="1" x14ac:dyDescent="0.55000000000000004">
      <c r="A93" s="16">
        <v>75</v>
      </c>
      <c r="B93" s="17" t="s">
        <v>14</v>
      </c>
      <c r="C93" s="17" t="s">
        <v>14</v>
      </c>
      <c r="D93" s="180" t="s">
        <v>14</v>
      </c>
      <c r="E93" s="178" t="s">
        <v>14</v>
      </c>
      <c r="F93" s="148"/>
      <c r="G93" s="148"/>
      <c r="H93" s="154"/>
      <c r="I93" s="155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</row>
    <row r="94" spans="1:30" ht="19.5" hidden="1" customHeight="1" x14ac:dyDescent="0.5">
      <c r="A94" s="18"/>
      <c r="B94" s="19"/>
      <c r="C94" s="19"/>
      <c r="D94" s="19"/>
      <c r="E94" s="19"/>
      <c r="F94" s="148"/>
      <c r="G94" s="148"/>
      <c r="H94" s="154"/>
      <c r="I94" s="155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</row>
    <row r="95" spans="1:30" ht="19.5" hidden="1" customHeight="1" x14ac:dyDescent="0.5">
      <c r="A95" s="168" t="s">
        <v>369</v>
      </c>
      <c r="B95" s="169"/>
      <c r="C95" s="169"/>
      <c r="D95" s="169"/>
      <c r="E95" s="170"/>
      <c r="F95" s="148"/>
      <c r="G95" s="148"/>
      <c r="H95" s="154"/>
      <c r="I95" s="155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</row>
    <row r="96" spans="1:30" ht="19.5" hidden="1" customHeight="1" x14ac:dyDescent="0.5">
      <c r="A96" s="16" t="s">
        <v>0</v>
      </c>
      <c r="B96" s="171" t="s">
        <v>1</v>
      </c>
      <c r="C96" s="164" t="s">
        <v>2</v>
      </c>
      <c r="D96" s="172" t="s">
        <v>111</v>
      </c>
      <c r="E96" s="74" t="s">
        <v>112</v>
      </c>
      <c r="F96" s="148"/>
      <c r="G96" s="148"/>
      <c r="H96" s="154"/>
      <c r="I96" s="156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</row>
    <row r="97" spans="1:30" ht="19.5" hidden="1" customHeight="1" x14ac:dyDescent="0.5">
      <c r="A97" s="16">
        <v>0</v>
      </c>
      <c r="B97" s="174">
        <v>2397</v>
      </c>
      <c r="C97" s="182">
        <v>1222.47</v>
      </c>
      <c r="D97" s="179">
        <v>623.22</v>
      </c>
      <c r="E97" s="182">
        <v>211.73500000000001</v>
      </c>
      <c r="F97" s="148"/>
      <c r="G97" s="148"/>
      <c r="H97" s="154"/>
      <c r="I97" s="155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</row>
    <row r="98" spans="1:30" ht="19.5" hidden="1" customHeight="1" x14ac:dyDescent="0.5">
      <c r="A98" s="16">
        <v>6</v>
      </c>
      <c r="B98" s="175">
        <v>2180</v>
      </c>
      <c r="C98" s="159">
        <v>1111.8</v>
      </c>
      <c r="D98" s="176">
        <v>566.80000000000007</v>
      </c>
      <c r="E98" s="159">
        <v>192.56666666666666</v>
      </c>
      <c r="F98" s="148"/>
      <c r="G98" s="148"/>
      <c r="H98" s="154"/>
      <c r="I98" s="156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</row>
    <row r="99" spans="1:30" ht="19.5" hidden="1" customHeight="1" x14ac:dyDescent="0.5">
      <c r="A99" s="16">
        <v>18</v>
      </c>
      <c r="B99" s="175">
        <v>3050</v>
      </c>
      <c r="C99" s="159">
        <v>1555.5</v>
      </c>
      <c r="D99" s="176">
        <v>793</v>
      </c>
      <c r="E99" s="159">
        <v>269.41666666666669</v>
      </c>
      <c r="F99" s="148"/>
      <c r="G99" s="148"/>
      <c r="H99" s="154"/>
      <c r="I99" s="155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</row>
    <row r="100" spans="1:30" ht="19.5" hidden="1" customHeight="1" x14ac:dyDescent="0.5">
      <c r="A100" s="16">
        <v>25</v>
      </c>
      <c r="B100" s="175">
        <v>3631</v>
      </c>
      <c r="C100" s="159">
        <v>1851.81</v>
      </c>
      <c r="D100" s="176">
        <v>944.06000000000006</v>
      </c>
      <c r="E100" s="159">
        <v>320.73833333333334</v>
      </c>
      <c r="F100" s="148"/>
      <c r="G100" s="148"/>
      <c r="H100" s="154"/>
      <c r="I100" s="156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</row>
    <row r="101" spans="1:30" ht="19.5" hidden="1" customHeight="1" x14ac:dyDescent="0.5">
      <c r="A101" s="16">
        <v>30</v>
      </c>
      <c r="B101" s="175">
        <v>3814</v>
      </c>
      <c r="C101" s="159">
        <v>1945.14</v>
      </c>
      <c r="D101" s="176">
        <v>991.64</v>
      </c>
      <c r="E101" s="159">
        <v>336.90333333333331</v>
      </c>
      <c r="F101" s="148"/>
      <c r="G101" s="148"/>
      <c r="H101" s="154"/>
      <c r="I101" s="156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</row>
    <row r="102" spans="1:30" ht="19.5" hidden="1" customHeight="1" x14ac:dyDescent="0.5">
      <c r="A102" s="16">
        <v>35</v>
      </c>
      <c r="B102" s="175">
        <v>4081</v>
      </c>
      <c r="C102" s="159">
        <v>2081.31</v>
      </c>
      <c r="D102" s="176">
        <v>1061.06</v>
      </c>
      <c r="E102" s="159">
        <v>360.48833333333334</v>
      </c>
      <c r="F102" s="148"/>
      <c r="G102" s="148"/>
      <c r="H102" s="154"/>
      <c r="I102" s="155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</row>
    <row r="103" spans="1:30" ht="19.5" hidden="1" customHeight="1" x14ac:dyDescent="0.5">
      <c r="A103" s="16">
        <v>40</v>
      </c>
      <c r="B103" s="175">
        <v>4367</v>
      </c>
      <c r="C103" s="159">
        <v>2227.17</v>
      </c>
      <c r="D103" s="176">
        <v>1135.42</v>
      </c>
      <c r="E103" s="159">
        <v>385.75166666666672</v>
      </c>
      <c r="F103" s="148"/>
      <c r="G103" s="148"/>
      <c r="H103" s="154"/>
      <c r="I103" s="155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</row>
    <row r="104" spans="1:30" ht="19.5" hidden="1" customHeight="1" x14ac:dyDescent="0.5">
      <c r="A104" s="16">
        <v>45</v>
      </c>
      <c r="B104" s="175">
        <v>5808</v>
      </c>
      <c r="C104" s="159">
        <v>2962.08</v>
      </c>
      <c r="D104" s="176">
        <v>1510.0800000000002</v>
      </c>
      <c r="E104" s="159">
        <v>513.04000000000008</v>
      </c>
      <c r="F104" s="148"/>
      <c r="G104" s="148"/>
      <c r="H104" s="154"/>
      <c r="I104" s="155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</row>
    <row r="105" spans="1:30" ht="19.5" hidden="1" customHeight="1" x14ac:dyDescent="0.5">
      <c r="A105" s="16">
        <v>50</v>
      </c>
      <c r="B105" s="175">
        <v>7087</v>
      </c>
      <c r="C105" s="159">
        <v>3614.37</v>
      </c>
      <c r="D105" s="176">
        <v>1842.6200000000001</v>
      </c>
      <c r="E105" s="159">
        <v>626.01833333333343</v>
      </c>
      <c r="F105" s="148"/>
      <c r="G105" s="148"/>
      <c r="H105" s="154"/>
      <c r="I105" s="155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</row>
    <row r="106" spans="1:30" ht="19.5" hidden="1" customHeight="1" x14ac:dyDescent="0.5">
      <c r="A106" s="16">
        <v>55</v>
      </c>
      <c r="B106" s="175">
        <v>9639</v>
      </c>
      <c r="C106" s="159">
        <v>4915.8900000000003</v>
      </c>
      <c r="D106" s="176">
        <v>2506.14</v>
      </c>
      <c r="E106" s="159">
        <v>851.44500000000005</v>
      </c>
      <c r="F106" s="148"/>
      <c r="G106" s="148"/>
      <c r="H106" s="154"/>
      <c r="I106" s="155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</row>
    <row r="107" spans="1:30" ht="19.5" hidden="1" customHeight="1" x14ac:dyDescent="0.5">
      <c r="A107" s="16">
        <v>60</v>
      </c>
      <c r="B107" s="175">
        <v>13301</v>
      </c>
      <c r="C107" s="159">
        <v>6783.51</v>
      </c>
      <c r="D107" s="176">
        <v>3458.26</v>
      </c>
      <c r="E107" s="159">
        <v>1174.9216666666669</v>
      </c>
      <c r="F107" s="148"/>
      <c r="G107" s="148"/>
      <c r="H107" s="154"/>
      <c r="I107" s="156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</row>
    <row r="108" spans="1:30" ht="19.5" hidden="1" customHeight="1" x14ac:dyDescent="0.5">
      <c r="A108" s="16">
        <v>65</v>
      </c>
      <c r="B108" s="175">
        <v>16494</v>
      </c>
      <c r="C108" s="159">
        <v>8411.94</v>
      </c>
      <c r="D108" s="176">
        <v>4288.4400000000005</v>
      </c>
      <c r="E108" s="159">
        <v>1456.97</v>
      </c>
      <c r="F108" s="148"/>
      <c r="G108" s="148"/>
      <c r="H108" s="154"/>
      <c r="I108" s="156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</row>
    <row r="109" spans="1:30" ht="19.5" hidden="1" customHeight="1" x14ac:dyDescent="0.5">
      <c r="A109" s="16">
        <v>70</v>
      </c>
      <c r="B109" s="175">
        <v>20453</v>
      </c>
      <c r="C109" s="159">
        <v>10431.030000000001</v>
      </c>
      <c r="D109" s="176">
        <v>5317.78</v>
      </c>
      <c r="E109" s="159">
        <v>1806.6816666666668</v>
      </c>
      <c r="F109" s="148"/>
      <c r="G109" s="148"/>
      <c r="H109" s="116"/>
      <c r="I109" s="116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</row>
    <row r="110" spans="1:30" ht="20.25" hidden="1" customHeight="1" thickBot="1" x14ac:dyDescent="0.55000000000000004">
      <c r="A110" s="16">
        <v>75</v>
      </c>
      <c r="B110" s="17" t="s">
        <v>14</v>
      </c>
      <c r="C110" s="160" t="s">
        <v>14</v>
      </c>
      <c r="D110" s="181" t="s">
        <v>14</v>
      </c>
      <c r="E110" s="160" t="s">
        <v>14</v>
      </c>
      <c r="F110" s="148"/>
      <c r="G110" s="148"/>
      <c r="H110" s="116"/>
      <c r="I110" s="126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</row>
    <row r="111" spans="1:30" ht="19.5" hidden="1" customHeight="1" x14ac:dyDescent="0.5">
      <c r="A111" s="18"/>
      <c r="B111" s="19"/>
      <c r="C111" s="19"/>
      <c r="D111" s="19"/>
      <c r="E111" s="19"/>
      <c r="F111" s="148"/>
      <c r="G111" s="148"/>
      <c r="H111" s="295"/>
      <c r="I111" s="296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</row>
    <row r="112" spans="1:30" ht="19.5" hidden="1" customHeight="1" x14ac:dyDescent="0.5">
      <c r="A112" s="168" t="s">
        <v>370</v>
      </c>
      <c r="B112" s="169"/>
      <c r="C112" s="169"/>
      <c r="D112" s="169"/>
      <c r="E112" s="170"/>
      <c r="F112" s="148"/>
      <c r="G112" s="148"/>
      <c r="H112" s="295"/>
      <c r="I112" s="296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</row>
    <row r="113" spans="1:30" ht="19.5" hidden="1" customHeight="1" x14ac:dyDescent="0.5">
      <c r="A113" s="16" t="s">
        <v>0</v>
      </c>
      <c r="B113" s="164" t="s">
        <v>1</v>
      </c>
      <c r="C113" s="164" t="s">
        <v>2</v>
      </c>
      <c r="D113" s="150" t="s">
        <v>111</v>
      </c>
      <c r="E113" s="173" t="s">
        <v>112</v>
      </c>
      <c r="F113" s="148"/>
      <c r="G113" s="148"/>
      <c r="H113" s="154"/>
      <c r="I113" s="155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</row>
    <row r="114" spans="1:30" ht="19.5" hidden="1" customHeight="1" x14ac:dyDescent="0.5">
      <c r="A114" s="16">
        <v>0</v>
      </c>
      <c r="B114" s="175">
        <v>2084</v>
      </c>
      <c r="C114" s="176">
        <v>1062.8399999999999</v>
      </c>
      <c r="D114" s="176">
        <v>541.84</v>
      </c>
      <c r="E114" s="159">
        <v>184.08666666666667</v>
      </c>
      <c r="F114" s="148"/>
      <c r="G114" s="148"/>
      <c r="H114" s="154"/>
      <c r="I114" s="155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</row>
    <row r="115" spans="1:30" ht="19.5" hidden="1" customHeight="1" x14ac:dyDescent="0.5">
      <c r="A115" s="16">
        <v>6</v>
      </c>
      <c r="B115" s="175">
        <v>1895</v>
      </c>
      <c r="C115" s="176">
        <v>966.45</v>
      </c>
      <c r="D115" s="176">
        <v>492.7</v>
      </c>
      <c r="E115" s="159">
        <v>167.39166666666665</v>
      </c>
      <c r="F115" s="148"/>
      <c r="G115" s="148"/>
      <c r="H115" s="154"/>
      <c r="I115" s="155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</row>
    <row r="116" spans="1:30" ht="19.5" hidden="1" customHeight="1" x14ac:dyDescent="0.5">
      <c r="A116" s="16">
        <v>18</v>
      </c>
      <c r="B116" s="175">
        <v>2652</v>
      </c>
      <c r="C116" s="176">
        <v>1352.52</v>
      </c>
      <c r="D116" s="176">
        <v>689.52</v>
      </c>
      <c r="E116" s="159">
        <v>234.26000000000002</v>
      </c>
      <c r="F116" s="148"/>
      <c r="G116" s="148"/>
      <c r="H116" s="154"/>
      <c r="I116" s="155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</row>
    <row r="117" spans="1:30" ht="19.5" hidden="1" customHeight="1" x14ac:dyDescent="0.5">
      <c r="A117" s="16">
        <v>25</v>
      </c>
      <c r="B117" s="175">
        <v>3157</v>
      </c>
      <c r="C117" s="176">
        <v>1610.07</v>
      </c>
      <c r="D117" s="176">
        <v>820.82</v>
      </c>
      <c r="E117" s="159">
        <v>278.86833333333334</v>
      </c>
      <c r="F117" s="148"/>
      <c r="G117" s="148"/>
      <c r="H117" s="154"/>
      <c r="I117" s="155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</row>
    <row r="118" spans="1:30" ht="19.5" hidden="1" customHeight="1" x14ac:dyDescent="0.5">
      <c r="A118" s="16">
        <v>30</v>
      </c>
      <c r="B118" s="175">
        <v>3316</v>
      </c>
      <c r="C118" s="176">
        <v>1691.16</v>
      </c>
      <c r="D118" s="176">
        <v>862.16000000000008</v>
      </c>
      <c r="E118" s="159">
        <v>292.91333333333336</v>
      </c>
      <c r="F118" s="148"/>
      <c r="G118" s="148"/>
      <c r="H118" s="154"/>
      <c r="I118" s="156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</row>
    <row r="119" spans="1:30" ht="19.5" hidden="1" customHeight="1" x14ac:dyDescent="0.5">
      <c r="A119" s="16">
        <v>35</v>
      </c>
      <c r="B119" s="175">
        <v>3548</v>
      </c>
      <c r="C119" s="176">
        <v>1809.48</v>
      </c>
      <c r="D119" s="176">
        <v>922.48</v>
      </c>
      <c r="E119" s="159">
        <v>313.40666666666669</v>
      </c>
      <c r="F119" s="148"/>
      <c r="G119" s="148"/>
      <c r="H119" s="154"/>
      <c r="I119" s="155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</row>
    <row r="120" spans="1:30" ht="19.5" hidden="1" customHeight="1" x14ac:dyDescent="0.5">
      <c r="A120" s="16">
        <v>40</v>
      </c>
      <c r="B120" s="175">
        <v>3797</v>
      </c>
      <c r="C120" s="176">
        <v>1936.47</v>
      </c>
      <c r="D120" s="176">
        <v>987.22</v>
      </c>
      <c r="E120" s="159">
        <v>335.4016666666667</v>
      </c>
      <c r="F120" s="148"/>
      <c r="G120" s="148"/>
      <c r="H120" s="154"/>
      <c r="I120" s="155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</row>
    <row r="121" spans="1:30" ht="19.5" hidden="1" customHeight="1" x14ac:dyDescent="0.5">
      <c r="A121" s="16">
        <v>45</v>
      </c>
      <c r="B121" s="175">
        <v>5050</v>
      </c>
      <c r="C121" s="176">
        <v>2575.5</v>
      </c>
      <c r="D121" s="176">
        <v>1313</v>
      </c>
      <c r="E121" s="159">
        <v>446.08333333333331</v>
      </c>
      <c r="F121" s="148"/>
      <c r="G121" s="148"/>
      <c r="H121" s="157"/>
      <c r="I121" s="155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</row>
    <row r="122" spans="1:30" ht="19.5" hidden="1" customHeight="1" x14ac:dyDescent="0.5">
      <c r="A122" s="16">
        <v>50</v>
      </c>
      <c r="B122" s="175">
        <v>6162</v>
      </c>
      <c r="C122" s="176">
        <v>3142.62</v>
      </c>
      <c r="D122" s="176">
        <v>1602.1200000000001</v>
      </c>
      <c r="E122" s="159">
        <v>544.31000000000006</v>
      </c>
      <c r="F122" s="148"/>
      <c r="G122" s="148"/>
      <c r="H122" s="154"/>
      <c r="I122" s="155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</row>
    <row r="123" spans="1:30" ht="19.5" hidden="1" customHeight="1" x14ac:dyDescent="0.5">
      <c r="A123" s="16">
        <v>55</v>
      </c>
      <c r="B123" s="175">
        <v>8381</v>
      </c>
      <c r="C123" s="176">
        <v>4274.3100000000004</v>
      </c>
      <c r="D123" s="176">
        <v>2179.06</v>
      </c>
      <c r="E123" s="159">
        <v>740.32166666666672</v>
      </c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</row>
    <row r="124" spans="1:30" ht="19.5" hidden="1" customHeight="1" x14ac:dyDescent="0.5">
      <c r="A124" s="16">
        <v>60</v>
      </c>
      <c r="B124" s="175">
        <v>11566</v>
      </c>
      <c r="C124" s="176">
        <v>5898.66</v>
      </c>
      <c r="D124" s="176">
        <v>3007.1600000000003</v>
      </c>
      <c r="E124" s="159">
        <v>1021.6633333333334</v>
      </c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</row>
    <row r="125" spans="1:30" ht="19.5" hidden="1" customHeight="1" x14ac:dyDescent="0.5">
      <c r="A125" s="16">
        <v>65</v>
      </c>
      <c r="B125" s="175">
        <v>14342</v>
      </c>
      <c r="C125" s="176">
        <v>7314.42</v>
      </c>
      <c r="D125" s="176">
        <v>3728.92</v>
      </c>
      <c r="E125" s="159">
        <v>1266.8766666666668</v>
      </c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</row>
    <row r="126" spans="1:30" ht="19.5" hidden="1" customHeight="1" x14ac:dyDescent="0.5">
      <c r="A126" s="16">
        <v>70</v>
      </c>
      <c r="B126" s="58">
        <v>17785</v>
      </c>
      <c r="C126" s="176">
        <v>9070.35</v>
      </c>
      <c r="D126" s="176">
        <v>4624.1000000000004</v>
      </c>
      <c r="E126" s="159">
        <v>1571.0083333333334</v>
      </c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</row>
    <row r="127" spans="1:30" ht="20.25" hidden="1" customHeight="1" thickBot="1" x14ac:dyDescent="0.55000000000000004">
      <c r="A127" s="16">
        <v>75</v>
      </c>
      <c r="B127" s="17" t="s">
        <v>14</v>
      </c>
      <c r="C127" s="17" t="s">
        <v>14</v>
      </c>
      <c r="D127" s="17" t="s">
        <v>14</v>
      </c>
      <c r="E127" s="160" t="s">
        <v>14</v>
      </c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</row>
    <row r="128" spans="1:30" s="1" customFormat="1" ht="19.5" hidden="1" customHeight="1" x14ac:dyDescent="0.5">
      <c r="A128" s="55"/>
      <c r="B128" s="56"/>
      <c r="C128" s="56"/>
      <c r="D128" s="56"/>
      <c r="E128" s="56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</row>
    <row r="129" spans="1:30" ht="19.5" hidden="1" customHeight="1" x14ac:dyDescent="0.5">
      <c r="A129" s="168" t="s">
        <v>371</v>
      </c>
      <c r="B129" s="169"/>
      <c r="C129" s="169"/>
      <c r="D129" s="169"/>
      <c r="E129" s="170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</row>
    <row r="130" spans="1:30" ht="19.5" hidden="1" customHeight="1" x14ac:dyDescent="0.5">
      <c r="A130" s="163" t="s">
        <v>0</v>
      </c>
      <c r="B130" s="164" t="s">
        <v>1</v>
      </c>
      <c r="C130" s="183" t="s">
        <v>2</v>
      </c>
      <c r="D130" s="161" t="s">
        <v>111</v>
      </c>
      <c r="E130" s="173" t="s">
        <v>112</v>
      </c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</row>
    <row r="131" spans="1:30" ht="19.5" hidden="1" customHeight="1" x14ac:dyDescent="0.5">
      <c r="A131" s="162">
        <v>0</v>
      </c>
      <c r="B131" s="159">
        <v>1812</v>
      </c>
      <c r="C131" s="159">
        <v>924.12</v>
      </c>
      <c r="D131" s="159">
        <v>471.12</v>
      </c>
      <c r="E131" s="159">
        <v>160.06</v>
      </c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</row>
    <row r="132" spans="1:30" ht="19.5" hidden="1" customHeight="1" x14ac:dyDescent="0.5">
      <c r="A132" s="162">
        <v>6</v>
      </c>
      <c r="B132" s="159">
        <v>1647</v>
      </c>
      <c r="C132" s="159">
        <v>839.97</v>
      </c>
      <c r="D132" s="159">
        <v>428.22</v>
      </c>
      <c r="E132" s="159">
        <v>145.48500000000001</v>
      </c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</row>
    <row r="133" spans="1:30" ht="19.5" hidden="1" customHeight="1" x14ac:dyDescent="0.5">
      <c r="A133" s="162">
        <v>18</v>
      </c>
      <c r="B133" s="159">
        <v>2306</v>
      </c>
      <c r="C133" s="159">
        <v>1176.06</v>
      </c>
      <c r="D133" s="159">
        <v>599.56000000000006</v>
      </c>
      <c r="E133" s="159">
        <v>203.69666666666666</v>
      </c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</row>
    <row r="134" spans="1:30" ht="19.5" hidden="1" customHeight="1" x14ac:dyDescent="0.5">
      <c r="A134" s="162">
        <v>25</v>
      </c>
      <c r="B134" s="159">
        <v>2745</v>
      </c>
      <c r="C134" s="159">
        <v>1399.95</v>
      </c>
      <c r="D134" s="159">
        <v>713.7</v>
      </c>
      <c r="E134" s="159">
        <v>242.47500000000002</v>
      </c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</row>
    <row r="135" spans="1:30" ht="19.5" hidden="1" customHeight="1" x14ac:dyDescent="0.5">
      <c r="A135" s="162">
        <v>30</v>
      </c>
      <c r="B135" s="159">
        <v>2883</v>
      </c>
      <c r="C135" s="159">
        <v>1470.33</v>
      </c>
      <c r="D135" s="159">
        <v>749.58</v>
      </c>
      <c r="E135" s="159">
        <v>254.66500000000002</v>
      </c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</row>
    <row r="136" spans="1:30" ht="19.5" hidden="1" customHeight="1" x14ac:dyDescent="0.5">
      <c r="A136" s="162">
        <v>35</v>
      </c>
      <c r="B136" s="159">
        <v>3085</v>
      </c>
      <c r="C136" s="159">
        <v>1573.3500000000001</v>
      </c>
      <c r="D136" s="159">
        <v>802.1</v>
      </c>
      <c r="E136" s="159">
        <v>272.50833333333333</v>
      </c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</row>
    <row r="137" spans="1:30" ht="19.5" hidden="1" customHeight="1" x14ac:dyDescent="0.5">
      <c r="A137" s="162">
        <v>40</v>
      </c>
      <c r="B137" s="159">
        <v>3301</v>
      </c>
      <c r="C137" s="159">
        <v>1683.51</v>
      </c>
      <c r="D137" s="159">
        <v>858.26</v>
      </c>
      <c r="E137" s="159">
        <v>291.58833333333331</v>
      </c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</row>
    <row r="138" spans="1:30" ht="19.5" hidden="1" customHeight="1" x14ac:dyDescent="0.5">
      <c r="A138" s="162">
        <v>45</v>
      </c>
      <c r="B138" s="159">
        <v>4391</v>
      </c>
      <c r="C138" s="159">
        <v>2239.41</v>
      </c>
      <c r="D138" s="159">
        <v>1141.6600000000001</v>
      </c>
      <c r="E138" s="159">
        <v>387.87166666666673</v>
      </c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</row>
    <row r="139" spans="1:30" ht="19.5" hidden="1" customHeight="1" x14ac:dyDescent="0.5">
      <c r="A139" s="162">
        <v>50</v>
      </c>
      <c r="B139" s="159">
        <v>5358</v>
      </c>
      <c r="C139" s="159">
        <v>2732.58</v>
      </c>
      <c r="D139" s="159">
        <v>1393.0800000000002</v>
      </c>
      <c r="E139" s="159">
        <v>473.29</v>
      </c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</row>
    <row r="140" spans="1:30" ht="19.5" hidden="1" customHeight="1" x14ac:dyDescent="0.5">
      <c r="A140" s="162">
        <v>55</v>
      </c>
      <c r="B140" s="159">
        <v>7287</v>
      </c>
      <c r="C140" s="159">
        <v>3716.37</v>
      </c>
      <c r="D140" s="159">
        <v>1894.6200000000001</v>
      </c>
      <c r="E140" s="159">
        <v>643.68500000000006</v>
      </c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</row>
    <row r="141" spans="1:30" ht="19.5" hidden="1" customHeight="1" x14ac:dyDescent="0.5">
      <c r="A141" s="162">
        <v>60</v>
      </c>
      <c r="B141" s="159">
        <v>10057</v>
      </c>
      <c r="C141" s="159">
        <v>5129.07</v>
      </c>
      <c r="D141" s="159">
        <v>2614.8200000000002</v>
      </c>
      <c r="E141" s="159">
        <v>888.36833333333345</v>
      </c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</row>
    <row r="142" spans="1:30" ht="19.5" hidden="1" customHeight="1" x14ac:dyDescent="0.5">
      <c r="A142" s="162">
        <v>65</v>
      </c>
      <c r="B142" s="159">
        <v>12471</v>
      </c>
      <c r="C142" s="159">
        <v>6360.21</v>
      </c>
      <c r="D142" s="159">
        <v>3242.46</v>
      </c>
      <c r="E142" s="159">
        <v>1101.605</v>
      </c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</row>
    <row r="143" spans="1:30" ht="19.5" hidden="1" customHeight="1" x14ac:dyDescent="0.5">
      <c r="A143" s="162">
        <v>70</v>
      </c>
      <c r="B143" s="159">
        <v>15465</v>
      </c>
      <c r="C143" s="159">
        <v>7887.1500000000005</v>
      </c>
      <c r="D143" s="159">
        <v>4020.9</v>
      </c>
      <c r="E143" s="159">
        <v>1366.075</v>
      </c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</row>
    <row r="144" spans="1:30" ht="20.25" hidden="1" customHeight="1" thickBot="1" x14ac:dyDescent="0.55000000000000004">
      <c r="A144" s="16">
        <v>75</v>
      </c>
      <c r="B144" s="17" t="s">
        <v>14</v>
      </c>
      <c r="C144" s="17" t="s">
        <v>14</v>
      </c>
      <c r="D144" s="160" t="s">
        <v>14</v>
      </c>
      <c r="E144" s="178" t="s">
        <v>14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</row>
    <row r="145" spans="1:30" ht="20.25" hidden="1" customHeight="1" thickBot="1" x14ac:dyDescent="0.55000000000000004">
      <c r="A145" s="55"/>
      <c r="B145" s="65"/>
      <c r="C145" s="65"/>
      <c r="D145" s="195"/>
      <c r="E145" s="19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</row>
    <row r="146" spans="1:30" ht="20.25" hidden="1" customHeight="1" thickBot="1" x14ac:dyDescent="0.55000000000000004">
      <c r="A146" s="66" t="s">
        <v>116</v>
      </c>
      <c r="B146" s="184" t="s">
        <v>1</v>
      </c>
      <c r="C146" s="187" t="s">
        <v>2</v>
      </c>
      <c r="D146" s="187" t="s">
        <v>111</v>
      </c>
      <c r="E146" s="79" t="s">
        <v>112</v>
      </c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</row>
    <row r="147" spans="1:30" ht="20.25" hidden="1" customHeight="1" x14ac:dyDescent="0.5">
      <c r="A147" s="76" t="s">
        <v>113</v>
      </c>
      <c r="B147" s="185">
        <v>75</v>
      </c>
      <c r="C147" s="188">
        <v>38.25</v>
      </c>
      <c r="D147" s="192">
        <v>19.5</v>
      </c>
      <c r="E147" s="67">
        <v>6.63</v>
      </c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</row>
    <row r="148" spans="1:30" ht="20.25" hidden="1" customHeight="1" thickBot="1" x14ac:dyDescent="0.55000000000000004">
      <c r="A148" s="77" t="s">
        <v>114</v>
      </c>
      <c r="B148" s="186">
        <v>100</v>
      </c>
      <c r="C148" s="189">
        <v>51</v>
      </c>
      <c r="D148" s="193">
        <v>26</v>
      </c>
      <c r="E148" s="68">
        <v>8.83</v>
      </c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</row>
    <row r="149" spans="1:30" ht="20.25" hidden="1" customHeight="1" thickBot="1" x14ac:dyDescent="0.55000000000000004">
      <c r="A149" s="78" t="s">
        <v>122</v>
      </c>
      <c r="B149" s="186">
        <v>300</v>
      </c>
      <c r="C149" s="190">
        <v>153</v>
      </c>
      <c r="D149" s="190">
        <v>78</v>
      </c>
      <c r="E149" s="80">
        <v>27</v>
      </c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</row>
    <row r="150" spans="1:30" s="1" customFormat="1" ht="19.5" hidden="1" customHeight="1" thickBot="1" x14ac:dyDescent="0.55000000000000004">
      <c r="A150" s="78" t="s">
        <v>123</v>
      </c>
      <c r="B150" s="186">
        <v>600</v>
      </c>
      <c r="C150" s="191">
        <v>306</v>
      </c>
      <c r="D150" s="191">
        <v>156</v>
      </c>
      <c r="E150" s="81">
        <v>53</v>
      </c>
      <c r="F150" s="56"/>
      <c r="G150" s="56"/>
      <c r="H150" s="56"/>
      <c r="I150" s="57"/>
      <c r="J150" s="57"/>
      <c r="K150" s="56"/>
      <c r="L150" s="57"/>
      <c r="M150" s="57"/>
      <c r="N150" s="3"/>
      <c r="O150" s="3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</row>
    <row r="151" spans="1:30" s="1" customFormat="1" ht="19.5" hidden="1" customHeight="1" x14ac:dyDescent="0.5">
      <c r="A151" s="55"/>
      <c r="B151" s="56"/>
      <c r="C151" s="56"/>
      <c r="D151" s="194"/>
      <c r="E151" s="56"/>
      <c r="F151" s="56"/>
      <c r="G151" s="56"/>
      <c r="H151" s="56"/>
      <c r="I151" s="57"/>
      <c r="J151" s="57"/>
      <c r="K151" s="56"/>
      <c r="L151" s="57"/>
      <c r="M151" s="57"/>
      <c r="N151" s="3"/>
      <c r="O151" s="3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</row>
    <row r="152" spans="1:30" s="1" customFormat="1" ht="19.5" hidden="1" customHeight="1" x14ac:dyDescent="0.5">
      <c r="A152" s="55"/>
      <c r="B152" s="56"/>
      <c r="C152" s="56"/>
      <c r="D152" s="56"/>
      <c r="E152" s="56"/>
      <c r="F152" s="56"/>
      <c r="G152" s="56"/>
      <c r="H152" s="56"/>
      <c r="I152" s="57"/>
      <c r="J152" s="57"/>
      <c r="K152" s="56"/>
      <c r="L152" s="57"/>
      <c r="M152" s="57"/>
      <c r="N152" s="3"/>
      <c r="O152" s="3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</row>
    <row r="153" spans="1:30" s="1" customFormat="1" ht="19.5" hidden="1" customHeight="1" x14ac:dyDescent="0.5">
      <c r="A153" s="55"/>
      <c r="B153" s="56"/>
      <c r="C153" s="56"/>
      <c r="D153" s="56"/>
      <c r="E153" s="56"/>
      <c r="F153" s="56"/>
      <c r="G153" s="56"/>
      <c r="H153" s="56"/>
      <c r="I153" s="57"/>
      <c r="J153" s="57"/>
      <c r="K153" s="56"/>
      <c r="L153" s="57"/>
      <c r="M153" s="57"/>
      <c r="N153" s="3"/>
      <c r="O153" s="3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</row>
    <row r="154" spans="1:30" s="1" customFormat="1" ht="19.5" hidden="1" customHeight="1" x14ac:dyDescent="0.5">
      <c r="I154" s="31"/>
      <c r="J154" s="31"/>
      <c r="L154" s="31"/>
      <c r="M154" s="31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</row>
    <row r="155" spans="1:30" s="1" customFormat="1" ht="19.5" hidden="1" customHeight="1" x14ac:dyDescent="0.5">
      <c r="A155" s="2" t="s">
        <v>16</v>
      </c>
      <c r="B155" s="7"/>
      <c r="C155" s="22" t="str">
        <f>'Applicant Information'!L3</f>
        <v>English / Inglés</v>
      </c>
      <c r="D155" s="22"/>
      <c r="I155" s="31"/>
      <c r="J155" s="31"/>
      <c r="L155" s="31"/>
      <c r="M155" s="31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</row>
    <row r="156" spans="1:30" s="1" customFormat="1" ht="19.5" hidden="1" customHeight="1" x14ac:dyDescent="0.5">
      <c r="A156" s="23" t="s">
        <v>17</v>
      </c>
      <c r="B156" s="5"/>
      <c r="I156" s="31"/>
      <c r="J156" s="31"/>
      <c r="L156" s="31"/>
      <c r="M156" s="31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</row>
    <row r="157" spans="1:30" s="1" customFormat="1" ht="19.5" hidden="1" customHeight="1" x14ac:dyDescent="0.5">
      <c r="A157" s="23"/>
      <c r="B157" s="5"/>
      <c r="I157" s="31"/>
      <c r="J157" s="31"/>
      <c r="L157" s="31"/>
      <c r="M157" s="31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</row>
    <row r="158" spans="1:30" s="1" customFormat="1" ht="19.5" hidden="1" customHeight="1" x14ac:dyDescent="0.5">
      <c r="A158" s="23"/>
      <c r="B158" s="5"/>
      <c r="G158" s="203"/>
      <c r="I158" s="31"/>
      <c r="J158" s="31"/>
      <c r="L158" s="31"/>
      <c r="M158" s="31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</row>
    <row r="159" spans="1:30" s="1" customFormat="1" ht="19.5" hidden="1" customHeight="1" x14ac:dyDescent="0.5">
      <c r="A159" s="23"/>
      <c r="B159" s="5"/>
      <c r="G159" s="203"/>
      <c r="I159" s="31"/>
      <c r="J159" s="31"/>
      <c r="L159" s="31"/>
      <c r="M159" s="31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</row>
    <row r="160" spans="1:30" s="1" customFormat="1" ht="19.5" hidden="1" customHeight="1" x14ac:dyDescent="0.5">
      <c r="A160" s="23"/>
      <c r="B160" s="5"/>
      <c r="G160" s="203"/>
      <c r="I160" s="31"/>
      <c r="J160" s="31"/>
      <c r="L160" s="31"/>
      <c r="M160" s="31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</row>
    <row r="161" spans="1:30" s="1" customFormat="1" ht="19.5" hidden="1" customHeight="1" x14ac:dyDescent="0.5">
      <c r="A161" s="272" t="str">
        <f>IF($C$155='Applicant Information'!$A$54,Superior!K161,Superior!L161)</f>
        <v>DESCRIPTION</v>
      </c>
      <c r="B161" s="273"/>
      <c r="C161" s="273"/>
      <c r="D161" s="273" t="str">
        <f>IF($C$155='Applicant Information'!$A$54,Superior!L161,Superior!O161)</f>
        <v>COVERAGE</v>
      </c>
      <c r="E161" s="273"/>
      <c r="F161" s="273"/>
      <c r="G161" s="274"/>
      <c r="J161" s="45"/>
      <c r="K161" s="47" t="s">
        <v>19</v>
      </c>
      <c r="L161" s="32" t="s">
        <v>20</v>
      </c>
      <c r="M161" s="29"/>
      <c r="N161" s="54" t="s">
        <v>31</v>
      </c>
      <c r="O161" s="47" t="s">
        <v>21</v>
      </c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</row>
    <row r="162" spans="1:30" s="1" customFormat="1" ht="19.5" hidden="1" customHeight="1" x14ac:dyDescent="0.5">
      <c r="A162" s="266" t="str">
        <f>IF($C$155='Applicant Information'!$A$54,Superior!K162,Superior!N162)</f>
        <v>Maximum cover per person, per Policy Year</v>
      </c>
      <c r="B162" s="267"/>
      <c r="C162" s="268"/>
      <c r="D162" s="297" t="str">
        <f>IF($C$155='Applicant Information'!$A$54,Superior!L162,Superior!O162)</f>
        <v>US$4,000,000</v>
      </c>
      <c r="E162" s="267"/>
      <c r="F162" s="267"/>
      <c r="G162" s="298"/>
      <c r="J162" s="46"/>
      <c r="K162" s="40" t="s">
        <v>541</v>
      </c>
      <c r="L162" s="24" t="s">
        <v>495</v>
      </c>
      <c r="M162" s="29"/>
      <c r="N162" s="39" t="s">
        <v>63</v>
      </c>
      <c r="O162" s="39" t="s">
        <v>53</v>
      </c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</row>
    <row r="163" spans="1:30" s="1" customFormat="1" ht="19.5" hidden="1" customHeight="1" x14ac:dyDescent="0.5">
      <c r="A163" s="260" t="str">
        <f>IF($C$155='Applicant Information'!$A$54,Superior!K163,Superior!N163)</f>
        <v>Age limit to apply</v>
      </c>
      <c r="B163" s="261"/>
      <c r="C163" s="262"/>
      <c r="D163" s="282" t="str">
        <f>IF($C$155='Applicant Information'!$A$54,Superior!L163,Superior!O163)</f>
        <v>74 years</v>
      </c>
      <c r="E163" s="261"/>
      <c r="F163" s="261"/>
      <c r="G163" s="283"/>
      <c r="J163" s="46"/>
      <c r="K163" s="39" t="s">
        <v>22</v>
      </c>
      <c r="L163" s="24" t="s">
        <v>396</v>
      </c>
      <c r="M163" s="29"/>
      <c r="N163" s="39" t="s">
        <v>23</v>
      </c>
      <c r="O163" s="39">
        <v>75</v>
      </c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</row>
    <row r="164" spans="1:30" s="1" customFormat="1" ht="279.75" hidden="1" customHeight="1" x14ac:dyDescent="0.5">
      <c r="A164" s="263" t="str">
        <f>IF($C$155='Applicant Information'!$A$54,Superior!K164,Superior!N164)</f>
        <v>Geographical cover options</v>
      </c>
      <c r="B164" s="264"/>
      <c r="C164" s="265"/>
      <c r="D164" s="290" t="str">
        <f>IF($C$155='Applicant Information'!$A$54,Superior!L164,Superior!O164)</f>
        <v xml:space="preserve"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 Worldwide including USA elective treatment                                                               •  Worldwide excluding USA                                                                                           • Africa area of cover restriction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S.E. Asia area of cover restriction
For insureds residing in Brunei, Cambodia, Indonesia, Laos, Malaysia, Myanmar, the Philippines, Thailand, Timor-Leste (East Timor) and Vietnam, the S.E. area of cover restriction will include Singapore but exclude Mainland China, Hong Kong, Japan and South Korea.  </v>
      </c>
      <c r="E164" s="264"/>
      <c r="F164" s="264"/>
      <c r="G164" s="291"/>
      <c r="J164" s="46"/>
      <c r="K164" s="40" t="s">
        <v>535</v>
      </c>
      <c r="L164" s="24" t="s">
        <v>538</v>
      </c>
      <c r="M164" s="29"/>
      <c r="N164" s="39" t="s">
        <v>64</v>
      </c>
      <c r="O164" s="40" t="s">
        <v>66</v>
      </c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</row>
    <row r="165" spans="1:30" s="1" customFormat="1" ht="19.5" hidden="1" customHeight="1" x14ac:dyDescent="0.5">
      <c r="A165" s="272" t="str">
        <f>IF($C$155='Applicant Information'!$A$54,Superior!K165,Superior!N165)</f>
        <v>INPATIENT BENEFITS</v>
      </c>
      <c r="B165" s="273"/>
      <c r="C165" s="273"/>
      <c r="D165" s="273"/>
      <c r="E165" s="273"/>
      <c r="F165" s="273"/>
      <c r="G165" s="274"/>
      <c r="J165" s="46"/>
      <c r="K165" s="39" t="s">
        <v>27</v>
      </c>
      <c r="L165" s="33"/>
      <c r="M165" s="29"/>
      <c r="N165" s="39" t="s">
        <v>32</v>
      </c>
      <c r="O165" s="39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</row>
    <row r="166" spans="1:30" s="1" customFormat="1" ht="54.75" hidden="1" customHeight="1" x14ac:dyDescent="0.5">
      <c r="A166" s="266" t="str">
        <f>IF($C$155='Applicant Information'!$A$54,Superior!K166,Superior!N166)</f>
        <v xml:space="preserve">Adult companion accommodation 
(related to a covered hospitalisation of an insured child under age 18)
</v>
      </c>
      <c r="B166" s="267"/>
      <c r="C166" s="268"/>
      <c r="D166" s="275" t="str">
        <f>IF($C$155='Applicant Information'!$A$54,Superior!L166,Superior!O166)</f>
        <v>Up to Policy maximum</v>
      </c>
      <c r="E166" s="276"/>
      <c r="F166" s="276"/>
      <c r="G166" s="277"/>
      <c r="J166" s="46"/>
      <c r="K166" s="24" t="s">
        <v>400</v>
      </c>
      <c r="L166" s="33" t="s">
        <v>397</v>
      </c>
      <c r="M166" s="29"/>
      <c r="N166" s="40" t="s">
        <v>83</v>
      </c>
      <c r="O166" s="52">
        <v>1</v>
      </c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</row>
    <row r="167" spans="1:30" s="1" customFormat="1" ht="19.5" hidden="1" customHeight="1" x14ac:dyDescent="0.5">
      <c r="A167" s="260" t="str">
        <f>IF($C$155='Applicant Information'!$A$54,Superior!K167,Superior!N167)</f>
        <v>Psychiatric treatment</v>
      </c>
      <c r="B167" s="261"/>
      <c r="C167" s="262"/>
      <c r="D167" s="257" t="str">
        <f>IF($C$155='Applicant Information'!$A$54,Superior!L167,Superior!O167)</f>
        <v>Up to Policy maximum, max. of 30 days</v>
      </c>
      <c r="E167" s="258"/>
      <c r="F167" s="258"/>
      <c r="G167" s="259"/>
      <c r="J167" s="46"/>
      <c r="K167" s="40" t="s">
        <v>398</v>
      </c>
      <c r="L167" s="33" t="s">
        <v>399</v>
      </c>
      <c r="M167" s="29"/>
      <c r="N167" s="39" t="s">
        <v>33</v>
      </c>
      <c r="O167" s="24" t="s">
        <v>69</v>
      </c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</row>
    <row r="168" spans="1:30" s="1" customFormat="1" ht="19.5" hidden="1" customHeight="1" x14ac:dyDescent="0.5">
      <c r="A168" s="263" t="str">
        <f>IF($C$155='Applicant Information'!$A$54,Superior!K168,Superior!N168)</f>
        <v>Standard Private Room (room and board)</v>
      </c>
      <c r="B168" s="264"/>
      <c r="C168" s="265"/>
      <c r="D168" s="269" t="str">
        <f>IF($C$155='Applicant Information'!$A$54,Superior!L168,Superior!O168)</f>
        <v>100% UCR, up to Policy maximum</v>
      </c>
      <c r="E168" s="270"/>
      <c r="F168" s="270"/>
      <c r="G168" s="271"/>
      <c r="J168" s="46"/>
      <c r="K168" s="40" t="s">
        <v>401</v>
      </c>
      <c r="L168" s="33" t="s">
        <v>402</v>
      </c>
      <c r="M168" s="29"/>
      <c r="N168" s="39" t="s">
        <v>34</v>
      </c>
      <c r="O168" s="52">
        <v>1</v>
      </c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</row>
    <row r="169" spans="1:30" s="1" customFormat="1" ht="19.5" hidden="1" customHeight="1" x14ac:dyDescent="0.5">
      <c r="A169" s="272" t="str">
        <f>IF($C$155='Applicant Information'!$A$54,Superior!K169,Superior!N169)</f>
        <v>OUTPATIENT BENEFITS</v>
      </c>
      <c r="B169" s="273"/>
      <c r="C169" s="273"/>
      <c r="D169" s="273"/>
      <c r="E169" s="273"/>
      <c r="F169" s="273"/>
      <c r="G169" s="274"/>
      <c r="J169" s="46"/>
      <c r="K169" s="48" t="s">
        <v>28</v>
      </c>
      <c r="L169" s="34"/>
      <c r="M169" s="30"/>
      <c r="N169" s="48" t="s">
        <v>35</v>
      </c>
      <c r="O169" s="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</row>
    <row r="170" spans="1:30" s="1" customFormat="1" ht="39.75" hidden="1" customHeight="1" x14ac:dyDescent="0.5">
      <c r="A170" s="266" t="str">
        <f>IF($C$155='Applicant Information'!$A$54,Superior!K170,Superior!N170)</f>
        <v>Complementary therapy including physiotherapy,  Traditional Chinese Medicine (TCM) and Ayurvedic treatment</v>
      </c>
      <c r="B170" s="267"/>
      <c r="C170" s="268"/>
      <c r="D170" s="275" t="str">
        <f>IF($C$155='Applicant Information'!$A$54,Superior!L170,Superior!O170)</f>
        <v>Up to Policy maximum, pre-authorisation required after 10 sessions</v>
      </c>
      <c r="E170" s="276"/>
      <c r="F170" s="276"/>
      <c r="G170" s="277"/>
      <c r="J170" s="46"/>
      <c r="K170" s="24" t="s">
        <v>403</v>
      </c>
      <c r="L170" s="24" t="s">
        <v>404</v>
      </c>
      <c r="M170" s="29"/>
      <c r="N170" s="39" t="s">
        <v>36</v>
      </c>
      <c r="O170" s="52">
        <v>1</v>
      </c>
    </row>
    <row r="171" spans="1:30" s="1" customFormat="1" ht="19.5" hidden="1" customHeight="1" x14ac:dyDescent="0.5">
      <c r="A171" s="260" t="str">
        <f>IF($C$155='Applicant Information'!$A$54,Superior!K171,Superior!N171)</f>
        <v>Day-care Treatment</v>
      </c>
      <c r="B171" s="261"/>
      <c r="C171" s="262"/>
      <c r="D171" s="257" t="str">
        <f>IF($C$155='Applicant Information'!$A$54,Superior!L171,Superior!O171)</f>
        <v>Up to Policy maximum</v>
      </c>
      <c r="E171" s="258"/>
      <c r="F171" s="258"/>
      <c r="G171" s="259"/>
      <c r="J171" s="46"/>
      <c r="K171" s="40" t="s">
        <v>405</v>
      </c>
      <c r="L171" s="24" t="s">
        <v>397</v>
      </c>
      <c r="M171" s="29"/>
      <c r="N171" s="39" t="s">
        <v>37</v>
      </c>
      <c r="O171" s="52">
        <v>1</v>
      </c>
    </row>
    <row r="172" spans="1:30" s="1" customFormat="1" ht="19.5" hidden="1" customHeight="1" x14ac:dyDescent="0.5">
      <c r="A172" s="260" t="str">
        <f>IF($C$155='Applicant Information'!$A$54,Superior!K172,Superior!N172)</f>
        <v>General practitioner and specialist fees</v>
      </c>
      <c r="B172" s="261"/>
      <c r="C172" s="262"/>
      <c r="D172" s="257" t="str">
        <f>IF($C$155='Applicant Information'!$A$54,Superior!L172,Superior!O172)</f>
        <v>Up to Policy maximum</v>
      </c>
      <c r="E172" s="258"/>
      <c r="F172" s="258"/>
      <c r="G172" s="259"/>
      <c r="J172" s="46"/>
      <c r="K172" s="40" t="s">
        <v>406</v>
      </c>
      <c r="L172" s="24" t="s">
        <v>397</v>
      </c>
      <c r="M172" s="29"/>
      <c r="N172" s="40" t="s">
        <v>78</v>
      </c>
      <c r="O172" s="52">
        <v>1</v>
      </c>
    </row>
    <row r="173" spans="1:30" s="1" customFormat="1" ht="34.5" hidden="1" customHeight="1" x14ac:dyDescent="0.5">
      <c r="A173" s="260" t="str">
        <f>IF($C$155='Applicant Information'!$A$54,Superior!K173,Superior!N173)</f>
        <v>Hormone replacement therapy to relieve the symptoms of menopause</v>
      </c>
      <c r="B173" s="261"/>
      <c r="C173" s="262"/>
      <c r="D173" s="257" t="str">
        <f>IF($C$155='Applicant Information'!$A$54,Superior!L173,Superior!O173)</f>
        <v>Up to US$250</v>
      </c>
      <c r="E173" s="258"/>
      <c r="F173" s="258"/>
      <c r="G173" s="259"/>
      <c r="J173" s="46"/>
      <c r="K173" s="40" t="s">
        <v>407</v>
      </c>
      <c r="L173" s="24" t="s">
        <v>496</v>
      </c>
      <c r="M173" s="29"/>
      <c r="N173" s="39" t="s">
        <v>38</v>
      </c>
      <c r="O173" s="52">
        <v>1</v>
      </c>
    </row>
    <row r="174" spans="1:30" s="1" customFormat="1" ht="19.5" hidden="1" customHeight="1" x14ac:dyDescent="0.5">
      <c r="A174" s="260" t="str">
        <f>IF($C$155='Applicant Information'!$A$54,Superior!K174,Superior!N174)</f>
        <v>Nursing care at home</v>
      </c>
      <c r="B174" s="261"/>
      <c r="C174" s="262"/>
      <c r="D174" s="257" t="str">
        <f>IF($C$155='Applicant Information'!$A$54,Superior!L174,Superior!O174)</f>
        <v>Up to Policy maximum, max. of 90 days</v>
      </c>
      <c r="E174" s="258"/>
      <c r="F174" s="258"/>
      <c r="G174" s="259"/>
      <c r="J174" s="46"/>
      <c r="K174" s="40" t="s">
        <v>408</v>
      </c>
      <c r="L174" s="24" t="s">
        <v>497</v>
      </c>
      <c r="M174" s="29"/>
      <c r="N174" s="40" t="s">
        <v>71</v>
      </c>
      <c r="O174" s="40" t="s">
        <v>88</v>
      </c>
    </row>
    <row r="175" spans="1:30" s="1" customFormat="1" ht="19.5" hidden="1" customHeight="1" x14ac:dyDescent="0.5">
      <c r="A175" s="260" t="str">
        <f>IF($C$155='Applicant Information'!$A$54,Superior!K175,Superior!N175)</f>
        <v>Out-patient surgery</v>
      </c>
      <c r="B175" s="261"/>
      <c r="C175" s="262"/>
      <c r="D175" s="257" t="str">
        <f>IF($C$155='Applicant Information'!$A$54,Superior!L175,Superior!O175)</f>
        <v>Up to Policy maximum</v>
      </c>
      <c r="E175" s="258"/>
      <c r="F175" s="258"/>
      <c r="G175" s="259"/>
      <c r="J175" s="46"/>
      <c r="K175" s="40" t="s">
        <v>409</v>
      </c>
      <c r="L175" s="33" t="s">
        <v>397</v>
      </c>
      <c r="M175" s="29"/>
      <c r="N175" s="39" t="s">
        <v>39</v>
      </c>
      <c r="O175" s="52">
        <v>1</v>
      </c>
    </row>
    <row r="176" spans="1:30" s="1" customFormat="1" ht="19.5" hidden="1" customHeight="1" x14ac:dyDescent="0.5">
      <c r="A176" s="260" t="str">
        <f>IF($C$155='Applicant Information'!$A$54,Superior!K176,Superior!N176)</f>
        <v>Prescription drugs</v>
      </c>
      <c r="B176" s="261"/>
      <c r="C176" s="262"/>
      <c r="D176" s="257" t="str">
        <f>IF($C$155='Applicant Information'!$A$54,Superior!L176,Superior!O176)</f>
        <v>Up to Policy maximum</v>
      </c>
      <c r="E176" s="258"/>
      <c r="F176" s="258"/>
      <c r="G176" s="259"/>
      <c r="J176" s="46"/>
      <c r="K176" s="40" t="s">
        <v>410</v>
      </c>
      <c r="L176" s="24" t="s">
        <v>397</v>
      </c>
      <c r="M176" s="29"/>
      <c r="N176" s="40" t="s">
        <v>84</v>
      </c>
      <c r="O176" s="24" t="s">
        <v>77</v>
      </c>
    </row>
    <row r="177" spans="1:15" s="1" customFormat="1" ht="19.5" hidden="1" customHeight="1" x14ac:dyDescent="0.5">
      <c r="A177" s="282" t="str">
        <f>IF($C$155='Applicant Information'!$A$54,Superior!K177,Superior!N177)</f>
        <v>Psychiatric treatment</v>
      </c>
      <c r="B177" s="261"/>
      <c r="C177" s="262"/>
      <c r="D177" s="257" t="str">
        <f>IF($C$155='Applicant Information'!$A$54,Superior!L177,Superior!O177)</f>
        <v>Up to US$5,000</v>
      </c>
      <c r="E177" s="258"/>
      <c r="F177" s="258"/>
      <c r="G177" s="259"/>
      <c r="J177" s="46"/>
      <c r="K177" s="40" t="s">
        <v>398</v>
      </c>
      <c r="L177" s="24" t="s">
        <v>498</v>
      </c>
      <c r="M177" s="29"/>
      <c r="N177" s="39" t="s">
        <v>65</v>
      </c>
      <c r="O177" s="39" t="s">
        <v>54</v>
      </c>
    </row>
    <row r="178" spans="1:15" s="1" customFormat="1" ht="19.5" hidden="1" customHeight="1" x14ac:dyDescent="0.5">
      <c r="A178" s="290" t="str">
        <f>IF($C$155='Applicant Information'!$A$54,Superior!K178,Superior!N178)</f>
        <v>Travel vaccinations and preventive medication e.g. against malaria</v>
      </c>
      <c r="B178" s="264"/>
      <c r="C178" s="265"/>
      <c r="D178" s="269" t="str">
        <f>IF($C$155='Applicant Information'!$A$54,Superior!L178,Superior!O178)</f>
        <v>Up to US$250</v>
      </c>
      <c r="E178" s="270"/>
      <c r="F178" s="270"/>
      <c r="G178" s="271"/>
      <c r="J178" s="46"/>
      <c r="K178" s="40" t="s">
        <v>411</v>
      </c>
      <c r="L178" s="24" t="s">
        <v>496</v>
      </c>
      <c r="M178" s="29"/>
      <c r="N178" s="39"/>
      <c r="O178" s="39"/>
    </row>
    <row r="179" spans="1:15" s="1" customFormat="1" ht="19.5" hidden="1" customHeight="1" x14ac:dyDescent="0.5">
      <c r="A179" s="284" t="str">
        <f>IF($C$155='Applicant Information'!$A$54,Superior!K179,Superior!N179)</f>
        <v>MATERNITY BENEFITS</v>
      </c>
      <c r="B179" s="285"/>
      <c r="C179" s="285"/>
      <c r="D179" s="286"/>
      <c r="E179" s="286"/>
      <c r="F179" s="286"/>
      <c r="G179" s="287"/>
      <c r="J179" s="46"/>
      <c r="K179" s="49" t="s">
        <v>80</v>
      </c>
      <c r="L179" s="42"/>
      <c r="M179" s="29"/>
      <c r="N179" s="49" t="s">
        <v>81</v>
      </c>
      <c r="O179" s="51"/>
    </row>
    <row r="180" spans="1:15" s="1" customFormat="1" ht="19.5" hidden="1" customHeight="1" x14ac:dyDescent="0.5">
      <c r="A180" s="260" t="str">
        <f>IF($C$155='Applicant Information'!$A$54,Superior!K180,Superior!N180)</f>
        <v>Maternity and Birth Complications</v>
      </c>
      <c r="B180" s="261"/>
      <c r="C180" s="262"/>
      <c r="D180" s="257" t="str">
        <f>IF($C$155='Applicant Information'!$A$54,Superior!L180,Superior!O180)</f>
        <v>Up to Policy maximum</v>
      </c>
      <c r="E180" s="258"/>
      <c r="F180" s="258"/>
      <c r="G180" s="259"/>
      <c r="J180" s="46"/>
      <c r="K180" s="33" t="s">
        <v>418</v>
      </c>
      <c r="L180" s="33" t="s">
        <v>397</v>
      </c>
      <c r="M180" s="29"/>
      <c r="N180" s="33" t="s">
        <v>62</v>
      </c>
      <c r="O180" s="52">
        <v>1</v>
      </c>
    </row>
    <row r="181" spans="1:15" s="1" customFormat="1" ht="19.5" hidden="1" customHeight="1" x14ac:dyDescent="0.5">
      <c r="A181" s="260" t="str">
        <f>IF($C$155='Applicant Information'!$A$54,Superior!K181,Superior!N181)</f>
        <v>Maternity care</v>
      </c>
      <c r="B181" s="261"/>
      <c r="C181" s="262"/>
      <c r="D181" s="257" t="str">
        <f>IF($C$155='Applicant Information'!$A$54,Superior!L181,Superior!O181)</f>
        <v>Up to US$12,500</v>
      </c>
      <c r="E181" s="258"/>
      <c r="F181" s="258"/>
      <c r="G181" s="259"/>
      <c r="J181" s="46"/>
      <c r="K181" s="39" t="s">
        <v>419</v>
      </c>
      <c r="L181" s="24" t="s">
        <v>522</v>
      </c>
      <c r="M181" s="29"/>
      <c r="N181" s="39" t="s">
        <v>41</v>
      </c>
      <c r="O181" s="52">
        <v>1</v>
      </c>
    </row>
    <row r="182" spans="1:15" s="1" customFormat="1" ht="19.5" hidden="1" customHeight="1" x14ac:dyDescent="0.5">
      <c r="A182" s="263" t="str">
        <f>IF($C$155='Applicant Information'!$A$54,Superior!K182,Superior!N182)</f>
        <v>New-born cover</v>
      </c>
      <c r="B182" s="264"/>
      <c r="C182" s="265"/>
      <c r="D182" s="269" t="str">
        <f>IF($C$155='Applicant Information'!$A$54,Superior!L182,Superior!O182)</f>
        <v>Up to US$100,000</v>
      </c>
      <c r="E182" s="270"/>
      <c r="F182" s="270"/>
      <c r="G182" s="271"/>
      <c r="J182" s="46"/>
      <c r="K182" s="40" t="s">
        <v>421</v>
      </c>
      <c r="L182" s="24" t="s">
        <v>499</v>
      </c>
      <c r="M182" s="29"/>
      <c r="N182" s="39" t="s">
        <v>42</v>
      </c>
      <c r="O182" s="39" t="s">
        <v>55</v>
      </c>
    </row>
    <row r="183" spans="1:15" s="1" customFormat="1" ht="19.5" hidden="1" customHeight="1" x14ac:dyDescent="0.5">
      <c r="A183" s="272" t="str">
        <f>IF($C$155='Applicant Information'!$A$54,Superior!K183,Superior!N183)</f>
        <v>MEDICAL EVACUATION BENEFITS</v>
      </c>
      <c r="B183" s="273"/>
      <c r="C183" s="273"/>
      <c r="D183" s="288"/>
      <c r="E183" s="288"/>
      <c r="F183" s="288"/>
      <c r="G183" s="289"/>
      <c r="J183" s="46"/>
      <c r="K183" s="49" t="s">
        <v>29</v>
      </c>
      <c r="L183" s="41"/>
      <c r="M183" s="29"/>
      <c r="N183" s="49" t="s">
        <v>456</v>
      </c>
      <c r="O183" s="49"/>
    </row>
    <row r="184" spans="1:15" s="1" customFormat="1" ht="36.75" hidden="1" customHeight="1" x14ac:dyDescent="0.5">
      <c r="A184" s="260" t="str">
        <f>IF($C$155='Applicant Information'!$A$54,Superior!K184,Superior!N184)</f>
        <v>Emergency transportation by Air Ambulance &amp; Emergency medical evacuation</v>
      </c>
      <c r="B184" s="261"/>
      <c r="C184" s="262"/>
      <c r="D184" s="257" t="str">
        <f>IF($C$155='Applicant Information'!$A$54,Superior!L184,Superior!O184)</f>
        <v>Up to Policy maximum</v>
      </c>
      <c r="E184" s="258"/>
      <c r="F184" s="258"/>
      <c r="G184" s="259"/>
      <c r="J184" s="46"/>
      <c r="K184" s="40" t="s">
        <v>423</v>
      </c>
      <c r="L184" s="24" t="s">
        <v>397</v>
      </c>
      <c r="M184" s="29"/>
      <c r="N184" s="39" t="s">
        <v>43</v>
      </c>
      <c r="O184" s="39" t="s">
        <v>56</v>
      </c>
    </row>
    <row r="185" spans="1:15" s="1" customFormat="1" ht="19.5" hidden="1" customHeight="1" x14ac:dyDescent="0.5">
      <c r="A185" s="263" t="str">
        <f>IF($C$155='Applicant Information'!$A$54,Superior!K185,Superior!N185)</f>
        <v>Repatriation of mortal remains</v>
      </c>
      <c r="B185" s="264"/>
      <c r="C185" s="265"/>
      <c r="D185" s="269" t="str">
        <f>IF($C$155='Applicant Information'!$A$54,Superior!L185,Superior!O185)</f>
        <v>Up to Policy maximum, US$10,000 for burial or cremation costs</v>
      </c>
      <c r="E185" s="270"/>
      <c r="F185" s="270"/>
      <c r="G185" s="271"/>
      <c r="J185" s="46"/>
      <c r="K185" s="40" t="s">
        <v>24</v>
      </c>
      <c r="L185" s="24" t="s">
        <v>500</v>
      </c>
      <c r="M185" s="29"/>
      <c r="N185" s="39" t="s">
        <v>44</v>
      </c>
      <c r="O185" s="39" t="s">
        <v>67</v>
      </c>
    </row>
    <row r="186" spans="1:15" s="1" customFormat="1" ht="19.5" hidden="1" customHeight="1" x14ac:dyDescent="0.5">
      <c r="A186" s="199" t="str">
        <f>IF($C$155='Applicant Information'!$A$54,Superior!K186,Superior!N186)</f>
        <v>GENERAL BENEFITS</v>
      </c>
      <c r="B186" s="280" t="str">
        <f>IF($C$155='Applicant Information'!$A$54,Superior!L186,Superior!O186)</f>
        <v>(The following benefits offer the same cover for both inpatient and out-patient procedures)</v>
      </c>
      <c r="C186" s="280"/>
      <c r="D186" s="280"/>
      <c r="E186" s="280"/>
      <c r="F186" s="280"/>
      <c r="G186" s="281"/>
      <c r="J186" s="46"/>
      <c r="K186" s="197" t="s">
        <v>79</v>
      </c>
      <c r="L186" s="198" t="s">
        <v>426</v>
      </c>
      <c r="M186" s="29"/>
      <c r="N186" s="197" t="s">
        <v>415</v>
      </c>
      <c r="O186" s="50"/>
    </row>
    <row r="187" spans="1:15" s="1" customFormat="1" ht="19.5" hidden="1" customHeight="1" x14ac:dyDescent="0.5">
      <c r="A187" s="266" t="str">
        <f>IF($C$155='Applicant Information'!$A$54,Superior!K187,Superior!N187)</f>
        <v xml:space="preserve">Congenital Conditions after 30 days from birth </v>
      </c>
      <c r="B187" s="267"/>
      <c r="C187" s="268"/>
      <c r="D187" s="275" t="str">
        <f>IF($C$155='Applicant Information'!$A$54,Superior!L187,Superior!O187)</f>
        <v>Up to US$100,000</v>
      </c>
      <c r="E187" s="276"/>
      <c r="F187" s="276"/>
      <c r="G187" s="277"/>
      <c r="J187" s="46"/>
      <c r="K187" s="40" t="s">
        <v>427</v>
      </c>
      <c r="L187" s="24" t="s">
        <v>499</v>
      </c>
      <c r="M187" s="29"/>
      <c r="N187" s="39" t="s">
        <v>45</v>
      </c>
      <c r="O187" s="39" t="s">
        <v>57</v>
      </c>
    </row>
    <row r="188" spans="1:15" s="1" customFormat="1" ht="19.5" hidden="1" customHeight="1" x14ac:dyDescent="0.5">
      <c r="A188" s="260" t="str">
        <f>IF($C$155='Applicant Information'!$A$54,Superior!K188,Superior!N188)</f>
        <v>Congenital Conditions from birth up to 30 days</v>
      </c>
      <c r="B188" s="261"/>
      <c r="C188" s="262"/>
      <c r="D188" s="257" t="str">
        <f>IF($C$155='Applicant Information'!$A$54,Superior!L188,Superior!O188)</f>
        <v>Covered under the newborn benefit</v>
      </c>
      <c r="E188" s="258"/>
      <c r="F188" s="258"/>
      <c r="G188" s="259"/>
      <c r="J188" s="46"/>
      <c r="K188" s="40" t="s">
        <v>515</v>
      </c>
      <c r="L188" s="24" t="s">
        <v>516</v>
      </c>
      <c r="M188" s="29"/>
      <c r="N188" s="39"/>
      <c r="O188" s="39"/>
    </row>
    <row r="189" spans="1:15" s="1" customFormat="1" ht="34.5" hidden="1" customHeight="1" x14ac:dyDescent="0.5">
      <c r="A189" s="260" t="str">
        <f>IF($C$155='Applicant Information'!$A$54,Superior!K189,Superior!N189)</f>
        <v>Diagnostic study services (laboratory tests, X-rays, CT, PET and MRI scans)</v>
      </c>
      <c r="B189" s="261"/>
      <c r="C189" s="262"/>
      <c r="D189" s="257" t="str">
        <f>IF($C$155='Applicant Information'!$A$54,Superior!L189,Superior!O189)</f>
        <v>Up to Policy maximum</v>
      </c>
      <c r="E189" s="258"/>
      <c r="F189" s="258"/>
      <c r="G189" s="259"/>
      <c r="J189" s="46"/>
      <c r="K189" s="40" t="s">
        <v>428</v>
      </c>
      <c r="L189" s="24" t="s">
        <v>397</v>
      </c>
      <c r="M189" s="29"/>
      <c r="N189" s="39" t="s">
        <v>46</v>
      </c>
      <c r="O189" s="39" t="s">
        <v>57</v>
      </c>
    </row>
    <row r="190" spans="1:15" s="1" customFormat="1" ht="19.5" hidden="1" customHeight="1" x14ac:dyDescent="0.5">
      <c r="A190" s="260" t="str">
        <f>IF($C$155='Applicant Information'!$A$54,Superior!K190,Superior!N190)</f>
        <v>External prostheses</v>
      </c>
      <c r="B190" s="261"/>
      <c r="C190" s="262"/>
      <c r="D190" s="257" t="str">
        <f>IF($C$155='Applicant Information'!$A$54,Superior!L190,Superior!O190)</f>
        <v>Up to US$2,000 per Policy year</v>
      </c>
      <c r="E190" s="258"/>
      <c r="F190" s="258"/>
      <c r="G190" s="259"/>
      <c r="J190" s="46"/>
      <c r="K190" s="24" t="s">
        <v>429</v>
      </c>
      <c r="L190" s="24" t="s">
        <v>501</v>
      </c>
      <c r="M190" s="29"/>
      <c r="N190" s="24" t="s">
        <v>61</v>
      </c>
      <c r="O190" s="39" t="s">
        <v>70</v>
      </c>
    </row>
    <row r="191" spans="1:15" s="1" customFormat="1" ht="19.5" hidden="1" customHeight="1" x14ac:dyDescent="0.5">
      <c r="A191" s="260" t="str">
        <f>IF($C$155='Applicant Information'!$A$54,Superior!K191,Superior!N191)</f>
        <v>HIV- AIDS treatment</v>
      </c>
      <c r="B191" s="261"/>
      <c r="C191" s="262"/>
      <c r="D191" s="257" t="str">
        <f>IF($C$155='Applicant Information'!$A$54,Superior!L191,Superior!O191)</f>
        <v>Up to US$50,000</v>
      </c>
      <c r="E191" s="258"/>
      <c r="F191" s="258"/>
      <c r="G191" s="259"/>
      <c r="J191" s="46"/>
      <c r="K191" s="40" t="s">
        <v>517</v>
      </c>
      <c r="L191" s="24" t="s">
        <v>431</v>
      </c>
      <c r="M191" s="29"/>
      <c r="N191" s="39" t="s">
        <v>46</v>
      </c>
      <c r="O191" s="39" t="s">
        <v>57</v>
      </c>
    </row>
    <row r="192" spans="1:15" s="1" customFormat="1" ht="19.5" hidden="1" customHeight="1" x14ac:dyDescent="0.5">
      <c r="A192" s="260" t="str">
        <f>IF($C$155='Applicant Information'!$A$54,Superior!K192,Superior!N192)</f>
        <v xml:space="preserve">Oncology treatments (cancer tests, drugs and treatment) </v>
      </c>
      <c r="B192" s="261"/>
      <c r="C192" s="262"/>
      <c r="D192" s="257" t="str">
        <f>IF($C$155='Applicant Information'!$A$54,Superior!L192,Superior!O192)</f>
        <v>Up to Policy maximum</v>
      </c>
      <c r="E192" s="258"/>
      <c r="F192" s="258"/>
      <c r="G192" s="259"/>
      <c r="J192" s="46"/>
      <c r="K192" s="24" t="s">
        <v>518</v>
      </c>
      <c r="L192" s="24" t="s">
        <v>397</v>
      </c>
      <c r="M192" s="29"/>
      <c r="N192" s="24" t="s">
        <v>61</v>
      </c>
      <c r="O192" s="39" t="s">
        <v>70</v>
      </c>
    </row>
    <row r="193" spans="1:15" s="1" customFormat="1" ht="19.5" hidden="1" customHeight="1" x14ac:dyDescent="0.5">
      <c r="A193" s="260" t="str">
        <f>IF($C$155='Applicant Information'!$A$54,Superior!K193,Superior!N193)</f>
        <v xml:space="preserve">Organ Transplant (per organ/tissue, per Lifetime) </v>
      </c>
      <c r="B193" s="261"/>
      <c r="C193" s="262"/>
      <c r="D193" s="257" t="str">
        <f>IF($C$155='Applicant Information'!$A$54,Superior!L193,Superior!O193)</f>
        <v>Full refund including US$50,000 for donor costs</v>
      </c>
      <c r="E193" s="258"/>
      <c r="F193" s="258"/>
      <c r="G193" s="259"/>
      <c r="J193" s="46"/>
      <c r="K193" s="40" t="s">
        <v>432</v>
      </c>
      <c r="L193" s="24" t="s">
        <v>433</v>
      </c>
      <c r="M193" s="29"/>
      <c r="N193" s="39" t="s">
        <v>46</v>
      </c>
      <c r="O193" s="39" t="s">
        <v>57</v>
      </c>
    </row>
    <row r="194" spans="1:15" s="1" customFormat="1" ht="19.5" hidden="1" customHeight="1" x14ac:dyDescent="0.5">
      <c r="A194" s="260" t="str">
        <f>IF($C$155='Applicant Information'!$A$54,Superior!K194,Superior!N194)</f>
        <v xml:space="preserve">Prescribed physical therapy and rehabilitation </v>
      </c>
      <c r="B194" s="261"/>
      <c r="C194" s="262"/>
      <c r="D194" s="257" t="str">
        <f>IF($C$155='Applicant Information'!$A$54,Superior!L194,Superior!O194)</f>
        <v>Up to Policy maximum, max. of 90 days per medical condition</v>
      </c>
      <c r="E194" s="258"/>
      <c r="F194" s="258"/>
      <c r="G194" s="259"/>
      <c r="J194" s="46"/>
      <c r="K194" s="24" t="s">
        <v>434</v>
      </c>
      <c r="L194" s="24" t="s">
        <v>502</v>
      </c>
      <c r="M194" s="29"/>
      <c r="N194" s="24" t="s">
        <v>61</v>
      </c>
      <c r="O194" s="39" t="s">
        <v>70</v>
      </c>
    </row>
    <row r="195" spans="1:15" s="1" customFormat="1" ht="19.5" hidden="1" customHeight="1" x14ac:dyDescent="0.5">
      <c r="A195" s="260" t="str">
        <f>IF($C$155='Applicant Information'!$A$54,Superior!K195,Superior!N195)</f>
        <v>Reconstructive surgery</v>
      </c>
      <c r="B195" s="261"/>
      <c r="C195" s="262"/>
      <c r="D195" s="257" t="str">
        <f>IF($C$155='Applicant Information'!$A$54,Superior!L195,Superior!O195)</f>
        <v>Up to Policy maximum</v>
      </c>
      <c r="E195" s="258"/>
      <c r="F195" s="258"/>
      <c r="G195" s="259"/>
      <c r="J195" s="46"/>
      <c r="K195" s="40" t="s">
        <v>436</v>
      </c>
      <c r="L195" s="24" t="s">
        <v>397</v>
      </c>
      <c r="M195" s="29"/>
      <c r="N195" s="39" t="s">
        <v>46</v>
      </c>
      <c r="O195" s="39" t="s">
        <v>57</v>
      </c>
    </row>
    <row r="196" spans="1:15" s="1" customFormat="1" ht="19.5" hidden="1" customHeight="1" x14ac:dyDescent="0.5">
      <c r="A196" s="260" t="str">
        <f>IF($C$155='Applicant Information'!$A$54,Superior!K196,Superior!N196)</f>
        <v>Renal failure and dialysis</v>
      </c>
      <c r="B196" s="261"/>
      <c r="C196" s="262"/>
      <c r="D196" s="257" t="str">
        <f>IF($C$155='Applicant Information'!$A$54,Superior!L196,Superior!O196)</f>
        <v>Up to Policy maximum</v>
      </c>
      <c r="E196" s="258"/>
      <c r="F196" s="258"/>
      <c r="G196" s="259"/>
      <c r="J196" s="46"/>
      <c r="K196" s="24" t="s">
        <v>437</v>
      </c>
      <c r="L196" s="24" t="s">
        <v>397</v>
      </c>
      <c r="M196" s="29"/>
      <c r="N196" s="24" t="s">
        <v>61</v>
      </c>
      <c r="O196" s="39" t="s">
        <v>70</v>
      </c>
    </row>
    <row r="197" spans="1:15" s="1" customFormat="1" ht="19.5" hidden="1" customHeight="1" x14ac:dyDescent="0.5">
      <c r="A197" s="260" t="str">
        <f>IF($C$155='Applicant Information'!$A$54,Superior!K197,Superior!N197)</f>
        <v xml:space="preserve">Routine management of Chronic Conditions </v>
      </c>
      <c r="B197" s="261"/>
      <c r="C197" s="262"/>
      <c r="D197" s="257" t="str">
        <f>IF($C$155='Applicant Information'!$A$54,Superior!L197,Superior!O197)</f>
        <v>Up to Policy maximum</v>
      </c>
      <c r="E197" s="258"/>
      <c r="F197" s="258"/>
      <c r="G197" s="259"/>
      <c r="J197" s="46"/>
      <c r="K197" s="40" t="s">
        <v>438</v>
      </c>
      <c r="L197" s="24" t="s">
        <v>397</v>
      </c>
      <c r="M197" s="29"/>
      <c r="N197" s="39" t="s">
        <v>25</v>
      </c>
      <c r="O197" s="52">
        <v>1</v>
      </c>
    </row>
    <row r="198" spans="1:15" s="1" customFormat="1" ht="19.5" hidden="1" customHeight="1" x14ac:dyDescent="0.5">
      <c r="A198" s="260" t="str">
        <f>IF($C$155='Applicant Information'!$A$54,Superior!K198,Superior!N198)</f>
        <v>Surgical procedures</v>
      </c>
      <c r="B198" s="261"/>
      <c r="C198" s="262"/>
      <c r="D198" s="257" t="str">
        <f>IF($C$155='Applicant Information'!$A$54,Superior!L198,Superior!O198)</f>
        <v>Up to Policy maximum</v>
      </c>
      <c r="E198" s="258"/>
      <c r="F198" s="258"/>
      <c r="G198" s="259"/>
      <c r="J198" s="46"/>
      <c r="K198" s="24" t="s">
        <v>439</v>
      </c>
      <c r="L198" s="24" t="s">
        <v>397</v>
      </c>
      <c r="M198" s="29"/>
      <c r="N198" s="24" t="s">
        <v>61</v>
      </c>
      <c r="O198" s="39" t="s">
        <v>70</v>
      </c>
    </row>
    <row r="199" spans="1:15" s="1" customFormat="1" ht="19.5" hidden="1" customHeight="1" x14ac:dyDescent="0.5">
      <c r="A199" s="263" t="str">
        <f>IF($C$155='Applicant Information'!$A$54,Superior!K199,Superior!N199)</f>
        <v>Terminal illness / Palliative care</v>
      </c>
      <c r="B199" s="264"/>
      <c r="C199" s="265"/>
      <c r="D199" s="269" t="str">
        <f>IF($C$155='Applicant Information'!$A$54,Superior!L199,Superior!O199)</f>
        <v>Up to US$100,000 per Lifetime</v>
      </c>
      <c r="E199" s="270"/>
      <c r="F199" s="270"/>
      <c r="G199" s="271"/>
      <c r="J199" s="46"/>
      <c r="K199" s="40" t="s">
        <v>440</v>
      </c>
      <c r="L199" s="24" t="s">
        <v>503</v>
      </c>
      <c r="M199" s="29"/>
      <c r="N199" s="39" t="s">
        <v>25</v>
      </c>
      <c r="O199" s="52">
        <v>1</v>
      </c>
    </row>
    <row r="200" spans="1:15" s="1" customFormat="1" ht="19.5" hidden="1" customHeight="1" x14ac:dyDescent="0.5">
      <c r="A200" s="272" t="str">
        <f>IF($C$155='Applicant Information'!$A$54,Superior!K200,Superior!N200)</f>
        <v>OTHER BENEFITS</v>
      </c>
      <c r="B200" s="273"/>
      <c r="C200" s="273"/>
      <c r="D200" s="273"/>
      <c r="E200" s="273"/>
      <c r="F200" s="273"/>
      <c r="G200" s="274"/>
      <c r="J200" s="46"/>
      <c r="K200" s="50" t="s">
        <v>30</v>
      </c>
      <c r="L200" s="38"/>
      <c r="M200" s="29"/>
      <c r="N200" s="50" t="s">
        <v>47</v>
      </c>
      <c r="O200" s="50"/>
    </row>
    <row r="201" spans="1:15" s="1" customFormat="1" ht="19.5" hidden="1" customHeight="1" x14ac:dyDescent="0.5">
      <c r="A201" s="266" t="str">
        <f>IF($C$155='Applicant Information'!$A$54,Superior!K201,Superior!N201)</f>
        <v>Emergency dental treatment</v>
      </c>
      <c r="B201" s="267"/>
      <c r="C201" s="268"/>
      <c r="D201" s="275" t="str">
        <f>IF($C$155='Applicant Information'!$A$54,Superior!L201,Superior!O201)</f>
        <v>Up to Policy maximum</v>
      </c>
      <c r="E201" s="276"/>
      <c r="F201" s="276"/>
      <c r="G201" s="277"/>
      <c r="J201" s="46"/>
      <c r="K201" s="40" t="s">
        <v>442</v>
      </c>
      <c r="L201" s="33" t="s">
        <v>397</v>
      </c>
      <c r="M201" s="29"/>
      <c r="N201" s="39" t="s">
        <v>48</v>
      </c>
      <c r="O201" s="52">
        <v>1</v>
      </c>
    </row>
    <row r="202" spans="1:15" s="1" customFormat="1" ht="60" hidden="1" customHeight="1" x14ac:dyDescent="0.5">
      <c r="A202" s="260" t="str">
        <f>IF($C$155='Applicant Information'!$A$54,Superior!K202,Superior!N202)</f>
        <v xml:space="preserve">Emergency non-elective treatment outside the geographical area of coverage </v>
      </c>
      <c r="B202" s="261"/>
      <c r="C202" s="262"/>
      <c r="D202" s="257" t="str">
        <f>IF($C$155='Applicant Information'!$A$54,Superior!L202,Superior!O202)</f>
        <v>• Up to Policy maximum for Injuries
• Up to US$50,000 for Illnesses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Up to US$500 for out-patient hospitals visits</v>
      </c>
      <c r="E202" s="258"/>
      <c r="F202" s="258"/>
      <c r="G202" s="259"/>
      <c r="J202" s="46"/>
      <c r="K202" s="40" t="s">
        <v>471</v>
      </c>
      <c r="L202" s="24" t="s">
        <v>472</v>
      </c>
      <c r="M202" s="29"/>
      <c r="N202" s="39"/>
      <c r="O202" s="52"/>
    </row>
    <row r="203" spans="1:15" s="1" customFormat="1" ht="19.5" hidden="1" customHeight="1" x14ac:dyDescent="0.5">
      <c r="A203" s="260" t="str">
        <f>IF($C$155='Applicant Information'!$A$54,Superior!K203,Superior!N203)</f>
        <v>Emergency transportation by Ground Ambulance</v>
      </c>
      <c r="B203" s="261"/>
      <c r="C203" s="262"/>
      <c r="D203" s="257" t="str">
        <f>IF($C$155='Applicant Information'!$A$54,Superior!L203,Superior!O203)</f>
        <v>Up to Policy maximum</v>
      </c>
      <c r="E203" s="258"/>
      <c r="F203" s="258"/>
      <c r="G203" s="259"/>
      <c r="J203" s="46"/>
      <c r="K203" s="40" t="s">
        <v>424</v>
      </c>
      <c r="L203" s="24" t="s">
        <v>397</v>
      </c>
      <c r="M203" s="29"/>
      <c r="N203" s="39"/>
      <c r="O203" s="52"/>
    </row>
    <row r="204" spans="1:15" s="1" customFormat="1" ht="19.5" hidden="1" customHeight="1" x14ac:dyDescent="0.5">
      <c r="A204" s="260" t="str">
        <f>IF($C$155='Applicant Information'!$A$54,Superior!K204,Superior!N204)</f>
        <v>Hospital cash benefit</v>
      </c>
      <c r="B204" s="261"/>
      <c r="C204" s="262"/>
      <c r="D204" s="257" t="str">
        <f>IF($C$155='Applicant Information'!$A$54,Superior!L204,Superior!O204)</f>
        <v>Up to US$350 per night, max. of 30 nights</v>
      </c>
      <c r="E204" s="258"/>
      <c r="F204" s="258"/>
      <c r="G204" s="259"/>
      <c r="J204" s="46"/>
      <c r="K204" s="40" t="s">
        <v>443</v>
      </c>
      <c r="L204" s="24" t="s">
        <v>504</v>
      </c>
      <c r="M204" s="29"/>
      <c r="N204" s="39" t="s">
        <v>49</v>
      </c>
      <c r="O204" s="39" t="s">
        <v>58</v>
      </c>
    </row>
    <row r="205" spans="1:15" s="1" customFormat="1" ht="19.5" hidden="1" customHeight="1" x14ac:dyDescent="0.5">
      <c r="A205" s="260" t="str">
        <f>IF($C$155='Applicant Information'!$A$54,Superior!K205,Superior!N205)</f>
        <v>Passive war and terrorism</v>
      </c>
      <c r="B205" s="261"/>
      <c r="C205" s="262"/>
      <c r="D205" s="257" t="str">
        <f>IF($C$155='Applicant Information'!$A$54,Superior!L205,Superior!O205)</f>
        <v>Up to Policy maximum</v>
      </c>
      <c r="E205" s="258"/>
      <c r="F205" s="258"/>
      <c r="G205" s="259"/>
      <c r="J205" s="46"/>
      <c r="K205" s="40" t="s">
        <v>445</v>
      </c>
      <c r="L205" s="24" t="s">
        <v>397</v>
      </c>
      <c r="M205" s="29"/>
      <c r="N205" s="40" t="s">
        <v>86</v>
      </c>
      <c r="O205" s="53" t="s">
        <v>87</v>
      </c>
    </row>
    <row r="206" spans="1:15" s="1" customFormat="1" ht="39.75" hidden="1" customHeight="1" x14ac:dyDescent="0.5">
      <c r="A206" s="263" t="str">
        <f>IF($C$155='Applicant Information'!$A$54,Superior!K206,Superior!N206)</f>
        <v>Second Medical Opinion VIP</v>
      </c>
      <c r="B206" s="264"/>
      <c r="C206" s="265"/>
      <c r="D206" s="269" t="str">
        <f>IF($C$155='Applicant Information'!$A$54,Superior!L206,Superior!O206)</f>
        <v>Access to the medical opinion of internationally renowned experts from around the world regarding a condition (no Deductible applies)</v>
      </c>
      <c r="E206" s="270"/>
      <c r="F206" s="270"/>
      <c r="G206" s="271"/>
      <c r="J206" s="46"/>
      <c r="K206" s="40" t="s">
        <v>68</v>
      </c>
      <c r="L206" s="24" t="s">
        <v>449</v>
      </c>
      <c r="M206" s="29"/>
      <c r="N206" s="33" t="s">
        <v>52</v>
      </c>
      <c r="O206" s="39" t="s">
        <v>60</v>
      </c>
    </row>
    <row r="207" spans="1:15" s="1" customFormat="1" ht="19.5" hidden="1" customHeight="1" x14ac:dyDescent="0.5">
      <c r="A207" s="272" t="str">
        <f>IF($C$155='Applicant Information'!$A$54,Superior!K207,Superior!N207)</f>
        <v>OPTIONAL ADDITIONAL BENEFITS</v>
      </c>
      <c r="B207" s="273"/>
      <c r="C207" s="273"/>
      <c r="D207" s="273"/>
      <c r="E207" s="273"/>
      <c r="F207" s="273"/>
      <c r="G207" s="274"/>
      <c r="J207" s="46"/>
      <c r="K207" s="197" t="s">
        <v>520</v>
      </c>
      <c r="L207" s="198"/>
      <c r="M207" s="29"/>
      <c r="N207" s="197" t="s">
        <v>450</v>
      </c>
      <c r="O207" s="50"/>
    </row>
    <row r="208" spans="1:15" s="1" customFormat="1" ht="37.5" hidden="1" customHeight="1" x14ac:dyDescent="0.5">
      <c r="A208" s="260" t="str">
        <f>IF($C$155='Applicant Information'!$A$54,Superior!K208,Superior!N208)</f>
        <v xml:space="preserve">Evacuation to country of choice, country of residence or home country </v>
      </c>
      <c r="B208" s="261"/>
      <c r="C208" s="262"/>
      <c r="D208" s="257" t="str">
        <f>IF($C$155='Applicant Information'!$A$54,Superior!L208,Superior!O208)</f>
        <v>Up to Policy maximum</v>
      </c>
      <c r="E208" s="258"/>
      <c r="F208" s="258"/>
      <c r="G208" s="259"/>
      <c r="J208" s="46"/>
      <c r="K208" s="40" t="s">
        <v>451</v>
      </c>
      <c r="L208" s="24" t="s">
        <v>397</v>
      </c>
      <c r="M208" s="29"/>
      <c r="N208" s="39" t="s">
        <v>46</v>
      </c>
      <c r="O208" s="39" t="s">
        <v>57</v>
      </c>
    </row>
    <row r="209" spans="1:15" s="1" customFormat="1" ht="19.5" hidden="1" customHeight="1" x14ac:dyDescent="0.5">
      <c r="A209" s="260" t="str">
        <f>IF($C$155='Applicant Information'!$A$54,Superior!K209,Superior!N209)</f>
        <v>Non-Emergency evacuation</v>
      </c>
      <c r="B209" s="261"/>
      <c r="C209" s="262"/>
      <c r="D209" s="257" t="str">
        <f>IF($C$155='Applicant Information'!$A$54,Superior!L209,Superior!O209)</f>
        <v>Up to US$2,000</v>
      </c>
      <c r="E209" s="258"/>
      <c r="F209" s="258"/>
      <c r="G209" s="259"/>
      <c r="J209" s="46"/>
      <c r="K209" s="24" t="s">
        <v>452</v>
      </c>
      <c r="L209" s="24" t="s">
        <v>453</v>
      </c>
      <c r="M209" s="29"/>
      <c r="N209" s="24" t="s">
        <v>61</v>
      </c>
      <c r="O209" s="39" t="s">
        <v>70</v>
      </c>
    </row>
    <row r="210" spans="1:15" s="1" customFormat="1" ht="56.25" hidden="1" customHeight="1" x14ac:dyDescent="0.5">
      <c r="A210" s="260" t="str">
        <f>IF($C$155='Applicant Information'!$A$54,Superior!K210,Superior!N210)</f>
        <v>USA elective treatment (only available for Insureds who chose the worldwide including USA elective treatment geographical area of cover)</v>
      </c>
      <c r="B210" s="261"/>
      <c r="C210" s="262"/>
      <c r="D210" s="257" t="str">
        <f>IF($C$155='Applicant Information'!$A$54,Superior!L210,Superior!O210)</f>
        <v>Up to US$1,500,000 when treatment is rendered within the USA Special Network</v>
      </c>
      <c r="E210" s="258"/>
      <c r="F210" s="258"/>
      <c r="G210" s="259"/>
      <c r="J210" s="46"/>
      <c r="K210" s="24" t="s">
        <v>519</v>
      </c>
      <c r="L210" s="24" t="s">
        <v>521</v>
      </c>
      <c r="M210" s="29"/>
      <c r="N210" s="24" t="s">
        <v>61</v>
      </c>
      <c r="O210" s="39" t="s">
        <v>70</v>
      </c>
    </row>
    <row r="211" spans="1:15" s="1" customFormat="1" ht="37.5" hidden="1" customHeight="1" x14ac:dyDescent="0.5">
      <c r="A211" s="263" t="str">
        <f>IF($C$155='Applicant Information'!$A$54,Superior!K211,Superior!N211)</f>
        <v>Wellness and optical</v>
      </c>
      <c r="B211" s="264"/>
      <c r="C211" s="265"/>
      <c r="D211" s="269" t="str">
        <f>IF($C$155='Applicant Information'!$A$54,Superior!L211,Superior!O211)</f>
        <v>• Option I - US$500
• Option II - US$1,000</v>
      </c>
      <c r="E211" s="270"/>
      <c r="F211" s="270"/>
      <c r="G211" s="271"/>
      <c r="J211" s="46"/>
      <c r="K211" s="40" t="s">
        <v>454</v>
      </c>
      <c r="L211" s="24" t="s">
        <v>455</v>
      </c>
      <c r="M211" s="29"/>
      <c r="N211" s="39" t="s">
        <v>46</v>
      </c>
      <c r="O211" s="39" t="s">
        <v>57</v>
      </c>
    </row>
    <row r="212" spans="1:15" s="1" customFormat="1" ht="19.5" hidden="1" customHeight="1" x14ac:dyDescent="0.5">
      <c r="A212" s="272" t="str">
        <f>IF($C$155='Applicant Information'!$A$54,Superior!K212,Superior!N212)</f>
        <v>WAITING PERIODS</v>
      </c>
      <c r="B212" s="273"/>
      <c r="C212" s="273"/>
      <c r="D212" s="273"/>
      <c r="E212" s="273"/>
      <c r="F212" s="273"/>
      <c r="G212" s="274"/>
      <c r="J212" s="46"/>
      <c r="K212" s="197" t="s">
        <v>457</v>
      </c>
      <c r="L212" s="38"/>
      <c r="M212" s="29"/>
      <c r="N212" s="197" t="s">
        <v>458</v>
      </c>
      <c r="O212" s="50"/>
    </row>
    <row r="213" spans="1:15" s="1" customFormat="1" ht="19.5" hidden="1" customHeight="1" x14ac:dyDescent="0.5">
      <c r="A213" s="260" t="str">
        <f>IF($C$155='Applicant Information'!$A$54,Superior!K213,Superior!N213)</f>
        <v>HIV-AIDS</v>
      </c>
      <c r="B213" s="261"/>
      <c r="C213" s="262"/>
      <c r="D213" s="257" t="str">
        <f>IF($C$155='Applicant Information'!$A$54,Superior!L213,Superior!O213)</f>
        <v>36 months</v>
      </c>
      <c r="E213" s="258"/>
      <c r="F213" s="258"/>
      <c r="G213" s="259"/>
      <c r="J213" s="46"/>
      <c r="K213" s="40" t="s">
        <v>460</v>
      </c>
      <c r="L213" s="24" t="s">
        <v>464</v>
      </c>
      <c r="M213" s="29"/>
      <c r="N213" s="39" t="s">
        <v>49</v>
      </c>
      <c r="O213" s="39" t="s">
        <v>58</v>
      </c>
    </row>
    <row r="214" spans="1:15" s="1" customFormat="1" ht="19.5" hidden="1" customHeight="1" x14ac:dyDescent="0.5">
      <c r="A214" s="260" t="str">
        <f>IF($C$155='Applicant Information'!$A$54,Superior!K214,Superior!N214)</f>
        <v>Maternity and New-born Complications</v>
      </c>
      <c r="B214" s="261"/>
      <c r="C214" s="262"/>
      <c r="D214" s="257" t="str">
        <f>IF($C$155='Applicant Information'!$A$54,Superior!L214,Superior!O214)</f>
        <v>12 months</v>
      </c>
      <c r="E214" s="258"/>
      <c r="F214" s="258"/>
      <c r="G214" s="259"/>
      <c r="J214" s="46"/>
      <c r="K214" s="40" t="s">
        <v>467</v>
      </c>
      <c r="L214" s="24" t="s">
        <v>466</v>
      </c>
      <c r="M214" s="29"/>
      <c r="N214" s="39"/>
      <c r="O214" s="52"/>
    </row>
    <row r="215" spans="1:15" s="1" customFormat="1" ht="19.5" hidden="1" customHeight="1" x14ac:dyDescent="0.5">
      <c r="A215" s="263" t="str">
        <f>IF($C$155='Applicant Information'!$A$54,Superior!K215,Superior!N215)</f>
        <v>Maternity care</v>
      </c>
      <c r="B215" s="264"/>
      <c r="C215" s="265"/>
      <c r="D215" s="269" t="str">
        <f>IF($C$155='Applicant Information'!$A$54,Superior!L215,Superior!O215)</f>
        <v>12 months</v>
      </c>
      <c r="E215" s="270"/>
      <c r="F215" s="270"/>
      <c r="G215" s="271"/>
      <c r="J215" s="46"/>
      <c r="K215" s="40" t="s">
        <v>419</v>
      </c>
      <c r="L215" s="24" t="s">
        <v>466</v>
      </c>
      <c r="M215" s="29"/>
      <c r="N215" s="39" t="s">
        <v>51</v>
      </c>
      <c r="O215" s="39" t="s">
        <v>59</v>
      </c>
    </row>
    <row r="216" spans="1:15" s="1" customFormat="1" ht="19.5" hidden="1" customHeight="1" x14ac:dyDescent="0.5">
      <c r="A216" s="278" t="str">
        <f>IF($C$155='Applicant Information'!$A$54,Superior!K216,Superior!N216)</f>
        <v>All benefits with 100% coverage are up to the policy limit.</v>
      </c>
      <c r="B216" s="278"/>
      <c r="C216" s="278"/>
      <c r="D216" s="278"/>
      <c r="E216" s="278"/>
      <c r="F216" s="27"/>
      <c r="G216" s="27"/>
      <c r="H216" s="24"/>
      <c r="I216" s="35"/>
      <c r="J216" s="35"/>
      <c r="K216" s="24" t="s">
        <v>82</v>
      </c>
      <c r="L216" s="35"/>
      <c r="M216" s="35"/>
      <c r="N216" s="24" t="s">
        <v>85</v>
      </c>
      <c r="O216" s="29"/>
    </row>
    <row r="217" spans="1:15" s="1" customFormat="1" ht="19.5" hidden="1" customHeight="1" x14ac:dyDescent="0.5">
      <c r="H217" s="24"/>
      <c r="I217" s="31"/>
      <c r="J217" s="31"/>
      <c r="K217" s="29"/>
      <c r="L217" s="31"/>
      <c r="M217" s="31"/>
      <c r="N217" s="29"/>
      <c r="O217" s="29"/>
    </row>
    <row r="218" spans="1:15" s="1" customFormat="1" ht="19.5" hidden="1" customHeight="1" x14ac:dyDescent="0.5">
      <c r="H218" s="24"/>
      <c r="I218" s="31"/>
      <c r="J218" s="31"/>
      <c r="K218" s="29"/>
      <c r="L218" s="31"/>
      <c r="M218" s="31"/>
      <c r="N218" s="29"/>
      <c r="O218" s="29"/>
    </row>
    <row r="219" spans="1:15" s="1" customFormat="1" ht="19.5" hidden="1" customHeight="1" x14ac:dyDescent="0.5">
      <c r="H219" s="24"/>
      <c r="I219" s="31"/>
      <c r="J219" s="31"/>
      <c r="K219" s="29"/>
      <c r="L219" s="31"/>
      <c r="M219" s="31"/>
      <c r="N219" s="29"/>
      <c r="O219" s="29"/>
    </row>
    <row r="220" spans="1:15" s="1" customFormat="1" ht="19.5" hidden="1" customHeight="1" x14ac:dyDescent="0.5">
      <c r="H220" s="24"/>
      <c r="I220" s="31"/>
      <c r="J220" s="31"/>
      <c r="K220" s="29"/>
      <c r="L220" s="31"/>
      <c r="M220" s="31"/>
      <c r="N220" s="29"/>
      <c r="O220" s="29"/>
    </row>
    <row r="221" spans="1:15" s="1" customFormat="1" ht="19.5" hidden="1" customHeight="1" x14ac:dyDescent="0.5">
      <c r="H221" s="24"/>
      <c r="I221" s="31"/>
      <c r="J221" s="31"/>
      <c r="K221" s="29"/>
      <c r="L221" s="31"/>
      <c r="M221" s="31"/>
      <c r="N221" s="29"/>
      <c r="O221" s="29"/>
    </row>
    <row r="222" spans="1:15" s="1" customFormat="1" ht="19.5" hidden="1" customHeight="1" x14ac:dyDescent="0.5">
      <c r="H222" s="24"/>
      <c r="I222" s="31"/>
      <c r="J222" s="31"/>
      <c r="K222" s="29"/>
      <c r="L222" s="31"/>
      <c r="M222" s="31"/>
      <c r="N222" s="29"/>
      <c r="O222" s="29"/>
    </row>
    <row r="223" spans="1:15" s="1" customFormat="1" ht="19.5" hidden="1" customHeight="1" x14ac:dyDescent="0.5">
      <c r="H223" s="24"/>
      <c r="I223" s="31"/>
      <c r="J223" s="31"/>
      <c r="K223" s="29"/>
      <c r="L223" s="31"/>
      <c r="M223" s="31"/>
      <c r="N223" s="29"/>
      <c r="O223" s="29"/>
    </row>
    <row r="224" spans="1:15" s="1" customFormat="1" ht="19.5" hidden="1" customHeight="1" x14ac:dyDescent="0.5">
      <c r="I224" s="31"/>
      <c r="J224" s="31"/>
      <c r="L224" s="31"/>
      <c r="M224" s="31"/>
    </row>
    <row r="225" spans="9:13" s="1" customFormat="1" ht="19.5" hidden="1" customHeight="1" x14ac:dyDescent="0.5">
      <c r="I225" s="31"/>
      <c r="J225" s="31"/>
      <c r="L225" s="31"/>
      <c r="M225" s="31"/>
    </row>
    <row r="226" spans="9:13" s="1" customFormat="1" ht="19.5" hidden="1" customHeight="1" x14ac:dyDescent="0.5">
      <c r="I226" s="31"/>
      <c r="J226" s="31"/>
      <c r="L226" s="31"/>
      <c r="M226" s="31"/>
    </row>
    <row r="227" spans="9:13" s="1" customFormat="1" ht="19.5" hidden="1" customHeight="1" x14ac:dyDescent="0.5">
      <c r="I227" s="31"/>
      <c r="J227" s="31"/>
      <c r="L227" s="31"/>
      <c r="M227" s="31"/>
    </row>
    <row r="228" spans="9:13" s="1" customFormat="1" ht="19.5" hidden="1" customHeight="1" x14ac:dyDescent="0.5">
      <c r="I228" s="31"/>
      <c r="J228" s="31"/>
      <c r="L228" s="31"/>
      <c r="M228" s="31"/>
    </row>
    <row r="229" spans="9:13" s="1" customFormat="1" ht="19.5" hidden="1" customHeight="1" x14ac:dyDescent="0.5">
      <c r="I229" s="31"/>
      <c r="J229" s="31"/>
      <c r="L229" s="31"/>
      <c r="M229" s="31"/>
    </row>
    <row r="230" spans="9:13" s="1" customFormat="1" ht="19.5" hidden="1" customHeight="1" x14ac:dyDescent="0.5">
      <c r="I230" s="31"/>
      <c r="J230" s="31"/>
      <c r="L230" s="31"/>
      <c r="M230" s="31"/>
    </row>
    <row r="231" spans="9:13" s="1" customFormat="1" ht="19.5" hidden="1" customHeight="1" x14ac:dyDescent="0.5">
      <c r="I231" s="31"/>
      <c r="J231" s="31"/>
      <c r="L231" s="31"/>
      <c r="M231" s="31"/>
    </row>
    <row r="232" spans="9:13" s="1" customFormat="1" ht="19.5" hidden="1" customHeight="1" x14ac:dyDescent="0.5">
      <c r="I232" s="31"/>
      <c r="J232" s="31"/>
      <c r="L232" s="31"/>
      <c r="M232" s="31"/>
    </row>
    <row r="233" spans="9:13" s="1" customFormat="1" ht="19.5" hidden="1" customHeight="1" x14ac:dyDescent="0.5">
      <c r="I233" s="31"/>
      <c r="J233" s="31"/>
      <c r="L233" s="31"/>
      <c r="M233" s="31"/>
    </row>
    <row r="234" spans="9:13" s="1" customFormat="1" ht="19.5" hidden="1" customHeight="1" x14ac:dyDescent="0.5">
      <c r="I234" s="31"/>
      <c r="J234" s="31"/>
      <c r="L234" s="31"/>
      <c r="M234" s="31"/>
    </row>
    <row r="235" spans="9:13" s="1" customFormat="1" ht="19.5" hidden="1" customHeight="1" x14ac:dyDescent="0.5">
      <c r="I235" s="31"/>
      <c r="J235" s="31"/>
      <c r="L235" s="31"/>
      <c r="M235" s="31"/>
    </row>
    <row r="236" spans="9:13" s="1" customFormat="1" ht="19.5" hidden="1" customHeight="1" x14ac:dyDescent="0.5">
      <c r="I236" s="31"/>
      <c r="J236" s="31"/>
      <c r="L236" s="31"/>
      <c r="M236" s="31"/>
    </row>
    <row r="237" spans="9:13" s="1" customFormat="1" ht="19.5" hidden="1" customHeight="1" x14ac:dyDescent="0.5">
      <c r="I237" s="31"/>
      <c r="J237" s="31"/>
      <c r="L237" s="31"/>
      <c r="M237" s="31"/>
    </row>
    <row r="238" spans="9:13" s="1" customFormat="1" ht="19.5" hidden="1" customHeight="1" x14ac:dyDescent="0.5">
      <c r="I238" s="31"/>
      <c r="J238" s="31"/>
      <c r="L238" s="31"/>
      <c r="M238" s="31"/>
    </row>
    <row r="239" spans="9:13" s="1" customFormat="1" ht="19.5" hidden="1" customHeight="1" x14ac:dyDescent="0.5">
      <c r="I239" s="31"/>
      <c r="J239" s="31"/>
      <c r="L239" s="31"/>
      <c r="M239" s="31"/>
    </row>
    <row r="240" spans="9:13" s="1" customFormat="1" ht="19.5" hidden="1" customHeight="1" x14ac:dyDescent="0.5">
      <c r="I240" s="31"/>
      <c r="J240" s="31"/>
      <c r="L240" s="31"/>
      <c r="M240" s="31"/>
    </row>
    <row r="241" spans="9:13" s="1" customFormat="1" ht="19.5" hidden="1" customHeight="1" x14ac:dyDescent="0.5">
      <c r="I241" s="31"/>
      <c r="J241" s="31"/>
      <c r="L241" s="31"/>
      <c r="M241" s="31"/>
    </row>
    <row r="242" spans="9:13" s="1" customFormat="1" ht="19.5" hidden="1" customHeight="1" x14ac:dyDescent="0.5">
      <c r="I242" s="31"/>
      <c r="J242" s="31"/>
      <c r="L242" s="31"/>
      <c r="M242" s="31"/>
    </row>
    <row r="243" spans="9:13" s="1" customFormat="1" ht="19.5" hidden="1" customHeight="1" x14ac:dyDescent="0.5">
      <c r="I243" s="31"/>
      <c r="J243" s="31"/>
      <c r="L243" s="31"/>
      <c r="M243" s="31"/>
    </row>
    <row r="244" spans="9:13" s="1" customFormat="1" ht="19.5" hidden="1" customHeight="1" x14ac:dyDescent="0.5">
      <c r="I244" s="31"/>
      <c r="J244" s="31"/>
      <c r="L244" s="31"/>
      <c r="M244" s="31"/>
    </row>
    <row r="245" spans="9:13" s="1" customFormat="1" ht="19.5" hidden="1" customHeight="1" x14ac:dyDescent="0.5">
      <c r="I245" s="31"/>
      <c r="J245" s="31"/>
      <c r="L245" s="31"/>
      <c r="M245" s="31"/>
    </row>
    <row r="246" spans="9:13" s="1" customFormat="1" ht="19.5" hidden="1" customHeight="1" x14ac:dyDescent="0.5">
      <c r="I246" s="31"/>
      <c r="J246" s="31"/>
      <c r="L246" s="31"/>
      <c r="M246" s="31"/>
    </row>
    <row r="247" spans="9:13" s="1" customFormat="1" ht="19.5" hidden="1" customHeight="1" x14ac:dyDescent="0.5">
      <c r="I247" s="31"/>
      <c r="J247" s="31"/>
      <c r="L247" s="31"/>
      <c r="M247" s="31"/>
    </row>
    <row r="248" spans="9:13" s="1" customFormat="1" ht="19.5" hidden="1" customHeight="1" x14ac:dyDescent="0.5">
      <c r="I248" s="31"/>
      <c r="J248" s="31"/>
      <c r="L248" s="31"/>
      <c r="M248" s="31"/>
    </row>
    <row r="249" spans="9:13" s="1" customFormat="1" ht="19.5" hidden="1" customHeight="1" x14ac:dyDescent="0.5">
      <c r="I249" s="31"/>
      <c r="J249" s="31"/>
      <c r="L249" s="31"/>
      <c r="M249" s="31"/>
    </row>
    <row r="250" spans="9:13" s="1" customFormat="1" ht="19.5" hidden="1" customHeight="1" x14ac:dyDescent="0.5">
      <c r="I250" s="31"/>
      <c r="J250" s="31"/>
      <c r="L250" s="31"/>
      <c r="M250" s="31"/>
    </row>
    <row r="251" spans="9:13" s="1" customFormat="1" ht="19.5" hidden="1" customHeight="1" x14ac:dyDescent="0.5">
      <c r="I251" s="31"/>
      <c r="J251" s="31"/>
      <c r="L251" s="31"/>
      <c r="M251" s="31"/>
    </row>
    <row r="252" spans="9:13" s="1" customFormat="1" ht="19.5" hidden="1" customHeight="1" x14ac:dyDescent="0.5">
      <c r="I252" s="31"/>
      <c r="J252" s="31"/>
      <c r="L252" s="31"/>
      <c r="M252" s="31"/>
    </row>
    <row r="253" spans="9:13" s="1" customFormat="1" ht="19.5" hidden="1" customHeight="1" x14ac:dyDescent="0.5">
      <c r="I253" s="31"/>
      <c r="J253" s="31"/>
      <c r="L253" s="31"/>
      <c r="M253" s="31"/>
    </row>
    <row r="254" spans="9:13" s="1" customFormat="1" ht="19.5" hidden="1" customHeight="1" x14ac:dyDescent="0.5">
      <c r="I254" s="31"/>
      <c r="J254" s="31"/>
      <c r="L254" s="31"/>
      <c r="M254" s="31"/>
    </row>
    <row r="255" spans="9:13" s="1" customFormat="1" ht="19.5" hidden="1" customHeight="1" x14ac:dyDescent="0.5">
      <c r="I255" s="31"/>
      <c r="J255" s="31"/>
      <c r="L255" s="31"/>
      <c r="M255" s="31"/>
    </row>
    <row r="256" spans="9:13" s="1" customFormat="1" ht="19.5" hidden="1" customHeight="1" x14ac:dyDescent="0.5">
      <c r="I256" s="31"/>
      <c r="J256" s="31"/>
      <c r="L256" s="31"/>
      <c r="M256" s="31"/>
    </row>
    <row r="257" spans="9:13" s="1" customFormat="1" ht="19.5" hidden="1" customHeight="1" x14ac:dyDescent="0.5">
      <c r="I257" s="31"/>
      <c r="J257" s="31"/>
      <c r="L257" s="31"/>
      <c r="M257" s="31"/>
    </row>
    <row r="258" spans="9:13" s="1" customFormat="1" ht="19.5" hidden="1" customHeight="1" x14ac:dyDescent="0.5">
      <c r="I258" s="31"/>
      <c r="J258" s="31"/>
      <c r="L258" s="31"/>
      <c r="M258" s="31"/>
    </row>
    <row r="259" spans="9:13" s="1" customFormat="1" ht="19.5" hidden="1" customHeight="1" x14ac:dyDescent="0.5">
      <c r="I259" s="31"/>
      <c r="J259" s="31"/>
      <c r="L259" s="31"/>
      <c r="M259" s="31"/>
    </row>
    <row r="260" spans="9:13" s="1" customFormat="1" ht="19.5" hidden="1" customHeight="1" x14ac:dyDescent="0.5">
      <c r="I260" s="31"/>
      <c r="J260" s="31"/>
      <c r="L260" s="31"/>
      <c r="M260" s="31"/>
    </row>
    <row r="261" spans="9:13" s="1" customFormat="1" ht="19.5" hidden="1" customHeight="1" x14ac:dyDescent="0.5">
      <c r="I261" s="31"/>
      <c r="J261" s="31"/>
      <c r="L261" s="31"/>
      <c r="M261" s="31"/>
    </row>
    <row r="262" spans="9:13" s="1" customFormat="1" ht="19.5" hidden="1" customHeight="1" x14ac:dyDescent="0.5">
      <c r="I262" s="31"/>
      <c r="J262" s="31"/>
      <c r="L262" s="31"/>
      <c r="M262" s="31"/>
    </row>
    <row r="263" spans="9:13" s="1" customFormat="1" ht="19.5" hidden="1" customHeight="1" x14ac:dyDescent="0.5">
      <c r="I263" s="31"/>
      <c r="J263" s="31"/>
      <c r="L263" s="31"/>
      <c r="M263" s="31"/>
    </row>
    <row r="264" spans="9:13" s="1" customFormat="1" ht="19.5" hidden="1" customHeight="1" x14ac:dyDescent="0.5">
      <c r="I264" s="31"/>
      <c r="J264" s="31"/>
      <c r="L264" s="31"/>
      <c r="M264" s="31"/>
    </row>
    <row r="265" spans="9:13" s="1" customFormat="1" ht="19.5" hidden="1" customHeight="1" x14ac:dyDescent="0.5">
      <c r="I265" s="31"/>
      <c r="J265" s="31"/>
      <c r="L265" s="31"/>
      <c r="M265" s="31"/>
    </row>
    <row r="266" spans="9:13" s="1" customFormat="1" ht="19.5" hidden="1" customHeight="1" x14ac:dyDescent="0.5">
      <c r="I266" s="31"/>
      <c r="J266" s="31"/>
      <c r="L266" s="31"/>
      <c r="M266" s="31"/>
    </row>
    <row r="267" spans="9:13" s="1" customFormat="1" ht="19.5" hidden="1" customHeight="1" x14ac:dyDescent="0.5">
      <c r="I267" s="31"/>
      <c r="J267" s="31"/>
      <c r="L267" s="31"/>
      <c r="M267" s="31"/>
    </row>
    <row r="268" spans="9:13" s="1" customFormat="1" ht="19.5" hidden="1" customHeight="1" x14ac:dyDescent="0.5">
      <c r="I268" s="31"/>
      <c r="J268" s="31"/>
      <c r="L268" s="31"/>
      <c r="M268" s="31"/>
    </row>
    <row r="269" spans="9:13" s="1" customFormat="1" ht="19.5" hidden="1" customHeight="1" x14ac:dyDescent="0.5">
      <c r="I269" s="31"/>
      <c r="J269" s="31"/>
      <c r="L269" s="31"/>
      <c r="M269" s="31"/>
    </row>
    <row r="270" spans="9:13" s="1" customFormat="1" ht="19.5" hidden="1" customHeight="1" x14ac:dyDescent="0.5">
      <c r="I270" s="31"/>
      <c r="J270" s="31"/>
      <c r="L270" s="31"/>
      <c r="M270" s="31"/>
    </row>
    <row r="271" spans="9:13" s="1" customFormat="1" ht="19.5" hidden="1" customHeight="1" x14ac:dyDescent="0.5">
      <c r="I271" s="31"/>
      <c r="J271" s="31"/>
      <c r="L271" s="31"/>
      <c r="M271" s="31"/>
    </row>
    <row r="272" spans="9:13" s="1" customFormat="1" ht="19.5" hidden="1" customHeight="1" x14ac:dyDescent="0.5">
      <c r="I272" s="31"/>
      <c r="J272" s="31"/>
      <c r="L272" s="31"/>
      <c r="M272" s="31"/>
    </row>
    <row r="273" spans="186:233" ht="19.5" hidden="1" customHeight="1" x14ac:dyDescent="0.5"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</row>
    <row r="274" spans="186:233" ht="19.5" hidden="1" customHeight="1" x14ac:dyDescent="0.5"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</row>
    <row r="275" spans="186:233" ht="19.5" hidden="1" customHeight="1" x14ac:dyDescent="0.5"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</row>
    <row r="276" spans="186:233" ht="19.5" hidden="1" customHeight="1" x14ac:dyDescent="0.5"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</row>
    <row r="277" spans="186:233" ht="19.5" hidden="1" customHeight="1" x14ac:dyDescent="0.5"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</row>
    <row r="278" spans="186:233" ht="19.2" hidden="1" x14ac:dyDescent="0.5"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</row>
    <row r="279" spans="186:233" ht="19.2" hidden="1" x14ac:dyDescent="0.5"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</row>
    <row r="280" spans="186:233" ht="19.2" hidden="1" x14ac:dyDescent="0.5"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</row>
    <row r="281" spans="186:233" ht="19.2" hidden="1" x14ac:dyDescent="0.5"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</row>
    <row r="282" spans="186:233" ht="19.2" hidden="1" x14ac:dyDescent="0.5"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</row>
    <row r="283" spans="186:233" ht="19.2" hidden="1" x14ac:dyDescent="0.5"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</row>
    <row r="284" spans="186:233" ht="19.2" hidden="1" x14ac:dyDescent="0.5"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</row>
    <row r="285" spans="186:233" ht="19.2" hidden="1" x14ac:dyDescent="0.5"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</row>
    <row r="286" spans="186:233" ht="19.2" hidden="1" x14ac:dyDescent="0.5"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</row>
    <row r="287" spans="186:233" ht="19.2" hidden="1" x14ac:dyDescent="0.5"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</row>
    <row r="288" spans="186:233" ht="19.2" hidden="1" x14ac:dyDescent="0.5"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</row>
    <row r="289" spans="186:233" ht="19.2" hidden="1" x14ac:dyDescent="0.5"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</row>
    <row r="290" spans="186:233" ht="19.2" hidden="1" x14ac:dyDescent="0.5"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</row>
    <row r="291" spans="186:233" ht="19.2" hidden="1" x14ac:dyDescent="0.5"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</row>
    <row r="292" spans="186:233" ht="19.2" hidden="1" x14ac:dyDescent="0.5"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</row>
    <row r="293" spans="186:233" ht="19.2" hidden="1" x14ac:dyDescent="0.5"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</row>
    <row r="294" spans="186:233" ht="19.2" hidden="1" x14ac:dyDescent="0.5"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</row>
    <row r="295" spans="186:233" ht="19.2" hidden="1" x14ac:dyDescent="0.5"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</row>
    <row r="296" spans="186:233" ht="19.2" hidden="1" x14ac:dyDescent="0.5"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</row>
    <row r="297" spans="186:233" ht="19.2" hidden="1" x14ac:dyDescent="0.5"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</row>
    <row r="298" spans="186:233" ht="19.2" hidden="1" x14ac:dyDescent="0.5"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</row>
    <row r="299" spans="186:233" ht="19.2" hidden="1" x14ac:dyDescent="0.5"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</row>
    <row r="300" spans="186:233" ht="19.2" hidden="1" x14ac:dyDescent="0.5"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</row>
    <row r="301" spans="186:233" ht="19.2" hidden="1" x14ac:dyDescent="0.5"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</row>
    <row r="302" spans="186:233" ht="19.2" hidden="1" x14ac:dyDescent="0.5"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</row>
    <row r="303" spans="186:233" ht="19.2" hidden="1" x14ac:dyDescent="0.5"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</row>
    <row r="304" spans="186:233" ht="19.2" hidden="1" x14ac:dyDescent="0.5"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</row>
    <row r="305" spans="186:233" ht="19.2" hidden="1" x14ac:dyDescent="0.5"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</row>
    <row r="306" spans="186:233" ht="19.2" hidden="1" x14ac:dyDescent="0.5"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</row>
    <row r="307" spans="186:233" ht="19.2" hidden="1" x14ac:dyDescent="0.5"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</row>
    <row r="308" spans="186:233" ht="19.2" hidden="1" x14ac:dyDescent="0.5"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</row>
    <row r="309" spans="186:233" ht="19.2" hidden="1" x14ac:dyDescent="0.5"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</row>
    <row r="310" spans="186:233" ht="19.2" hidden="1" x14ac:dyDescent="0.5"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</row>
    <row r="311" spans="186:233" ht="19.2" hidden="1" x14ac:dyDescent="0.5"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</row>
    <row r="312" spans="186:233" ht="19.2" hidden="1" x14ac:dyDescent="0.5"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</row>
    <row r="313" spans="186:233" ht="19.2" hidden="1" x14ac:dyDescent="0.5"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</row>
    <row r="314" spans="186:233" ht="19.2" hidden="1" x14ac:dyDescent="0.5"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</row>
    <row r="315" spans="186:233" ht="19.2" hidden="1" x14ac:dyDescent="0.5"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</row>
    <row r="316" spans="186:233" ht="19.2" hidden="1" x14ac:dyDescent="0.5"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</row>
    <row r="317" spans="186:233" ht="19.2" hidden="1" x14ac:dyDescent="0.5"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</row>
    <row r="318" spans="186:233" ht="19.2" hidden="1" x14ac:dyDescent="0.5"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</row>
    <row r="319" spans="186:233" ht="19.2" hidden="1" x14ac:dyDescent="0.5"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</row>
    <row r="320" spans="186:233" ht="19.2" hidden="1" x14ac:dyDescent="0.5"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</row>
    <row r="321" spans="186:233" ht="19.2" hidden="1" x14ac:dyDescent="0.5"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</row>
    <row r="322" spans="186:233" ht="19.2" hidden="1" x14ac:dyDescent="0.5"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</row>
    <row r="323" spans="186:233" ht="19.2" hidden="1" x14ac:dyDescent="0.5"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</row>
    <row r="324" spans="186:233" ht="19.2" hidden="1" x14ac:dyDescent="0.5"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</row>
    <row r="325" spans="186:233" ht="19.2" hidden="1" x14ac:dyDescent="0.5"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</row>
    <row r="326" spans="186:233" ht="19.2" hidden="1" x14ac:dyDescent="0.5"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</row>
    <row r="327" spans="186:233" ht="19.2" hidden="1" x14ac:dyDescent="0.5"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</row>
    <row r="328" spans="186:233" ht="19.2" hidden="1" x14ac:dyDescent="0.5"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</row>
    <row r="329" spans="186:233" ht="19.2" hidden="1" x14ac:dyDescent="0.5"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</row>
    <row r="330" spans="186:233" ht="19.2" hidden="1" x14ac:dyDescent="0.5"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</row>
    <row r="331" spans="186:233" ht="19.2" hidden="1" x14ac:dyDescent="0.5"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</row>
    <row r="332" spans="186:233" ht="19.2" hidden="1" x14ac:dyDescent="0.5"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</row>
    <row r="333" spans="186:233" ht="19.2" hidden="1" x14ac:dyDescent="0.5"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</row>
    <row r="334" spans="186:233" ht="19.2" hidden="1" x14ac:dyDescent="0.5"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</row>
    <row r="335" spans="186:233" ht="19.2" hidden="1" x14ac:dyDescent="0.5"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</row>
    <row r="336" spans="186:233" ht="19.2" hidden="1" x14ac:dyDescent="0.5"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</row>
    <row r="337" spans="186:233" ht="19.2" hidden="1" x14ac:dyDescent="0.5"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</row>
    <row r="338" spans="186:233" ht="19.2" hidden="1" x14ac:dyDescent="0.5"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</row>
    <row r="339" spans="186:233" ht="19.2" hidden="1" x14ac:dyDescent="0.5"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</row>
    <row r="340" spans="186:233" ht="19.2" hidden="1" x14ac:dyDescent="0.5"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</row>
    <row r="341" spans="186:233" ht="19.2" hidden="1" x14ac:dyDescent="0.5"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</row>
    <row r="342" spans="186:233" ht="19.2" hidden="1" x14ac:dyDescent="0.5"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</row>
    <row r="343" spans="186:233" ht="19.2" hidden="1" x14ac:dyDescent="0.5"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</row>
    <row r="344" spans="186:233" ht="19.2" hidden="1" x14ac:dyDescent="0.5"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</row>
    <row r="345" spans="186:233" ht="19.2" hidden="1" x14ac:dyDescent="0.5"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</row>
    <row r="346" spans="186:233" ht="19.2" hidden="1" x14ac:dyDescent="0.5"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</row>
    <row r="347" spans="186:233" ht="19.2" hidden="1" x14ac:dyDescent="0.5"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</row>
    <row r="348" spans="186:233" ht="19.2" hidden="1" x14ac:dyDescent="0.5"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</row>
    <row r="349" spans="186:233" ht="19.2" hidden="1" x14ac:dyDescent="0.5"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</row>
    <row r="350" spans="186:233" ht="19.2" hidden="1" x14ac:dyDescent="0.5"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</row>
    <row r="351" spans="186:233" ht="19.2" hidden="1" x14ac:dyDescent="0.5"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</row>
    <row r="352" spans="186:233" ht="19.2" hidden="1" x14ac:dyDescent="0.5"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</row>
    <row r="353" spans="186:233" ht="19.2" hidden="1" x14ac:dyDescent="0.5"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</row>
    <row r="354" spans="186:233" ht="19.2" hidden="1" x14ac:dyDescent="0.5"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</row>
    <row r="355" spans="186:233" ht="19.2" hidden="1" x14ac:dyDescent="0.5"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</row>
    <row r="356" spans="186:233" ht="19.2" hidden="1" x14ac:dyDescent="0.5"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</row>
    <row r="357" spans="186:233" ht="19.2" hidden="1" x14ac:dyDescent="0.5"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</row>
    <row r="358" spans="186:233" ht="19.2" hidden="1" x14ac:dyDescent="0.5"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</row>
    <row r="359" spans="186:233" ht="19.2" hidden="1" x14ac:dyDescent="0.5"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</row>
    <row r="360" spans="186:233" ht="19.2" hidden="1" x14ac:dyDescent="0.5"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</row>
    <row r="361" spans="186:233" ht="19.2" hidden="1" x14ac:dyDescent="0.5"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</row>
    <row r="362" spans="186:233" ht="19.2" hidden="1" x14ac:dyDescent="0.5"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</row>
    <row r="363" spans="186:233" ht="19.2" hidden="1" x14ac:dyDescent="0.5"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</row>
    <row r="364" spans="186:233" ht="19.2" hidden="1" x14ac:dyDescent="0.5"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</row>
    <row r="365" spans="186:233" ht="19.2" hidden="1" x14ac:dyDescent="0.5"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</row>
    <row r="366" spans="186:233" ht="19.2" hidden="1" x14ac:dyDescent="0.5"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</row>
    <row r="367" spans="186:233" ht="19.2" hidden="1" x14ac:dyDescent="0.5"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</row>
    <row r="368" spans="186:233" ht="19.2" hidden="1" x14ac:dyDescent="0.5"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</row>
    <row r="369" spans="186:233" ht="19.2" hidden="1" x14ac:dyDescent="0.5"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</row>
    <row r="370" spans="186:233" ht="19.2" hidden="1" x14ac:dyDescent="0.5"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</row>
    <row r="371" spans="186:233" ht="19.2" hidden="1" x14ac:dyDescent="0.5"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</row>
    <row r="372" spans="186:233" ht="19.2" hidden="1" x14ac:dyDescent="0.5"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</row>
    <row r="373" spans="186:233" ht="19.2" hidden="1" x14ac:dyDescent="0.5"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</row>
    <row r="374" spans="186:233" ht="19.2" hidden="1" x14ac:dyDescent="0.5"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</row>
    <row r="375" spans="186:233" ht="19.2" hidden="1" x14ac:dyDescent="0.5"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</row>
    <row r="376" spans="186:233" ht="19.2" hidden="1" x14ac:dyDescent="0.5"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</row>
    <row r="377" spans="186:233" ht="19.2" hidden="1" x14ac:dyDescent="0.5"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</row>
    <row r="378" spans="186:233" ht="19.2" hidden="1" x14ac:dyDescent="0.5"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</row>
    <row r="379" spans="186:233" ht="19.2" hidden="1" x14ac:dyDescent="0.5"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</row>
    <row r="380" spans="186:233" ht="19.2" hidden="1" x14ac:dyDescent="0.5"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</row>
    <row r="381" spans="186:233" ht="19.2" hidden="1" x14ac:dyDescent="0.5"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</row>
    <row r="382" spans="186:233" ht="19.2" hidden="1" x14ac:dyDescent="0.5"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</row>
    <row r="383" spans="186:233" ht="19.2" hidden="1" x14ac:dyDescent="0.5"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</row>
    <row r="384" spans="186:233" ht="19.2" hidden="1" x14ac:dyDescent="0.5"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</row>
    <row r="385" spans="186:233" ht="19.2" hidden="1" x14ac:dyDescent="0.5"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</row>
    <row r="386" spans="186:233" ht="19.2" hidden="1" x14ac:dyDescent="0.5"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</row>
    <row r="387" spans="186:233" ht="19.2" hidden="1" x14ac:dyDescent="0.5"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</row>
    <row r="388" spans="186:233" ht="19.2" hidden="1" x14ac:dyDescent="0.5"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</row>
    <row r="389" spans="186:233" ht="19.2" hidden="1" x14ac:dyDescent="0.5"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</row>
    <row r="390" spans="186:233" ht="19.2" hidden="1" x14ac:dyDescent="0.5"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</row>
    <row r="391" spans="186:233" ht="19.2" hidden="1" x14ac:dyDescent="0.5"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</row>
    <row r="392" spans="186:233" ht="19.2" hidden="1" x14ac:dyDescent="0.5"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</row>
    <row r="393" spans="186:233" ht="19.2" hidden="1" x14ac:dyDescent="0.5"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</row>
    <row r="394" spans="186:233" ht="19.2" hidden="1" x14ac:dyDescent="0.5"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</row>
    <row r="395" spans="186:233" ht="19.2" hidden="1" x14ac:dyDescent="0.5"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</row>
    <row r="396" spans="186:233" ht="19.2" hidden="1" x14ac:dyDescent="0.5"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</row>
    <row r="397" spans="186:233" ht="19.2" hidden="1" x14ac:dyDescent="0.5"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</row>
    <row r="398" spans="186:233" ht="19.2" hidden="1" x14ac:dyDescent="0.5"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</row>
    <row r="399" spans="186:233" ht="19.2" hidden="1" x14ac:dyDescent="0.5"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</row>
    <row r="400" spans="186:233" ht="19.2" hidden="1" x14ac:dyDescent="0.5"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</row>
    <row r="401" spans="9:233" ht="19.2" hidden="1" x14ac:dyDescent="0.5"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</row>
    <row r="402" spans="9:233" ht="19.2" hidden="1" x14ac:dyDescent="0.5"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</row>
    <row r="403" spans="9:233" ht="19.2" hidden="1" x14ac:dyDescent="0.5"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</row>
    <row r="404" spans="9:233" ht="19.2" hidden="1" x14ac:dyDescent="0.5"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</row>
    <row r="405" spans="9:233" ht="19.2" hidden="1" x14ac:dyDescent="0.5"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</row>
    <row r="406" spans="9:233" ht="19.2" hidden="1" x14ac:dyDescent="0.5"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</row>
    <row r="407" spans="9:233" ht="19.2" hidden="1" x14ac:dyDescent="0.5"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</row>
    <row r="408" spans="9:233" ht="19.2" hidden="1" x14ac:dyDescent="0.5"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</row>
    <row r="409" spans="9:233" ht="19.2" hidden="1" x14ac:dyDescent="0.5"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</row>
    <row r="410" spans="9:233" ht="19.2" hidden="1" x14ac:dyDescent="0.5"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</row>
    <row r="411" spans="9:233" ht="19.2" hidden="1" x14ac:dyDescent="0.5"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</row>
    <row r="412" spans="9:233" ht="19.2" hidden="1" x14ac:dyDescent="0.5"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</row>
    <row r="413" spans="9:233" ht="19.2" hidden="1" x14ac:dyDescent="0.5"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</row>
    <row r="414" spans="9:233" ht="19.2" hidden="1" x14ac:dyDescent="0.5"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</row>
    <row r="415" spans="9:233" ht="19.2" hidden="1" x14ac:dyDescent="0.5"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</row>
    <row r="416" spans="9:233" ht="19.2" hidden="1" x14ac:dyDescent="0.5">
      <c r="I416" s="1"/>
      <c r="J416" s="1"/>
      <c r="L416" s="1"/>
      <c r="M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</row>
    <row r="417" s="1" customFormat="1" ht="19.2" hidden="1" x14ac:dyDescent="0.5"/>
    <row r="418" s="1" customFormat="1" ht="19.2" hidden="1" x14ac:dyDescent="0.5"/>
    <row r="419" s="1" customFormat="1" ht="19.2" hidden="1" x14ac:dyDescent="0.5"/>
    <row r="420" s="1" customFormat="1" ht="19.2" hidden="1" x14ac:dyDescent="0.5"/>
    <row r="421" s="1" customFormat="1" ht="19.2" hidden="1" x14ac:dyDescent="0.5"/>
    <row r="422" s="1" customFormat="1" ht="19.2" hidden="1" x14ac:dyDescent="0.5"/>
    <row r="423" s="1" customFormat="1" ht="19.2" hidden="1" x14ac:dyDescent="0.5"/>
    <row r="424" s="1" customFormat="1" ht="19.2" hidden="1" x14ac:dyDescent="0.5"/>
    <row r="425" s="1" customFormat="1" ht="19.2" hidden="1" x14ac:dyDescent="0.5"/>
    <row r="426" s="1" customFormat="1" ht="19.2" hidden="1" x14ac:dyDescent="0.5"/>
    <row r="427" s="1" customFormat="1" ht="19.2" hidden="1" x14ac:dyDescent="0.5"/>
    <row r="428" s="1" customFormat="1" ht="19.2" hidden="1" x14ac:dyDescent="0.5"/>
    <row r="429" s="1" customFormat="1" ht="19.2" hidden="1" x14ac:dyDescent="0.5"/>
    <row r="430" s="1" customFormat="1" ht="19.2" hidden="1" x14ac:dyDescent="0.5"/>
    <row r="431" s="1" customFormat="1" ht="19.2" hidden="1" x14ac:dyDescent="0.5"/>
    <row r="432" s="1" customFormat="1" ht="19.2" hidden="1" x14ac:dyDescent="0.5"/>
    <row r="433" s="1" customFormat="1" ht="19.2" hidden="1" x14ac:dyDescent="0.5"/>
    <row r="434" s="1" customFormat="1" ht="19.2" hidden="1" x14ac:dyDescent="0.5"/>
    <row r="435" s="1" customFormat="1" ht="19.2" hidden="1" x14ac:dyDescent="0.5"/>
    <row r="436" s="1" customFormat="1" ht="19.2" hidden="1" x14ac:dyDescent="0.5"/>
    <row r="437" s="1" customFormat="1" ht="19.2" hidden="1" x14ac:dyDescent="0.5"/>
    <row r="438" s="1" customFormat="1" ht="19.2" hidden="1" x14ac:dyDescent="0.5"/>
    <row r="439" s="1" customFormat="1" ht="19.2" hidden="1" x14ac:dyDescent="0.5"/>
    <row r="440" s="1" customFormat="1" ht="19.2" hidden="1" x14ac:dyDescent="0.5"/>
    <row r="441" s="1" customFormat="1" ht="19.2" hidden="1" x14ac:dyDescent="0.5"/>
    <row r="442" s="1" customFormat="1" ht="19.2" hidden="1" x14ac:dyDescent="0.5"/>
    <row r="443" s="1" customFormat="1" ht="19.2" hidden="1" x14ac:dyDescent="0.5"/>
    <row r="444" s="1" customFormat="1" ht="19.2" hidden="1" x14ac:dyDescent="0.5"/>
    <row r="445" s="1" customFormat="1" ht="19.2" hidden="1" x14ac:dyDescent="0.5"/>
    <row r="446" s="1" customFormat="1" ht="19.2" hidden="1" x14ac:dyDescent="0.5"/>
    <row r="447" s="1" customFormat="1" ht="19.2" hidden="1" x14ac:dyDescent="0.5"/>
    <row r="448" s="1" customFormat="1" ht="19.2" hidden="1" x14ac:dyDescent="0.5"/>
    <row r="449" s="1" customFormat="1" ht="19.2" hidden="1" x14ac:dyDescent="0.5"/>
    <row r="450" s="1" customFormat="1" ht="19.2" hidden="1" x14ac:dyDescent="0.5"/>
    <row r="451" s="1" customFormat="1" ht="19.2" hidden="1" x14ac:dyDescent="0.5"/>
    <row r="452" s="1" customFormat="1" ht="19.2" hidden="1" x14ac:dyDescent="0.5"/>
    <row r="453" s="1" customFormat="1" ht="19.2" hidden="1" x14ac:dyDescent="0.5"/>
    <row r="454" s="1" customFormat="1" ht="19.2" hidden="1" x14ac:dyDescent="0.5"/>
    <row r="455" s="1" customFormat="1" ht="19.2" hidden="1" x14ac:dyDescent="0.5"/>
    <row r="456" s="1" customFormat="1" ht="19.2" hidden="1" x14ac:dyDescent="0.5"/>
    <row r="457" s="1" customFormat="1" ht="19.2" hidden="1" x14ac:dyDescent="0.5"/>
    <row r="458" s="1" customFormat="1" ht="19.2" hidden="1" x14ac:dyDescent="0.5"/>
    <row r="459" s="1" customFormat="1" ht="19.2" hidden="1" x14ac:dyDescent="0.5"/>
    <row r="460" s="1" customFormat="1" ht="19.2" hidden="1" x14ac:dyDescent="0.5"/>
    <row r="461" s="1" customFormat="1" ht="19.2" hidden="1" x14ac:dyDescent="0.5"/>
    <row r="462" s="1" customFormat="1" ht="19.2" hidden="1" x14ac:dyDescent="0.5"/>
    <row r="463" s="1" customFormat="1" ht="19.2" hidden="1" x14ac:dyDescent="0.5"/>
    <row r="464" s="1" customFormat="1" ht="19.2" hidden="1" x14ac:dyDescent="0.5"/>
    <row r="465" s="1" customFormat="1" ht="19.2" hidden="1" x14ac:dyDescent="0.5"/>
    <row r="466" s="1" customFormat="1" ht="19.2" hidden="1" x14ac:dyDescent="0.5"/>
    <row r="467" s="1" customFormat="1" ht="19.2" hidden="1" x14ac:dyDescent="0.5"/>
    <row r="468" s="1" customFormat="1" ht="19.2" hidden="1" x14ac:dyDescent="0.5"/>
    <row r="469" s="1" customFormat="1" ht="19.2" hidden="1" x14ac:dyDescent="0.5"/>
    <row r="470" s="1" customFormat="1" ht="19.2" hidden="1" x14ac:dyDescent="0.5"/>
    <row r="471" s="1" customFormat="1" ht="19.2" hidden="1" x14ac:dyDescent="0.5"/>
    <row r="472" s="1" customFormat="1" ht="19.2" hidden="1" x14ac:dyDescent="0.5"/>
    <row r="473" s="1" customFormat="1" ht="19.2" hidden="1" x14ac:dyDescent="0.5"/>
    <row r="474" s="1" customFormat="1" ht="19.2" hidden="1" x14ac:dyDescent="0.5"/>
    <row r="475" s="1" customFormat="1" ht="19.2" hidden="1" x14ac:dyDescent="0.5"/>
    <row r="476" s="1" customFormat="1" ht="19.2" hidden="1" x14ac:dyDescent="0.5"/>
    <row r="477" s="1" customFormat="1" ht="19.2" hidden="1" x14ac:dyDescent="0.5"/>
    <row r="478" s="1" customFormat="1" ht="19.2" hidden="1" x14ac:dyDescent="0.5"/>
    <row r="479" s="1" customFormat="1" ht="19.2" hidden="1" x14ac:dyDescent="0.5"/>
    <row r="480" s="1" customFormat="1" ht="19.2" hidden="1" x14ac:dyDescent="0.5"/>
    <row r="481" s="1" customFormat="1" ht="19.2" hidden="1" x14ac:dyDescent="0.5"/>
    <row r="482" s="1" customFormat="1" ht="19.2" hidden="1" x14ac:dyDescent="0.5"/>
    <row r="483" s="1" customFormat="1" ht="19.2" hidden="1" x14ac:dyDescent="0.5"/>
    <row r="484" s="1" customFormat="1" ht="19.2" hidden="1" x14ac:dyDescent="0.5"/>
    <row r="485" s="1" customFormat="1" ht="19.2" hidden="1" x14ac:dyDescent="0.5"/>
    <row r="486" s="1" customFormat="1" ht="19.2" hidden="1" x14ac:dyDescent="0.5"/>
    <row r="487" s="1" customFormat="1" ht="19.2" hidden="1" x14ac:dyDescent="0.5"/>
    <row r="488" s="1" customFormat="1" ht="19.2" hidden="1" x14ac:dyDescent="0.5"/>
    <row r="489" s="1" customFormat="1" ht="19.2" hidden="1" x14ac:dyDescent="0.5"/>
    <row r="490" s="1" customFormat="1" ht="19.2" hidden="1" x14ac:dyDescent="0.5"/>
    <row r="491" s="1" customFormat="1" ht="19.2" hidden="1" x14ac:dyDescent="0.5"/>
    <row r="492" s="1" customFormat="1" ht="19.2" hidden="1" x14ac:dyDescent="0.5"/>
    <row r="493" s="1" customFormat="1" ht="19.2" hidden="1" x14ac:dyDescent="0.5"/>
    <row r="494" s="1" customFormat="1" ht="19.2" hidden="1" x14ac:dyDescent="0.5"/>
    <row r="495" s="1" customFormat="1" ht="19.2" hidden="1" x14ac:dyDescent="0.5"/>
    <row r="496" s="1" customFormat="1" ht="19.2" hidden="1" x14ac:dyDescent="0.5"/>
    <row r="497" s="1" customFormat="1" ht="19.2" hidden="1" x14ac:dyDescent="0.5"/>
    <row r="498" s="1" customFormat="1" ht="19.2" hidden="1" x14ac:dyDescent="0.5"/>
    <row r="499" s="1" customFormat="1" ht="19.2" hidden="1" x14ac:dyDescent="0.5"/>
    <row r="500" s="1" customFormat="1" ht="19.2" hidden="1" x14ac:dyDescent="0.5"/>
    <row r="501" s="1" customFormat="1" ht="19.2" hidden="1" x14ac:dyDescent="0.5"/>
    <row r="502" s="1" customFormat="1" ht="19.2" hidden="1" x14ac:dyDescent="0.5"/>
    <row r="503" s="1" customFormat="1" ht="19.2" hidden="1" x14ac:dyDescent="0.5"/>
    <row r="504" s="1" customFormat="1" ht="19.2" hidden="1" x14ac:dyDescent="0.5"/>
    <row r="505" s="1" customFormat="1" ht="19.2" hidden="1" x14ac:dyDescent="0.5"/>
    <row r="506" s="1" customFormat="1" ht="19.2" hidden="1" x14ac:dyDescent="0.5"/>
    <row r="507" s="1" customFormat="1" ht="19.2" hidden="1" x14ac:dyDescent="0.5"/>
    <row r="508" s="1" customFormat="1" ht="19.2" hidden="1" x14ac:dyDescent="0.5"/>
    <row r="509" s="1" customFormat="1" ht="19.2" hidden="1" x14ac:dyDescent="0.5"/>
    <row r="510" s="1" customFormat="1" ht="19.2" hidden="1" x14ac:dyDescent="0.5"/>
    <row r="511" s="1" customFormat="1" ht="19.2" hidden="1" x14ac:dyDescent="0.5"/>
    <row r="512" s="1" customFormat="1" ht="19.2" hidden="1" x14ac:dyDescent="0.5"/>
    <row r="513" s="1" customFormat="1" ht="19.2" hidden="1" x14ac:dyDescent="0.5"/>
    <row r="514" s="1" customFormat="1" ht="19.2" hidden="1" x14ac:dyDescent="0.5"/>
    <row r="515" s="1" customFormat="1" ht="19.2" hidden="1" x14ac:dyDescent="0.5"/>
    <row r="516" s="1" customFormat="1" ht="19.2" hidden="1" x14ac:dyDescent="0.5"/>
    <row r="517" s="1" customFormat="1" ht="19.2" hidden="1" x14ac:dyDescent="0.5"/>
    <row r="518" s="1" customFormat="1" ht="19.2" hidden="1" x14ac:dyDescent="0.5"/>
    <row r="519" s="1" customFormat="1" ht="19.2" hidden="1" x14ac:dyDescent="0.5"/>
    <row r="520" s="1" customFormat="1" ht="19.2" hidden="1" x14ac:dyDescent="0.5"/>
    <row r="521" s="1" customFormat="1" ht="19.2" hidden="1" x14ac:dyDescent="0.5"/>
    <row r="522" s="1" customFormat="1" ht="19.2" hidden="1" x14ac:dyDescent="0.5"/>
    <row r="523" s="1" customFormat="1" ht="19.2" hidden="1" x14ac:dyDescent="0.5"/>
    <row r="524" s="1" customFormat="1" ht="19.2" hidden="1" x14ac:dyDescent="0.5"/>
    <row r="525" s="1" customFormat="1" ht="19.2" hidden="1" x14ac:dyDescent="0.5"/>
    <row r="526" s="1" customFormat="1" ht="19.2" hidden="1" x14ac:dyDescent="0.5"/>
    <row r="527" s="1" customFormat="1" ht="19.2" hidden="1" x14ac:dyDescent="0.5"/>
    <row r="528" s="1" customFormat="1" ht="19.2" hidden="1" x14ac:dyDescent="0.5"/>
    <row r="529" s="1" customFormat="1" ht="19.2" hidden="1" x14ac:dyDescent="0.5"/>
    <row r="530" s="1" customFormat="1" ht="19.2" hidden="1" x14ac:dyDescent="0.5"/>
    <row r="531" s="1" customFormat="1" ht="19.2" hidden="1" x14ac:dyDescent="0.5"/>
    <row r="532" s="1" customFormat="1" ht="19.2" hidden="1" x14ac:dyDescent="0.5"/>
    <row r="533" s="1" customFormat="1" ht="19.2" hidden="1" x14ac:dyDescent="0.5"/>
    <row r="534" s="1" customFormat="1" ht="19.2" hidden="1" x14ac:dyDescent="0.5"/>
    <row r="535" s="1" customFormat="1" ht="19.2" hidden="1" x14ac:dyDescent="0.5"/>
    <row r="536" s="1" customFormat="1" ht="19.2" hidden="1" x14ac:dyDescent="0.5"/>
    <row r="537" s="1" customFormat="1" ht="19.2" hidden="1" x14ac:dyDescent="0.5"/>
    <row r="538" s="1" customFormat="1" ht="19.2" hidden="1" x14ac:dyDescent="0.5"/>
    <row r="539" s="1" customFormat="1" ht="19.2" hidden="1" x14ac:dyDescent="0.5"/>
    <row r="540" s="1" customFormat="1" ht="19.2" hidden="1" x14ac:dyDescent="0.5"/>
    <row r="541" s="1" customFormat="1" ht="19.2" hidden="1" x14ac:dyDescent="0.5"/>
    <row r="542" s="1" customFormat="1" ht="19.2" hidden="1" x14ac:dyDescent="0.5"/>
    <row r="543" s="1" customFormat="1" ht="19.2" hidden="1" x14ac:dyDescent="0.5"/>
    <row r="544" s="1" customFormat="1" ht="19.2" hidden="1" x14ac:dyDescent="0.5"/>
    <row r="545" s="1" customFormat="1" ht="19.2" hidden="1" x14ac:dyDescent="0.5"/>
    <row r="546" s="1" customFormat="1" ht="19.2" hidden="1" x14ac:dyDescent="0.5"/>
    <row r="547" s="1" customFormat="1" ht="19.2" hidden="1" x14ac:dyDescent="0.5"/>
    <row r="548" s="1" customFormat="1" ht="19.2" hidden="1" x14ac:dyDescent="0.5"/>
    <row r="549" s="1" customFormat="1" ht="19.2" hidden="1" x14ac:dyDescent="0.5"/>
    <row r="550" s="1" customFormat="1" ht="19.2" hidden="1" x14ac:dyDescent="0.5"/>
    <row r="551" s="1" customFormat="1" ht="19.2" hidden="1" x14ac:dyDescent="0.5"/>
    <row r="552" s="1" customFormat="1" ht="19.2" hidden="1" x14ac:dyDescent="0.5"/>
    <row r="553" s="1" customFormat="1" ht="19.2" hidden="1" x14ac:dyDescent="0.5"/>
    <row r="554" s="1" customFormat="1" ht="19.2" hidden="1" x14ac:dyDescent="0.5"/>
    <row r="555" s="1" customFormat="1" ht="19.2" hidden="1" x14ac:dyDescent="0.5"/>
    <row r="556" s="1" customFormat="1" ht="19.2" hidden="1" x14ac:dyDescent="0.5"/>
    <row r="557" s="1" customFormat="1" ht="19.2" hidden="1" x14ac:dyDescent="0.5"/>
    <row r="558" s="1" customFormat="1" ht="19.2" hidden="1" x14ac:dyDescent="0.5"/>
    <row r="559" s="1" customFormat="1" ht="19.2" hidden="1" x14ac:dyDescent="0.5"/>
    <row r="560" s="1" customFormat="1" ht="19.2" hidden="1" x14ac:dyDescent="0.5"/>
    <row r="561" s="1" customFormat="1" ht="19.2" hidden="1" x14ac:dyDescent="0.5"/>
    <row r="562" s="1" customFormat="1" ht="19.2" hidden="1" x14ac:dyDescent="0.5"/>
    <row r="563" s="1" customFormat="1" ht="19.2" hidden="1" x14ac:dyDescent="0.5"/>
    <row r="564" s="1" customFormat="1" ht="19.2" hidden="1" x14ac:dyDescent="0.5"/>
    <row r="565" s="1" customFormat="1" ht="19.2" hidden="1" x14ac:dyDescent="0.5"/>
    <row r="566" s="1" customFormat="1" ht="19.2" hidden="1" x14ac:dyDescent="0.5"/>
    <row r="567" s="1" customFormat="1" ht="19.2" hidden="1" x14ac:dyDescent="0.5"/>
    <row r="568" s="1" customFormat="1" ht="19.2" hidden="1" x14ac:dyDescent="0.5"/>
    <row r="569" s="1" customFormat="1" ht="19.2" hidden="1" x14ac:dyDescent="0.5"/>
    <row r="570" s="1" customFormat="1" ht="19.2" hidden="1" x14ac:dyDescent="0.5"/>
    <row r="571" s="1" customFormat="1" ht="19.2" hidden="1" x14ac:dyDescent="0.5"/>
    <row r="572" s="1" customFormat="1" ht="19.2" hidden="1" x14ac:dyDescent="0.5"/>
    <row r="573" s="1" customFormat="1" ht="19.2" hidden="1" x14ac:dyDescent="0.5"/>
    <row r="574" s="1" customFormat="1" ht="19.2" hidden="1" x14ac:dyDescent="0.5"/>
    <row r="575" s="1" customFormat="1" ht="19.2" hidden="1" x14ac:dyDescent="0.5"/>
    <row r="576" s="1" customFormat="1" ht="19.2" hidden="1" x14ac:dyDescent="0.5"/>
    <row r="577" s="1" customFormat="1" ht="19.2" hidden="1" x14ac:dyDescent="0.5"/>
    <row r="578" s="1" customFormat="1" ht="19.2" hidden="1" x14ac:dyDescent="0.5"/>
    <row r="579" s="1" customFormat="1" ht="19.2" hidden="1" x14ac:dyDescent="0.5"/>
    <row r="580" s="1" customFormat="1" ht="19.2" hidden="1" x14ac:dyDescent="0.5"/>
    <row r="581" s="1" customFormat="1" ht="19.2" hidden="1" x14ac:dyDescent="0.5"/>
    <row r="582" s="1" customFormat="1" ht="19.2" hidden="1" x14ac:dyDescent="0.5"/>
    <row r="583" s="1" customFormat="1" ht="19.2" hidden="1" x14ac:dyDescent="0.5"/>
    <row r="584" s="1" customFormat="1" ht="19.2" hidden="1" x14ac:dyDescent="0.5"/>
    <row r="585" s="1" customFormat="1" ht="19.2" hidden="1" x14ac:dyDescent="0.5"/>
    <row r="586" s="1" customFormat="1" ht="19.2" hidden="1" x14ac:dyDescent="0.5"/>
    <row r="587" s="1" customFormat="1" ht="19.2" hidden="1" x14ac:dyDescent="0.5"/>
    <row r="588" s="1" customFormat="1" ht="19.2" hidden="1" x14ac:dyDescent="0.5"/>
    <row r="589" s="1" customFormat="1" ht="19.2" hidden="1" x14ac:dyDescent="0.5"/>
    <row r="590" s="1" customFormat="1" ht="19.2" hidden="1" x14ac:dyDescent="0.5"/>
    <row r="591" s="1" customFormat="1" ht="19.2" hidden="1" x14ac:dyDescent="0.5"/>
    <row r="592" s="1" customFormat="1" ht="19.2" hidden="1" x14ac:dyDescent="0.5"/>
    <row r="593" s="1" customFormat="1" ht="19.2" hidden="1" x14ac:dyDescent="0.5"/>
    <row r="594" s="1" customFormat="1" ht="19.2" hidden="1" x14ac:dyDescent="0.5"/>
    <row r="595" s="1" customFormat="1" ht="19.2" hidden="1" x14ac:dyDescent="0.5"/>
    <row r="596" s="1" customFormat="1" ht="19.2" hidden="1" x14ac:dyDescent="0.5"/>
    <row r="597" s="1" customFormat="1" ht="19.2" hidden="1" x14ac:dyDescent="0.5"/>
    <row r="598" s="1" customFormat="1" ht="19.2" hidden="1" x14ac:dyDescent="0.5"/>
    <row r="599" s="1" customFormat="1" ht="19.2" hidden="1" x14ac:dyDescent="0.5"/>
    <row r="600" s="1" customFormat="1" ht="19.2" hidden="1" x14ac:dyDescent="0.5"/>
    <row r="601" s="1" customFormat="1" ht="19.2" hidden="1" x14ac:dyDescent="0.5"/>
    <row r="602" s="1" customFormat="1" ht="19.2" hidden="1" x14ac:dyDescent="0.5"/>
    <row r="603" s="1" customFormat="1" ht="19.2" hidden="1" x14ac:dyDescent="0.5"/>
    <row r="604" s="1" customFormat="1" ht="19.2" hidden="1" x14ac:dyDescent="0.5"/>
    <row r="605" s="1" customFormat="1" ht="19.2" hidden="1" x14ac:dyDescent="0.5"/>
    <row r="606" s="1" customFormat="1" ht="19.2" hidden="1" x14ac:dyDescent="0.5"/>
    <row r="607" s="1" customFormat="1" ht="19.2" hidden="1" x14ac:dyDescent="0.5"/>
    <row r="608" s="1" customFormat="1" ht="19.2" hidden="1" x14ac:dyDescent="0.5"/>
    <row r="609" s="1" customFormat="1" ht="19.2" hidden="1" x14ac:dyDescent="0.5"/>
    <row r="610" s="1" customFormat="1" ht="19.2" hidden="1" x14ac:dyDescent="0.5"/>
    <row r="611" s="1" customFormat="1" ht="19.2" hidden="1" x14ac:dyDescent="0.5"/>
    <row r="612" s="1" customFormat="1" ht="19.2" hidden="1" x14ac:dyDescent="0.5"/>
    <row r="613" s="1" customFormat="1" ht="19.2" hidden="1" x14ac:dyDescent="0.5"/>
    <row r="614" s="1" customFormat="1" ht="19.2" hidden="1" x14ac:dyDescent="0.5"/>
    <row r="615" s="1" customFormat="1" ht="19.2" hidden="1" x14ac:dyDescent="0.5"/>
    <row r="616" s="1" customFormat="1" ht="19.2" hidden="1" x14ac:dyDescent="0.5"/>
    <row r="617" s="1" customFormat="1" ht="19.2" hidden="1" x14ac:dyDescent="0.5"/>
    <row r="618" s="1" customFormat="1" ht="19.2" hidden="1" x14ac:dyDescent="0.5"/>
    <row r="619" s="1" customFormat="1" ht="19.2" hidden="1" x14ac:dyDescent="0.5"/>
    <row r="620" s="1" customFormat="1" ht="19.2" hidden="1" x14ac:dyDescent="0.5"/>
    <row r="621" s="1" customFormat="1" ht="19.2" hidden="1" x14ac:dyDescent="0.5"/>
    <row r="622" s="1" customFormat="1" ht="19.2" hidden="1" x14ac:dyDescent="0.5"/>
    <row r="623" s="1" customFormat="1" ht="19.2" hidden="1" x14ac:dyDescent="0.5"/>
    <row r="624" s="1" customFormat="1" ht="19.2" hidden="1" x14ac:dyDescent="0.5"/>
    <row r="625" s="1" customFormat="1" ht="19.2" hidden="1" x14ac:dyDescent="0.5"/>
    <row r="626" s="1" customFormat="1" ht="19.2" hidden="1" x14ac:dyDescent="0.5"/>
    <row r="627" s="1" customFormat="1" ht="19.2" hidden="1" x14ac:dyDescent="0.5"/>
    <row r="628" s="1" customFormat="1" ht="19.2" hidden="1" x14ac:dyDescent="0.5"/>
    <row r="629" s="1" customFormat="1" ht="19.2" hidden="1" x14ac:dyDescent="0.5"/>
    <row r="630" s="1" customFormat="1" ht="19.2" hidden="1" x14ac:dyDescent="0.5"/>
    <row r="631" s="1" customFormat="1" ht="19.2" hidden="1" x14ac:dyDescent="0.5"/>
    <row r="632" s="1" customFormat="1" ht="19.2" hidden="1" x14ac:dyDescent="0.5"/>
    <row r="633" s="1" customFormat="1" ht="19.2" hidden="1" x14ac:dyDescent="0.5"/>
    <row r="634" s="1" customFormat="1" ht="19.2" hidden="1" x14ac:dyDescent="0.5"/>
    <row r="635" s="1" customFormat="1" ht="19.2" hidden="1" x14ac:dyDescent="0.5"/>
    <row r="636" s="1" customFormat="1" ht="19.2" hidden="1" x14ac:dyDescent="0.5"/>
    <row r="637" s="1" customFormat="1" ht="19.2" hidden="1" x14ac:dyDescent="0.5"/>
    <row r="638" s="1" customFormat="1" ht="19.2" hidden="1" x14ac:dyDescent="0.5"/>
    <row r="639" s="1" customFormat="1" ht="19.2" hidden="1" x14ac:dyDescent="0.5"/>
    <row r="640" s="1" customFormat="1" ht="19.2" hidden="1" x14ac:dyDescent="0.5"/>
    <row r="641" s="1" customFormat="1" ht="19.2" hidden="1" x14ac:dyDescent="0.5"/>
    <row r="642" s="1" customFormat="1" ht="19.2" hidden="1" x14ac:dyDescent="0.5"/>
    <row r="643" s="1" customFormat="1" ht="19.2" hidden="1" x14ac:dyDescent="0.5"/>
    <row r="644" s="1" customFormat="1" ht="19.2" hidden="1" x14ac:dyDescent="0.5"/>
    <row r="645" s="1" customFormat="1" ht="19.2" hidden="1" x14ac:dyDescent="0.5"/>
    <row r="646" s="1" customFormat="1" ht="19.2" hidden="1" x14ac:dyDescent="0.5"/>
    <row r="647" s="1" customFormat="1" ht="19.2" hidden="1" x14ac:dyDescent="0.5"/>
    <row r="648" s="1" customFormat="1" ht="19.2" hidden="1" x14ac:dyDescent="0.5"/>
    <row r="649" s="1" customFormat="1" ht="19.2" hidden="1" x14ac:dyDescent="0.5"/>
    <row r="650" s="1" customFormat="1" ht="19.2" hidden="1" x14ac:dyDescent="0.5"/>
    <row r="651" s="1" customFormat="1" ht="19.2" hidden="1" x14ac:dyDescent="0.5"/>
    <row r="652" s="1" customFormat="1" ht="19.2" hidden="1" x14ac:dyDescent="0.5"/>
    <row r="653" s="1" customFormat="1" ht="19.2" hidden="1" x14ac:dyDescent="0.5"/>
    <row r="654" s="1" customFormat="1" ht="19.2" hidden="1" x14ac:dyDescent="0.5"/>
    <row r="655" s="1" customFormat="1" ht="19.2" hidden="1" x14ac:dyDescent="0.5"/>
    <row r="656" s="1" customFormat="1" ht="19.2" hidden="1" x14ac:dyDescent="0.5"/>
    <row r="657" s="1" customFormat="1" ht="19.2" hidden="1" x14ac:dyDescent="0.5"/>
    <row r="658" s="1" customFormat="1" ht="19.2" hidden="1" x14ac:dyDescent="0.5"/>
    <row r="659" s="1" customFormat="1" ht="19.2" hidden="1" x14ac:dyDescent="0.5"/>
    <row r="660" s="1" customFormat="1" ht="19.2" hidden="1" x14ac:dyDescent="0.5"/>
    <row r="661" s="1" customFormat="1" ht="19.2" hidden="1" x14ac:dyDescent="0.5"/>
    <row r="662" s="1" customFormat="1" ht="19.2" hidden="1" x14ac:dyDescent="0.5"/>
    <row r="663" s="1" customFormat="1" ht="19.2" hidden="1" x14ac:dyDescent="0.5"/>
    <row r="664" s="1" customFormat="1" ht="19.2" hidden="1" x14ac:dyDescent="0.5"/>
    <row r="665" s="1" customFormat="1" ht="19.2" hidden="1" x14ac:dyDescent="0.5"/>
    <row r="666" s="1" customFormat="1" ht="19.2" hidden="1" x14ac:dyDescent="0.5"/>
    <row r="667" s="1" customFormat="1" ht="19.2" hidden="1" x14ac:dyDescent="0.5"/>
    <row r="668" s="1" customFormat="1" ht="19.2" hidden="1" x14ac:dyDescent="0.5"/>
    <row r="669" s="1" customFormat="1" ht="19.2" hidden="1" x14ac:dyDescent="0.5"/>
    <row r="670" s="1" customFormat="1" ht="19.2" hidden="1" x14ac:dyDescent="0.5"/>
    <row r="671" s="1" customFormat="1" ht="19.2" hidden="1" x14ac:dyDescent="0.5"/>
    <row r="672" s="1" customFormat="1" ht="19.2" hidden="1" x14ac:dyDescent="0.5"/>
    <row r="673" s="1" customFormat="1" ht="19.2" hidden="1" x14ac:dyDescent="0.5"/>
    <row r="674" s="1" customFormat="1" ht="19.2" hidden="1" x14ac:dyDescent="0.5"/>
    <row r="675" s="1" customFormat="1" ht="19.2" hidden="1" x14ac:dyDescent="0.5"/>
    <row r="676" s="1" customFormat="1" ht="19.2" hidden="1" x14ac:dyDescent="0.5"/>
    <row r="677" s="1" customFormat="1" ht="19.2" hidden="1" x14ac:dyDescent="0.5"/>
    <row r="678" s="1" customFormat="1" ht="19.2" hidden="1" x14ac:dyDescent="0.5"/>
    <row r="679" s="1" customFormat="1" ht="19.2" hidden="1" x14ac:dyDescent="0.5"/>
    <row r="680" s="1" customFormat="1" ht="19.2" hidden="1" x14ac:dyDescent="0.5"/>
    <row r="681" s="1" customFormat="1" ht="19.2" hidden="1" x14ac:dyDescent="0.5"/>
    <row r="682" s="1" customFormat="1" ht="19.2" hidden="1" x14ac:dyDescent="0.5"/>
    <row r="683" s="1" customFormat="1" ht="19.2" hidden="1" x14ac:dyDescent="0.5"/>
    <row r="684" s="1" customFormat="1" ht="19.2" hidden="1" x14ac:dyDescent="0.5"/>
    <row r="685" s="1" customFormat="1" ht="19.2" hidden="1" x14ac:dyDescent="0.5"/>
    <row r="686" s="1" customFormat="1" ht="19.2" hidden="1" x14ac:dyDescent="0.5"/>
    <row r="687" s="1" customFormat="1" ht="19.2" hidden="1" x14ac:dyDescent="0.5"/>
    <row r="688" s="1" customFormat="1" ht="19.2" hidden="1" x14ac:dyDescent="0.5"/>
    <row r="689" s="1" customFormat="1" ht="19.2" hidden="1" x14ac:dyDescent="0.5"/>
    <row r="690" s="1" customFormat="1" ht="19.2" hidden="1" x14ac:dyDescent="0.5"/>
    <row r="691" s="1" customFormat="1" ht="19.2" hidden="1" x14ac:dyDescent="0.5"/>
    <row r="692" s="1" customFormat="1" ht="19.2" hidden="1" x14ac:dyDescent="0.5"/>
    <row r="693" s="1" customFormat="1" ht="19.2" hidden="1" x14ac:dyDescent="0.5"/>
    <row r="694" s="1" customFormat="1" ht="19.2" hidden="1" x14ac:dyDescent="0.5"/>
    <row r="695" s="1" customFormat="1" ht="19.2" hidden="1" x14ac:dyDescent="0.5"/>
    <row r="696" s="1" customFormat="1" ht="19.2" hidden="1" x14ac:dyDescent="0.5"/>
    <row r="697" s="1" customFormat="1" ht="19.2" hidden="1" x14ac:dyDescent="0.5"/>
    <row r="698" s="1" customFormat="1" ht="19.2" hidden="1" x14ac:dyDescent="0.5"/>
    <row r="699" s="1" customFormat="1" ht="19.2" hidden="1" x14ac:dyDescent="0.5"/>
    <row r="700" s="1" customFormat="1" ht="19.2" hidden="1" x14ac:dyDescent="0.5"/>
    <row r="701" s="1" customFormat="1" ht="19.2" hidden="1" x14ac:dyDescent="0.5"/>
    <row r="702" s="1" customFormat="1" ht="19.2" hidden="1" x14ac:dyDescent="0.5"/>
    <row r="703" s="1" customFormat="1" ht="19.2" hidden="1" x14ac:dyDescent="0.5"/>
    <row r="704" s="1" customFormat="1" ht="19.2" hidden="1" x14ac:dyDescent="0.5"/>
    <row r="705" s="1" customFormat="1" ht="19.2" hidden="1" x14ac:dyDescent="0.5"/>
    <row r="706" s="1" customFormat="1" ht="19.2" hidden="1" x14ac:dyDescent="0.5"/>
    <row r="707" s="1" customFormat="1" ht="19.2" hidden="1" x14ac:dyDescent="0.5"/>
    <row r="708" s="1" customFormat="1" ht="19.2" hidden="1" x14ac:dyDescent="0.5"/>
    <row r="709" s="1" customFormat="1" ht="19.2" hidden="1" x14ac:dyDescent="0.5"/>
    <row r="710" s="1" customFormat="1" ht="19.2" hidden="1" x14ac:dyDescent="0.5"/>
    <row r="711" s="1" customFormat="1" ht="19.2" hidden="1" x14ac:dyDescent="0.5"/>
    <row r="712" s="1" customFormat="1" ht="19.2" hidden="1" x14ac:dyDescent="0.5"/>
    <row r="713" s="1" customFormat="1" ht="19.2" hidden="1" x14ac:dyDescent="0.5"/>
    <row r="714" s="1" customFormat="1" ht="19.2" hidden="1" x14ac:dyDescent="0.5"/>
    <row r="715" s="1" customFormat="1" ht="19.2" hidden="1" x14ac:dyDescent="0.5"/>
    <row r="716" s="1" customFormat="1" ht="19.2" hidden="1" x14ac:dyDescent="0.5"/>
    <row r="717" s="1" customFormat="1" ht="19.2" hidden="1" x14ac:dyDescent="0.5"/>
    <row r="718" s="1" customFormat="1" ht="19.2" hidden="1" x14ac:dyDescent="0.5"/>
    <row r="719" s="1" customFormat="1" ht="19.2" hidden="1" x14ac:dyDescent="0.5"/>
    <row r="720" s="1" customFormat="1" ht="19.2" hidden="1" x14ac:dyDescent="0.5"/>
    <row r="721" s="1" customFormat="1" ht="19.2" hidden="1" x14ac:dyDescent="0.5"/>
    <row r="722" s="1" customFormat="1" ht="19.2" hidden="1" x14ac:dyDescent="0.5"/>
    <row r="723" s="1" customFormat="1" ht="19.2" hidden="1" x14ac:dyDescent="0.5"/>
    <row r="724" s="1" customFormat="1" ht="19.2" hidden="1" x14ac:dyDescent="0.5"/>
    <row r="725" s="1" customFormat="1" ht="19.2" hidden="1" x14ac:dyDescent="0.5"/>
    <row r="726" s="1" customFormat="1" ht="19.2" hidden="1" x14ac:dyDescent="0.5"/>
    <row r="727" s="1" customFormat="1" ht="19.2" hidden="1" x14ac:dyDescent="0.5"/>
    <row r="728" s="1" customFormat="1" ht="19.2" hidden="1" x14ac:dyDescent="0.5"/>
    <row r="729" s="1" customFormat="1" ht="19.2" hidden="1" x14ac:dyDescent="0.5"/>
    <row r="730" s="1" customFormat="1" ht="19.2" hidden="1" x14ac:dyDescent="0.5"/>
    <row r="731" s="1" customFormat="1" ht="19.2" hidden="1" x14ac:dyDescent="0.5"/>
    <row r="732" s="1" customFormat="1" ht="19.2" hidden="1" x14ac:dyDescent="0.5"/>
    <row r="733" s="1" customFormat="1" ht="19.2" hidden="1" x14ac:dyDescent="0.5"/>
    <row r="734" s="1" customFormat="1" ht="19.2" hidden="1" x14ac:dyDescent="0.5"/>
    <row r="735" s="1" customFormat="1" ht="19.2" hidden="1" x14ac:dyDescent="0.5"/>
    <row r="736" s="1" customFormat="1" ht="19.2" hidden="1" x14ac:dyDescent="0.5"/>
    <row r="737" s="1" customFormat="1" ht="19.2" hidden="1" x14ac:dyDescent="0.5"/>
    <row r="738" s="1" customFormat="1" ht="19.2" hidden="1" x14ac:dyDescent="0.5"/>
    <row r="739" s="1" customFormat="1" ht="19.2" hidden="1" x14ac:dyDescent="0.5"/>
    <row r="740" s="1" customFormat="1" ht="19.2" hidden="1" x14ac:dyDescent="0.5"/>
    <row r="741" s="1" customFormat="1" ht="19.2" hidden="1" x14ac:dyDescent="0.5"/>
    <row r="742" s="1" customFormat="1" ht="19.2" hidden="1" x14ac:dyDescent="0.5"/>
    <row r="743" s="1" customFormat="1" ht="19.2" hidden="1" x14ac:dyDescent="0.5"/>
    <row r="744" s="1" customFormat="1" ht="19.2" hidden="1" x14ac:dyDescent="0.5"/>
    <row r="745" s="1" customFormat="1" ht="19.2" hidden="1" x14ac:dyDescent="0.5"/>
    <row r="746" s="1" customFormat="1" ht="19.2" hidden="1" x14ac:dyDescent="0.5"/>
    <row r="747" s="1" customFormat="1" ht="19.2" hidden="1" x14ac:dyDescent="0.5"/>
    <row r="748" s="1" customFormat="1" ht="19.2" hidden="1" x14ac:dyDescent="0.5"/>
    <row r="749" s="1" customFormat="1" ht="19.2" hidden="1" x14ac:dyDescent="0.5"/>
    <row r="750" s="1" customFormat="1" ht="19.2" hidden="1" x14ac:dyDescent="0.5"/>
    <row r="751" s="1" customFormat="1" ht="19.2" hidden="1" x14ac:dyDescent="0.5"/>
    <row r="752" s="1" customFormat="1" ht="19.2" hidden="1" x14ac:dyDescent="0.5"/>
    <row r="753" s="1" customFormat="1" ht="19.2" hidden="1" x14ac:dyDescent="0.5"/>
    <row r="754" s="1" customFormat="1" ht="19.2" hidden="1" x14ac:dyDescent="0.5"/>
    <row r="755" s="1" customFormat="1" ht="19.2" hidden="1" x14ac:dyDescent="0.5"/>
    <row r="756" s="1" customFormat="1" ht="19.2" hidden="1" x14ac:dyDescent="0.5"/>
    <row r="757" s="1" customFormat="1" ht="19.2" hidden="1" x14ac:dyDescent="0.5"/>
    <row r="758" s="1" customFormat="1" ht="19.2" hidden="1" x14ac:dyDescent="0.5"/>
    <row r="759" s="1" customFormat="1" ht="19.2" hidden="1" x14ac:dyDescent="0.5"/>
    <row r="760" s="1" customFormat="1" ht="19.2" hidden="1" x14ac:dyDescent="0.5"/>
    <row r="761" s="1" customFormat="1" ht="19.2" hidden="1" x14ac:dyDescent="0.5"/>
    <row r="762" s="1" customFormat="1" ht="19.2" hidden="1" x14ac:dyDescent="0.5"/>
    <row r="763" s="1" customFormat="1" ht="19.2" hidden="1" x14ac:dyDescent="0.5"/>
    <row r="764" s="1" customFormat="1" ht="19.2" hidden="1" x14ac:dyDescent="0.5"/>
    <row r="765" s="1" customFormat="1" ht="19.2" hidden="1" x14ac:dyDescent="0.5"/>
    <row r="766" s="1" customFormat="1" ht="19.2" hidden="1" x14ac:dyDescent="0.5"/>
    <row r="767" s="1" customFormat="1" ht="19.2" hidden="1" x14ac:dyDescent="0.5"/>
    <row r="768" s="1" customFormat="1" ht="19.2" hidden="1" x14ac:dyDescent="0.5"/>
    <row r="769" s="1" customFormat="1" ht="19.2" hidden="1" x14ac:dyDescent="0.5"/>
    <row r="770" s="1" customFormat="1" ht="19.2" hidden="1" x14ac:dyDescent="0.5"/>
    <row r="771" s="1" customFormat="1" ht="19.2" hidden="1" x14ac:dyDescent="0.5"/>
    <row r="772" s="1" customFormat="1" ht="19.2" hidden="1" x14ac:dyDescent="0.5"/>
    <row r="773" s="1" customFormat="1" ht="19.2" hidden="1" x14ac:dyDescent="0.5"/>
    <row r="774" s="1" customFormat="1" ht="19.2" hidden="1" x14ac:dyDescent="0.5"/>
    <row r="775" s="1" customFormat="1" ht="19.2" hidden="1" x14ac:dyDescent="0.5"/>
    <row r="776" s="1" customFormat="1" ht="19.2" hidden="1" x14ac:dyDescent="0.5"/>
    <row r="777" s="1" customFormat="1" ht="19.2" hidden="1" x14ac:dyDescent="0.5"/>
    <row r="778" s="1" customFormat="1" ht="19.2" hidden="1" x14ac:dyDescent="0.5"/>
    <row r="779" s="1" customFormat="1" ht="19.2" hidden="1" x14ac:dyDescent="0.5"/>
    <row r="780" s="1" customFormat="1" ht="19.2" hidden="1" x14ac:dyDescent="0.5"/>
    <row r="781" s="1" customFormat="1" ht="19.2" hidden="1" x14ac:dyDescent="0.5"/>
    <row r="782" s="1" customFormat="1" ht="19.2" hidden="1" x14ac:dyDescent="0.5"/>
    <row r="783" s="1" customFormat="1" ht="19.2" hidden="1" x14ac:dyDescent="0.5"/>
    <row r="784" s="1" customFormat="1" ht="19.2" hidden="1" x14ac:dyDescent="0.5"/>
    <row r="785" s="1" customFormat="1" ht="19.2" hidden="1" x14ac:dyDescent="0.5"/>
    <row r="786" s="1" customFormat="1" ht="19.2" hidden="1" x14ac:dyDescent="0.5"/>
    <row r="787" s="1" customFormat="1" ht="19.2" hidden="1" x14ac:dyDescent="0.5"/>
    <row r="788" s="1" customFormat="1" ht="19.2" hidden="1" x14ac:dyDescent="0.5"/>
    <row r="789" s="1" customFormat="1" ht="19.2" hidden="1" x14ac:dyDescent="0.5"/>
    <row r="790" s="1" customFormat="1" ht="19.2" hidden="1" x14ac:dyDescent="0.5"/>
    <row r="791" s="1" customFormat="1" ht="19.2" hidden="1" x14ac:dyDescent="0.5"/>
    <row r="792" s="1" customFormat="1" ht="19.2" hidden="1" x14ac:dyDescent="0.5"/>
    <row r="793" s="1" customFormat="1" ht="19.2" hidden="1" x14ac:dyDescent="0.5"/>
    <row r="794" s="1" customFormat="1" ht="19.2" hidden="1" x14ac:dyDescent="0.5"/>
    <row r="795" s="1" customFormat="1" ht="19.2" hidden="1" x14ac:dyDescent="0.5"/>
    <row r="796" s="1" customFormat="1" ht="19.2" hidden="1" x14ac:dyDescent="0.5"/>
    <row r="797" s="1" customFormat="1" ht="19.2" hidden="1" x14ac:dyDescent="0.5"/>
    <row r="798" s="1" customFormat="1" ht="19.2" hidden="1" x14ac:dyDescent="0.5"/>
    <row r="799" s="1" customFormat="1" ht="19.2" hidden="1" x14ac:dyDescent="0.5"/>
    <row r="800" s="1" customFormat="1" ht="19.2" hidden="1" x14ac:dyDescent="0.5"/>
    <row r="801" s="1" customFormat="1" ht="19.2" hidden="1" x14ac:dyDescent="0.5"/>
    <row r="802" s="1" customFormat="1" ht="19.2" hidden="1" x14ac:dyDescent="0.5"/>
    <row r="803" s="1" customFormat="1" ht="19.2" hidden="1" x14ac:dyDescent="0.5"/>
    <row r="804" s="1" customFormat="1" ht="19.2" hidden="1" x14ac:dyDescent="0.5"/>
    <row r="805" s="1" customFormat="1" ht="19.2" hidden="1" x14ac:dyDescent="0.5"/>
    <row r="806" s="1" customFormat="1" ht="19.2" hidden="1" x14ac:dyDescent="0.5"/>
    <row r="807" s="1" customFormat="1" ht="19.2" hidden="1" x14ac:dyDescent="0.5"/>
    <row r="808" s="1" customFormat="1" ht="19.2" hidden="1" x14ac:dyDescent="0.5"/>
    <row r="809" s="1" customFormat="1" ht="19.2" hidden="1" x14ac:dyDescent="0.5"/>
    <row r="810" s="1" customFormat="1" ht="19.2" hidden="1" x14ac:dyDescent="0.5"/>
    <row r="811" s="1" customFormat="1" ht="19.2" hidden="1" x14ac:dyDescent="0.5"/>
    <row r="812" s="1" customFormat="1" ht="19.2" hidden="1" x14ac:dyDescent="0.5"/>
    <row r="813" s="1" customFormat="1" ht="19.2" hidden="1" x14ac:dyDescent="0.5"/>
    <row r="814" s="1" customFormat="1" ht="19.2" hidden="1" x14ac:dyDescent="0.5"/>
    <row r="815" s="1" customFormat="1" ht="19.2" hidden="1" x14ac:dyDescent="0.5"/>
    <row r="816" s="1" customFormat="1" ht="19.2" hidden="1" x14ac:dyDescent="0.5"/>
    <row r="817" s="1" customFormat="1" ht="19.2" hidden="1" x14ac:dyDescent="0.5"/>
    <row r="818" s="1" customFormat="1" ht="19.2" hidden="1" x14ac:dyDescent="0.5"/>
    <row r="819" s="1" customFormat="1" ht="19.2" hidden="1" x14ac:dyDescent="0.5"/>
    <row r="820" s="1" customFormat="1" ht="19.2" hidden="1" x14ac:dyDescent="0.5"/>
    <row r="821" s="1" customFormat="1" ht="19.2" hidden="1" x14ac:dyDescent="0.5"/>
    <row r="822" s="1" customFormat="1" ht="19.2" hidden="1" x14ac:dyDescent="0.5"/>
    <row r="823" s="1" customFormat="1" ht="19.2" hidden="1" x14ac:dyDescent="0.5"/>
    <row r="824" s="1" customFormat="1" ht="19.2" hidden="1" x14ac:dyDescent="0.5"/>
    <row r="825" s="1" customFormat="1" ht="19.2" hidden="1" x14ac:dyDescent="0.5"/>
    <row r="826" s="1" customFormat="1" ht="19.2" hidden="1" x14ac:dyDescent="0.5"/>
    <row r="827" s="1" customFormat="1" ht="19.2" hidden="1" x14ac:dyDescent="0.5"/>
    <row r="828" s="1" customFormat="1" ht="19.2" hidden="1" x14ac:dyDescent="0.5"/>
    <row r="829" s="1" customFormat="1" ht="19.2" hidden="1" x14ac:dyDescent="0.5"/>
    <row r="830" s="1" customFormat="1" ht="19.2" hidden="1" x14ac:dyDescent="0.5"/>
    <row r="831" s="1" customFormat="1" ht="19.2" hidden="1" x14ac:dyDescent="0.5"/>
    <row r="832" s="1" customFormat="1" ht="19.2" hidden="1" x14ac:dyDescent="0.5"/>
    <row r="833" s="1" customFormat="1" ht="19.2" hidden="1" x14ac:dyDescent="0.5"/>
    <row r="834" s="1" customFormat="1" ht="19.2" hidden="1" x14ac:dyDescent="0.5"/>
    <row r="835" s="1" customFormat="1" ht="19.2" hidden="1" x14ac:dyDescent="0.5"/>
    <row r="836" s="1" customFormat="1" ht="19.2" hidden="1" x14ac:dyDescent="0.5"/>
    <row r="837" s="1" customFormat="1" ht="19.2" hidden="1" x14ac:dyDescent="0.5"/>
    <row r="838" s="1" customFormat="1" ht="19.2" hidden="1" x14ac:dyDescent="0.5"/>
    <row r="839" s="1" customFormat="1" ht="19.2" hidden="1" x14ac:dyDescent="0.5"/>
    <row r="840" s="1" customFormat="1" ht="19.2" hidden="1" x14ac:dyDescent="0.5"/>
    <row r="841" s="1" customFormat="1" ht="19.2" hidden="1" x14ac:dyDescent="0.5"/>
    <row r="842" s="1" customFormat="1" ht="19.2" hidden="1" x14ac:dyDescent="0.5"/>
    <row r="843" s="1" customFormat="1" ht="19.2" hidden="1" x14ac:dyDescent="0.5"/>
    <row r="844" s="1" customFormat="1" ht="19.2" hidden="1" x14ac:dyDescent="0.5"/>
    <row r="845" s="1" customFormat="1" ht="19.2" hidden="1" x14ac:dyDescent="0.5"/>
    <row r="846" s="1" customFormat="1" ht="19.2" hidden="1" x14ac:dyDescent="0.5"/>
    <row r="847" s="1" customFormat="1" ht="19.2" hidden="1" x14ac:dyDescent="0.5"/>
    <row r="848" s="1" customFormat="1" ht="19.2" hidden="1" x14ac:dyDescent="0.5"/>
    <row r="849" s="1" customFormat="1" ht="19.2" hidden="1" x14ac:dyDescent="0.5"/>
    <row r="850" s="1" customFormat="1" ht="19.2" hidden="1" x14ac:dyDescent="0.5"/>
    <row r="851" s="1" customFormat="1" ht="19.2" hidden="1" x14ac:dyDescent="0.5"/>
    <row r="852" s="1" customFormat="1" ht="19.2" hidden="1" x14ac:dyDescent="0.5"/>
    <row r="853" s="1" customFormat="1" ht="19.2" hidden="1" x14ac:dyDescent="0.5"/>
    <row r="854" s="1" customFormat="1" ht="19.2" hidden="1" x14ac:dyDescent="0.5"/>
    <row r="855" s="1" customFormat="1" ht="19.2" hidden="1" x14ac:dyDescent="0.5"/>
    <row r="856" s="1" customFormat="1" ht="19.2" hidden="1" x14ac:dyDescent="0.5"/>
    <row r="857" s="1" customFormat="1" ht="19.2" hidden="1" x14ac:dyDescent="0.5"/>
    <row r="858" s="1" customFormat="1" ht="19.2" hidden="1" x14ac:dyDescent="0.5"/>
    <row r="859" s="1" customFormat="1" ht="19.2" hidden="1" x14ac:dyDescent="0.5"/>
    <row r="860" s="1" customFormat="1" ht="19.2" hidden="1" x14ac:dyDescent="0.5"/>
    <row r="861" s="1" customFormat="1" ht="19.2" hidden="1" x14ac:dyDescent="0.5"/>
    <row r="862" s="1" customFormat="1" ht="19.2" hidden="1" x14ac:dyDescent="0.5"/>
    <row r="863" s="1" customFormat="1" ht="19.2" hidden="1" x14ac:dyDescent="0.5"/>
    <row r="864" s="1" customFormat="1" ht="19.2" hidden="1" x14ac:dyDescent="0.5"/>
    <row r="865" s="1" customFormat="1" ht="19.2" hidden="1" x14ac:dyDescent="0.5"/>
    <row r="866" s="1" customFormat="1" ht="19.2" hidden="1" x14ac:dyDescent="0.5"/>
    <row r="867" s="1" customFormat="1" ht="19.2" hidden="1" x14ac:dyDescent="0.5"/>
    <row r="868" s="1" customFormat="1" ht="19.2" hidden="1" x14ac:dyDescent="0.5"/>
    <row r="869" s="1" customFormat="1" ht="19.2" hidden="1" x14ac:dyDescent="0.5"/>
    <row r="870" s="1" customFormat="1" ht="19.2" hidden="1" x14ac:dyDescent="0.5"/>
    <row r="871" s="1" customFormat="1" ht="19.2" hidden="1" x14ac:dyDescent="0.5"/>
    <row r="872" s="1" customFormat="1" ht="19.2" hidden="1" x14ac:dyDescent="0.5"/>
    <row r="873" s="1" customFormat="1" ht="19.2" hidden="1" x14ac:dyDescent="0.5"/>
    <row r="874" s="1" customFormat="1" ht="19.2" hidden="1" x14ac:dyDescent="0.5"/>
    <row r="875" s="1" customFormat="1" ht="19.2" hidden="1" x14ac:dyDescent="0.5"/>
    <row r="876" s="1" customFormat="1" ht="19.2" hidden="1" x14ac:dyDescent="0.5"/>
    <row r="877" s="1" customFormat="1" ht="19.2" hidden="1" x14ac:dyDescent="0.5"/>
    <row r="878" s="1" customFormat="1" ht="19.2" hidden="1" x14ac:dyDescent="0.5"/>
    <row r="879" s="1" customFormat="1" ht="19.2" hidden="1" x14ac:dyDescent="0.5"/>
    <row r="880" s="1" customFormat="1" ht="19.2" hidden="1" x14ac:dyDescent="0.5"/>
    <row r="881" s="1" customFormat="1" ht="19.2" hidden="1" x14ac:dyDescent="0.5"/>
    <row r="882" s="1" customFormat="1" ht="19.2" hidden="1" x14ac:dyDescent="0.5"/>
    <row r="883" s="1" customFormat="1" ht="19.2" hidden="1" x14ac:dyDescent="0.5"/>
    <row r="884" s="1" customFormat="1" ht="19.2" hidden="1" x14ac:dyDescent="0.5"/>
    <row r="885" s="1" customFormat="1" ht="19.2" hidden="1" x14ac:dyDescent="0.5"/>
    <row r="886" s="1" customFormat="1" ht="19.2" hidden="1" x14ac:dyDescent="0.5"/>
    <row r="887" s="1" customFormat="1" ht="19.2" hidden="1" x14ac:dyDescent="0.5"/>
    <row r="888" s="1" customFormat="1" ht="19.2" hidden="1" x14ac:dyDescent="0.5"/>
    <row r="889" s="1" customFormat="1" ht="19.2" hidden="1" x14ac:dyDescent="0.5"/>
    <row r="890" s="1" customFormat="1" ht="19.2" hidden="1" x14ac:dyDescent="0.5"/>
    <row r="891" s="1" customFormat="1" ht="19.2" hidden="1" x14ac:dyDescent="0.5"/>
    <row r="892" s="1" customFormat="1" ht="19.2" hidden="1" x14ac:dyDescent="0.5"/>
    <row r="893" s="1" customFormat="1" ht="19.2" hidden="1" x14ac:dyDescent="0.5"/>
    <row r="894" s="1" customFormat="1" ht="19.2" hidden="1" x14ac:dyDescent="0.5"/>
    <row r="895" s="1" customFormat="1" ht="19.2" hidden="1" x14ac:dyDescent="0.5"/>
    <row r="896" s="1" customFormat="1" ht="19.2" hidden="1" x14ac:dyDescent="0.5"/>
    <row r="897" s="1" customFormat="1" ht="19.2" hidden="1" x14ac:dyDescent="0.5"/>
    <row r="898" s="1" customFormat="1" ht="19.2" hidden="1" x14ac:dyDescent="0.5"/>
    <row r="899" s="1" customFormat="1" ht="19.2" hidden="1" x14ac:dyDescent="0.5"/>
    <row r="900" s="1" customFormat="1" ht="19.2" hidden="1" x14ac:dyDescent="0.5"/>
    <row r="901" s="1" customFormat="1" ht="19.2" hidden="1" x14ac:dyDescent="0.5"/>
    <row r="902" s="1" customFormat="1" ht="19.2" hidden="1" x14ac:dyDescent="0.5"/>
    <row r="903" s="1" customFormat="1" ht="19.2" hidden="1" x14ac:dyDescent="0.5"/>
    <row r="904" s="1" customFormat="1" ht="19.2" hidden="1" x14ac:dyDescent="0.5"/>
    <row r="905" s="1" customFormat="1" ht="19.2" hidden="1" x14ac:dyDescent="0.5"/>
    <row r="906" s="1" customFormat="1" ht="19.2" hidden="1" x14ac:dyDescent="0.5"/>
    <row r="907" s="1" customFormat="1" ht="19.2" hidden="1" x14ac:dyDescent="0.5"/>
    <row r="908" s="1" customFormat="1" ht="19.2" hidden="1" x14ac:dyDescent="0.5"/>
    <row r="909" s="1" customFormat="1" ht="19.2" hidden="1" x14ac:dyDescent="0.5"/>
    <row r="910" s="1" customFormat="1" ht="19.2" hidden="1" x14ac:dyDescent="0.5"/>
    <row r="911" s="1" customFormat="1" ht="19.2" hidden="1" x14ac:dyDescent="0.5"/>
    <row r="912" s="1" customFormat="1" ht="19.2" hidden="1" x14ac:dyDescent="0.5"/>
    <row r="913" s="1" customFormat="1" ht="19.2" hidden="1" x14ac:dyDescent="0.5"/>
    <row r="914" s="1" customFormat="1" ht="19.2" hidden="1" x14ac:dyDescent="0.5"/>
    <row r="915" s="1" customFormat="1" ht="19.2" hidden="1" x14ac:dyDescent="0.5"/>
    <row r="916" s="1" customFormat="1" ht="19.2" hidden="1" x14ac:dyDescent="0.5"/>
    <row r="917" s="1" customFormat="1" ht="19.2" hidden="1" x14ac:dyDescent="0.5"/>
    <row r="918" s="1" customFormat="1" ht="19.2" hidden="1" x14ac:dyDescent="0.5"/>
    <row r="919" s="1" customFormat="1" ht="19.2" hidden="1" x14ac:dyDescent="0.5"/>
    <row r="920" s="1" customFormat="1" ht="19.2" hidden="1" x14ac:dyDescent="0.5"/>
    <row r="921" s="1" customFormat="1" ht="19.2" hidden="1" x14ac:dyDescent="0.5"/>
    <row r="922" s="1" customFormat="1" ht="19.2" hidden="1" x14ac:dyDescent="0.5"/>
    <row r="923" s="1" customFormat="1" ht="19.2" hidden="1" x14ac:dyDescent="0.5"/>
    <row r="924" s="1" customFormat="1" ht="19.2" hidden="1" x14ac:dyDescent="0.5"/>
    <row r="925" s="1" customFormat="1" ht="19.2" hidden="1" x14ac:dyDescent="0.5"/>
    <row r="926" s="1" customFormat="1" ht="19.2" hidden="1" x14ac:dyDescent="0.5"/>
    <row r="927" s="1" customFormat="1" ht="19.2" hidden="1" x14ac:dyDescent="0.5"/>
    <row r="928" s="1" customFormat="1" ht="19.2" hidden="1" x14ac:dyDescent="0.5"/>
    <row r="929" s="1" customFormat="1" ht="19.2" hidden="1" x14ac:dyDescent="0.5"/>
    <row r="930" s="1" customFormat="1" ht="19.2" hidden="1" x14ac:dyDescent="0.5"/>
    <row r="931" s="1" customFormat="1" ht="19.2" hidden="1" x14ac:dyDescent="0.5"/>
    <row r="932" s="1" customFormat="1" ht="19.2" hidden="1" x14ac:dyDescent="0.5"/>
    <row r="933" s="1" customFormat="1" ht="19.2" hidden="1" x14ac:dyDescent="0.5"/>
    <row r="934" s="1" customFormat="1" ht="19.2" hidden="1" x14ac:dyDescent="0.5"/>
    <row r="935" s="1" customFormat="1" ht="19.2" hidden="1" x14ac:dyDescent="0.5"/>
    <row r="936" s="1" customFormat="1" ht="19.2" hidden="1" x14ac:dyDescent="0.5"/>
    <row r="937" s="1" customFormat="1" ht="19.2" hidden="1" x14ac:dyDescent="0.5"/>
    <row r="938" s="1" customFormat="1" ht="19.2" hidden="1" x14ac:dyDescent="0.5"/>
    <row r="939" s="1" customFormat="1" ht="19.2" hidden="1" x14ac:dyDescent="0.5"/>
    <row r="940" s="1" customFormat="1" ht="19.2" hidden="1" x14ac:dyDescent="0.5"/>
    <row r="941" s="1" customFormat="1" ht="19.2" hidden="1" x14ac:dyDescent="0.5"/>
    <row r="942" s="1" customFormat="1" ht="19.2" hidden="1" x14ac:dyDescent="0.5"/>
    <row r="943" s="1" customFormat="1" ht="19.2" hidden="1" x14ac:dyDescent="0.5"/>
    <row r="944" s="1" customFormat="1" ht="19.2" hidden="1" x14ac:dyDescent="0.5"/>
    <row r="945" s="1" customFormat="1" ht="19.5" hidden="1" customHeight="1" x14ac:dyDescent="0.5"/>
    <row r="946" s="1" customFormat="1" ht="19.5" hidden="1" customHeight="1" x14ac:dyDescent="0.5"/>
    <row r="947" s="1" customFormat="1" ht="19.5" hidden="1" customHeight="1" x14ac:dyDescent="0.5"/>
    <row r="948" s="1" customFormat="1" ht="19.5" hidden="1" customHeight="1" x14ac:dyDescent="0.5"/>
    <row r="949" s="1" customFormat="1" ht="19.5" hidden="1" customHeight="1" x14ac:dyDescent="0.5"/>
    <row r="950" s="1" customFormat="1" ht="19.5" hidden="1" customHeight="1" x14ac:dyDescent="0.5"/>
    <row r="951" s="1" customFormat="1" ht="19.5" hidden="1" customHeight="1" x14ac:dyDescent="0.5"/>
  </sheetData>
  <sheetProtection algorithmName="SHA-512" hashValue="HbHXXeJ+ZYeCUhKVlSPIgApCGXYHnYDPpd36Gb1sfO8JOWVx5XXh4TygsCLfKlPX4UJKnlVAlTRYrnTEPI/yPw==" saltValue="86GjAHt4UU50cPmpvoSpgA==" spinCount="100000" sheet="1" objects="1" scenarios="1" selectLockedCells="1"/>
  <mergeCells count="116">
    <mergeCell ref="A9:A10"/>
    <mergeCell ref="A216:E216"/>
    <mergeCell ref="A213:C213"/>
    <mergeCell ref="D213:G213"/>
    <mergeCell ref="A212:C212"/>
    <mergeCell ref="D212:G212"/>
    <mergeCell ref="A209:C209"/>
    <mergeCell ref="D209:G209"/>
    <mergeCell ref="A210:C210"/>
    <mergeCell ref="D210:G210"/>
    <mergeCell ref="A214:C214"/>
    <mergeCell ref="D214:G214"/>
    <mergeCell ref="A207:C207"/>
    <mergeCell ref="D207:G207"/>
    <mergeCell ref="A208:C208"/>
    <mergeCell ref="D208:G208"/>
    <mergeCell ref="A206:C206"/>
    <mergeCell ref="D206:G206"/>
    <mergeCell ref="A211:C211"/>
    <mergeCell ref="D211:G211"/>
    <mergeCell ref="A215:C215"/>
    <mergeCell ref="D215:G215"/>
    <mergeCell ref="A201:C201"/>
    <mergeCell ref="D201:G201"/>
    <mergeCell ref="A204:C204"/>
    <mergeCell ref="D204:G204"/>
    <mergeCell ref="A205:C205"/>
    <mergeCell ref="D205:G205"/>
    <mergeCell ref="A198:C198"/>
    <mergeCell ref="D198:G198"/>
    <mergeCell ref="A199:C199"/>
    <mergeCell ref="D199:G199"/>
    <mergeCell ref="A200:C200"/>
    <mergeCell ref="D200:G200"/>
    <mergeCell ref="A202:C202"/>
    <mergeCell ref="D202:G202"/>
    <mergeCell ref="A203:C203"/>
    <mergeCell ref="D203:G203"/>
    <mergeCell ref="A195:C195"/>
    <mergeCell ref="D195:G195"/>
    <mergeCell ref="A196:C196"/>
    <mergeCell ref="D196:G196"/>
    <mergeCell ref="A197:C197"/>
    <mergeCell ref="D197:G197"/>
    <mergeCell ref="A192:C192"/>
    <mergeCell ref="D192:G192"/>
    <mergeCell ref="A193:C193"/>
    <mergeCell ref="D193:G193"/>
    <mergeCell ref="A194:C194"/>
    <mergeCell ref="D194:G194"/>
    <mergeCell ref="A189:C189"/>
    <mergeCell ref="D189:G189"/>
    <mergeCell ref="A190:C190"/>
    <mergeCell ref="D190:G190"/>
    <mergeCell ref="A191:C191"/>
    <mergeCell ref="D191:G191"/>
    <mergeCell ref="A185:C185"/>
    <mergeCell ref="D185:G185"/>
    <mergeCell ref="B186:G186"/>
    <mergeCell ref="A187:C187"/>
    <mergeCell ref="D187:G187"/>
    <mergeCell ref="A188:C188"/>
    <mergeCell ref="D188:G188"/>
    <mergeCell ref="A183:C183"/>
    <mergeCell ref="D183:G183"/>
    <mergeCell ref="A184:C184"/>
    <mergeCell ref="D184:G184"/>
    <mergeCell ref="A180:C180"/>
    <mergeCell ref="D180:G180"/>
    <mergeCell ref="A181:C181"/>
    <mergeCell ref="D181:G181"/>
    <mergeCell ref="A182:C182"/>
    <mergeCell ref="D182:G182"/>
    <mergeCell ref="A178:C178"/>
    <mergeCell ref="D178:G178"/>
    <mergeCell ref="A179:C179"/>
    <mergeCell ref="D179:G179"/>
    <mergeCell ref="A175:C175"/>
    <mergeCell ref="D175:G175"/>
    <mergeCell ref="A176:C176"/>
    <mergeCell ref="D176:G176"/>
    <mergeCell ref="A177:C177"/>
    <mergeCell ref="D177:G177"/>
    <mergeCell ref="A172:C172"/>
    <mergeCell ref="D172:G172"/>
    <mergeCell ref="A173:C173"/>
    <mergeCell ref="D173:G173"/>
    <mergeCell ref="A174:C174"/>
    <mergeCell ref="D174:G174"/>
    <mergeCell ref="A169:C169"/>
    <mergeCell ref="D169:G169"/>
    <mergeCell ref="A170:C170"/>
    <mergeCell ref="D170:G170"/>
    <mergeCell ref="A171:C171"/>
    <mergeCell ref="D171:G171"/>
    <mergeCell ref="A166:C166"/>
    <mergeCell ref="D166:G166"/>
    <mergeCell ref="A167:C167"/>
    <mergeCell ref="D167:G167"/>
    <mergeCell ref="A168:C168"/>
    <mergeCell ref="D168:G168"/>
    <mergeCell ref="A163:C163"/>
    <mergeCell ref="D163:G163"/>
    <mergeCell ref="A164:C164"/>
    <mergeCell ref="D164:G164"/>
    <mergeCell ref="A165:C165"/>
    <mergeCell ref="D165:G165"/>
    <mergeCell ref="H111:H112"/>
    <mergeCell ref="I111:I112"/>
    <mergeCell ref="A161:C161"/>
    <mergeCell ref="D161:G161"/>
    <mergeCell ref="A162:C162"/>
    <mergeCell ref="D162:G162"/>
    <mergeCell ref="A27:G27"/>
    <mergeCell ref="E51:F51"/>
    <mergeCell ref="I37:J37"/>
  </mergeCells>
  <conditionalFormatting sqref="G31:G34">
    <cfRule type="duplicateValues" dxfId="0" priority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81" fitToHeight="0" orientation="portrait" horizontalDpi="4294967292" verticalDpi="4294967292" r:id="rId1"/>
  <headerFooter>
    <oddFooter>&amp;C&amp;"Gill Sans MT,Regular"&amp;11Page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BB27-58FF-4A92-A83B-9697F1EDD123}">
  <sheetPr codeName="Sheet4">
    <tabColor rgb="FF532F5B"/>
    <pageSetUpPr fitToPage="1"/>
  </sheetPr>
  <dimension ref="A1:HZ951"/>
  <sheetViews>
    <sheetView showGridLines="0" showRowColHeaders="0" zoomScaleNormal="100" zoomScaleSheetLayoutView="100" workbookViewId="0"/>
  </sheetViews>
  <sheetFormatPr defaultColWidth="0" defaultRowHeight="19.5" customHeight="1" zeroHeight="1" x14ac:dyDescent="0.5"/>
  <cols>
    <col min="1" max="1" width="30.59765625" style="1" customWidth="1"/>
    <col min="2" max="2" width="10.3984375" style="1" customWidth="1"/>
    <col min="3" max="3" width="11.19921875" style="1" customWidth="1"/>
    <col min="4" max="4" width="13.5" style="1" bestFit="1" customWidth="1"/>
    <col min="5" max="6" width="16.59765625" style="1" customWidth="1"/>
    <col min="7" max="7" width="17.09765625" style="1" customWidth="1"/>
    <col min="8" max="8" width="1.19921875" style="1" customWidth="1"/>
    <col min="9" max="10" width="16.59765625" style="31" hidden="1" customWidth="1"/>
    <col min="11" max="11" width="81.69921875" style="1" hidden="1" customWidth="1"/>
    <col min="12" max="12" width="68.19921875" style="31" hidden="1" customWidth="1"/>
    <col min="13" max="13" width="13.59765625" style="31" hidden="1" customWidth="1"/>
    <col min="14" max="14" width="91" style="1" hidden="1" customWidth="1"/>
    <col min="15" max="15" width="97.5" style="1" hidden="1" customWidth="1"/>
    <col min="16" max="29" width="13.59765625" style="1" hidden="1" customWidth="1"/>
    <col min="30" max="185" width="9" style="1" hidden="1" customWidth="1"/>
    <col min="186" max="233" width="9" style="10" hidden="1" customWidth="1"/>
    <col min="234" max="16384" width="9" style="1" hidden="1"/>
  </cols>
  <sheetData>
    <row r="1" spans="1:234" ht="173.25" customHeight="1" x14ac:dyDescent="0.5">
      <c r="A1" s="44" t="s">
        <v>73</v>
      </c>
      <c r="B1" s="110" t="str">
        <f>IF(ApplName="","",ApplName)</f>
        <v>Applicant name</v>
      </c>
      <c r="D1" s="44" t="s">
        <v>352</v>
      </c>
      <c r="E1" s="110" t="str">
        <f>'Applicant Information'!H5</f>
        <v>Angola</v>
      </c>
      <c r="F1" s="44" t="s">
        <v>353</v>
      </c>
      <c r="G1" s="43">
        <f>+'Applicant Information'!H2</f>
        <v>43770</v>
      </c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</row>
    <row r="2" spans="1:234" ht="19.8" thickBot="1" x14ac:dyDescent="0.55000000000000004">
      <c r="A2" s="114" t="s">
        <v>74</v>
      </c>
      <c r="B2" s="209" t="str">
        <f>IF(AgtName="","",AgtName)</f>
        <v>Agent name</v>
      </c>
      <c r="C2" s="113"/>
      <c r="D2" s="114" t="s">
        <v>543</v>
      </c>
      <c r="E2" s="209" t="str">
        <f>'Applicant Information'!H7</f>
        <v>Rate Zone 5</v>
      </c>
      <c r="F2" s="114" t="s">
        <v>354</v>
      </c>
      <c r="G2" s="115">
        <f ca="1">TODAY()</f>
        <v>45432</v>
      </c>
    </row>
    <row r="3" spans="1:234" ht="19.8" thickTop="1" x14ac:dyDescent="0.5"/>
    <row r="4" spans="1:234" ht="19.5" customHeight="1" x14ac:dyDescent="0.5">
      <c r="A4" s="44" t="s">
        <v>75</v>
      </c>
      <c r="B4" s="96" t="str">
        <f>IF(ApplAge="","",ApplAge)</f>
        <v/>
      </c>
      <c r="C4" s="205"/>
      <c r="D4" s="44" t="s">
        <v>92</v>
      </c>
      <c r="E4" s="96" t="str">
        <f>IF(NumChild="","",NumChild)</f>
        <v/>
      </c>
      <c r="F4" s="44" t="s">
        <v>95</v>
      </c>
      <c r="G4" s="96" t="str">
        <f>IF(NumChild4="","",NumChild4)</f>
        <v/>
      </c>
      <c r="I4" s="1"/>
    </row>
    <row r="5" spans="1:234" ht="19.5" customHeight="1" x14ac:dyDescent="0.5">
      <c r="A5" s="44" t="s">
        <v>76</v>
      </c>
      <c r="B5" s="96" t="str">
        <f>IF(SpcAge="","",SpcAge)</f>
        <v/>
      </c>
      <c r="D5" s="44" t="s">
        <v>93</v>
      </c>
      <c r="E5" s="96" t="str">
        <f>IF(NumChild2="","",NumChild2)</f>
        <v/>
      </c>
      <c r="F5" s="44" t="s">
        <v>96</v>
      </c>
      <c r="G5" s="96" t="str">
        <f>IF(NumChild5="","",NumChild5)</f>
        <v/>
      </c>
    </row>
    <row r="6" spans="1:234" s="215" customFormat="1" ht="35.25" customHeight="1" x14ac:dyDescent="0.3">
      <c r="D6" s="206" t="s">
        <v>94</v>
      </c>
      <c r="E6" s="207" t="str">
        <f>IF(NumChild3="","",NumChild3)</f>
        <v/>
      </c>
      <c r="F6" s="206" t="s">
        <v>97</v>
      </c>
      <c r="G6" s="207" t="str">
        <f>IF(NumChild6="","",NumChild6)</f>
        <v/>
      </c>
      <c r="I6" s="217"/>
      <c r="J6" s="217"/>
      <c r="L6" s="217"/>
      <c r="M6" s="217"/>
      <c r="GD6" s="218"/>
      <c r="GE6" s="218"/>
      <c r="GF6" s="218"/>
      <c r="GG6" s="218"/>
      <c r="GH6" s="218"/>
      <c r="GI6" s="218"/>
      <c r="GJ6" s="218"/>
      <c r="GK6" s="218"/>
      <c r="GL6" s="218"/>
      <c r="GM6" s="218"/>
      <c r="GN6" s="218"/>
      <c r="GO6" s="218"/>
      <c r="GP6" s="218"/>
      <c r="GQ6" s="218"/>
      <c r="GR6" s="218"/>
      <c r="GS6" s="218"/>
      <c r="GT6" s="218"/>
      <c r="GU6" s="218"/>
      <c r="GV6" s="218"/>
      <c r="GW6" s="218"/>
      <c r="GX6" s="218"/>
      <c r="GY6" s="218"/>
      <c r="GZ6" s="218"/>
      <c r="HA6" s="218"/>
      <c r="HB6" s="218"/>
      <c r="HC6" s="218"/>
      <c r="HD6" s="218"/>
      <c r="HE6" s="218"/>
      <c r="HF6" s="218"/>
      <c r="HG6" s="218"/>
      <c r="HH6" s="218"/>
      <c r="HI6" s="218"/>
      <c r="HJ6" s="218"/>
      <c r="HK6" s="218"/>
      <c r="HL6" s="218"/>
      <c r="HM6" s="218"/>
      <c r="HN6" s="218"/>
      <c r="HO6" s="218"/>
      <c r="HP6" s="218"/>
      <c r="HQ6" s="218"/>
      <c r="HR6" s="218"/>
      <c r="HS6" s="218"/>
      <c r="HT6" s="218"/>
      <c r="HU6" s="218"/>
      <c r="HV6" s="218"/>
      <c r="HW6" s="218"/>
      <c r="HX6" s="218"/>
      <c r="HY6" s="218"/>
    </row>
    <row r="7" spans="1:234" ht="19.2" x14ac:dyDescent="0.5">
      <c r="A7" s="25" t="s">
        <v>128</v>
      </c>
      <c r="B7" s="110" t="str">
        <f>+'Applicant Information'!D17</f>
        <v>Worldwide (excluding USA)</v>
      </c>
      <c r="E7" s="25" t="s">
        <v>373</v>
      </c>
      <c r="F7" s="111" t="str">
        <f>+'Applicant Information'!C27</f>
        <v>No</v>
      </c>
    </row>
    <row r="8" spans="1:234" ht="19.2" x14ac:dyDescent="0.5">
      <c r="A8" s="25" t="s">
        <v>376</v>
      </c>
      <c r="B8" s="111" t="str">
        <f>+'Applicant Information'!C23</f>
        <v>Yes</v>
      </c>
      <c r="E8" s="25" t="s">
        <v>374</v>
      </c>
      <c r="F8" s="111" t="str">
        <f>+'Applicant Information'!C29</f>
        <v>No</v>
      </c>
    </row>
    <row r="9" spans="1:234" ht="19.5" customHeight="1" x14ac:dyDescent="0.5">
      <c r="A9" s="255" t="s">
        <v>533</v>
      </c>
      <c r="E9" s="25" t="s">
        <v>375</v>
      </c>
      <c r="F9" s="111" t="str">
        <f>+'Applicant Information'!H27</f>
        <v>No</v>
      </c>
      <c r="I9" s="1"/>
      <c r="J9" s="152"/>
    </row>
    <row r="10" spans="1:234" ht="19.8" thickBot="1" x14ac:dyDescent="0.55000000000000004">
      <c r="A10" s="256"/>
      <c r="B10" s="222" t="str">
        <f>+'Applicant Information'!D19</f>
        <v>US$0 Deductible</v>
      </c>
      <c r="C10" s="113"/>
      <c r="D10" s="113"/>
      <c r="E10" s="113"/>
      <c r="F10" s="113"/>
      <c r="G10" s="113"/>
      <c r="I10" s="1"/>
      <c r="J10" s="1"/>
      <c r="K10" s="31"/>
      <c r="L10" s="1"/>
      <c r="N10" s="31"/>
      <c r="GD10" s="1"/>
      <c r="HZ10" s="10"/>
    </row>
    <row r="11" spans="1:234" ht="19.8" thickTop="1" x14ac:dyDescent="0.5">
      <c r="A11" s="44"/>
      <c r="B11" s="96"/>
      <c r="C11" s="28"/>
      <c r="D11" s="96"/>
      <c r="I11" s="1"/>
      <c r="J11" s="1"/>
      <c r="K11" s="31"/>
      <c r="L11" s="1"/>
      <c r="N11" s="31"/>
      <c r="GD11" s="1"/>
      <c r="HZ11" s="10"/>
    </row>
    <row r="12" spans="1:234" ht="19.5" customHeight="1" x14ac:dyDescent="0.5">
      <c r="A12" s="75"/>
      <c r="B12" s="75"/>
      <c r="C12" s="75"/>
      <c r="D12" s="108" t="s">
        <v>106</v>
      </c>
      <c r="E12" s="108" t="s">
        <v>107</v>
      </c>
      <c r="F12" s="109" t="s">
        <v>108</v>
      </c>
      <c r="G12" s="109" t="s">
        <v>109</v>
      </c>
      <c r="I12" s="1"/>
      <c r="J12" s="1"/>
      <c r="K12" s="31"/>
      <c r="L12" s="1"/>
      <c r="N12" s="31"/>
      <c r="GD12" s="1"/>
      <c r="HZ12" s="10"/>
    </row>
    <row r="13" spans="1:234" ht="19.2" x14ac:dyDescent="0.5">
      <c r="A13" s="11" t="s">
        <v>104</v>
      </c>
      <c r="B13" s="69" t="s">
        <v>117</v>
      </c>
      <c r="C13" s="71" t="str">
        <f>B4</f>
        <v/>
      </c>
      <c r="D13" s="59" t="str">
        <f ca="1">IFERROR(ROUND(ROUNDUP(VLOOKUP($B$4,INDIRECT($C$55),2,TRUE)*(VLOOKUP(Deductible,E37:G49,3,FALSE)),0),2),"N/A")</f>
        <v>N/A</v>
      </c>
      <c r="E13" s="59" t="str">
        <f ca="1">IFERROR(ROUND(ROUNDUP(VLOOKUP($B$4,INDIRECT($C$55),2,TRUE)*(VLOOKUP(Deductible,E37:G49,3,FALSE)),0)/2*1.02,2),"N/A")</f>
        <v>N/A</v>
      </c>
      <c r="F13" s="59" t="str">
        <f ca="1">IFERROR(ROUND(ROUNDUP(VLOOKUP($B$4,INDIRECT($C$55),2,TRUE)*(VLOOKUP(Deductible,E37:G49,3,FALSE)),0)/4*1.04,2),"N/A")</f>
        <v>N/A</v>
      </c>
      <c r="G13" s="59" t="str">
        <f ca="1">IFERROR(ROUND(ROUNDUP(VLOOKUP($B$4,INDIRECT($C$55),2,TRUE)*(VLOOKUP(Deductible,E37:G49,3,FALSE)),0)/12*1.06,2),"N/A")</f>
        <v>N/A</v>
      </c>
      <c r="I13" s="1"/>
      <c r="J13" s="1"/>
      <c r="K13" s="31"/>
      <c r="L13" s="1"/>
      <c r="N13" s="31"/>
      <c r="GD13" s="1"/>
      <c r="HZ13" s="10"/>
    </row>
    <row r="14" spans="1:234" ht="19.2" x14ac:dyDescent="0.5">
      <c r="A14" s="12" t="s">
        <v>110</v>
      </c>
      <c r="B14" s="1" t="s">
        <v>117</v>
      </c>
      <c r="C14" s="72" t="str">
        <f>B5</f>
        <v/>
      </c>
      <c r="D14" s="60" t="str">
        <f ca="1">IFERROR(ROUND(ROUNDUP(IF(D$13="N/A","N/A",IFERROR(VLOOKUP($B5,INDIRECT($C$55),2,TRUE),"N/A"))*(VLOOKUP(Deductible,E37:G49,3,FALSE)),0),2),"N/A")</f>
        <v>N/A</v>
      </c>
      <c r="E14" s="60" t="str">
        <f ca="1">IFERROR(ROUND(ROUNDUP(IF(D$13="N/A","N/A",IFERROR(VLOOKUP($B5,INDIRECT($C$55),2,TRUE),"N/A"))*(VLOOKUP(Deductible,E37:G49,3,FALSE)),0)/2*1.02,2),"N/A")</f>
        <v>N/A</v>
      </c>
      <c r="F14" s="60" t="str">
        <f ca="1">IFERROR(ROUND(ROUNDUP(IF(D$13="N/A","N/A",IFERROR(VLOOKUP($B5,INDIRECT($C$55),2,TRUE),"N/A"))*(VLOOKUP(Deductible,E37:G49,3,FALSE)),0)/4*1.04,2),"N/A")</f>
        <v>N/A</v>
      </c>
      <c r="G14" s="60" t="str">
        <f ca="1">IFERROR(ROUND(ROUNDUP(IF(D$13="N/A","N/A",IFERROR(VLOOKUP($B5,INDIRECT($C$55),2,TRUE),"N/A"))*(VLOOKUP(Deductible,E37:G49,3,FALSE)),0)/12*1.06,2),"N/A")</f>
        <v>N/A</v>
      </c>
      <c r="I14" s="1"/>
      <c r="J14" s="1"/>
      <c r="K14" s="31"/>
      <c r="L14" s="1"/>
      <c r="N14" s="31"/>
      <c r="GD14" s="1"/>
      <c r="HZ14" s="10"/>
    </row>
    <row r="15" spans="1:234" ht="19.2" x14ac:dyDescent="0.5">
      <c r="A15" s="12" t="s">
        <v>98</v>
      </c>
      <c r="B15" s="1" t="s">
        <v>117</v>
      </c>
      <c r="C15" s="72" t="str">
        <f>E4</f>
        <v/>
      </c>
      <c r="D15" s="60" t="str">
        <f ca="1">IFERROR(ROUND(ROUNDUP(IF(D$13="N/A","N/A",IFERROR(VLOOKUP($E4,INDIRECT($C$55),2,TRUE),"N/A"))*(VLOOKUP(Deductible,E37:G49,3,FALSE)),0),2),"N/A")</f>
        <v>N/A</v>
      </c>
      <c r="E15" s="60" t="str">
        <f ca="1">IFERROR(ROUND(ROUNDUP(IF(D$13="N/A","N/A",IFERROR(VLOOKUP($E4,INDIRECT($C$55),2,TRUE),"N/A"))*(VLOOKUP(Deductible,E37:G49,3,FALSE)),0)/2*1.02,2),"N/A")</f>
        <v>N/A</v>
      </c>
      <c r="F15" s="60" t="str">
        <f ca="1">IFERROR(ROUND(ROUNDUP(IF(D$13="N/A","N/A",IFERROR(VLOOKUP($E4,INDIRECT($C$55),2,TRUE),"N/A"))*(VLOOKUP(Deductible,E37:G49,3,FALSE)),0)/4*1.04,2),"N/A")</f>
        <v>N/A</v>
      </c>
      <c r="G15" s="60" t="str">
        <f ca="1">IFERROR(ROUND(ROUNDUP(IF(D$13="N/A","N/A",IFERROR(VLOOKUP($E4,INDIRECT($C$55),2,TRUE),"N/A"))*(VLOOKUP(Deductible,E37:G49,3,FALSE)),0)/12*1.06,2),"N/A")</f>
        <v>N/A</v>
      </c>
      <c r="I15" s="1"/>
      <c r="J15" s="1"/>
      <c r="K15" s="31"/>
      <c r="L15" s="1"/>
      <c r="N15" s="31"/>
      <c r="GD15" s="1"/>
      <c r="HZ15" s="10"/>
    </row>
    <row r="16" spans="1:234" ht="19.2" x14ac:dyDescent="0.5">
      <c r="A16" s="12" t="s">
        <v>99</v>
      </c>
      <c r="B16" s="1" t="s">
        <v>117</v>
      </c>
      <c r="C16" s="72" t="str">
        <f>E5</f>
        <v/>
      </c>
      <c r="D16" s="60" t="str">
        <f ca="1">IFERROR(ROUND(ROUNDUP(IF(D$13="N/A","N/A",IFERROR(VLOOKUP($E5,INDIRECT($C$55),2,TRUE),"N/A"))*(VLOOKUP(Deductible,E37:G49,3,FALSE)),0),2),"N/A")</f>
        <v>N/A</v>
      </c>
      <c r="E16" s="60" t="str">
        <f ca="1">IFERROR(ROUND(ROUNDUP(IF(D$13="N/A","N/A",IFERROR(VLOOKUP($E5,INDIRECT($C$55),2,TRUE),"N/A"))*(VLOOKUP(Deductible,E37:G49,3,FALSE)),0)/2*1.02,2),"N/A")</f>
        <v>N/A</v>
      </c>
      <c r="F16" s="60" t="str">
        <f ca="1">IFERROR(ROUND(ROUNDUP(IF(D$13="N/A","N/A",IFERROR(VLOOKUP($E5,INDIRECT($C$55),2,TRUE),"N/A"))*(VLOOKUP(Deductible,E37:G49,3,FALSE)),0)/4*1.04,2),"N/A")</f>
        <v>N/A</v>
      </c>
      <c r="G16" s="60" t="str">
        <f ca="1">IFERROR(ROUND(ROUNDUP(IF(D$13="N/A","N/A",IFERROR(VLOOKUP($E5,INDIRECT($C$55),2,TRUE),"N/A"))*(VLOOKUP(Deductible,E37:G49,3,FALSE)),0)/12*1.06,2),"N/A")</f>
        <v>N/A</v>
      </c>
      <c r="I16" s="1"/>
      <c r="J16" s="1"/>
      <c r="K16" s="31"/>
      <c r="L16" s="1"/>
      <c r="N16" s="31"/>
      <c r="GD16" s="1"/>
      <c r="HZ16" s="10"/>
    </row>
    <row r="17" spans="1:234" ht="19.2" x14ac:dyDescent="0.5">
      <c r="A17" s="12" t="s">
        <v>100</v>
      </c>
      <c r="B17" s="1" t="s">
        <v>117</v>
      </c>
      <c r="C17" s="72" t="str">
        <f>E6</f>
        <v/>
      </c>
      <c r="D17" s="60" t="str">
        <f ca="1">IFERROR(ROUND(ROUNDUP(IF(D$13="N/A","N/A",IFERROR(VLOOKUP($E6,INDIRECT($C$55),2,TRUE),"N/A"))*(VLOOKUP(Deductible,E37:G49,3,FALSE)),0),2),"N/A")</f>
        <v>N/A</v>
      </c>
      <c r="E17" s="60" t="str">
        <f ca="1">IFERROR(ROUND(ROUNDUP(IF(D$13="N/A","N/A",IFERROR(VLOOKUP($E6,INDIRECT($C$55),2,TRUE),"N/A"))*(VLOOKUP(Deductible,E37:G49,3,FALSE)),0)/2*1.02,2),"N/A")</f>
        <v>N/A</v>
      </c>
      <c r="F17" s="60" t="str">
        <f ca="1">IFERROR(ROUND(ROUNDUP(IF(D$13="N/A","N/A",IFERROR(VLOOKUP($E6,INDIRECT($C$55),2,TRUE),"N/A"))*(VLOOKUP(Deductible,E37:G49,3,FALSE)),0)/4*1.04,2),"N/A")</f>
        <v>N/A</v>
      </c>
      <c r="G17" s="60" t="str">
        <f ca="1">IFERROR(ROUND(ROUNDUP(IF(D$13="N/A","N/A",IFERROR(VLOOKUP($E6,INDIRECT($C$55),2,TRUE),"N/A"))*(VLOOKUP(Deductible,E37:G49,3,FALSE)),0)/12*1.06,2),"N/A")</f>
        <v>N/A</v>
      </c>
      <c r="I17" s="1"/>
      <c r="J17" s="1"/>
      <c r="K17" s="31"/>
      <c r="L17" s="1"/>
      <c r="N17" s="31"/>
      <c r="GD17" s="1"/>
      <c r="HZ17" s="10"/>
    </row>
    <row r="18" spans="1:234" ht="19.2" x14ac:dyDescent="0.5">
      <c r="A18" s="12" t="s">
        <v>101</v>
      </c>
      <c r="B18" s="1" t="s">
        <v>117</v>
      </c>
      <c r="C18" s="72" t="str">
        <f>G4</f>
        <v/>
      </c>
      <c r="D18" s="60" t="str">
        <f ca="1">IFERROR(ROUND(ROUNDUP(IF(D$13="N/A","N/A",IFERROR(VLOOKUP($G4,INDIRECT($C$55),2,TRUE),"N/A"))*(VLOOKUP(Deductible,E37:G49,3,FALSE)),0),2),"N/A")</f>
        <v>N/A</v>
      </c>
      <c r="E18" s="60" t="str">
        <f ca="1">IFERROR(ROUND(ROUNDUP(IF(D$13="N/A","N/A",IFERROR(VLOOKUP($G4,INDIRECT($C$55),2,TRUE),"N/A"))*(VLOOKUP(Deductible,E37:G49,3,FALSE)),0)/2*1.02,2),"N/A")</f>
        <v>N/A</v>
      </c>
      <c r="F18" s="60" t="str">
        <f ca="1">IFERROR(ROUND(ROUNDUP(IF(D$13="N/A","N/A",IFERROR(VLOOKUP($G4,INDIRECT($C$55),2,TRUE),"N/A"))*(VLOOKUP(Deductible,E37:G49,3,FALSE)),0)/4*1.04,2),"N/A")</f>
        <v>N/A</v>
      </c>
      <c r="G18" s="60" t="str">
        <f ca="1">IFERROR(ROUND(ROUNDUP(IF(D$13="N/A","N/A",IFERROR(VLOOKUP($G4,INDIRECT($C$55),2,TRUE),"N/A"))*(VLOOKUP(Deductible,E37:G49,3,FALSE)),0)/12*1.06,2),"N/A")</f>
        <v>N/A</v>
      </c>
      <c r="I18" s="1"/>
      <c r="J18" s="1"/>
      <c r="K18" s="31"/>
      <c r="L18" s="1"/>
      <c r="N18" s="31"/>
      <c r="GD18" s="1"/>
      <c r="HZ18" s="10"/>
    </row>
    <row r="19" spans="1:234" ht="19.2" x14ac:dyDescent="0.5">
      <c r="A19" s="12" t="s">
        <v>102</v>
      </c>
      <c r="B19" s="1" t="s">
        <v>117</v>
      </c>
      <c r="C19" s="72" t="str">
        <f>G5</f>
        <v/>
      </c>
      <c r="D19" s="60" t="str">
        <f ca="1">IFERROR(ROUND(ROUNDUP(IF(D$13="N/A","N/A",IFERROR(VLOOKUP($G5,INDIRECT($C$55),2,TRUE),"N/A"))*(VLOOKUP(Deductible,E37:G49,3,FALSE)),0),2),"N/A")</f>
        <v>N/A</v>
      </c>
      <c r="E19" s="60" t="str">
        <f ca="1">IFERROR(ROUND(ROUNDUP(IF(D$13="N/A","N/A",IFERROR(VLOOKUP($G5,INDIRECT($C$55),2,TRUE),"N/A"))*(VLOOKUP(Deductible,E37:G49,3,FALSE)),0)/2*1.02,2),"N/A")</f>
        <v>N/A</v>
      </c>
      <c r="F19" s="60" t="str">
        <f ca="1">IFERROR(ROUND(ROUNDUP(IF(D$13="N/A","N/A",IFERROR(VLOOKUP($G5,INDIRECT($C$55),2,TRUE),"N/A"))*(VLOOKUP(Deductible,E37:G49,3,FALSE)),0)/4*1.04,2),"N/A")</f>
        <v>N/A</v>
      </c>
      <c r="G19" s="60" t="str">
        <f ca="1">IFERROR(ROUND(ROUNDUP(IF(D$13="N/A","N/A",IFERROR(VLOOKUP($G5,INDIRECT($C$55),2,TRUE),"N/A"))*(VLOOKUP(Deductible,E37:G49,3,FALSE)),0)/12*1.06,2),"N/A")</f>
        <v>N/A</v>
      </c>
      <c r="I19" s="1"/>
      <c r="J19" s="1"/>
      <c r="K19" s="31"/>
      <c r="L19" s="1"/>
      <c r="N19" s="31"/>
      <c r="GD19" s="1"/>
      <c r="HZ19" s="10"/>
    </row>
    <row r="20" spans="1:234" ht="19.5" customHeight="1" x14ac:dyDescent="0.5">
      <c r="A20" s="12" t="s">
        <v>103</v>
      </c>
      <c r="B20" s="1" t="s">
        <v>117</v>
      </c>
      <c r="C20" s="72" t="str">
        <f>G6</f>
        <v/>
      </c>
      <c r="D20" s="60" t="str">
        <f ca="1">IFERROR(ROUND(ROUNDUP(IF(D$13="N/A","N/A",IFERROR(VLOOKUP($G6,INDIRECT($C$55),2,TRUE),"N/A"))*(VLOOKUP(Deductible,E37:G49,3,FALSE)),0),2),"N/A")</f>
        <v>N/A</v>
      </c>
      <c r="E20" s="60" t="str">
        <f ca="1">IFERROR(ROUND(ROUNDUP(IF(D$13="N/A","N/A",IFERROR(VLOOKUP($G6,INDIRECT($C$55),2,TRUE),"N/A"))*(VLOOKUP(Deductible,E37:G49,3,FALSE)),0)/2*1.02,2),"N/A")</f>
        <v>N/A</v>
      </c>
      <c r="F20" s="60" t="str">
        <f ca="1">IFERROR(ROUND(ROUNDUP(IF(D$13="N/A","N/A",IFERROR(VLOOKUP($G6,INDIRECT($C$55),2,TRUE),"N/A"))*(VLOOKUP(Deductible,E37:G49,3,FALSE)),0)/4*1.04,2),"N/A")</f>
        <v>N/A</v>
      </c>
      <c r="G20" s="60" t="str">
        <f ca="1">IFERROR(ROUND(ROUNDUP(IF(D$13="N/A","N/A",IFERROR(VLOOKUP($G6,INDIRECT($C$55),2,TRUE),"N/A"))*(VLOOKUP(Deductible,E37:G49,3,FALSE)),0)/12*1.06,2),"N/A")</f>
        <v>N/A</v>
      </c>
      <c r="I20" s="1"/>
      <c r="J20" s="153">
        <v>0.15</v>
      </c>
      <c r="K20" s="31"/>
      <c r="L20" s="1"/>
      <c r="N20" s="31"/>
      <c r="GD20" s="1"/>
      <c r="HZ20" s="10"/>
    </row>
    <row r="21" spans="1:234" ht="19.2" x14ac:dyDescent="0.5">
      <c r="A21" s="12" t="s">
        <v>113</v>
      </c>
      <c r="D21" s="60" t="str">
        <f ca="1">IFERROR(ROUND(ROUNDUP(IF(OR(D13="N/A",F7="No"),"N/A",$J$21*$B$147),0),2),"N/A")</f>
        <v>N/A</v>
      </c>
      <c r="E21" s="60" t="str">
        <f ca="1">IFERROR(ROUND(IF(OR(E13="N/A",F7="No"),"N/A",$J$21*$C$147),2),"N/A")</f>
        <v>N/A</v>
      </c>
      <c r="F21" s="60" t="str">
        <f ca="1">IFERROR(ROUND(IF(OR(F13="N/A",F7="No"),"N/A",$J$21*$D$147),2),"N/A")</f>
        <v>N/A</v>
      </c>
      <c r="G21" s="60" t="str">
        <f ca="1">IFERROR(ROUND(IF(OR(G13="N/A",F7="No"),"N/A",$J$21*$E$147),2),"N/A")</f>
        <v>N/A</v>
      </c>
      <c r="I21" s="1" t="s">
        <v>120</v>
      </c>
      <c r="J21" s="73" t="b">
        <f>IF('Applicant Information'!C27="Yes",(COUNT(age)-COUNTIF(age,-1)))</f>
        <v>0</v>
      </c>
      <c r="K21" s="31"/>
      <c r="L21" s="1"/>
      <c r="N21" s="31"/>
      <c r="GD21" s="1"/>
      <c r="HZ21" s="10"/>
    </row>
    <row r="22" spans="1:234" ht="19.2" x14ac:dyDescent="0.5">
      <c r="A22" s="12" t="s">
        <v>114</v>
      </c>
      <c r="D22" s="60" t="str">
        <f ca="1">IFERROR(ROUND(ROUNDUP(IF(OR(D13="N/A",F8="No"),"N/A",$J$22*$B$148),0),2),"N/A")</f>
        <v>N/A</v>
      </c>
      <c r="E22" s="60" t="str">
        <f ca="1">IFERROR(ROUND(IF(OR(E13="N/A",F8="No"),"N/A",$J$22*$C$148),2),"N/A")</f>
        <v>N/A</v>
      </c>
      <c r="F22" s="60" t="str">
        <f ca="1">IFERROR(ROUND(IF(OR(F13="N/A",F8="No"),"N/A",$J$22*$D$148),2),"N/A")</f>
        <v>N/A</v>
      </c>
      <c r="G22" s="60" t="str">
        <f ca="1">IFERROR(ROUND(IF(OR(G13="N/A",F8="No"),"N/A",$J$22*$E$148),2),"N/A")</f>
        <v>N/A</v>
      </c>
      <c r="I22" s="1" t="s">
        <v>120</v>
      </c>
      <c r="J22" s="73" t="b">
        <f>IF('Applicant Information'!C29="Yes",(COUNT(age)-COUNTIF(age,-1)))</f>
        <v>0</v>
      </c>
      <c r="K22" s="31"/>
      <c r="L22" s="1"/>
      <c r="N22" s="31"/>
      <c r="GD22" s="1"/>
      <c r="HZ22" s="10"/>
    </row>
    <row r="23" spans="1:234" ht="19.2" x14ac:dyDescent="0.5">
      <c r="A23" s="12" t="s">
        <v>386</v>
      </c>
      <c r="D23" s="61" t="str">
        <f>IFERROR(ROUND(ROUNDUP(VLOOKUP('Applicant Information'!H27,'Ultra '!E53:I55,2,FALSE)*J23,0),2),"N/A")</f>
        <v>N/A</v>
      </c>
      <c r="E23" s="61" t="str">
        <f>IFERROR(ROUND(VLOOKUP('Applicant Information'!H27,'Ultra '!E53:I55,3,FALSE)*J23,2),"N/A")</f>
        <v>N/A</v>
      </c>
      <c r="F23" s="61" t="str">
        <f>IFERROR(ROUND(VLOOKUP('Applicant Information'!H27,'Ultra '!E53:I55,4,FALSE)*J23,2),"N/A")</f>
        <v>N/A</v>
      </c>
      <c r="G23" s="60" t="str">
        <f>IFERROR(ROUND(VLOOKUP('Applicant Information'!H27,'Ultra '!E53:I55,5,FALSE)*J23,2),"N/A")</f>
        <v>N/A</v>
      </c>
      <c r="I23" s="1" t="s">
        <v>120</v>
      </c>
      <c r="J23" s="73">
        <f>(COUNT(age)-COUNTIF(age,-1))</f>
        <v>0</v>
      </c>
      <c r="K23" s="31"/>
      <c r="L23" s="1"/>
      <c r="N23" s="31"/>
      <c r="GD23" s="1"/>
      <c r="HZ23" s="10"/>
    </row>
    <row r="24" spans="1:234" ht="19.2" x14ac:dyDescent="0.5">
      <c r="A24" s="12" t="s">
        <v>119</v>
      </c>
      <c r="C24" s="73"/>
      <c r="D24" s="60">
        <f ca="1">IFERROR(ROUND(IF(AND('Applicant Information'!$C$23='Applicant Information'!$A$48,Countries='Applicant Information'!$S$44),(SUM('Ultra '!D13:D20)*-'Ultra '!$J$20),"N/A"),2),"N/A")</f>
        <v>0</v>
      </c>
      <c r="E24" s="60">
        <f ca="1">IFERROR(ROUND(IF(AND('Applicant Information'!$C$23='Applicant Information'!$A$48,Countries='Applicant Information'!$S$44),(SUM('Ultra '!E13:E20)*-'Ultra '!$J$20),"N/A"),2),"N/A")</f>
        <v>0</v>
      </c>
      <c r="F24" s="60">
        <f ca="1">IFERROR(ROUND(IF(AND('Applicant Information'!$C$23='Applicant Information'!$A$48,Countries='Applicant Information'!$S$44),(SUM('Ultra '!F13:F20)*-'Ultra '!$J$20),"N/A"),2),"N/A")</f>
        <v>0</v>
      </c>
      <c r="G24" s="60">
        <f ca="1">IFERROR(ROUND(IF(AND('Applicant Information'!$C$23='Applicant Information'!$A$48,Countries='Applicant Information'!$S$44),(SUM('Ultra '!G13:G20)*-'Ultra '!$J$20),"N/A"),2),"N/A")</f>
        <v>0</v>
      </c>
      <c r="I24" s="1"/>
      <c r="J24" s="1"/>
      <c r="K24" s="31"/>
      <c r="L24" s="1"/>
      <c r="N24" s="31"/>
      <c r="GD24" s="1"/>
      <c r="HZ24" s="10"/>
    </row>
    <row r="25" spans="1:234" ht="19.2" hidden="1" x14ac:dyDescent="0.5">
      <c r="A25" s="12" t="s">
        <v>105</v>
      </c>
      <c r="D25" s="60" t="str">
        <f ca="1">IF(D13="N/A","N/A",0)</f>
        <v>N/A</v>
      </c>
      <c r="E25" s="60" t="str">
        <f ca="1">IF(E13="N/A","N/A",0)</f>
        <v>N/A</v>
      </c>
      <c r="F25" s="60" t="str">
        <f ca="1">IF(F13="N/A","N/A",0)</f>
        <v>N/A</v>
      </c>
      <c r="G25" s="60" t="str">
        <f ca="1">IF(G13="N/A","N/A",0)</f>
        <v>N/A</v>
      </c>
      <c r="I25" s="1"/>
      <c r="K25" s="31"/>
      <c r="L25" s="1"/>
      <c r="N25" s="31"/>
      <c r="GD25" s="1"/>
      <c r="HZ25" s="10"/>
    </row>
    <row r="26" spans="1:234" ht="19.2" x14ac:dyDescent="0.5">
      <c r="A26" s="20" t="s">
        <v>4</v>
      </c>
      <c r="B26" s="70"/>
      <c r="C26" s="21"/>
      <c r="D26" s="62" t="str">
        <f ca="1">IF(D13="N/A","N/A",SUM(D13:D25))</f>
        <v>N/A</v>
      </c>
      <c r="E26" s="62" t="str">
        <f ca="1">IF(E13="N/A","N/A",SUM(E13:E25))</f>
        <v>N/A</v>
      </c>
      <c r="F26" s="62" t="str">
        <f ca="1">IF(F13="N/A","N/A",SUM(F13:F25))</f>
        <v>N/A</v>
      </c>
      <c r="G26" s="62" t="str">
        <f ca="1">IF(G13="N/A","N/A",SUM(G13:G25))</f>
        <v>N/A</v>
      </c>
      <c r="I26" s="1"/>
      <c r="J26" s="153"/>
      <c r="K26" s="31"/>
      <c r="L26" s="1"/>
      <c r="N26" s="31"/>
      <c r="GD26" s="1"/>
      <c r="HZ26" s="10"/>
    </row>
    <row r="27" spans="1:234" ht="53.25" customHeight="1" x14ac:dyDescent="0.5">
      <c r="A27" s="294"/>
      <c r="B27" s="294"/>
      <c r="C27" s="294"/>
      <c r="D27" s="294"/>
      <c r="E27" s="294"/>
      <c r="F27" s="294"/>
      <c r="G27" s="294"/>
      <c r="I27" s="1"/>
      <c r="J27" s="1"/>
      <c r="K27" s="31"/>
      <c r="L27" s="1"/>
      <c r="N27" s="31"/>
      <c r="GD27" s="1"/>
      <c r="HZ27" s="10"/>
    </row>
    <row r="28" spans="1:234" ht="19.5" customHeight="1" x14ac:dyDescent="0.5">
      <c r="G28" s="8" t="str">
        <f>VERSION</f>
        <v>V.10.19.1</v>
      </c>
      <c r="H28" s="112"/>
      <c r="I28" s="112"/>
      <c r="J28" s="112"/>
    </row>
    <row r="29" spans="1:234" ht="19.5" hidden="1" customHeight="1" x14ac:dyDescent="0.5">
      <c r="I29" s="1"/>
      <c r="J29" s="1"/>
    </row>
    <row r="30" spans="1:234" ht="19.5" hidden="1" customHeight="1" x14ac:dyDescent="0.5">
      <c r="G30" s="8" t="s">
        <v>526</v>
      </c>
    </row>
    <row r="31" spans="1:234" ht="19.5" hidden="1" customHeight="1" x14ac:dyDescent="0.5">
      <c r="A31" s="31"/>
      <c r="B31" s="31"/>
      <c r="C31" s="31"/>
      <c r="D31" s="31"/>
      <c r="E31" s="31"/>
      <c r="F31" s="31"/>
      <c r="G31" s="245" t="s">
        <v>551</v>
      </c>
      <c r="H31" s="31"/>
      <c r="K31" s="31"/>
      <c r="S31" s="97"/>
      <c r="T31" s="97"/>
      <c r="U31" s="97"/>
      <c r="V31" s="97"/>
      <c r="W31" s="97"/>
    </row>
    <row r="32" spans="1:234" ht="19.5" hidden="1" customHeight="1" x14ac:dyDescent="0.5">
      <c r="A32" s="31"/>
      <c r="B32" s="31"/>
      <c r="C32" s="31"/>
      <c r="D32" s="31"/>
      <c r="E32" s="31"/>
      <c r="F32" s="31"/>
      <c r="G32" s="245" t="s">
        <v>552</v>
      </c>
      <c r="H32" s="31"/>
      <c r="K32" s="31"/>
      <c r="Q32" s="97"/>
      <c r="R32" s="97"/>
      <c r="S32" s="97"/>
      <c r="T32" s="97"/>
      <c r="U32" s="97"/>
      <c r="V32" s="97"/>
      <c r="W32" s="97"/>
    </row>
    <row r="33" spans="1:23" ht="19.5" hidden="1" customHeight="1" x14ac:dyDescent="0.5">
      <c r="A33" s="31"/>
      <c r="B33" s="31"/>
      <c r="C33" s="31"/>
      <c r="D33" s="31"/>
      <c r="E33" s="31"/>
      <c r="F33" s="31"/>
      <c r="G33" s="245" t="s">
        <v>554</v>
      </c>
      <c r="H33" s="31"/>
      <c r="K33" s="31"/>
      <c r="Q33" s="97"/>
      <c r="R33" s="97"/>
      <c r="S33" s="97"/>
      <c r="T33" s="97"/>
      <c r="U33" s="97"/>
      <c r="V33" s="97"/>
      <c r="W33" s="97"/>
    </row>
    <row r="34" spans="1:23" ht="19.5" hidden="1" customHeight="1" x14ac:dyDescent="0.5">
      <c r="A34" s="31"/>
      <c r="B34" s="31"/>
      <c r="C34" s="31"/>
      <c r="D34" s="31"/>
      <c r="E34" s="31"/>
      <c r="F34" s="31"/>
      <c r="G34" s="245" t="s">
        <v>553</v>
      </c>
      <c r="H34" s="31"/>
      <c r="K34" s="31"/>
      <c r="Q34" s="97"/>
      <c r="R34" s="97"/>
      <c r="S34" s="97"/>
      <c r="T34" s="97"/>
      <c r="U34" s="97"/>
      <c r="V34" s="97"/>
      <c r="W34" s="97"/>
    </row>
    <row r="36" spans="1:23" ht="19.5" hidden="1" customHeight="1" thickBot="1" x14ac:dyDescent="0.55000000000000004">
      <c r="A36" s="13" t="s">
        <v>6</v>
      </c>
    </row>
    <row r="37" spans="1:23" ht="19.5" hidden="1" customHeight="1" x14ac:dyDescent="0.5">
      <c r="A37" s="13" t="s">
        <v>7</v>
      </c>
      <c r="E37" s="124" t="s">
        <v>383</v>
      </c>
      <c r="F37" s="141" t="s">
        <v>384</v>
      </c>
      <c r="G37" s="120" t="s">
        <v>118</v>
      </c>
      <c r="H37" s="231"/>
      <c r="I37" s="237" t="s">
        <v>389</v>
      </c>
      <c r="J37" s="238"/>
    </row>
    <row r="38" spans="1:23" ht="19.5" hidden="1" customHeight="1" x14ac:dyDescent="0.5">
      <c r="E38" s="83" t="s">
        <v>356</v>
      </c>
      <c r="F38" s="119">
        <v>1</v>
      </c>
      <c r="G38" s="241">
        <v>1</v>
      </c>
      <c r="H38" s="233"/>
      <c r="I38" s="123" t="s">
        <v>383</v>
      </c>
      <c r="J38" s="125" t="s">
        <v>388</v>
      </c>
    </row>
    <row r="39" spans="1:23" ht="19.5" hidden="1" customHeight="1" x14ac:dyDescent="0.5">
      <c r="A39" s="1" t="s">
        <v>3</v>
      </c>
      <c r="E39" s="83" t="s">
        <v>347</v>
      </c>
      <c r="F39" s="119">
        <v>2</v>
      </c>
      <c r="G39" s="241">
        <v>0.9</v>
      </c>
      <c r="H39" s="232"/>
      <c r="I39" s="146" t="s">
        <v>390</v>
      </c>
      <c r="J39" s="121">
        <v>75</v>
      </c>
    </row>
    <row r="40" spans="1:23" ht="19.5" hidden="1" customHeight="1" thickBot="1" x14ac:dyDescent="0.55000000000000004">
      <c r="A40" s="14">
        <v>0</v>
      </c>
      <c r="E40" s="83" t="s">
        <v>348</v>
      </c>
      <c r="F40" s="119">
        <v>3</v>
      </c>
      <c r="G40" s="241">
        <v>0.84</v>
      </c>
      <c r="H40" s="232"/>
      <c r="I40" s="147" t="s">
        <v>391</v>
      </c>
      <c r="J40" s="122">
        <v>100</v>
      </c>
    </row>
    <row r="41" spans="1:23" ht="19.5" hidden="1" customHeight="1" x14ac:dyDescent="0.5">
      <c r="A41" s="14">
        <v>1</v>
      </c>
      <c r="E41" s="83" t="s">
        <v>349</v>
      </c>
      <c r="F41" s="119">
        <v>4</v>
      </c>
      <c r="G41" s="241">
        <v>0.72</v>
      </c>
      <c r="H41" s="232"/>
      <c r="I41" s="235"/>
      <c r="J41" s="236"/>
    </row>
    <row r="42" spans="1:23" ht="19.5" hidden="1" customHeight="1" x14ac:dyDescent="0.5">
      <c r="A42" s="14">
        <v>2</v>
      </c>
      <c r="E42" s="83" t="s">
        <v>350</v>
      </c>
      <c r="F42" s="119">
        <v>5</v>
      </c>
      <c r="G42" s="241">
        <v>0.63</v>
      </c>
      <c r="H42" s="232"/>
      <c r="I42" s="235"/>
      <c r="J42" s="236"/>
    </row>
    <row r="43" spans="1:23" ht="19.5" hidden="1" customHeight="1" x14ac:dyDescent="0.5">
      <c r="A43" s="14">
        <v>3</v>
      </c>
      <c r="E43" s="83" t="s">
        <v>351</v>
      </c>
      <c r="F43" s="119">
        <v>6</v>
      </c>
      <c r="G43" s="241">
        <v>0.5</v>
      </c>
      <c r="H43" s="232"/>
      <c r="I43" s="235"/>
      <c r="J43" s="236"/>
    </row>
    <row r="44" spans="1:23" ht="19.5" hidden="1" customHeight="1" x14ac:dyDescent="0.5">
      <c r="A44" s="15" t="s">
        <v>15</v>
      </c>
      <c r="C44" s="15">
        <f>NumChild</f>
        <v>0</v>
      </c>
      <c r="E44" s="83" t="s">
        <v>527</v>
      </c>
      <c r="F44" s="119">
        <v>7</v>
      </c>
      <c r="G44" s="241">
        <v>0.42</v>
      </c>
      <c r="H44" s="232"/>
      <c r="I44" s="235"/>
      <c r="J44" s="236"/>
    </row>
    <row r="45" spans="1:23" ht="19.5" hidden="1" customHeight="1" x14ac:dyDescent="0.5">
      <c r="A45" s="1" t="s">
        <v>5</v>
      </c>
      <c r="E45" s="83" t="s">
        <v>528</v>
      </c>
      <c r="F45" s="119">
        <v>8</v>
      </c>
      <c r="G45" s="242">
        <v>0.95499999999999996</v>
      </c>
      <c r="L45" s="1"/>
      <c r="M45" s="1"/>
      <c r="O45" s="31"/>
      <c r="P45" s="99"/>
      <c r="Q45" s="73"/>
      <c r="R45" s="99"/>
      <c r="S45" s="99"/>
      <c r="T45" s="73"/>
      <c r="U45" s="73"/>
      <c r="V45" s="73"/>
    </row>
    <row r="46" spans="1:23" ht="19.5" hidden="1" customHeight="1" x14ac:dyDescent="0.5">
      <c r="A46" s="1" t="s">
        <v>342</v>
      </c>
      <c r="C46" s="1" t="s">
        <v>468</v>
      </c>
      <c r="E46" s="83" t="s">
        <v>529</v>
      </c>
      <c r="F46" s="119">
        <v>9</v>
      </c>
      <c r="G46" s="239">
        <v>0.875</v>
      </c>
      <c r="P46" s="100"/>
      <c r="Q46" s="73"/>
      <c r="R46" s="101"/>
      <c r="S46" s="101"/>
      <c r="T46" s="102"/>
      <c r="U46" s="102"/>
      <c r="V46" s="102"/>
    </row>
    <row r="47" spans="1:23" ht="19.5" hidden="1" customHeight="1" x14ac:dyDescent="0.5">
      <c r="A47" s="1" t="s">
        <v>343</v>
      </c>
      <c r="C47" s="1" t="s">
        <v>469</v>
      </c>
      <c r="E47" s="83" t="s">
        <v>530</v>
      </c>
      <c r="F47" s="119">
        <v>10</v>
      </c>
      <c r="G47" s="239">
        <v>0.92500000000000004</v>
      </c>
      <c r="P47" s="31"/>
      <c r="R47" s="31"/>
      <c r="S47" s="31"/>
    </row>
    <row r="48" spans="1:23" ht="19.5" hidden="1" customHeight="1" x14ac:dyDescent="0.5">
      <c r="A48" s="1" t="s">
        <v>344</v>
      </c>
      <c r="C48" s="1" t="s">
        <v>393</v>
      </c>
      <c r="E48" s="83" t="s">
        <v>531</v>
      </c>
      <c r="F48" s="119">
        <v>11</v>
      </c>
      <c r="G48" s="239">
        <v>0.875</v>
      </c>
      <c r="P48" s="31"/>
      <c r="R48" s="31"/>
      <c r="S48" s="31"/>
    </row>
    <row r="49" spans="1:30" ht="19.5" hidden="1" customHeight="1" x14ac:dyDescent="0.5">
      <c r="A49" s="1" t="s">
        <v>345</v>
      </c>
      <c r="C49" s="1" t="s">
        <v>470</v>
      </c>
      <c r="E49" s="83" t="s">
        <v>532</v>
      </c>
      <c r="F49" s="119">
        <v>12</v>
      </c>
      <c r="G49" s="239">
        <v>0.82499999999999996</v>
      </c>
      <c r="L49" s="1"/>
      <c r="M49" s="1"/>
      <c r="O49" s="31"/>
      <c r="P49" s="31"/>
      <c r="R49" s="31"/>
      <c r="S49" s="31"/>
    </row>
    <row r="50" spans="1:30" ht="19.5" hidden="1" customHeight="1" thickBot="1" x14ac:dyDescent="0.55000000000000004">
      <c r="A50" s="1" t="s">
        <v>346</v>
      </c>
      <c r="C50" s="1" t="s">
        <v>392</v>
      </c>
    </row>
    <row r="51" spans="1:30" ht="19.5" hidden="1" customHeight="1" thickBot="1" x14ac:dyDescent="0.55000000000000004">
      <c r="E51" s="299" t="s">
        <v>387</v>
      </c>
      <c r="F51" s="300"/>
    </row>
    <row r="52" spans="1:30" ht="19.5" hidden="1" customHeight="1" x14ac:dyDescent="0.5">
      <c r="E52" s="118" t="s">
        <v>383</v>
      </c>
      <c r="F52" s="117" t="s">
        <v>388</v>
      </c>
      <c r="G52" s="117" t="s">
        <v>2</v>
      </c>
      <c r="H52" s="117" t="s">
        <v>111</v>
      </c>
      <c r="I52" s="117" t="s">
        <v>112</v>
      </c>
    </row>
    <row r="53" spans="1:30" ht="19.5" hidden="1" customHeight="1" x14ac:dyDescent="0.5">
      <c r="A53" s="1" t="s">
        <v>8</v>
      </c>
      <c r="C53" s="1" t="str">
        <f>Country</f>
        <v>Rate Zone 5</v>
      </c>
      <c r="E53" s="87" t="s">
        <v>124</v>
      </c>
      <c r="F53" s="144">
        <v>300</v>
      </c>
      <c r="G53" s="144">
        <v>153</v>
      </c>
      <c r="H53" s="144">
        <v>78</v>
      </c>
      <c r="I53" s="144">
        <v>26.5</v>
      </c>
    </row>
    <row r="54" spans="1:30" ht="19.5" hidden="1" customHeight="1" thickBot="1" x14ac:dyDescent="0.55000000000000004">
      <c r="A54" s="1" t="s">
        <v>382</v>
      </c>
      <c r="C54" s="1" t="str">
        <f>Deductible</f>
        <v>Option I</v>
      </c>
      <c r="E54" s="87" t="s">
        <v>125</v>
      </c>
      <c r="F54" s="145">
        <v>600</v>
      </c>
      <c r="G54" s="144">
        <v>306</v>
      </c>
      <c r="H54" s="144">
        <v>156</v>
      </c>
      <c r="I54" s="144">
        <v>53</v>
      </c>
    </row>
    <row r="55" spans="1:30" ht="19.5" hidden="1" customHeight="1" x14ac:dyDescent="0.5">
      <c r="A55" s="1" t="s">
        <v>13</v>
      </c>
      <c r="C55" s="1" t="str">
        <f>(VLOOKUP(C53,A46:E50,3,FALSE))</f>
        <v>a131:e144</v>
      </c>
      <c r="E55" s="74" t="s">
        <v>7</v>
      </c>
      <c r="F55" s="140" t="s">
        <v>14</v>
      </c>
      <c r="G55" s="140" t="s">
        <v>14</v>
      </c>
      <c r="H55" s="140" t="s">
        <v>14</v>
      </c>
      <c r="I55" s="140" t="s">
        <v>14</v>
      </c>
    </row>
    <row r="56" spans="1:30" ht="19.5" hidden="1" customHeight="1" x14ac:dyDescent="0.5">
      <c r="H56" s="154"/>
      <c r="I56" s="155"/>
      <c r="J56" s="1"/>
      <c r="L56" s="1"/>
      <c r="M56" s="1"/>
    </row>
    <row r="57" spans="1:30" ht="19.5" hidden="1" customHeight="1" x14ac:dyDescent="0.5">
      <c r="F57" s="148"/>
      <c r="G57" s="148"/>
      <c r="H57" s="154"/>
      <c r="I57" s="155"/>
      <c r="J57" s="148"/>
      <c r="K57" s="148"/>
      <c r="L57" s="148"/>
      <c r="M57" s="148"/>
      <c r="N57" s="148"/>
      <c r="O57" s="148"/>
      <c r="P57" s="148"/>
      <c r="Q57" s="148"/>
    </row>
    <row r="58" spans="1:30" ht="19.5" hidden="1" customHeight="1" x14ac:dyDescent="0.5">
      <c r="F58" s="148"/>
      <c r="G58" s="148"/>
      <c r="H58" s="154"/>
      <c r="I58" s="155"/>
      <c r="J58" s="148"/>
      <c r="K58" s="148"/>
      <c r="L58" s="148"/>
      <c r="M58" s="148"/>
      <c r="N58" s="148"/>
      <c r="O58" s="148"/>
      <c r="P58" s="148"/>
      <c r="Q58" s="148"/>
    </row>
    <row r="59" spans="1:30" ht="19.5" hidden="1" customHeight="1" x14ac:dyDescent="0.5">
      <c r="F59" s="148"/>
      <c r="G59" s="148"/>
      <c r="H59" s="154"/>
      <c r="I59" s="155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</row>
    <row r="60" spans="1:30" ht="19.5" hidden="1" customHeight="1" x14ac:dyDescent="0.5">
      <c r="F60" s="148"/>
      <c r="G60" s="148"/>
      <c r="H60" s="154"/>
      <c r="I60" s="155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</row>
    <row r="61" spans="1:30" ht="19.5" hidden="1" customHeight="1" x14ac:dyDescent="0.5">
      <c r="A61" s="36" t="s">
        <v>367</v>
      </c>
      <c r="B61" s="37"/>
      <c r="C61" s="37"/>
      <c r="D61" s="37"/>
      <c r="E61" s="37"/>
      <c r="F61" s="167"/>
      <c r="G61" s="148"/>
      <c r="H61" s="154"/>
      <c r="I61" s="155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</row>
    <row r="62" spans="1:30" ht="19.5" hidden="1" customHeight="1" x14ac:dyDescent="0.5">
      <c r="A62" s="163" t="s">
        <v>0</v>
      </c>
      <c r="B62" s="164" t="s">
        <v>1</v>
      </c>
      <c r="C62" s="164" t="s">
        <v>2</v>
      </c>
      <c r="D62" s="165" t="s">
        <v>111</v>
      </c>
      <c r="E62" s="166" t="s">
        <v>112</v>
      </c>
      <c r="F62" s="167"/>
      <c r="G62" s="148"/>
      <c r="H62" s="154"/>
      <c r="I62" s="155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</row>
    <row r="63" spans="1:30" ht="19.5" hidden="1" customHeight="1" x14ac:dyDescent="0.5">
      <c r="A63" s="162">
        <v>0</v>
      </c>
      <c r="B63" s="150">
        <v>5546</v>
      </c>
      <c r="C63" s="161">
        <v>2828.46</v>
      </c>
      <c r="D63" s="150">
        <v>1441.96</v>
      </c>
      <c r="E63" s="150">
        <v>489.8966666666667</v>
      </c>
      <c r="F63" s="148"/>
      <c r="G63" s="148"/>
      <c r="H63" s="154"/>
      <c r="I63" s="155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</row>
    <row r="64" spans="1:30" ht="19.5" hidden="1" customHeight="1" x14ac:dyDescent="0.5">
      <c r="A64" s="16">
        <v>6</v>
      </c>
      <c r="B64" s="150">
        <v>5043</v>
      </c>
      <c r="C64" s="150">
        <v>2571.9299999999998</v>
      </c>
      <c r="D64" s="150">
        <v>1311.18</v>
      </c>
      <c r="E64" s="150">
        <v>445.46500000000003</v>
      </c>
      <c r="F64" s="148"/>
      <c r="G64" s="148"/>
      <c r="H64" s="154"/>
      <c r="I64" s="155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</row>
    <row r="65" spans="1:30" ht="19.5" hidden="1" customHeight="1" x14ac:dyDescent="0.5">
      <c r="A65" s="16">
        <v>18</v>
      </c>
      <c r="B65" s="150">
        <v>7056</v>
      </c>
      <c r="C65" s="150">
        <v>3598.56</v>
      </c>
      <c r="D65" s="150">
        <v>1834.5600000000002</v>
      </c>
      <c r="E65" s="150">
        <v>623.28000000000009</v>
      </c>
      <c r="F65" s="148"/>
      <c r="G65" s="148"/>
      <c r="H65" s="154"/>
      <c r="I65" s="155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</row>
    <row r="66" spans="1:30" ht="19.5" hidden="1" customHeight="1" x14ac:dyDescent="0.5">
      <c r="A66" s="16">
        <v>25</v>
      </c>
      <c r="B66" s="150">
        <v>8400</v>
      </c>
      <c r="C66" s="150">
        <v>4284</v>
      </c>
      <c r="D66" s="150">
        <v>2184</v>
      </c>
      <c r="E66" s="150">
        <v>742</v>
      </c>
      <c r="F66" s="148"/>
      <c r="G66" s="148"/>
      <c r="H66" s="154"/>
      <c r="I66" s="155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</row>
    <row r="67" spans="1:30" ht="19.5" hidden="1" customHeight="1" x14ac:dyDescent="0.5">
      <c r="A67" s="16">
        <v>30</v>
      </c>
      <c r="B67" s="150">
        <v>8824</v>
      </c>
      <c r="C67" s="150">
        <v>4500.24</v>
      </c>
      <c r="D67" s="150">
        <v>2294.2400000000002</v>
      </c>
      <c r="E67" s="150">
        <v>779.45333333333338</v>
      </c>
      <c r="F67" s="148"/>
      <c r="G67" s="148"/>
      <c r="H67" s="154"/>
      <c r="I67" s="155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</row>
    <row r="68" spans="1:30" ht="19.5" hidden="1" customHeight="1" x14ac:dyDescent="0.5">
      <c r="A68" s="16">
        <v>35</v>
      </c>
      <c r="B68" s="150">
        <v>9441</v>
      </c>
      <c r="C68" s="150">
        <v>4814.91</v>
      </c>
      <c r="D68" s="150">
        <v>2454.6600000000003</v>
      </c>
      <c r="E68" s="150">
        <v>833.95500000000004</v>
      </c>
      <c r="F68" s="148"/>
      <c r="G68" s="148"/>
      <c r="H68" s="154"/>
      <c r="I68" s="155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</row>
    <row r="69" spans="1:30" ht="19.5" hidden="1" customHeight="1" x14ac:dyDescent="0.5">
      <c r="A69" s="16">
        <v>40</v>
      </c>
      <c r="B69" s="150">
        <v>10102</v>
      </c>
      <c r="C69" s="150">
        <v>5152.0200000000004</v>
      </c>
      <c r="D69" s="150">
        <v>2626.52</v>
      </c>
      <c r="E69" s="150">
        <v>892.34333333333336</v>
      </c>
      <c r="F69" s="148"/>
      <c r="G69" s="148"/>
      <c r="H69" s="154"/>
      <c r="I69" s="155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</row>
    <row r="70" spans="1:30" ht="19.5" hidden="1" customHeight="1" x14ac:dyDescent="0.5">
      <c r="A70" s="16">
        <v>45</v>
      </c>
      <c r="B70" s="150">
        <v>13436</v>
      </c>
      <c r="C70" s="150">
        <v>6852.36</v>
      </c>
      <c r="D70" s="150">
        <v>3493.36</v>
      </c>
      <c r="E70" s="150">
        <v>1186.8466666666668</v>
      </c>
      <c r="F70" s="148"/>
      <c r="G70" s="148"/>
      <c r="H70" s="154"/>
      <c r="I70" s="155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</row>
    <row r="71" spans="1:30" ht="19.5" hidden="1" customHeight="1" x14ac:dyDescent="0.5">
      <c r="A71" s="16">
        <v>50</v>
      </c>
      <c r="B71" s="150">
        <v>16394</v>
      </c>
      <c r="C71" s="150">
        <v>8360.94</v>
      </c>
      <c r="D71" s="150">
        <v>4262.4400000000005</v>
      </c>
      <c r="E71" s="150">
        <v>1448.1366666666668</v>
      </c>
      <c r="F71" s="148"/>
      <c r="G71" s="148"/>
      <c r="H71" s="154"/>
      <c r="I71" s="155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</row>
    <row r="72" spans="1:30" ht="19.5" hidden="1" customHeight="1" x14ac:dyDescent="0.5">
      <c r="A72" s="16">
        <v>55</v>
      </c>
      <c r="B72" s="150">
        <v>22294</v>
      </c>
      <c r="C72" s="150">
        <v>11369.94</v>
      </c>
      <c r="D72" s="150">
        <v>5796.4400000000005</v>
      </c>
      <c r="E72" s="150">
        <v>1969.3033333333333</v>
      </c>
      <c r="F72" s="148"/>
      <c r="G72" s="148"/>
      <c r="H72" s="154"/>
      <c r="I72" s="155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</row>
    <row r="73" spans="1:30" ht="19.5" hidden="1" customHeight="1" x14ac:dyDescent="0.5">
      <c r="A73" s="16">
        <v>60</v>
      </c>
      <c r="B73" s="150">
        <v>30764</v>
      </c>
      <c r="C73" s="150">
        <v>15689.64</v>
      </c>
      <c r="D73" s="150">
        <v>7998.64</v>
      </c>
      <c r="E73" s="150">
        <v>2717.4866666666667</v>
      </c>
      <c r="F73" s="148"/>
      <c r="G73" s="148"/>
      <c r="H73" s="154"/>
      <c r="I73" s="155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</row>
    <row r="74" spans="1:30" ht="19.5" hidden="1" customHeight="1" x14ac:dyDescent="0.5">
      <c r="A74" s="16">
        <v>65</v>
      </c>
      <c r="B74" s="150">
        <v>38150</v>
      </c>
      <c r="C74" s="150">
        <v>19456.5</v>
      </c>
      <c r="D74" s="150">
        <v>9919</v>
      </c>
      <c r="E74" s="150">
        <v>3369.9166666666665</v>
      </c>
      <c r="F74" s="148"/>
      <c r="G74" s="148"/>
      <c r="H74" s="154"/>
      <c r="I74" s="155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</row>
    <row r="75" spans="1:30" ht="19.5" hidden="1" customHeight="1" x14ac:dyDescent="0.5">
      <c r="A75" s="16">
        <v>70</v>
      </c>
      <c r="B75" s="150">
        <v>47304</v>
      </c>
      <c r="C75" s="150">
        <v>24125.040000000001</v>
      </c>
      <c r="D75" s="150">
        <v>12299.04</v>
      </c>
      <c r="E75" s="150">
        <v>4178.5200000000004</v>
      </c>
      <c r="F75" s="148"/>
      <c r="G75" s="148"/>
      <c r="H75" s="154"/>
      <c r="I75" s="155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</row>
    <row r="76" spans="1:30" ht="20.25" hidden="1" customHeight="1" x14ac:dyDescent="0.5">
      <c r="A76" s="16">
        <v>75</v>
      </c>
      <c r="B76" s="151" t="s">
        <v>14</v>
      </c>
      <c r="C76" s="151" t="s">
        <v>14</v>
      </c>
      <c r="D76" s="151" t="s">
        <v>14</v>
      </c>
      <c r="E76" s="151" t="s">
        <v>14</v>
      </c>
      <c r="F76" s="148"/>
      <c r="G76" s="148"/>
      <c r="H76" s="154"/>
      <c r="I76" s="155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</row>
    <row r="77" spans="1:30" ht="19.5" hidden="1" customHeight="1" x14ac:dyDescent="0.5">
      <c r="A77" s="18"/>
      <c r="B77" s="19"/>
      <c r="C77" s="19"/>
      <c r="D77" s="19"/>
      <c r="E77" s="19"/>
      <c r="F77" s="148"/>
      <c r="G77" s="148"/>
      <c r="H77" s="154"/>
      <c r="I77" s="155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</row>
    <row r="78" spans="1:30" ht="19.5" hidden="1" customHeight="1" x14ac:dyDescent="0.5">
      <c r="A78" s="168" t="s">
        <v>368</v>
      </c>
      <c r="B78" s="169"/>
      <c r="C78" s="169"/>
      <c r="D78" s="169"/>
      <c r="E78" s="170"/>
      <c r="F78" s="148"/>
      <c r="G78" s="148"/>
      <c r="H78" s="154"/>
      <c r="I78" s="155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</row>
    <row r="79" spans="1:30" ht="19.5" hidden="1" customHeight="1" x14ac:dyDescent="0.5">
      <c r="A79" s="16" t="s">
        <v>0</v>
      </c>
      <c r="B79" s="164" t="s">
        <v>1</v>
      </c>
      <c r="C79" s="164" t="s">
        <v>2</v>
      </c>
      <c r="D79" s="161" t="s">
        <v>111</v>
      </c>
      <c r="E79" s="173" t="s">
        <v>112</v>
      </c>
      <c r="F79" s="148"/>
      <c r="G79" s="148"/>
      <c r="H79" s="154"/>
      <c r="I79" s="155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</row>
    <row r="80" spans="1:30" ht="19.5" hidden="1" customHeight="1" x14ac:dyDescent="0.5">
      <c r="A80" s="16">
        <v>0</v>
      </c>
      <c r="B80" s="174">
        <v>3281</v>
      </c>
      <c r="C80" s="177">
        <v>1673.31</v>
      </c>
      <c r="D80" s="179">
        <v>853.06000000000006</v>
      </c>
      <c r="E80" s="159">
        <v>289.82166666666672</v>
      </c>
      <c r="F80" s="148"/>
      <c r="G80" s="148"/>
      <c r="H80" s="154"/>
      <c r="I80" s="156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</row>
    <row r="81" spans="1:30" ht="19.5" hidden="1" customHeight="1" x14ac:dyDescent="0.5">
      <c r="A81" s="16">
        <v>6</v>
      </c>
      <c r="B81" s="175">
        <v>2984</v>
      </c>
      <c r="C81" s="177">
        <v>1521.84</v>
      </c>
      <c r="D81" s="176">
        <v>775.84</v>
      </c>
      <c r="E81" s="159">
        <v>263.58666666666664</v>
      </c>
      <c r="F81" s="148"/>
      <c r="G81" s="148"/>
      <c r="H81" s="154"/>
      <c r="I81" s="155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</row>
    <row r="82" spans="1:30" ht="19.5" hidden="1" customHeight="1" x14ac:dyDescent="0.5">
      <c r="A82" s="16">
        <v>18</v>
      </c>
      <c r="B82" s="175">
        <v>4175</v>
      </c>
      <c r="C82" s="177">
        <v>2129.25</v>
      </c>
      <c r="D82" s="176">
        <v>1085.5</v>
      </c>
      <c r="E82" s="159">
        <v>368.79166666666669</v>
      </c>
      <c r="F82" s="148"/>
      <c r="G82" s="148"/>
      <c r="H82" s="154"/>
      <c r="I82" s="155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</row>
    <row r="83" spans="1:30" ht="19.5" hidden="1" customHeight="1" x14ac:dyDescent="0.5">
      <c r="A83" s="16">
        <v>25</v>
      </c>
      <c r="B83" s="175">
        <v>4970</v>
      </c>
      <c r="C83" s="177">
        <v>2534.6999999999998</v>
      </c>
      <c r="D83" s="176">
        <v>1292.2</v>
      </c>
      <c r="E83" s="159">
        <v>439.01666666666671</v>
      </c>
      <c r="F83" s="148"/>
      <c r="G83" s="148"/>
      <c r="H83" s="154"/>
      <c r="I83" s="155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</row>
    <row r="84" spans="1:30" ht="19.5" hidden="1" customHeight="1" x14ac:dyDescent="0.5">
      <c r="A84" s="16">
        <v>30</v>
      </c>
      <c r="B84" s="175">
        <v>5221</v>
      </c>
      <c r="C84" s="177">
        <v>2662.71</v>
      </c>
      <c r="D84" s="176">
        <v>1357.46</v>
      </c>
      <c r="E84" s="159">
        <v>461.18833333333333</v>
      </c>
      <c r="F84" s="148"/>
      <c r="G84" s="148"/>
      <c r="H84" s="154"/>
      <c r="I84" s="155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</row>
    <row r="85" spans="1:30" ht="19.5" hidden="1" customHeight="1" x14ac:dyDescent="0.5">
      <c r="A85" s="16">
        <v>35</v>
      </c>
      <c r="B85" s="175">
        <v>5586</v>
      </c>
      <c r="C85" s="177">
        <v>2848.86</v>
      </c>
      <c r="D85" s="176">
        <v>1452.3600000000001</v>
      </c>
      <c r="E85" s="159">
        <v>493.43</v>
      </c>
      <c r="F85" s="148"/>
      <c r="G85" s="148"/>
      <c r="H85" s="154"/>
      <c r="I85" s="155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</row>
    <row r="86" spans="1:30" ht="19.5" hidden="1" customHeight="1" x14ac:dyDescent="0.5">
      <c r="A86" s="16">
        <v>40</v>
      </c>
      <c r="B86" s="175">
        <v>5978</v>
      </c>
      <c r="C86" s="177">
        <v>3048.78</v>
      </c>
      <c r="D86" s="176">
        <v>1554.28</v>
      </c>
      <c r="E86" s="159">
        <v>528.05666666666673</v>
      </c>
      <c r="F86" s="148"/>
      <c r="G86" s="148"/>
      <c r="H86" s="154"/>
      <c r="I86" s="155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</row>
    <row r="87" spans="1:30" ht="19.5" hidden="1" customHeight="1" x14ac:dyDescent="0.5">
      <c r="A87" s="16">
        <v>45</v>
      </c>
      <c r="B87" s="175">
        <v>7950</v>
      </c>
      <c r="C87" s="177">
        <v>4054.5</v>
      </c>
      <c r="D87" s="176">
        <v>2067</v>
      </c>
      <c r="E87" s="159">
        <v>702.25</v>
      </c>
      <c r="F87" s="148"/>
      <c r="G87" s="148"/>
      <c r="H87" s="154"/>
      <c r="I87" s="155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</row>
    <row r="88" spans="1:30" ht="19.5" hidden="1" customHeight="1" x14ac:dyDescent="0.5">
      <c r="A88" s="16">
        <v>50</v>
      </c>
      <c r="B88" s="175">
        <v>9700</v>
      </c>
      <c r="C88" s="177">
        <v>4947</v>
      </c>
      <c r="D88" s="176">
        <v>2522</v>
      </c>
      <c r="E88" s="159">
        <v>856.83333333333337</v>
      </c>
      <c r="F88" s="148"/>
      <c r="G88" s="148"/>
      <c r="H88" s="154"/>
      <c r="I88" s="155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</row>
    <row r="89" spans="1:30" ht="19.5" hidden="1" customHeight="1" x14ac:dyDescent="0.5">
      <c r="A89" s="16">
        <v>55</v>
      </c>
      <c r="B89" s="175">
        <v>13192</v>
      </c>
      <c r="C89" s="177">
        <v>6727.92</v>
      </c>
      <c r="D89" s="176">
        <v>3429.92</v>
      </c>
      <c r="E89" s="159">
        <v>1165.2933333333333</v>
      </c>
      <c r="F89" s="148"/>
      <c r="G89" s="148"/>
      <c r="H89" s="154"/>
      <c r="I89" s="155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</row>
    <row r="90" spans="1:30" ht="19.5" hidden="1" customHeight="1" x14ac:dyDescent="0.5">
      <c r="A90" s="16">
        <v>60</v>
      </c>
      <c r="B90" s="175">
        <v>18204</v>
      </c>
      <c r="C90" s="177">
        <v>9284.0400000000009</v>
      </c>
      <c r="D90" s="176">
        <v>4733.04</v>
      </c>
      <c r="E90" s="159">
        <v>1608.02</v>
      </c>
      <c r="F90" s="148"/>
      <c r="G90" s="148"/>
      <c r="H90" s="154"/>
      <c r="I90" s="155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</row>
    <row r="91" spans="1:30" ht="19.5" hidden="1" customHeight="1" x14ac:dyDescent="0.5">
      <c r="A91" s="16">
        <v>65</v>
      </c>
      <c r="B91" s="175">
        <v>22574</v>
      </c>
      <c r="C91" s="177">
        <v>11512.74</v>
      </c>
      <c r="D91" s="176">
        <v>5869.24</v>
      </c>
      <c r="E91" s="159">
        <v>1994.0366666666669</v>
      </c>
      <c r="F91" s="148"/>
      <c r="G91" s="148"/>
      <c r="H91" s="154"/>
      <c r="I91" s="155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</row>
    <row r="92" spans="1:30" ht="19.5" hidden="1" customHeight="1" x14ac:dyDescent="0.5">
      <c r="A92" s="16">
        <v>70</v>
      </c>
      <c r="B92" s="175">
        <v>27990</v>
      </c>
      <c r="C92" s="177">
        <v>14274.9</v>
      </c>
      <c r="D92" s="176">
        <v>7277.4000000000005</v>
      </c>
      <c r="E92" s="159">
        <v>2472.4500000000003</v>
      </c>
      <c r="F92" s="148"/>
      <c r="G92" s="148"/>
      <c r="H92" s="154"/>
      <c r="I92" s="156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</row>
    <row r="93" spans="1:30" ht="20.25" hidden="1" customHeight="1" thickBot="1" x14ac:dyDescent="0.55000000000000004">
      <c r="A93" s="16">
        <v>75</v>
      </c>
      <c r="B93" s="17" t="s">
        <v>14</v>
      </c>
      <c r="C93" s="17" t="s">
        <v>14</v>
      </c>
      <c r="D93" s="180" t="s">
        <v>14</v>
      </c>
      <c r="E93" s="178" t="s">
        <v>14</v>
      </c>
      <c r="F93" s="148"/>
      <c r="G93" s="148"/>
      <c r="H93" s="154"/>
      <c r="I93" s="155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</row>
    <row r="94" spans="1:30" ht="19.5" hidden="1" customHeight="1" x14ac:dyDescent="0.5">
      <c r="A94" s="18"/>
      <c r="B94" s="19"/>
      <c r="C94" s="19"/>
      <c r="D94" s="19"/>
      <c r="E94" s="19"/>
      <c r="F94" s="148"/>
      <c r="G94" s="148"/>
      <c r="H94" s="154"/>
      <c r="I94" s="155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</row>
    <row r="95" spans="1:30" ht="19.5" hidden="1" customHeight="1" x14ac:dyDescent="0.5">
      <c r="A95" s="168" t="s">
        <v>369</v>
      </c>
      <c r="B95" s="169"/>
      <c r="C95" s="169"/>
      <c r="D95" s="169"/>
      <c r="E95" s="170"/>
      <c r="F95" s="148"/>
      <c r="G95" s="148"/>
      <c r="H95" s="154"/>
      <c r="I95" s="155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</row>
    <row r="96" spans="1:30" ht="19.5" hidden="1" customHeight="1" x14ac:dyDescent="0.5">
      <c r="A96" s="16" t="s">
        <v>0</v>
      </c>
      <c r="B96" s="171" t="s">
        <v>1</v>
      </c>
      <c r="C96" s="164" t="s">
        <v>2</v>
      </c>
      <c r="D96" s="172" t="s">
        <v>111</v>
      </c>
      <c r="E96" s="74" t="s">
        <v>112</v>
      </c>
      <c r="F96" s="148"/>
      <c r="G96" s="148"/>
      <c r="H96" s="154"/>
      <c r="I96" s="156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</row>
    <row r="97" spans="1:30" ht="19.5" hidden="1" customHeight="1" x14ac:dyDescent="0.5">
      <c r="A97" s="16">
        <v>0</v>
      </c>
      <c r="B97" s="174">
        <v>2853</v>
      </c>
      <c r="C97" s="182">
        <v>1455.03</v>
      </c>
      <c r="D97" s="179">
        <v>741.78</v>
      </c>
      <c r="E97" s="182">
        <v>252.01500000000001</v>
      </c>
      <c r="F97" s="148"/>
      <c r="G97" s="148"/>
      <c r="H97" s="154"/>
      <c r="I97" s="155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</row>
    <row r="98" spans="1:30" ht="19.5" hidden="1" customHeight="1" x14ac:dyDescent="0.5">
      <c r="A98" s="16">
        <v>6</v>
      </c>
      <c r="B98" s="175">
        <v>2595</v>
      </c>
      <c r="C98" s="159">
        <v>1323.45</v>
      </c>
      <c r="D98" s="176">
        <v>674.7</v>
      </c>
      <c r="E98" s="159">
        <v>229.22500000000002</v>
      </c>
      <c r="F98" s="148"/>
      <c r="G98" s="148"/>
      <c r="H98" s="154"/>
      <c r="I98" s="156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</row>
    <row r="99" spans="1:30" ht="19.5" hidden="1" customHeight="1" x14ac:dyDescent="0.5">
      <c r="A99" s="16">
        <v>18</v>
      </c>
      <c r="B99" s="175">
        <v>3630</v>
      </c>
      <c r="C99" s="159">
        <v>1851.3</v>
      </c>
      <c r="D99" s="176">
        <v>943.80000000000007</v>
      </c>
      <c r="E99" s="159">
        <v>320.65000000000003</v>
      </c>
      <c r="F99" s="148"/>
      <c r="G99" s="148"/>
      <c r="H99" s="154"/>
      <c r="I99" s="155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</row>
    <row r="100" spans="1:30" ht="19.5" hidden="1" customHeight="1" x14ac:dyDescent="0.5">
      <c r="A100" s="16">
        <v>25</v>
      </c>
      <c r="B100" s="175">
        <v>4321</v>
      </c>
      <c r="C100" s="159">
        <v>2203.71</v>
      </c>
      <c r="D100" s="176">
        <v>1123.46</v>
      </c>
      <c r="E100" s="159">
        <v>381.68833333333333</v>
      </c>
      <c r="F100" s="148"/>
      <c r="G100" s="148"/>
      <c r="H100" s="154"/>
      <c r="I100" s="156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</row>
    <row r="101" spans="1:30" ht="19.5" hidden="1" customHeight="1" x14ac:dyDescent="0.5">
      <c r="A101" s="16">
        <v>30</v>
      </c>
      <c r="B101" s="175">
        <v>4539</v>
      </c>
      <c r="C101" s="159">
        <v>2314.89</v>
      </c>
      <c r="D101" s="176">
        <v>1180.1400000000001</v>
      </c>
      <c r="E101" s="159">
        <v>400.94499999999999</v>
      </c>
      <c r="F101" s="148"/>
      <c r="G101" s="148"/>
      <c r="H101" s="154"/>
      <c r="I101" s="156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</row>
    <row r="102" spans="1:30" ht="19.5" hidden="1" customHeight="1" x14ac:dyDescent="0.5">
      <c r="A102" s="16">
        <v>35</v>
      </c>
      <c r="B102" s="175">
        <v>4857</v>
      </c>
      <c r="C102" s="159">
        <v>2477.0700000000002</v>
      </c>
      <c r="D102" s="176">
        <v>1262.82</v>
      </c>
      <c r="E102" s="159">
        <v>429.03500000000003</v>
      </c>
      <c r="F102" s="148"/>
      <c r="G102" s="148"/>
      <c r="H102" s="154"/>
      <c r="I102" s="155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</row>
    <row r="103" spans="1:30" ht="19.5" hidden="1" customHeight="1" x14ac:dyDescent="0.5">
      <c r="A103" s="16">
        <v>40</v>
      </c>
      <c r="B103" s="175">
        <v>5197</v>
      </c>
      <c r="C103" s="159">
        <v>2650.4700000000003</v>
      </c>
      <c r="D103" s="176">
        <v>1351.22</v>
      </c>
      <c r="E103" s="159">
        <v>459.06833333333333</v>
      </c>
      <c r="F103" s="148"/>
      <c r="G103" s="148"/>
      <c r="H103" s="154"/>
      <c r="I103" s="155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</row>
    <row r="104" spans="1:30" ht="19.5" hidden="1" customHeight="1" x14ac:dyDescent="0.5">
      <c r="A104" s="16">
        <v>45</v>
      </c>
      <c r="B104" s="175">
        <v>6912</v>
      </c>
      <c r="C104" s="159">
        <v>3525.12</v>
      </c>
      <c r="D104" s="176">
        <v>1797.1200000000001</v>
      </c>
      <c r="E104" s="159">
        <v>610.56000000000006</v>
      </c>
      <c r="F104" s="148"/>
      <c r="G104" s="148"/>
      <c r="H104" s="154"/>
      <c r="I104" s="155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</row>
    <row r="105" spans="1:30" ht="19.5" hidden="1" customHeight="1" x14ac:dyDescent="0.5">
      <c r="A105" s="16">
        <v>50</v>
      </c>
      <c r="B105" s="175">
        <v>8434</v>
      </c>
      <c r="C105" s="159">
        <v>4301.34</v>
      </c>
      <c r="D105" s="176">
        <v>2192.84</v>
      </c>
      <c r="E105" s="159">
        <v>745.00333333333344</v>
      </c>
      <c r="F105" s="148"/>
      <c r="G105" s="148"/>
      <c r="H105" s="154"/>
      <c r="I105" s="155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</row>
    <row r="106" spans="1:30" ht="19.5" hidden="1" customHeight="1" x14ac:dyDescent="0.5">
      <c r="A106" s="16">
        <v>55</v>
      </c>
      <c r="B106" s="175">
        <v>11471</v>
      </c>
      <c r="C106" s="159">
        <v>5850.21</v>
      </c>
      <c r="D106" s="176">
        <v>2982.46</v>
      </c>
      <c r="E106" s="159">
        <v>1013.2716666666666</v>
      </c>
      <c r="F106" s="148"/>
      <c r="G106" s="148"/>
      <c r="H106" s="154"/>
      <c r="I106" s="155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</row>
    <row r="107" spans="1:30" ht="19.5" hidden="1" customHeight="1" x14ac:dyDescent="0.5">
      <c r="A107" s="16">
        <v>60</v>
      </c>
      <c r="B107" s="175">
        <v>15829</v>
      </c>
      <c r="C107" s="159">
        <v>8072.79</v>
      </c>
      <c r="D107" s="176">
        <v>4115.54</v>
      </c>
      <c r="E107" s="159">
        <v>1398.2283333333332</v>
      </c>
      <c r="F107" s="148"/>
      <c r="G107" s="148"/>
      <c r="H107" s="154"/>
      <c r="I107" s="156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</row>
    <row r="108" spans="1:30" ht="19.5" hidden="1" customHeight="1" x14ac:dyDescent="0.5">
      <c r="A108" s="16">
        <v>65</v>
      </c>
      <c r="B108" s="175">
        <v>19628</v>
      </c>
      <c r="C108" s="159">
        <v>10010.280000000001</v>
      </c>
      <c r="D108" s="176">
        <v>5103.28</v>
      </c>
      <c r="E108" s="159">
        <v>1733.8066666666668</v>
      </c>
      <c r="F108" s="148"/>
      <c r="G108" s="148"/>
      <c r="H108" s="154"/>
      <c r="I108" s="156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</row>
    <row r="109" spans="1:30" ht="19.5" hidden="1" customHeight="1" x14ac:dyDescent="0.5">
      <c r="A109" s="16">
        <v>70</v>
      </c>
      <c r="B109" s="175">
        <v>24340</v>
      </c>
      <c r="C109" s="159">
        <v>12413.4</v>
      </c>
      <c r="D109" s="176">
        <v>6328.4000000000005</v>
      </c>
      <c r="E109" s="159">
        <v>2150.0333333333333</v>
      </c>
      <c r="F109" s="148"/>
      <c r="G109" s="148"/>
      <c r="H109" s="116"/>
      <c r="I109" s="116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</row>
    <row r="110" spans="1:30" ht="20.25" hidden="1" customHeight="1" thickBot="1" x14ac:dyDescent="0.55000000000000004">
      <c r="A110" s="16">
        <v>75</v>
      </c>
      <c r="B110" s="17" t="s">
        <v>14</v>
      </c>
      <c r="C110" s="160" t="s">
        <v>14</v>
      </c>
      <c r="D110" s="181" t="s">
        <v>14</v>
      </c>
      <c r="E110" s="160" t="s">
        <v>14</v>
      </c>
      <c r="F110" s="148"/>
      <c r="G110" s="148"/>
      <c r="H110" s="116"/>
      <c r="I110" s="126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</row>
    <row r="111" spans="1:30" ht="19.5" hidden="1" customHeight="1" x14ac:dyDescent="0.5">
      <c r="A111" s="18"/>
      <c r="B111" s="19"/>
      <c r="C111" s="19"/>
      <c r="D111" s="19"/>
      <c r="E111" s="19"/>
      <c r="F111" s="148"/>
      <c r="G111" s="148"/>
      <c r="H111" s="295"/>
      <c r="I111" s="296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</row>
    <row r="112" spans="1:30" ht="19.5" hidden="1" customHeight="1" x14ac:dyDescent="0.5">
      <c r="A112" s="168" t="s">
        <v>370</v>
      </c>
      <c r="B112" s="169"/>
      <c r="C112" s="169"/>
      <c r="D112" s="169"/>
      <c r="E112" s="170"/>
      <c r="F112" s="148"/>
      <c r="G112" s="148"/>
      <c r="H112" s="295"/>
      <c r="I112" s="296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</row>
    <row r="113" spans="1:30" ht="19.5" hidden="1" customHeight="1" x14ac:dyDescent="0.5">
      <c r="A113" s="16" t="s">
        <v>0</v>
      </c>
      <c r="B113" s="164" t="s">
        <v>1</v>
      </c>
      <c r="C113" s="164" t="s">
        <v>2</v>
      </c>
      <c r="D113" s="150" t="s">
        <v>111</v>
      </c>
      <c r="E113" s="173" t="s">
        <v>112</v>
      </c>
      <c r="F113" s="148"/>
      <c r="G113" s="148"/>
      <c r="H113" s="154"/>
      <c r="I113" s="155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</row>
    <row r="114" spans="1:30" ht="19.5" hidden="1" customHeight="1" x14ac:dyDescent="0.5">
      <c r="A114" s="16">
        <v>0</v>
      </c>
      <c r="B114" s="175">
        <v>2480</v>
      </c>
      <c r="C114" s="176">
        <v>1264.8</v>
      </c>
      <c r="D114" s="176">
        <v>644.80000000000007</v>
      </c>
      <c r="E114" s="159">
        <v>219.06666666666666</v>
      </c>
      <c r="F114" s="148"/>
      <c r="G114" s="148"/>
      <c r="H114" s="154"/>
      <c r="I114" s="155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</row>
    <row r="115" spans="1:30" ht="19.5" hidden="1" customHeight="1" x14ac:dyDescent="0.5">
      <c r="A115" s="16">
        <v>6</v>
      </c>
      <c r="B115" s="175">
        <v>2256</v>
      </c>
      <c r="C115" s="176">
        <v>1150.56</v>
      </c>
      <c r="D115" s="176">
        <v>586.56000000000006</v>
      </c>
      <c r="E115" s="159">
        <v>199.28</v>
      </c>
      <c r="F115" s="148"/>
      <c r="G115" s="148"/>
      <c r="H115" s="154"/>
      <c r="I115" s="155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</row>
    <row r="116" spans="1:30" ht="19.5" hidden="1" customHeight="1" x14ac:dyDescent="0.5">
      <c r="A116" s="16">
        <v>18</v>
      </c>
      <c r="B116" s="175">
        <v>3156</v>
      </c>
      <c r="C116" s="176">
        <v>1609.56</v>
      </c>
      <c r="D116" s="176">
        <v>820.56000000000006</v>
      </c>
      <c r="E116" s="159">
        <v>278.78000000000003</v>
      </c>
      <c r="F116" s="148"/>
      <c r="G116" s="148"/>
      <c r="H116" s="154"/>
      <c r="I116" s="155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</row>
    <row r="117" spans="1:30" ht="19.5" hidden="1" customHeight="1" x14ac:dyDescent="0.5">
      <c r="A117" s="16">
        <v>25</v>
      </c>
      <c r="B117" s="175">
        <v>3757</v>
      </c>
      <c r="C117" s="176">
        <v>1916.07</v>
      </c>
      <c r="D117" s="176">
        <v>976.82</v>
      </c>
      <c r="E117" s="159">
        <v>331.86833333333334</v>
      </c>
      <c r="F117" s="148"/>
      <c r="G117" s="148"/>
      <c r="H117" s="154"/>
      <c r="I117" s="155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</row>
    <row r="118" spans="1:30" ht="19.5" hidden="1" customHeight="1" x14ac:dyDescent="0.5">
      <c r="A118" s="16">
        <v>30</v>
      </c>
      <c r="B118" s="175">
        <v>3947</v>
      </c>
      <c r="C118" s="176">
        <v>2012.97</v>
      </c>
      <c r="D118" s="176">
        <v>1026.22</v>
      </c>
      <c r="E118" s="159">
        <v>348.6516666666667</v>
      </c>
      <c r="F118" s="148"/>
      <c r="G118" s="148"/>
      <c r="H118" s="154"/>
      <c r="I118" s="156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</row>
    <row r="119" spans="1:30" ht="19.5" hidden="1" customHeight="1" x14ac:dyDescent="0.5">
      <c r="A119" s="16">
        <v>35</v>
      </c>
      <c r="B119" s="175">
        <v>4223</v>
      </c>
      <c r="C119" s="176">
        <v>2153.73</v>
      </c>
      <c r="D119" s="176">
        <v>1097.98</v>
      </c>
      <c r="E119" s="159">
        <v>373.03166666666669</v>
      </c>
      <c r="F119" s="148"/>
      <c r="G119" s="148"/>
      <c r="H119" s="154"/>
      <c r="I119" s="155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</row>
    <row r="120" spans="1:30" ht="19.5" hidden="1" customHeight="1" x14ac:dyDescent="0.5">
      <c r="A120" s="16">
        <v>40</v>
      </c>
      <c r="B120" s="175">
        <v>4519</v>
      </c>
      <c r="C120" s="176">
        <v>2304.69</v>
      </c>
      <c r="D120" s="176">
        <v>1174.94</v>
      </c>
      <c r="E120" s="159">
        <v>399.17833333333334</v>
      </c>
      <c r="F120" s="148"/>
      <c r="G120" s="148"/>
      <c r="H120" s="154"/>
      <c r="I120" s="155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</row>
    <row r="121" spans="1:30" ht="19.5" hidden="1" customHeight="1" x14ac:dyDescent="0.5">
      <c r="A121" s="16">
        <v>45</v>
      </c>
      <c r="B121" s="175">
        <v>6010</v>
      </c>
      <c r="C121" s="176">
        <v>3065.1</v>
      </c>
      <c r="D121" s="176">
        <v>1562.6000000000001</v>
      </c>
      <c r="E121" s="159">
        <v>530.88333333333333</v>
      </c>
      <c r="F121" s="148"/>
      <c r="G121" s="148"/>
      <c r="H121" s="157"/>
      <c r="I121" s="155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</row>
    <row r="122" spans="1:30" ht="19.5" hidden="1" customHeight="1" x14ac:dyDescent="0.5">
      <c r="A122" s="16">
        <v>50</v>
      </c>
      <c r="B122" s="175">
        <v>7333</v>
      </c>
      <c r="C122" s="176">
        <v>3739.83</v>
      </c>
      <c r="D122" s="176">
        <v>1906.5800000000002</v>
      </c>
      <c r="E122" s="159">
        <v>647.74833333333345</v>
      </c>
      <c r="F122" s="148"/>
      <c r="G122" s="148"/>
      <c r="H122" s="154"/>
      <c r="I122" s="155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</row>
    <row r="123" spans="1:30" ht="19.5" hidden="1" customHeight="1" x14ac:dyDescent="0.5">
      <c r="A123" s="16">
        <v>55</v>
      </c>
      <c r="B123" s="175">
        <v>9974</v>
      </c>
      <c r="C123" s="176">
        <v>5086.74</v>
      </c>
      <c r="D123" s="176">
        <v>2593.2400000000002</v>
      </c>
      <c r="E123" s="159">
        <v>881.03666666666663</v>
      </c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</row>
    <row r="124" spans="1:30" ht="19.5" hidden="1" customHeight="1" x14ac:dyDescent="0.5">
      <c r="A124" s="16">
        <v>60</v>
      </c>
      <c r="B124" s="175">
        <v>13764</v>
      </c>
      <c r="C124" s="176">
        <v>7019.64</v>
      </c>
      <c r="D124" s="176">
        <v>3578.6400000000003</v>
      </c>
      <c r="E124" s="159">
        <v>1215.8200000000002</v>
      </c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</row>
    <row r="125" spans="1:30" ht="19.5" hidden="1" customHeight="1" x14ac:dyDescent="0.5">
      <c r="A125" s="16">
        <v>65</v>
      </c>
      <c r="B125" s="175">
        <v>17067</v>
      </c>
      <c r="C125" s="176">
        <v>8704.17</v>
      </c>
      <c r="D125" s="176">
        <v>4437.42</v>
      </c>
      <c r="E125" s="159">
        <v>1507.585</v>
      </c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</row>
    <row r="126" spans="1:30" ht="19.5" hidden="1" customHeight="1" x14ac:dyDescent="0.5">
      <c r="A126" s="16">
        <v>70</v>
      </c>
      <c r="B126" s="58">
        <v>21165</v>
      </c>
      <c r="C126" s="176">
        <v>10794.15</v>
      </c>
      <c r="D126" s="176">
        <v>5502.9000000000005</v>
      </c>
      <c r="E126" s="159">
        <v>1869.575</v>
      </c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</row>
    <row r="127" spans="1:30" ht="20.25" hidden="1" customHeight="1" thickBot="1" x14ac:dyDescent="0.55000000000000004">
      <c r="A127" s="16">
        <v>75</v>
      </c>
      <c r="B127" s="17" t="s">
        <v>14</v>
      </c>
      <c r="C127" s="17" t="s">
        <v>14</v>
      </c>
      <c r="D127" s="17" t="s">
        <v>14</v>
      </c>
      <c r="E127" s="160" t="s">
        <v>14</v>
      </c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</row>
    <row r="128" spans="1:30" s="1" customFormat="1" ht="19.5" hidden="1" customHeight="1" x14ac:dyDescent="0.5">
      <c r="A128" s="55"/>
      <c r="B128" s="56"/>
      <c r="C128" s="56"/>
      <c r="D128" s="56"/>
      <c r="E128" s="56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</row>
    <row r="129" spans="1:30" ht="19.5" hidden="1" customHeight="1" x14ac:dyDescent="0.5">
      <c r="A129" s="168" t="s">
        <v>371</v>
      </c>
      <c r="B129" s="169"/>
      <c r="C129" s="169"/>
      <c r="D129" s="169"/>
      <c r="E129" s="170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</row>
    <row r="130" spans="1:30" ht="19.5" hidden="1" customHeight="1" x14ac:dyDescent="0.5">
      <c r="A130" s="163" t="s">
        <v>0</v>
      </c>
      <c r="B130" s="164" t="s">
        <v>1</v>
      </c>
      <c r="C130" s="183" t="s">
        <v>2</v>
      </c>
      <c r="D130" s="161" t="s">
        <v>111</v>
      </c>
      <c r="E130" s="173" t="s">
        <v>112</v>
      </c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</row>
    <row r="131" spans="1:30" ht="19.5" hidden="1" customHeight="1" x14ac:dyDescent="0.5">
      <c r="A131" s="162">
        <v>0</v>
      </c>
      <c r="B131" s="159">
        <v>2157</v>
      </c>
      <c r="C131" s="159">
        <v>1100.07</v>
      </c>
      <c r="D131" s="159">
        <v>560.82000000000005</v>
      </c>
      <c r="E131" s="159">
        <v>190.535</v>
      </c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</row>
    <row r="132" spans="1:30" ht="19.5" hidden="1" customHeight="1" x14ac:dyDescent="0.5">
      <c r="A132" s="162">
        <v>6</v>
      </c>
      <c r="B132" s="159">
        <v>1960</v>
      </c>
      <c r="C132" s="159">
        <v>999.6</v>
      </c>
      <c r="D132" s="159">
        <v>509.6</v>
      </c>
      <c r="E132" s="159">
        <v>173.13333333333335</v>
      </c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</row>
    <row r="133" spans="1:30" ht="19.5" hidden="1" customHeight="1" x14ac:dyDescent="0.5">
      <c r="A133" s="162">
        <v>18</v>
      </c>
      <c r="B133" s="159">
        <v>2745</v>
      </c>
      <c r="C133" s="159">
        <v>1399.95</v>
      </c>
      <c r="D133" s="159">
        <v>713.7</v>
      </c>
      <c r="E133" s="159">
        <v>242.47500000000002</v>
      </c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</row>
    <row r="134" spans="1:30" ht="19.5" hidden="1" customHeight="1" x14ac:dyDescent="0.5">
      <c r="A134" s="162">
        <v>25</v>
      </c>
      <c r="B134" s="159">
        <v>3267</v>
      </c>
      <c r="C134" s="159">
        <v>1666.17</v>
      </c>
      <c r="D134" s="159">
        <v>849.42000000000007</v>
      </c>
      <c r="E134" s="159">
        <v>288.58500000000004</v>
      </c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</row>
    <row r="135" spans="1:30" ht="19.5" hidden="1" customHeight="1" x14ac:dyDescent="0.5">
      <c r="A135" s="162">
        <v>30</v>
      </c>
      <c r="B135" s="159">
        <v>3431</v>
      </c>
      <c r="C135" s="159">
        <v>1749.81</v>
      </c>
      <c r="D135" s="159">
        <v>892.06000000000006</v>
      </c>
      <c r="E135" s="159">
        <v>303.07166666666672</v>
      </c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</row>
    <row r="136" spans="1:30" ht="19.5" hidden="1" customHeight="1" x14ac:dyDescent="0.5">
      <c r="A136" s="162">
        <v>35</v>
      </c>
      <c r="B136" s="159">
        <v>3672</v>
      </c>
      <c r="C136" s="159">
        <v>1872.72</v>
      </c>
      <c r="D136" s="159">
        <v>954.72</v>
      </c>
      <c r="E136" s="159">
        <v>324.36</v>
      </c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</row>
    <row r="137" spans="1:30" ht="19.5" hidden="1" customHeight="1" x14ac:dyDescent="0.5">
      <c r="A137" s="162">
        <v>40</v>
      </c>
      <c r="B137" s="159">
        <v>3929</v>
      </c>
      <c r="C137" s="159">
        <v>2003.79</v>
      </c>
      <c r="D137" s="159">
        <v>1021.5400000000001</v>
      </c>
      <c r="E137" s="159">
        <v>347.06166666666672</v>
      </c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</row>
    <row r="138" spans="1:30" ht="19.5" hidden="1" customHeight="1" x14ac:dyDescent="0.5">
      <c r="A138" s="162">
        <v>45</v>
      </c>
      <c r="B138" s="159">
        <v>5226</v>
      </c>
      <c r="C138" s="159">
        <v>2665.26</v>
      </c>
      <c r="D138" s="159">
        <v>1358.76</v>
      </c>
      <c r="E138" s="159">
        <v>461.63</v>
      </c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</row>
    <row r="139" spans="1:30" ht="19.5" hidden="1" customHeight="1" x14ac:dyDescent="0.5">
      <c r="A139" s="162">
        <v>50</v>
      </c>
      <c r="B139" s="159">
        <v>6377</v>
      </c>
      <c r="C139" s="159">
        <v>3252.27</v>
      </c>
      <c r="D139" s="159">
        <v>1658.02</v>
      </c>
      <c r="E139" s="159">
        <v>563.30166666666662</v>
      </c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</row>
    <row r="140" spans="1:30" ht="19.5" hidden="1" customHeight="1" x14ac:dyDescent="0.5">
      <c r="A140" s="162">
        <v>55</v>
      </c>
      <c r="B140" s="159">
        <v>8672</v>
      </c>
      <c r="C140" s="159">
        <v>4422.72</v>
      </c>
      <c r="D140" s="159">
        <v>2254.7200000000003</v>
      </c>
      <c r="E140" s="159">
        <v>766.02666666666664</v>
      </c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</row>
    <row r="141" spans="1:30" ht="19.5" hidden="1" customHeight="1" x14ac:dyDescent="0.5">
      <c r="A141" s="162">
        <v>60</v>
      </c>
      <c r="B141" s="159">
        <v>11968</v>
      </c>
      <c r="C141" s="159">
        <v>6103.68</v>
      </c>
      <c r="D141" s="159">
        <v>3111.6800000000003</v>
      </c>
      <c r="E141" s="159">
        <v>1057.1733333333334</v>
      </c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</row>
    <row r="142" spans="1:30" ht="19.5" hidden="1" customHeight="1" x14ac:dyDescent="0.5">
      <c r="A142" s="162">
        <v>65</v>
      </c>
      <c r="B142" s="159">
        <v>14841</v>
      </c>
      <c r="C142" s="159">
        <v>7568.91</v>
      </c>
      <c r="D142" s="159">
        <v>3858.6600000000003</v>
      </c>
      <c r="E142" s="159">
        <v>1310.9550000000002</v>
      </c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</row>
    <row r="143" spans="1:30" ht="19.5" hidden="1" customHeight="1" x14ac:dyDescent="0.5">
      <c r="A143" s="162">
        <v>70</v>
      </c>
      <c r="B143" s="159">
        <v>18404</v>
      </c>
      <c r="C143" s="159">
        <v>9386.0400000000009</v>
      </c>
      <c r="D143" s="159">
        <v>4785.04</v>
      </c>
      <c r="E143" s="159">
        <v>1625.6866666666667</v>
      </c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</row>
    <row r="144" spans="1:30" ht="20.25" hidden="1" customHeight="1" thickBot="1" x14ac:dyDescent="0.55000000000000004">
      <c r="A144" s="16">
        <v>75</v>
      </c>
      <c r="B144" s="17" t="s">
        <v>14</v>
      </c>
      <c r="C144" s="17" t="s">
        <v>14</v>
      </c>
      <c r="D144" s="160" t="s">
        <v>14</v>
      </c>
      <c r="E144" s="178" t="s">
        <v>14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</row>
    <row r="145" spans="1:30" ht="20.25" hidden="1" customHeight="1" thickBot="1" x14ac:dyDescent="0.55000000000000004">
      <c r="A145" s="55"/>
      <c r="B145" s="65"/>
      <c r="C145" s="65"/>
      <c r="D145" s="195"/>
      <c r="E145" s="19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</row>
    <row r="146" spans="1:30" ht="20.25" hidden="1" customHeight="1" thickBot="1" x14ac:dyDescent="0.55000000000000004">
      <c r="A146" s="66" t="s">
        <v>116</v>
      </c>
      <c r="B146" s="184" t="s">
        <v>1</v>
      </c>
      <c r="C146" s="187" t="s">
        <v>2</v>
      </c>
      <c r="D146" s="187" t="s">
        <v>111</v>
      </c>
      <c r="E146" s="79" t="s">
        <v>112</v>
      </c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</row>
    <row r="147" spans="1:30" ht="20.25" hidden="1" customHeight="1" x14ac:dyDescent="0.5">
      <c r="A147" s="76" t="s">
        <v>113</v>
      </c>
      <c r="B147" s="185">
        <v>75</v>
      </c>
      <c r="C147" s="188">
        <v>38.25</v>
      </c>
      <c r="D147" s="192">
        <v>19.5</v>
      </c>
      <c r="E147" s="67">
        <v>6.63</v>
      </c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</row>
    <row r="148" spans="1:30" ht="20.25" hidden="1" customHeight="1" thickBot="1" x14ac:dyDescent="0.55000000000000004">
      <c r="A148" s="77" t="s">
        <v>114</v>
      </c>
      <c r="B148" s="186">
        <v>100</v>
      </c>
      <c r="C148" s="189">
        <v>51</v>
      </c>
      <c r="D148" s="193">
        <v>26</v>
      </c>
      <c r="E148" s="68">
        <v>8.83</v>
      </c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</row>
    <row r="149" spans="1:30" ht="20.25" hidden="1" customHeight="1" thickBot="1" x14ac:dyDescent="0.55000000000000004">
      <c r="A149" s="78" t="s">
        <v>122</v>
      </c>
      <c r="B149" s="186">
        <v>300</v>
      </c>
      <c r="C149" s="190">
        <v>153</v>
      </c>
      <c r="D149" s="190">
        <v>78</v>
      </c>
      <c r="E149" s="80">
        <v>27</v>
      </c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</row>
    <row r="150" spans="1:30" s="1" customFormat="1" ht="19.5" hidden="1" customHeight="1" thickBot="1" x14ac:dyDescent="0.55000000000000004">
      <c r="A150" s="78" t="s">
        <v>123</v>
      </c>
      <c r="B150" s="186">
        <v>600</v>
      </c>
      <c r="C150" s="191">
        <v>306</v>
      </c>
      <c r="D150" s="191">
        <v>156</v>
      </c>
      <c r="E150" s="81">
        <v>53</v>
      </c>
      <c r="F150" s="56"/>
      <c r="G150" s="56"/>
      <c r="H150" s="56"/>
      <c r="I150" s="57"/>
      <c r="J150" s="57"/>
      <c r="K150" s="56"/>
      <c r="L150" s="57"/>
      <c r="M150" s="57"/>
      <c r="N150" s="3"/>
      <c r="O150" s="3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</row>
    <row r="151" spans="1:30" s="1" customFormat="1" ht="19.5" hidden="1" customHeight="1" x14ac:dyDescent="0.5">
      <c r="A151" s="55"/>
      <c r="B151" s="56"/>
      <c r="C151" s="56"/>
      <c r="D151" s="194"/>
      <c r="E151" s="56"/>
      <c r="F151" s="56"/>
      <c r="G151" s="56"/>
      <c r="H151" s="56"/>
      <c r="I151" s="57"/>
      <c r="J151" s="57"/>
      <c r="K151" s="56"/>
      <c r="L151" s="57"/>
      <c r="M151" s="57"/>
      <c r="N151" s="3"/>
      <c r="O151" s="3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</row>
    <row r="152" spans="1:30" s="1" customFormat="1" ht="19.5" hidden="1" customHeight="1" x14ac:dyDescent="0.5">
      <c r="A152" s="55"/>
      <c r="B152" s="56"/>
      <c r="C152" s="56"/>
      <c r="D152" s="56"/>
      <c r="E152" s="56"/>
      <c r="F152" s="56"/>
      <c r="G152" s="56"/>
      <c r="H152" s="56"/>
      <c r="I152" s="57"/>
      <c r="J152" s="57"/>
      <c r="K152" s="56"/>
      <c r="L152" s="57"/>
      <c r="M152" s="57"/>
      <c r="N152" s="3"/>
      <c r="O152" s="3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</row>
    <row r="153" spans="1:30" s="1" customFormat="1" ht="19.5" hidden="1" customHeight="1" x14ac:dyDescent="0.5">
      <c r="A153" s="55"/>
      <c r="B153" s="56"/>
      <c r="C153" s="56"/>
      <c r="D153" s="56"/>
      <c r="E153" s="56"/>
      <c r="F153" s="56"/>
      <c r="G153" s="56"/>
      <c r="H153" s="56"/>
      <c r="I153" s="57"/>
      <c r="J153" s="57"/>
      <c r="K153" s="56"/>
      <c r="L153" s="57"/>
      <c r="M153" s="57"/>
      <c r="N153" s="3"/>
      <c r="O153" s="3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</row>
    <row r="154" spans="1:30" s="1" customFormat="1" ht="19.5" hidden="1" customHeight="1" x14ac:dyDescent="0.5">
      <c r="I154" s="31"/>
      <c r="J154" s="31"/>
      <c r="L154" s="31"/>
      <c r="M154" s="31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</row>
    <row r="155" spans="1:30" s="1" customFormat="1" ht="19.5" hidden="1" customHeight="1" x14ac:dyDescent="0.5">
      <c r="A155" s="2" t="s">
        <v>16</v>
      </c>
      <c r="B155" s="7"/>
      <c r="C155" s="22" t="str">
        <f>'Applicant Information'!L3</f>
        <v>English / Inglés</v>
      </c>
      <c r="D155" s="22"/>
      <c r="I155" s="31"/>
      <c r="J155" s="31"/>
      <c r="L155" s="31"/>
      <c r="M155" s="31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</row>
    <row r="156" spans="1:30" s="1" customFormat="1" ht="19.5" hidden="1" customHeight="1" x14ac:dyDescent="0.5">
      <c r="A156" s="23" t="s">
        <v>17</v>
      </c>
      <c r="B156" s="5"/>
      <c r="I156" s="31"/>
      <c r="J156" s="31"/>
      <c r="L156" s="31"/>
      <c r="M156" s="31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</row>
    <row r="157" spans="1:30" s="1" customFormat="1" ht="19.5" hidden="1" customHeight="1" x14ac:dyDescent="0.5">
      <c r="A157" s="23"/>
      <c r="B157" s="5"/>
      <c r="I157" s="31"/>
      <c r="J157" s="31"/>
      <c r="L157" s="31"/>
      <c r="M157" s="31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</row>
    <row r="158" spans="1:30" s="1" customFormat="1" ht="19.5" hidden="1" customHeight="1" x14ac:dyDescent="0.5">
      <c r="A158" s="23"/>
      <c r="B158" s="5"/>
      <c r="G158" s="203"/>
      <c r="I158" s="31"/>
      <c r="J158" s="31"/>
      <c r="L158" s="31"/>
      <c r="M158" s="31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</row>
    <row r="159" spans="1:30" s="1" customFormat="1" ht="19.5" hidden="1" customHeight="1" x14ac:dyDescent="0.5">
      <c r="A159" s="23"/>
      <c r="B159" s="5"/>
      <c r="G159" s="203"/>
      <c r="I159" s="31"/>
      <c r="J159" s="31"/>
      <c r="L159" s="31"/>
      <c r="M159" s="31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</row>
    <row r="160" spans="1:30" s="1" customFormat="1" ht="19.5" hidden="1" customHeight="1" x14ac:dyDescent="0.5">
      <c r="A160" s="23"/>
      <c r="B160" s="5"/>
      <c r="G160" s="203"/>
      <c r="I160" s="31"/>
      <c r="J160" s="31"/>
      <c r="L160" s="31"/>
      <c r="M160" s="31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</row>
    <row r="161" spans="1:30" s="1" customFormat="1" ht="19.5" hidden="1" customHeight="1" x14ac:dyDescent="0.5">
      <c r="A161" s="272" t="str">
        <f>IF($C$155='Applicant Information'!$A$54,'Ultra '!K161,'Ultra '!L161)</f>
        <v>DESCRIPTION</v>
      </c>
      <c r="B161" s="273"/>
      <c r="C161" s="273"/>
      <c r="D161" s="273" t="str">
        <f>IF($C$155='Applicant Information'!$A$54,'Ultra '!L161,'Ultra '!O161)</f>
        <v>COVERAGE</v>
      </c>
      <c r="E161" s="273"/>
      <c r="F161" s="273"/>
      <c r="G161" s="274"/>
      <c r="J161" s="45"/>
      <c r="K161" s="47" t="s">
        <v>19</v>
      </c>
      <c r="L161" s="32" t="s">
        <v>20</v>
      </c>
      <c r="M161" s="29"/>
      <c r="N161" s="54" t="s">
        <v>31</v>
      </c>
      <c r="O161" s="47" t="s">
        <v>21</v>
      </c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</row>
    <row r="162" spans="1:30" s="1" customFormat="1" ht="19.5" hidden="1" customHeight="1" x14ac:dyDescent="0.5">
      <c r="A162" s="266" t="str">
        <f>IF($C$155='Applicant Information'!$A$54,'Ultra '!K162,'Ultra '!N162)</f>
        <v>Maximum cover per person, per Policy Year</v>
      </c>
      <c r="B162" s="267"/>
      <c r="C162" s="268"/>
      <c r="D162" s="297" t="str">
        <f>IF($C$155='Applicant Information'!$A$54,'Ultra '!L162,'Ultra '!O162)</f>
        <v>US$4,500,000</v>
      </c>
      <c r="E162" s="267"/>
      <c r="F162" s="267"/>
      <c r="G162" s="298"/>
      <c r="J162" s="46"/>
      <c r="K162" s="40" t="s">
        <v>541</v>
      </c>
      <c r="L162" s="24" t="s">
        <v>505</v>
      </c>
      <c r="M162" s="29"/>
      <c r="N162" s="39" t="s">
        <v>63</v>
      </c>
      <c r="O162" s="39" t="s">
        <v>53</v>
      </c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</row>
    <row r="163" spans="1:30" s="1" customFormat="1" ht="19.5" hidden="1" customHeight="1" x14ac:dyDescent="0.5">
      <c r="A163" s="260" t="str">
        <f>IF($C$155='Applicant Information'!$A$54,'Ultra '!K163,'Ultra '!N163)</f>
        <v>Age limit to apply</v>
      </c>
      <c r="B163" s="261"/>
      <c r="C163" s="262"/>
      <c r="D163" s="282" t="str">
        <f>IF($C$155='Applicant Information'!$A$54,'Ultra '!L163,'Ultra '!O163)</f>
        <v>74 years</v>
      </c>
      <c r="E163" s="261"/>
      <c r="F163" s="261"/>
      <c r="G163" s="283"/>
      <c r="J163" s="46"/>
      <c r="K163" s="39" t="s">
        <v>22</v>
      </c>
      <c r="L163" s="24" t="s">
        <v>396</v>
      </c>
      <c r="M163" s="29"/>
      <c r="N163" s="39" t="s">
        <v>23</v>
      </c>
      <c r="O163" s="39">
        <v>75</v>
      </c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</row>
    <row r="164" spans="1:30" s="1" customFormat="1" ht="279.75" hidden="1" customHeight="1" x14ac:dyDescent="0.5">
      <c r="A164" s="263" t="str">
        <f>IF($C$155='Applicant Information'!$A$54,'Ultra '!K164,'Ultra '!N164)</f>
        <v>Geographical cover options</v>
      </c>
      <c r="B164" s="264"/>
      <c r="C164" s="265"/>
      <c r="D164" s="290" t="str">
        <f>IF($C$155='Applicant Information'!$A$54,'Ultra '!L164,'Ultra '!O164)</f>
        <v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 Worldwide including USA elective treatment                                                               •  Worldwide excluding USA                                                                                           • Africa area of cover restriction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S.E. Asia area of cover restriction
For insureds residing in Brunei, Cambodia, Indonesia, Laos, Malaysia, Myanmar, the Philippines, Thailand, Timor-Leste (East Timor) and Vietnam, the S.E. area of cover restriction will include Singapore but exclude Mainland China, Hong Kong, Japan and South Korea.</v>
      </c>
      <c r="E164" s="264"/>
      <c r="F164" s="264"/>
      <c r="G164" s="291"/>
      <c r="J164" s="46"/>
      <c r="K164" s="40" t="s">
        <v>535</v>
      </c>
      <c r="L164" s="24" t="s">
        <v>539</v>
      </c>
      <c r="M164" s="29"/>
      <c r="N164" s="39" t="s">
        <v>64</v>
      </c>
      <c r="O164" s="40" t="s">
        <v>66</v>
      </c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</row>
    <row r="165" spans="1:30" s="1" customFormat="1" ht="19.5" hidden="1" customHeight="1" x14ac:dyDescent="0.5">
      <c r="A165" s="272" t="str">
        <f>IF($C$155='Applicant Information'!$A$54,'Ultra '!K165,'Ultra '!N165)</f>
        <v>INPATIENT BENEFITS</v>
      </c>
      <c r="B165" s="273"/>
      <c r="C165" s="273"/>
      <c r="D165" s="273"/>
      <c r="E165" s="273"/>
      <c r="F165" s="273"/>
      <c r="G165" s="274"/>
      <c r="J165" s="46"/>
      <c r="K165" s="39" t="s">
        <v>27</v>
      </c>
      <c r="L165" s="33"/>
      <c r="M165" s="29"/>
      <c r="N165" s="39" t="s">
        <v>32</v>
      </c>
      <c r="O165" s="39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</row>
    <row r="166" spans="1:30" s="1" customFormat="1" ht="54.75" hidden="1" customHeight="1" x14ac:dyDescent="0.5">
      <c r="A166" s="266" t="str">
        <f>IF($C$155='Applicant Information'!$A$54,'Ultra '!K166,'Ultra '!N166)</f>
        <v xml:space="preserve">Adult companion accommodation 
(related to a covered hospitalisation of an insured child under age 18)
</v>
      </c>
      <c r="B166" s="267"/>
      <c r="C166" s="268"/>
      <c r="D166" s="275" t="str">
        <f>IF($C$155='Applicant Information'!$A$54,'Ultra '!L166,'Ultra '!O166)</f>
        <v>Up to Policy maximum</v>
      </c>
      <c r="E166" s="276"/>
      <c r="F166" s="276"/>
      <c r="G166" s="277"/>
      <c r="J166" s="46"/>
      <c r="K166" s="24" t="s">
        <v>400</v>
      </c>
      <c r="L166" s="33" t="s">
        <v>397</v>
      </c>
      <c r="M166" s="29"/>
      <c r="N166" s="40" t="s">
        <v>83</v>
      </c>
      <c r="O166" s="52">
        <v>1</v>
      </c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</row>
    <row r="167" spans="1:30" s="1" customFormat="1" ht="19.5" hidden="1" customHeight="1" x14ac:dyDescent="0.5">
      <c r="A167" s="260" t="str">
        <f>IF($C$155='Applicant Information'!$A$54,'Ultra '!K167,'Ultra '!N167)</f>
        <v>Psychiatric treatment</v>
      </c>
      <c r="B167" s="261"/>
      <c r="C167" s="262"/>
      <c r="D167" s="257" t="str">
        <f>IF($C$155='Applicant Information'!$A$54,'Ultra '!L167,'Ultra '!O167)</f>
        <v>Up to Policy maximum, max. of 30 days</v>
      </c>
      <c r="E167" s="258"/>
      <c r="F167" s="258"/>
      <c r="G167" s="259"/>
      <c r="J167" s="46"/>
      <c r="K167" s="40" t="s">
        <v>398</v>
      </c>
      <c r="L167" s="33" t="s">
        <v>399</v>
      </c>
      <c r="M167" s="29"/>
      <c r="N167" s="39" t="s">
        <v>33</v>
      </c>
      <c r="O167" s="24" t="s">
        <v>69</v>
      </c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</row>
    <row r="168" spans="1:30" s="1" customFormat="1" ht="19.5" hidden="1" customHeight="1" x14ac:dyDescent="0.5">
      <c r="A168" s="263" t="str">
        <f>IF($C$155='Applicant Information'!$A$54,'Ultra '!K168,'Ultra '!N168)</f>
        <v>Standard Private Room (room and board)</v>
      </c>
      <c r="B168" s="264"/>
      <c r="C168" s="265"/>
      <c r="D168" s="269" t="str">
        <f>IF($C$155='Applicant Information'!$A$54,'Ultra '!L168,'Ultra '!O168)</f>
        <v>100% UCR, up to Policy maximum</v>
      </c>
      <c r="E168" s="270"/>
      <c r="F168" s="270"/>
      <c r="G168" s="271"/>
      <c r="J168" s="46"/>
      <c r="K168" s="40" t="s">
        <v>401</v>
      </c>
      <c r="L168" s="33" t="s">
        <v>402</v>
      </c>
      <c r="M168" s="29"/>
      <c r="N168" s="39" t="s">
        <v>34</v>
      </c>
      <c r="O168" s="52">
        <v>1</v>
      </c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</row>
    <row r="169" spans="1:30" s="1" customFormat="1" ht="19.5" hidden="1" customHeight="1" x14ac:dyDescent="0.5">
      <c r="A169" s="272" t="str">
        <f>IF($C$155='Applicant Information'!$A$54,'Ultra '!K169,'Ultra '!N169)</f>
        <v>OUTPATIENT BENEFITS</v>
      </c>
      <c r="B169" s="273"/>
      <c r="C169" s="273"/>
      <c r="D169" s="273"/>
      <c r="E169" s="273"/>
      <c r="F169" s="273"/>
      <c r="G169" s="274"/>
      <c r="J169" s="46"/>
      <c r="K169" s="48" t="s">
        <v>28</v>
      </c>
      <c r="L169" s="34"/>
      <c r="M169" s="30"/>
      <c r="N169" s="48" t="s">
        <v>35</v>
      </c>
      <c r="O169" s="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</row>
    <row r="170" spans="1:30" s="1" customFormat="1" ht="39.75" hidden="1" customHeight="1" x14ac:dyDescent="0.5">
      <c r="A170" s="266" t="str">
        <f>IF($C$155='Applicant Information'!$A$54,'Ultra '!K170,'Ultra '!N170)</f>
        <v>Complementary therapy including physiotherapy,  Traditional Chinese Medicine (TCM) and Ayurvedic treatment</v>
      </c>
      <c r="B170" s="267"/>
      <c r="C170" s="268"/>
      <c r="D170" s="275" t="str">
        <f>IF($C$155='Applicant Information'!$A$54,'Ultra '!L170,'Ultra '!O170)</f>
        <v>Up to Policy maximum, pre-authorisation required after 10 sessions</v>
      </c>
      <c r="E170" s="276"/>
      <c r="F170" s="276"/>
      <c r="G170" s="277"/>
      <c r="J170" s="46"/>
      <c r="K170" s="24" t="s">
        <v>403</v>
      </c>
      <c r="L170" s="24" t="s">
        <v>404</v>
      </c>
      <c r="M170" s="29"/>
      <c r="N170" s="39" t="s">
        <v>36</v>
      </c>
      <c r="O170" s="52">
        <v>1</v>
      </c>
    </row>
    <row r="171" spans="1:30" s="1" customFormat="1" ht="19.5" hidden="1" customHeight="1" x14ac:dyDescent="0.5">
      <c r="A171" s="260" t="str">
        <f>IF($C$155='Applicant Information'!$A$54,'Ultra '!K171,'Ultra '!N171)</f>
        <v>Day-care Treatment</v>
      </c>
      <c r="B171" s="261"/>
      <c r="C171" s="262"/>
      <c r="D171" s="257" t="str">
        <f>IF($C$155='Applicant Information'!$A$54,'Ultra '!L171,'Ultra '!O171)</f>
        <v>Up to Policy maximum</v>
      </c>
      <c r="E171" s="258"/>
      <c r="F171" s="258"/>
      <c r="G171" s="259"/>
      <c r="J171" s="46"/>
      <c r="K171" s="40" t="s">
        <v>405</v>
      </c>
      <c r="L171" s="24" t="s">
        <v>397</v>
      </c>
      <c r="M171" s="29"/>
      <c r="N171" s="39" t="s">
        <v>37</v>
      </c>
      <c r="O171" s="52">
        <v>1</v>
      </c>
    </row>
    <row r="172" spans="1:30" s="1" customFormat="1" ht="19.5" hidden="1" customHeight="1" x14ac:dyDescent="0.5">
      <c r="A172" s="260" t="str">
        <f>IF($C$155='Applicant Information'!$A$54,'Ultra '!K172,'Ultra '!N172)</f>
        <v>General practitioner and specialist fees</v>
      </c>
      <c r="B172" s="261"/>
      <c r="C172" s="262"/>
      <c r="D172" s="257" t="str">
        <f>IF($C$155='Applicant Information'!$A$54,'Ultra '!L172,'Ultra '!O172)</f>
        <v>Up to Policy maximum</v>
      </c>
      <c r="E172" s="258"/>
      <c r="F172" s="258"/>
      <c r="G172" s="259"/>
      <c r="J172" s="46"/>
      <c r="K172" s="40" t="s">
        <v>406</v>
      </c>
      <c r="L172" s="24" t="s">
        <v>397</v>
      </c>
      <c r="M172" s="29"/>
      <c r="N172" s="40" t="s">
        <v>78</v>
      </c>
      <c r="O172" s="52">
        <v>1</v>
      </c>
    </row>
    <row r="173" spans="1:30" s="1" customFormat="1" ht="34.5" hidden="1" customHeight="1" x14ac:dyDescent="0.5">
      <c r="A173" s="260" t="str">
        <f>IF($C$155='Applicant Information'!$A$54,'Ultra '!K173,'Ultra '!N173)</f>
        <v>Hormone replacement therapy to relieve the symptoms of menopause</v>
      </c>
      <c r="B173" s="261"/>
      <c r="C173" s="262"/>
      <c r="D173" s="257" t="str">
        <f>IF($C$155='Applicant Information'!$A$54,'Ultra '!L173,'Ultra '!O173)</f>
        <v>Up to US$350</v>
      </c>
      <c r="E173" s="258"/>
      <c r="F173" s="258"/>
      <c r="G173" s="259"/>
      <c r="J173" s="46"/>
      <c r="K173" s="40" t="s">
        <v>407</v>
      </c>
      <c r="L173" s="24" t="s">
        <v>506</v>
      </c>
      <c r="M173" s="29"/>
      <c r="N173" s="39" t="s">
        <v>38</v>
      </c>
      <c r="O173" s="52">
        <v>1</v>
      </c>
    </row>
    <row r="174" spans="1:30" s="1" customFormat="1" ht="19.5" hidden="1" customHeight="1" x14ac:dyDescent="0.5">
      <c r="A174" s="260" t="str">
        <f>IF($C$155='Applicant Information'!$A$54,'Ultra '!K174,'Ultra '!N174)</f>
        <v>Nursing care at home</v>
      </c>
      <c r="B174" s="261"/>
      <c r="C174" s="262"/>
      <c r="D174" s="257" t="str">
        <f>IF($C$155='Applicant Information'!$A$54,'Ultra '!L174,'Ultra '!O174)</f>
        <v>Up to Policy maximum, max. of 120 days</v>
      </c>
      <c r="E174" s="258"/>
      <c r="F174" s="258"/>
      <c r="G174" s="259"/>
      <c r="J174" s="46"/>
      <c r="K174" s="40" t="s">
        <v>408</v>
      </c>
      <c r="L174" s="24" t="s">
        <v>413</v>
      </c>
      <c r="M174" s="29"/>
      <c r="N174" s="40" t="s">
        <v>71</v>
      </c>
      <c r="O174" s="40" t="s">
        <v>88</v>
      </c>
    </row>
    <row r="175" spans="1:30" s="1" customFormat="1" ht="19.5" hidden="1" customHeight="1" x14ac:dyDescent="0.5">
      <c r="A175" s="260" t="str">
        <f>IF($C$155='Applicant Information'!$A$54,'Ultra '!K175,'Ultra '!N175)</f>
        <v>Out-patient surgery</v>
      </c>
      <c r="B175" s="261"/>
      <c r="C175" s="262"/>
      <c r="D175" s="257" t="str">
        <f>IF($C$155='Applicant Information'!$A$54,'Ultra '!L175,'Ultra '!O175)</f>
        <v>Up to Policy maximum</v>
      </c>
      <c r="E175" s="258"/>
      <c r="F175" s="258"/>
      <c r="G175" s="259"/>
      <c r="J175" s="46"/>
      <c r="K175" s="40" t="s">
        <v>409</v>
      </c>
      <c r="L175" s="33" t="s">
        <v>397</v>
      </c>
      <c r="M175" s="29"/>
      <c r="N175" s="39" t="s">
        <v>39</v>
      </c>
      <c r="O175" s="52">
        <v>1</v>
      </c>
    </row>
    <row r="176" spans="1:30" s="1" customFormat="1" ht="19.5" hidden="1" customHeight="1" x14ac:dyDescent="0.5">
      <c r="A176" s="260" t="str">
        <f>IF($C$155='Applicant Information'!$A$54,'Ultra '!K176,'Ultra '!N176)</f>
        <v>Prescription drugs</v>
      </c>
      <c r="B176" s="261"/>
      <c r="C176" s="262"/>
      <c r="D176" s="257" t="str">
        <f>IF($C$155='Applicant Information'!$A$54,'Ultra '!L176,'Ultra '!O176)</f>
        <v>Up to Policy maximum</v>
      </c>
      <c r="E176" s="258"/>
      <c r="F176" s="258"/>
      <c r="G176" s="259"/>
      <c r="J176" s="46"/>
      <c r="K176" s="40" t="s">
        <v>410</v>
      </c>
      <c r="L176" s="24" t="s">
        <v>397</v>
      </c>
      <c r="M176" s="29"/>
      <c r="N176" s="40" t="s">
        <v>84</v>
      </c>
      <c r="O176" s="24" t="s">
        <v>77</v>
      </c>
    </row>
    <row r="177" spans="1:15" s="1" customFormat="1" ht="19.5" hidden="1" customHeight="1" x14ac:dyDescent="0.5">
      <c r="A177" s="282" t="str">
        <f>IF($C$155='Applicant Information'!$A$54,'Ultra '!K177,'Ultra '!N177)</f>
        <v>Psychiatric treatment</v>
      </c>
      <c r="B177" s="261"/>
      <c r="C177" s="262"/>
      <c r="D177" s="257" t="str">
        <f>IF($C$155='Applicant Information'!$A$54,'Ultra '!L177,'Ultra '!O177)</f>
        <v>Up to US$7,500</v>
      </c>
      <c r="E177" s="258"/>
      <c r="F177" s="258"/>
      <c r="G177" s="259"/>
      <c r="J177" s="46"/>
      <c r="K177" s="40" t="s">
        <v>398</v>
      </c>
      <c r="L177" s="24" t="s">
        <v>507</v>
      </c>
      <c r="M177" s="29"/>
      <c r="N177" s="39" t="s">
        <v>65</v>
      </c>
      <c r="O177" s="39" t="s">
        <v>54</v>
      </c>
    </row>
    <row r="178" spans="1:15" s="1" customFormat="1" ht="19.5" hidden="1" customHeight="1" x14ac:dyDescent="0.5">
      <c r="A178" s="290" t="str">
        <f>IF($C$155='Applicant Information'!$A$54,'Ultra '!K178,'Ultra '!N178)</f>
        <v>Travel vaccinations and preventive medication e.g. against malaria</v>
      </c>
      <c r="B178" s="264"/>
      <c r="C178" s="265"/>
      <c r="D178" s="269" t="str">
        <f>IF($C$155='Applicant Information'!$A$54,'Ultra '!L178,'Ultra '!O178)</f>
        <v>Up to US$350</v>
      </c>
      <c r="E178" s="270"/>
      <c r="F178" s="270"/>
      <c r="G178" s="271"/>
      <c r="J178" s="46"/>
      <c r="K178" s="40" t="s">
        <v>411</v>
      </c>
      <c r="L178" s="24" t="s">
        <v>506</v>
      </c>
      <c r="M178" s="29"/>
      <c r="N178" s="39"/>
      <c r="O178" s="39"/>
    </row>
    <row r="179" spans="1:15" s="1" customFormat="1" ht="19.5" hidden="1" customHeight="1" x14ac:dyDescent="0.5">
      <c r="A179" s="284" t="str">
        <f>IF($C$155='Applicant Information'!$A$54,'Ultra '!K179,'Ultra '!N179)</f>
        <v>MATERNITY BENEFITS</v>
      </c>
      <c r="B179" s="285"/>
      <c r="C179" s="285"/>
      <c r="D179" s="286"/>
      <c r="E179" s="286"/>
      <c r="F179" s="286"/>
      <c r="G179" s="287"/>
      <c r="J179" s="46"/>
      <c r="K179" s="49" t="s">
        <v>80</v>
      </c>
      <c r="L179" s="42"/>
      <c r="M179" s="29"/>
      <c r="N179" s="49" t="s">
        <v>81</v>
      </c>
      <c r="O179" s="51"/>
    </row>
    <row r="180" spans="1:15" s="1" customFormat="1" ht="19.5" hidden="1" customHeight="1" x14ac:dyDescent="0.5">
      <c r="A180" s="260" t="str">
        <f>IF($C$155='Applicant Information'!$A$54,'Ultra '!K180,'Ultra '!N180)</f>
        <v>Maternity and Birth Complications</v>
      </c>
      <c r="B180" s="261"/>
      <c r="C180" s="262"/>
      <c r="D180" s="257" t="str">
        <f>IF($C$155='Applicant Information'!$A$54,'Ultra '!L180,'Ultra '!O180)</f>
        <v>Up to Policy maximum</v>
      </c>
      <c r="E180" s="258"/>
      <c r="F180" s="258"/>
      <c r="G180" s="259"/>
      <c r="J180" s="46"/>
      <c r="K180" s="33" t="s">
        <v>418</v>
      </c>
      <c r="L180" s="33" t="s">
        <v>397</v>
      </c>
      <c r="M180" s="29"/>
      <c r="N180" s="33" t="s">
        <v>62</v>
      </c>
      <c r="O180" s="52">
        <v>1</v>
      </c>
    </row>
    <row r="181" spans="1:15" s="1" customFormat="1" ht="19.5" hidden="1" customHeight="1" x14ac:dyDescent="0.5">
      <c r="A181" s="260" t="str">
        <f>IF($C$155='Applicant Information'!$A$54,'Ultra '!K181,'Ultra '!N181)</f>
        <v>Maternity care</v>
      </c>
      <c r="B181" s="261"/>
      <c r="C181" s="262"/>
      <c r="D181" s="257" t="str">
        <f>IF($C$155='Applicant Information'!$A$54,'Ultra '!L181,'Ultra '!O181)</f>
        <v>Up to US$15,000</v>
      </c>
      <c r="E181" s="258"/>
      <c r="F181" s="258"/>
      <c r="G181" s="259"/>
      <c r="J181" s="46"/>
      <c r="K181" s="39" t="s">
        <v>419</v>
      </c>
      <c r="L181" s="24" t="s">
        <v>508</v>
      </c>
      <c r="M181" s="29"/>
      <c r="N181" s="39" t="s">
        <v>41</v>
      </c>
      <c r="O181" s="52">
        <v>1</v>
      </c>
    </row>
    <row r="182" spans="1:15" s="1" customFormat="1" ht="19.5" hidden="1" customHeight="1" x14ac:dyDescent="0.5">
      <c r="A182" s="263" t="str">
        <f>IF($C$155='Applicant Information'!$A$54,'Ultra '!K182,'Ultra '!N182)</f>
        <v>New-born cover</v>
      </c>
      <c r="B182" s="264"/>
      <c r="C182" s="265"/>
      <c r="D182" s="269" t="str">
        <f>IF($C$155='Applicant Information'!$A$54,'Ultra '!L182,'Ultra '!O182)</f>
        <v>Up to US$125,000</v>
      </c>
      <c r="E182" s="270"/>
      <c r="F182" s="270"/>
      <c r="G182" s="271"/>
      <c r="J182" s="46"/>
      <c r="K182" s="40" t="s">
        <v>421</v>
      </c>
      <c r="L182" s="24" t="s">
        <v>509</v>
      </c>
      <c r="M182" s="29"/>
      <c r="N182" s="39" t="s">
        <v>42</v>
      </c>
      <c r="O182" s="39" t="s">
        <v>55</v>
      </c>
    </row>
    <row r="183" spans="1:15" s="1" customFormat="1" ht="19.5" hidden="1" customHeight="1" x14ac:dyDescent="0.5">
      <c r="A183" s="272" t="str">
        <f>IF($C$155='Applicant Information'!$A$54,'Ultra '!K183,'Ultra '!N183)</f>
        <v>MEDICAL EVACUATION BENEFITS</v>
      </c>
      <c r="B183" s="273"/>
      <c r="C183" s="273"/>
      <c r="D183" s="288"/>
      <c r="E183" s="288"/>
      <c r="F183" s="288"/>
      <c r="G183" s="289"/>
      <c r="J183" s="46"/>
      <c r="K183" s="49" t="s">
        <v>29</v>
      </c>
      <c r="L183" s="41"/>
      <c r="M183" s="29"/>
      <c r="N183" s="49" t="s">
        <v>456</v>
      </c>
      <c r="O183" s="49"/>
    </row>
    <row r="184" spans="1:15" s="1" customFormat="1" ht="34.5" hidden="1" customHeight="1" x14ac:dyDescent="0.5">
      <c r="A184" s="260" t="str">
        <f>IF($C$155='Applicant Information'!$A$54,'Ultra '!K184,'Ultra '!N184)</f>
        <v>Emergency transportation by Air Ambulance &amp; Emergency medical evacuation</v>
      </c>
      <c r="B184" s="261"/>
      <c r="C184" s="262"/>
      <c r="D184" s="257" t="str">
        <f>IF($C$155='Applicant Information'!$A$54,'Ultra '!L184,'Ultra '!O184)</f>
        <v>Up to Policy maximum</v>
      </c>
      <c r="E184" s="258"/>
      <c r="F184" s="258"/>
      <c r="G184" s="259"/>
      <c r="J184" s="46"/>
      <c r="K184" s="40" t="s">
        <v>423</v>
      </c>
      <c r="L184" s="24" t="s">
        <v>397</v>
      </c>
      <c r="M184" s="29"/>
      <c r="N184" s="39" t="s">
        <v>43</v>
      </c>
      <c r="O184" s="39" t="s">
        <v>56</v>
      </c>
    </row>
    <row r="185" spans="1:15" s="1" customFormat="1" ht="19.5" hidden="1" customHeight="1" x14ac:dyDescent="0.5">
      <c r="A185" s="263" t="str">
        <f>IF($C$155='Applicant Information'!$A$54,'Ultra '!K185,'Ultra '!N185)</f>
        <v>Repatriation of mortal remains</v>
      </c>
      <c r="B185" s="264"/>
      <c r="C185" s="265"/>
      <c r="D185" s="269" t="str">
        <f>IF($C$155='Applicant Information'!$A$54,'Ultra '!L185,'Ultra '!O185)</f>
        <v>Up to Policy maximum, US$15,000 for burial or cremation costs</v>
      </c>
      <c r="E185" s="270"/>
      <c r="F185" s="270"/>
      <c r="G185" s="271"/>
      <c r="J185" s="46"/>
      <c r="K185" s="40" t="s">
        <v>24</v>
      </c>
      <c r="L185" s="24" t="s">
        <v>510</v>
      </c>
      <c r="M185" s="29"/>
      <c r="N185" s="39" t="s">
        <v>44</v>
      </c>
      <c r="O185" s="39" t="s">
        <v>67</v>
      </c>
    </row>
    <row r="186" spans="1:15" s="1" customFormat="1" ht="19.5" hidden="1" customHeight="1" x14ac:dyDescent="0.5">
      <c r="A186" s="199" t="str">
        <f>IF($C$155='Applicant Information'!$A$54,'Ultra '!K186,'Ultra '!N186)</f>
        <v>GENERAL BENEFITS</v>
      </c>
      <c r="B186" s="280" t="str">
        <f>IF($C$155='Applicant Information'!$A$54,'Ultra '!L186,'Ultra '!O186)</f>
        <v>(The following benefits offer the same cover for both inpatient and out-patient procedures)</v>
      </c>
      <c r="C186" s="280"/>
      <c r="D186" s="280"/>
      <c r="E186" s="280"/>
      <c r="F186" s="280"/>
      <c r="G186" s="281"/>
      <c r="J186" s="46"/>
      <c r="K186" s="197" t="s">
        <v>79</v>
      </c>
      <c r="L186" s="198" t="s">
        <v>426</v>
      </c>
      <c r="M186" s="29"/>
      <c r="N186" s="197" t="s">
        <v>415</v>
      </c>
      <c r="O186" s="50"/>
    </row>
    <row r="187" spans="1:15" s="1" customFormat="1" ht="19.5" hidden="1" customHeight="1" x14ac:dyDescent="0.5">
      <c r="A187" s="266" t="str">
        <f>IF($C$155='Applicant Information'!$A$54,'Ultra '!K187,'Ultra '!N187)</f>
        <v xml:space="preserve">Congenital Conditions after 30 days from birth </v>
      </c>
      <c r="B187" s="267"/>
      <c r="C187" s="268"/>
      <c r="D187" s="275" t="str">
        <f>IF($C$155='Applicant Information'!$A$54,'Ultra '!L187,'Ultra '!O187)</f>
        <v>Up to US$125,000</v>
      </c>
      <c r="E187" s="276"/>
      <c r="F187" s="276"/>
      <c r="G187" s="277"/>
      <c r="J187" s="46"/>
      <c r="K187" s="40" t="s">
        <v>427</v>
      </c>
      <c r="L187" s="24" t="s">
        <v>509</v>
      </c>
      <c r="M187" s="29"/>
      <c r="N187" s="39" t="s">
        <v>45</v>
      </c>
      <c r="O187" s="39" t="s">
        <v>57</v>
      </c>
    </row>
    <row r="188" spans="1:15" s="1" customFormat="1" ht="19.5" hidden="1" customHeight="1" x14ac:dyDescent="0.5">
      <c r="A188" s="260" t="str">
        <f>IF($C$155='Applicant Information'!$A$54,'Ultra '!K188,'Ultra '!N188)</f>
        <v>Congenital Conditions from birth up to 30 days</v>
      </c>
      <c r="B188" s="261"/>
      <c r="C188" s="262"/>
      <c r="D188" s="257" t="str">
        <f>IF($C$155='Applicant Information'!$A$54,'Ultra '!L188,'Ultra '!O188)</f>
        <v>Covered under the newborn benefit</v>
      </c>
      <c r="E188" s="258"/>
      <c r="F188" s="258"/>
      <c r="G188" s="259"/>
      <c r="J188" s="46"/>
      <c r="K188" s="40" t="s">
        <v>515</v>
      </c>
      <c r="L188" s="24" t="s">
        <v>516</v>
      </c>
      <c r="M188" s="29"/>
      <c r="N188" s="39"/>
      <c r="O188" s="39"/>
    </row>
    <row r="189" spans="1:15" s="1" customFormat="1" ht="34.5" hidden="1" customHeight="1" x14ac:dyDescent="0.5">
      <c r="A189" s="260" t="str">
        <f>IF($C$155='Applicant Information'!$A$54,'Ultra '!K189,'Ultra '!N189)</f>
        <v>Diagnostic study services (laboratory tests, X-rays, CT, PET and MRI scans)</v>
      </c>
      <c r="B189" s="261"/>
      <c r="C189" s="262"/>
      <c r="D189" s="257" t="str">
        <f>IF($C$155='Applicant Information'!$A$54,'Ultra '!L189,'Ultra '!O189)</f>
        <v>Up to Policy maximum</v>
      </c>
      <c r="E189" s="258"/>
      <c r="F189" s="258"/>
      <c r="G189" s="259"/>
      <c r="J189" s="46"/>
      <c r="K189" s="40" t="s">
        <v>428</v>
      </c>
      <c r="L189" s="24" t="s">
        <v>397</v>
      </c>
      <c r="M189" s="29"/>
      <c r="N189" s="39" t="s">
        <v>46</v>
      </c>
      <c r="O189" s="39" t="s">
        <v>57</v>
      </c>
    </row>
    <row r="190" spans="1:15" s="1" customFormat="1" ht="19.5" hidden="1" customHeight="1" x14ac:dyDescent="0.5">
      <c r="A190" s="260" t="str">
        <f>IF($C$155='Applicant Information'!$A$54,'Ultra '!K190,'Ultra '!N190)</f>
        <v>External prostheses</v>
      </c>
      <c r="B190" s="261"/>
      <c r="C190" s="262"/>
      <c r="D190" s="257" t="str">
        <f>IF($C$155='Applicant Information'!$A$54,'Ultra '!L190,'Ultra '!O190)</f>
        <v>Up to US$2,500 per Policy year</v>
      </c>
      <c r="E190" s="258"/>
      <c r="F190" s="258"/>
      <c r="G190" s="259"/>
      <c r="J190" s="46"/>
      <c r="K190" s="24" t="s">
        <v>429</v>
      </c>
      <c r="L190" s="24" t="s">
        <v>511</v>
      </c>
      <c r="M190" s="29"/>
      <c r="N190" s="24" t="s">
        <v>61</v>
      </c>
      <c r="O190" s="39" t="s">
        <v>70</v>
      </c>
    </row>
    <row r="191" spans="1:15" s="1" customFormat="1" ht="19.5" hidden="1" customHeight="1" x14ac:dyDescent="0.5">
      <c r="A191" s="260" t="str">
        <f>IF($C$155='Applicant Information'!$A$54,'Ultra '!K191,'Ultra '!N191)</f>
        <v>HIV- AIDS treatment</v>
      </c>
      <c r="B191" s="261"/>
      <c r="C191" s="262"/>
      <c r="D191" s="257" t="str">
        <f>IF($C$155='Applicant Information'!$A$54,'Ultra '!L191,'Ultra '!O191)</f>
        <v>Up to US$50,000</v>
      </c>
      <c r="E191" s="258"/>
      <c r="F191" s="258"/>
      <c r="G191" s="259"/>
      <c r="J191" s="46"/>
      <c r="K191" s="40" t="s">
        <v>517</v>
      </c>
      <c r="L191" s="24" t="s">
        <v>431</v>
      </c>
      <c r="M191" s="29"/>
      <c r="N191" s="39" t="s">
        <v>46</v>
      </c>
      <c r="O191" s="39" t="s">
        <v>57</v>
      </c>
    </row>
    <row r="192" spans="1:15" s="1" customFormat="1" ht="19.5" hidden="1" customHeight="1" x14ac:dyDescent="0.5">
      <c r="A192" s="260" t="str">
        <f>IF($C$155='Applicant Information'!$A$54,'Ultra '!K192,'Ultra '!N192)</f>
        <v xml:space="preserve">Oncology treatments (cancer tests, drugs and treatment) </v>
      </c>
      <c r="B192" s="261"/>
      <c r="C192" s="262"/>
      <c r="D192" s="257" t="str">
        <f>IF($C$155='Applicant Information'!$A$54,'Ultra '!L192,'Ultra '!O192)</f>
        <v>Up to Policy maximum</v>
      </c>
      <c r="E192" s="258"/>
      <c r="F192" s="258"/>
      <c r="G192" s="259"/>
      <c r="J192" s="46"/>
      <c r="K192" s="24" t="s">
        <v>518</v>
      </c>
      <c r="L192" s="24" t="s">
        <v>397</v>
      </c>
      <c r="M192" s="29"/>
      <c r="N192" s="24" t="s">
        <v>61</v>
      </c>
      <c r="O192" s="39" t="s">
        <v>70</v>
      </c>
    </row>
    <row r="193" spans="1:15" s="1" customFormat="1" ht="19.5" hidden="1" customHeight="1" x14ac:dyDescent="0.5">
      <c r="A193" s="260" t="str">
        <f>IF($C$155='Applicant Information'!$A$54,'Ultra '!K193,'Ultra '!N193)</f>
        <v xml:space="preserve">Organ Transplant (per organ/tissue, per Lifetime) </v>
      </c>
      <c r="B193" s="261"/>
      <c r="C193" s="262"/>
      <c r="D193" s="257" t="str">
        <f>IF($C$155='Applicant Information'!$A$54,'Ultra '!L193,'Ultra '!O193)</f>
        <v>Full refund including US$50,000 for donor costs</v>
      </c>
      <c r="E193" s="258"/>
      <c r="F193" s="258"/>
      <c r="G193" s="259"/>
      <c r="J193" s="46"/>
      <c r="K193" s="40" t="s">
        <v>432</v>
      </c>
      <c r="L193" s="24" t="s">
        <v>433</v>
      </c>
      <c r="M193" s="29"/>
      <c r="N193" s="39" t="s">
        <v>46</v>
      </c>
      <c r="O193" s="39" t="s">
        <v>57</v>
      </c>
    </row>
    <row r="194" spans="1:15" s="1" customFormat="1" ht="19.5" hidden="1" customHeight="1" x14ac:dyDescent="0.5">
      <c r="A194" s="260" t="str">
        <f>IF($C$155='Applicant Information'!$A$54,'Ultra '!K194,'Ultra '!N194)</f>
        <v xml:space="preserve">Prescribed physical therapy and rehabilitation </v>
      </c>
      <c r="B194" s="261"/>
      <c r="C194" s="262"/>
      <c r="D194" s="257" t="str">
        <f>IF($C$155='Applicant Information'!$A$54,'Ultra '!L194,'Ultra '!O194)</f>
        <v>Up to Policy maximum, max. of 120 days per medical condition</v>
      </c>
      <c r="E194" s="258"/>
      <c r="F194" s="258"/>
      <c r="G194" s="259"/>
      <c r="J194" s="46"/>
      <c r="K194" s="24" t="s">
        <v>434</v>
      </c>
      <c r="L194" s="24" t="s">
        <v>435</v>
      </c>
      <c r="M194" s="29"/>
      <c r="N194" s="24" t="s">
        <v>61</v>
      </c>
      <c r="O194" s="39" t="s">
        <v>70</v>
      </c>
    </row>
    <row r="195" spans="1:15" s="1" customFormat="1" ht="19.5" hidden="1" customHeight="1" x14ac:dyDescent="0.5">
      <c r="A195" s="260" t="str">
        <f>IF($C$155='Applicant Information'!$A$54,'Ultra '!K195,'Ultra '!N195)</f>
        <v>Reconstructive surgery</v>
      </c>
      <c r="B195" s="261"/>
      <c r="C195" s="262"/>
      <c r="D195" s="257" t="str">
        <f>IF($C$155='Applicant Information'!$A$54,'Ultra '!L195,'Ultra '!O195)</f>
        <v>Up to Policy maximum</v>
      </c>
      <c r="E195" s="258"/>
      <c r="F195" s="258"/>
      <c r="G195" s="259"/>
      <c r="J195" s="46"/>
      <c r="K195" s="40" t="s">
        <v>436</v>
      </c>
      <c r="L195" s="24" t="s">
        <v>397</v>
      </c>
      <c r="M195" s="29"/>
      <c r="N195" s="39" t="s">
        <v>46</v>
      </c>
      <c r="O195" s="39" t="s">
        <v>57</v>
      </c>
    </row>
    <row r="196" spans="1:15" s="1" customFormat="1" ht="19.5" hidden="1" customHeight="1" x14ac:dyDescent="0.5">
      <c r="A196" s="260" t="str">
        <f>IF($C$155='Applicant Information'!$A$54,'Ultra '!K196,'Ultra '!N196)</f>
        <v>Renal failure and dialysis</v>
      </c>
      <c r="B196" s="261"/>
      <c r="C196" s="262"/>
      <c r="D196" s="257" t="str">
        <f>IF($C$155='Applicant Information'!$A$54,'Ultra '!L196,'Ultra '!O196)</f>
        <v>Up to Policy maximum</v>
      </c>
      <c r="E196" s="258"/>
      <c r="F196" s="258"/>
      <c r="G196" s="259"/>
      <c r="J196" s="46"/>
      <c r="K196" s="24" t="s">
        <v>437</v>
      </c>
      <c r="L196" s="24" t="s">
        <v>397</v>
      </c>
      <c r="M196" s="29"/>
      <c r="N196" s="24" t="s">
        <v>61</v>
      </c>
      <c r="O196" s="39" t="s">
        <v>70</v>
      </c>
    </row>
    <row r="197" spans="1:15" s="1" customFormat="1" ht="19.5" hidden="1" customHeight="1" x14ac:dyDescent="0.5">
      <c r="A197" s="260" t="str">
        <f>IF($C$155='Applicant Information'!$A$54,'Ultra '!K197,'Ultra '!N197)</f>
        <v xml:space="preserve">Routine management of Chronic Conditions </v>
      </c>
      <c r="B197" s="261"/>
      <c r="C197" s="262"/>
      <c r="D197" s="257" t="str">
        <f>IF($C$155='Applicant Information'!$A$54,'Ultra '!L197,'Ultra '!O197)</f>
        <v>Up to Policy maximum</v>
      </c>
      <c r="E197" s="258"/>
      <c r="F197" s="258"/>
      <c r="G197" s="259"/>
      <c r="J197" s="46"/>
      <c r="K197" s="40" t="s">
        <v>438</v>
      </c>
      <c r="L197" s="24" t="s">
        <v>397</v>
      </c>
      <c r="M197" s="29"/>
      <c r="N197" s="39" t="s">
        <v>25</v>
      </c>
      <c r="O197" s="52">
        <v>1</v>
      </c>
    </row>
    <row r="198" spans="1:15" s="1" customFormat="1" ht="19.5" hidden="1" customHeight="1" x14ac:dyDescent="0.5">
      <c r="A198" s="260" t="str">
        <f>IF($C$155='Applicant Information'!$A$54,'Ultra '!K198,'Ultra '!N198)</f>
        <v>Surgical procedures</v>
      </c>
      <c r="B198" s="261"/>
      <c r="C198" s="262"/>
      <c r="D198" s="257" t="str">
        <f>IF($C$155='Applicant Information'!$A$54,'Ultra '!L198,'Ultra '!O198)</f>
        <v>Up to Policy maximum</v>
      </c>
      <c r="E198" s="258"/>
      <c r="F198" s="258"/>
      <c r="G198" s="259"/>
      <c r="J198" s="46"/>
      <c r="K198" s="24" t="s">
        <v>439</v>
      </c>
      <c r="L198" s="24" t="s">
        <v>397</v>
      </c>
      <c r="M198" s="29"/>
      <c r="N198" s="24" t="s">
        <v>61</v>
      </c>
      <c r="O198" s="39" t="s">
        <v>70</v>
      </c>
    </row>
    <row r="199" spans="1:15" s="1" customFormat="1" ht="19.5" hidden="1" customHeight="1" x14ac:dyDescent="0.5">
      <c r="A199" s="263" t="str">
        <f>IF($C$155='Applicant Information'!$A$54,'Ultra '!K199,'Ultra '!N199)</f>
        <v>Terminal illness / Palliative care</v>
      </c>
      <c r="B199" s="264"/>
      <c r="C199" s="265"/>
      <c r="D199" s="269" t="str">
        <f>IF($C$155='Applicant Information'!$A$54,'Ultra '!L199,'Ultra '!O199)</f>
        <v>Up to US$125,000 per Lifetime</v>
      </c>
      <c r="E199" s="270"/>
      <c r="F199" s="270"/>
      <c r="G199" s="271"/>
      <c r="J199" s="46"/>
      <c r="K199" s="40" t="s">
        <v>440</v>
      </c>
      <c r="L199" s="24" t="s">
        <v>512</v>
      </c>
      <c r="M199" s="29"/>
      <c r="N199" s="39" t="s">
        <v>25</v>
      </c>
      <c r="O199" s="52">
        <v>1</v>
      </c>
    </row>
    <row r="200" spans="1:15" s="1" customFormat="1" ht="19.5" hidden="1" customHeight="1" x14ac:dyDescent="0.5">
      <c r="A200" s="272" t="str">
        <f>IF($C$155='Applicant Information'!$A$54,'Ultra '!K200,'Ultra '!N200)</f>
        <v>OTHER BENEFITS</v>
      </c>
      <c r="B200" s="273"/>
      <c r="C200" s="273"/>
      <c r="D200" s="273"/>
      <c r="E200" s="273"/>
      <c r="F200" s="273"/>
      <c r="G200" s="274"/>
      <c r="J200" s="46"/>
      <c r="K200" s="50" t="s">
        <v>30</v>
      </c>
      <c r="L200" s="38"/>
      <c r="M200" s="29"/>
      <c r="N200" s="50" t="s">
        <v>47</v>
      </c>
      <c r="O200" s="50"/>
    </row>
    <row r="201" spans="1:15" s="1" customFormat="1" ht="19.5" hidden="1" customHeight="1" x14ac:dyDescent="0.5">
      <c r="A201" s="266" t="str">
        <f>IF($C$155='Applicant Information'!$A$54,'Ultra '!K201,'Ultra '!N201)</f>
        <v>Emergency dental treatment</v>
      </c>
      <c r="B201" s="267"/>
      <c r="C201" s="268"/>
      <c r="D201" s="275" t="str">
        <f>IF($C$155='Applicant Information'!$A$54,'Ultra '!L201,'Ultra '!O201)</f>
        <v>Up to Policy maximum</v>
      </c>
      <c r="E201" s="276"/>
      <c r="F201" s="276"/>
      <c r="G201" s="277"/>
      <c r="J201" s="46"/>
      <c r="K201" s="40" t="s">
        <v>442</v>
      </c>
      <c r="L201" s="33" t="s">
        <v>397</v>
      </c>
      <c r="M201" s="29"/>
      <c r="N201" s="39" t="s">
        <v>48</v>
      </c>
      <c r="O201" s="52">
        <v>1</v>
      </c>
    </row>
    <row r="202" spans="1:15" s="1" customFormat="1" ht="54.75" hidden="1" customHeight="1" x14ac:dyDescent="0.5">
      <c r="A202" s="260" t="str">
        <f>IF($C$155='Applicant Information'!$A$54,'Ultra '!K202,'Ultra '!N202)</f>
        <v xml:space="preserve">Emergency non-elective treatment outside the geographical area of coverage </v>
      </c>
      <c r="B202" s="261"/>
      <c r="C202" s="262"/>
      <c r="D202" s="257" t="str">
        <f>IF($C$155='Applicant Information'!$A$54,'Ultra '!L202,'Ultra '!O202)</f>
        <v>• Up to Policy maximum for Injuries
• Up to US$50,000 for Illnesses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Up to US$500 for out-patient hospitals visits</v>
      </c>
      <c r="E202" s="258"/>
      <c r="F202" s="258"/>
      <c r="G202" s="259"/>
      <c r="J202" s="46"/>
      <c r="K202" s="40" t="s">
        <v>471</v>
      </c>
      <c r="L202" s="24" t="s">
        <v>472</v>
      </c>
      <c r="M202" s="29"/>
      <c r="N202" s="39"/>
      <c r="O202" s="52"/>
    </row>
    <row r="203" spans="1:15" s="1" customFormat="1" ht="19.5" hidden="1" customHeight="1" x14ac:dyDescent="0.5">
      <c r="A203" s="260" t="str">
        <f>IF($C$155='Applicant Information'!$A$54,'Ultra '!K203,'Ultra '!N203)</f>
        <v>Emergency transportation by Ground Ambulance</v>
      </c>
      <c r="B203" s="261"/>
      <c r="C203" s="262"/>
      <c r="D203" s="257" t="str">
        <f>IF($C$155='Applicant Information'!$A$54,'Ultra '!L203,'Ultra '!O203)</f>
        <v>Up to Policy maximum</v>
      </c>
      <c r="E203" s="258"/>
      <c r="F203" s="258"/>
      <c r="G203" s="259"/>
      <c r="J203" s="46"/>
      <c r="K203" s="40" t="s">
        <v>424</v>
      </c>
      <c r="L203" s="24" t="s">
        <v>397</v>
      </c>
      <c r="M203" s="29"/>
      <c r="N203" s="39"/>
      <c r="O203" s="52"/>
    </row>
    <row r="204" spans="1:15" s="1" customFormat="1" ht="19.5" hidden="1" customHeight="1" x14ac:dyDescent="0.5">
      <c r="A204" s="260" t="str">
        <f>IF($C$155='Applicant Information'!$A$54,'Ultra '!K204,'Ultra '!N204)</f>
        <v>Hospital cash benefit</v>
      </c>
      <c r="B204" s="261"/>
      <c r="C204" s="262"/>
      <c r="D204" s="257" t="str">
        <f>IF($C$155='Applicant Information'!$A$54,'Ultra '!L204,'Ultra '!O204)</f>
        <v>Up to US$400 per night, max. of 30 nights</v>
      </c>
      <c r="E204" s="258"/>
      <c r="F204" s="258"/>
      <c r="G204" s="259"/>
      <c r="J204" s="46"/>
      <c r="K204" s="40" t="s">
        <v>443</v>
      </c>
      <c r="L204" s="24" t="s">
        <v>523</v>
      </c>
      <c r="M204" s="29"/>
      <c r="N204" s="39" t="s">
        <v>49</v>
      </c>
      <c r="O204" s="39" t="s">
        <v>58</v>
      </c>
    </row>
    <row r="205" spans="1:15" s="1" customFormat="1" ht="19.5" hidden="1" customHeight="1" x14ac:dyDescent="0.5">
      <c r="A205" s="260" t="str">
        <f>IF($C$155='Applicant Information'!$A$54,'Ultra '!K205,'Ultra '!N205)</f>
        <v>Passive war and terrorism</v>
      </c>
      <c r="B205" s="261"/>
      <c r="C205" s="262"/>
      <c r="D205" s="257" t="str">
        <f>IF($C$155='Applicant Information'!$A$54,'Ultra '!L205,'Ultra '!O205)</f>
        <v>Up to Policy maximum</v>
      </c>
      <c r="E205" s="258"/>
      <c r="F205" s="258"/>
      <c r="G205" s="259"/>
      <c r="J205" s="46"/>
      <c r="K205" s="40" t="s">
        <v>445</v>
      </c>
      <c r="L205" s="24" t="s">
        <v>397</v>
      </c>
      <c r="M205" s="29"/>
      <c r="N205" s="40" t="s">
        <v>86</v>
      </c>
      <c r="O205" s="53" t="s">
        <v>87</v>
      </c>
    </row>
    <row r="206" spans="1:15" s="1" customFormat="1" ht="39" hidden="1" customHeight="1" x14ac:dyDescent="0.5">
      <c r="A206" s="260" t="str">
        <f>IF($C$155='Applicant Information'!$A$54,'Ultra '!K206,'Ultra '!N206)</f>
        <v>Routine and major dental treatment cover</v>
      </c>
      <c r="B206" s="261"/>
      <c r="C206" s="262"/>
      <c r="D206" s="257" t="str">
        <f>IF($C$155='Applicant Information'!$A$54,'Ultra '!L206,'Ultra '!O206)</f>
        <v>Up to US$1,000 for routine and up to US$2,000 for complex, subject to a 20% co-insurance</v>
      </c>
      <c r="E206" s="258"/>
      <c r="F206" s="258"/>
      <c r="G206" s="259"/>
      <c r="J206" s="46"/>
      <c r="K206" s="40" t="s">
        <v>524</v>
      </c>
      <c r="L206" s="24" t="s">
        <v>513</v>
      </c>
      <c r="M206" s="29"/>
      <c r="N206" s="39" t="s">
        <v>51</v>
      </c>
      <c r="O206" s="39" t="s">
        <v>59</v>
      </c>
    </row>
    <row r="207" spans="1:15" s="1" customFormat="1" ht="39.75" hidden="1" customHeight="1" x14ac:dyDescent="0.5">
      <c r="A207" s="263" t="str">
        <f>IF($C$155='Applicant Information'!$A$54,'Ultra '!K207,'Ultra '!N207)</f>
        <v>Second Medical Opinion VIP</v>
      </c>
      <c r="B207" s="264"/>
      <c r="C207" s="265"/>
      <c r="D207" s="269" t="str">
        <f>IF($C$155='Applicant Information'!$A$54,'Ultra '!L207,'Ultra '!O207)</f>
        <v>Access to the medical opinion of internationally renowned experts from around the world regarding a condition (no Deductible applies)</v>
      </c>
      <c r="E207" s="270"/>
      <c r="F207" s="270"/>
      <c r="G207" s="271"/>
      <c r="J207" s="46"/>
      <c r="K207" s="40" t="s">
        <v>68</v>
      </c>
      <c r="L207" s="24" t="s">
        <v>449</v>
      </c>
      <c r="M207" s="29"/>
      <c r="N207" s="33" t="s">
        <v>52</v>
      </c>
      <c r="O207" s="39" t="s">
        <v>60</v>
      </c>
    </row>
    <row r="208" spans="1:15" s="1" customFormat="1" ht="19.5" hidden="1" customHeight="1" x14ac:dyDescent="0.5">
      <c r="A208" s="272" t="str">
        <f>IF($C$155='Applicant Information'!$A$54,'Ultra '!K208,'Ultra '!N208)</f>
        <v>OPTIONAL ADDITIONAL BENEFITS</v>
      </c>
      <c r="B208" s="273"/>
      <c r="C208" s="273"/>
      <c r="D208" s="273"/>
      <c r="E208" s="273"/>
      <c r="F208" s="273"/>
      <c r="G208" s="274"/>
      <c r="J208" s="46"/>
      <c r="K208" s="197" t="s">
        <v>520</v>
      </c>
      <c r="L208" s="198"/>
      <c r="M208" s="29"/>
      <c r="N208" s="197" t="s">
        <v>450</v>
      </c>
      <c r="O208" s="50"/>
    </row>
    <row r="209" spans="1:15" s="1" customFormat="1" ht="35.25" hidden="1" customHeight="1" x14ac:dyDescent="0.5">
      <c r="A209" s="260" t="str">
        <f>IF($C$155='Applicant Information'!$A$54,'Ultra '!K209,'Ultra '!N209)</f>
        <v xml:space="preserve">Evacuation to country of choice, country of residence or home country </v>
      </c>
      <c r="B209" s="261"/>
      <c r="C209" s="262"/>
      <c r="D209" s="257" t="str">
        <f>IF($C$155='Applicant Information'!$A$54,'Ultra '!L209,'Ultra '!O209)</f>
        <v>Up to Policy maximum</v>
      </c>
      <c r="E209" s="258"/>
      <c r="F209" s="258"/>
      <c r="G209" s="259"/>
      <c r="J209" s="46"/>
      <c r="K209" s="40" t="s">
        <v>451</v>
      </c>
      <c r="L209" s="24" t="s">
        <v>397</v>
      </c>
      <c r="M209" s="29"/>
      <c r="N209" s="39" t="s">
        <v>46</v>
      </c>
      <c r="O209" s="39" t="s">
        <v>57</v>
      </c>
    </row>
    <row r="210" spans="1:15" s="1" customFormat="1" ht="19.5" hidden="1" customHeight="1" x14ac:dyDescent="0.5">
      <c r="A210" s="260" t="str">
        <f>IF($C$155='Applicant Information'!$A$54,'Ultra '!K210,'Ultra '!N210)</f>
        <v>Non-Emergency evacuation</v>
      </c>
      <c r="B210" s="261"/>
      <c r="C210" s="262"/>
      <c r="D210" s="257" t="str">
        <f>IF($C$155='Applicant Information'!$A$54,'Ultra '!L210,'Ultra '!O210)</f>
        <v>Up to US$2,000</v>
      </c>
      <c r="E210" s="258"/>
      <c r="F210" s="258"/>
      <c r="G210" s="259"/>
      <c r="J210" s="46"/>
      <c r="K210" s="24" t="s">
        <v>452</v>
      </c>
      <c r="L210" s="24" t="s">
        <v>453</v>
      </c>
      <c r="M210" s="29"/>
      <c r="N210" s="24" t="s">
        <v>61</v>
      </c>
      <c r="O210" s="39" t="s">
        <v>70</v>
      </c>
    </row>
    <row r="211" spans="1:15" s="1" customFormat="1" ht="54.75" hidden="1" customHeight="1" x14ac:dyDescent="0.5">
      <c r="A211" s="260" t="str">
        <f>IF($C$155='Applicant Information'!$A$54,'Ultra '!K211,'Ultra '!N211)</f>
        <v>USA elective treatment (only available for Insureds who chose the worldwide including USA elective treatment geographical area of cover)</v>
      </c>
      <c r="B211" s="261"/>
      <c r="C211" s="262"/>
      <c r="D211" s="257" t="str">
        <f>IF($C$155='Applicant Information'!$A$54,'Ultra '!L211,'Ultra '!O211)</f>
        <v>Up to US$1,500,000 when treatment is rendered within the USA Special Network</v>
      </c>
      <c r="E211" s="258"/>
      <c r="F211" s="258"/>
      <c r="G211" s="259"/>
      <c r="J211" s="46"/>
      <c r="K211" s="24" t="s">
        <v>519</v>
      </c>
      <c r="L211" s="24" t="s">
        <v>521</v>
      </c>
      <c r="M211" s="29"/>
      <c r="N211" s="24" t="s">
        <v>61</v>
      </c>
      <c r="O211" s="39" t="s">
        <v>70</v>
      </c>
    </row>
    <row r="212" spans="1:15" s="1" customFormat="1" ht="37.5" hidden="1" customHeight="1" x14ac:dyDescent="0.5">
      <c r="A212" s="263" t="str">
        <f>IF($C$155='Applicant Information'!$A$54,'Ultra '!K212,'Ultra '!N212)</f>
        <v>Wellness and optical</v>
      </c>
      <c r="B212" s="264"/>
      <c r="C212" s="265"/>
      <c r="D212" s="269" t="str">
        <f>IF($C$155='Applicant Information'!$A$54,'Ultra '!L212,'Ultra '!O212)</f>
        <v>• Option I - US$500
• Option II - US$1,000</v>
      </c>
      <c r="E212" s="270"/>
      <c r="F212" s="270"/>
      <c r="G212" s="271"/>
      <c r="J212" s="46"/>
      <c r="K212" s="40" t="s">
        <v>454</v>
      </c>
      <c r="L212" s="24" t="s">
        <v>455</v>
      </c>
      <c r="M212" s="29"/>
      <c r="N212" s="39" t="s">
        <v>46</v>
      </c>
      <c r="O212" s="39" t="s">
        <v>57</v>
      </c>
    </row>
    <row r="213" spans="1:15" s="1" customFormat="1" ht="19.5" hidden="1" customHeight="1" x14ac:dyDescent="0.5">
      <c r="A213" s="272" t="str">
        <f>IF($C$155='Applicant Information'!$A$54,'Ultra '!K213,'Ultra '!N213)</f>
        <v>WAITING PERIODS</v>
      </c>
      <c r="B213" s="273"/>
      <c r="C213" s="273"/>
      <c r="D213" s="273"/>
      <c r="E213" s="273"/>
      <c r="F213" s="273"/>
      <c r="G213" s="274"/>
      <c r="J213" s="46"/>
      <c r="K213" s="197" t="s">
        <v>457</v>
      </c>
      <c r="L213" s="38"/>
      <c r="M213" s="29"/>
      <c r="N213" s="197" t="s">
        <v>458</v>
      </c>
      <c r="O213" s="50"/>
    </row>
    <row r="214" spans="1:15" s="1" customFormat="1" ht="19.5" hidden="1" customHeight="1" x14ac:dyDescent="0.5">
      <c r="A214" s="266" t="str">
        <f>IF($C$155='Applicant Information'!$A$54,'Ultra '!K214,'Ultra '!N214)</f>
        <v>Dental</v>
      </c>
      <c r="B214" s="267"/>
      <c r="C214" s="268"/>
      <c r="D214" s="275" t="str">
        <f>IF($C$155='Applicant Information'!$A$54,'Ultra '!L214,'Ultra '!O214)</f>
        <v>9 months</v>
      </c>
      <c r="E214" s="276"/>
      <c r="F214" s="276"/>
      <c r="G214" s="277"/>
      <c r="J214" s="46"/>
      <c r="K214" s="40" t="s">
        <v>459</v>
      </c>
      <c r="L214" s="24" t="s">
        <v>463</v>
      </c>
      <c r="M214" s="29"/>
      <c r="N214" s="39" t="s">
        <v>48</v>
      </c>
      <c r="O214" s="52">
        <v>1</v>
      </c>
    </row>
    <row r="215" spans="1:15" s="1" customFormat="1" ht="19.5" hidden="1" customHeight="1" x14ac:dyDescent="0.5">
      <c r="A215" s="260" t="str">
        <f>IF($C$155='Applicant Information'!$A$54,'Ultra '!K215,'Ultra '!N215)</f>
        <v>HIV-AIDS</v>
      </c>
      <c r="B215" s="261"/>
      <c r="C215" s="262"/>
      <c r="D215" s="257" t="str">
        <f>IF($C$155='Applicant Information'!$A$54,'Ultra '!L215,'Ultra '!O215)</f>
        <v>36 months</v>
      </c>
      <c r="E215" s="258"/>
      <c r="F215" s="258"/>
      <c r="G215" s="259"/>
      <c r="J215" s="46"/>
      <c r="K215" s="40" t="s">
        <v>460</v>
      </c>
      <c r="L215" s="24" t="s">
        <v>464</v>
      </c>
      <c r="M215" s="29"/>
      <c r="N215" s="39" t="s">
        <v>49</v>
      </c>
      <c r="O215" s="39" t="s">
        <v>58</v>
      </c>
    </row>
    <row r="216" spans="1:15" s="1" customFormat="1" ht="19.5" hidden="1" customHeight="1" x14ac:dyDescent="0.5">
      <c r="A216" s="260" t="str">
        <f>IF($C$155='Applicant Information'!$A$54,'Ultra '!K216,'Ultra '!N216)</f>
        <v>Maternity and New-born Complications</v>
      </c>
      <c r="B216" s="261"/>
      <c r="C216" s="262"/>
      <c r="D216" s="257" t="str">
        <f>IF($C$155='Applicant Information'!$A$54,'Ultra '!L216,'Ultra '!O216)</f>
        <v>12 months</v>
      </c>
      <c r="E216" s="258"/>
      <c r="F216" s="258"/>
      <c r="G216" s="259"/>
      <c r="J216" s="46"/>
      <c r="K216" s="40" t="s">
        <v>467</v>
      </c>
      <c r="L216" s="24" t="s">
        <v>466</v>
      </c>
      <c r="M216" s="29"/>
      <c r="N216" s="39"/>
      <c r="O216" s="52"/>
    </row>
    <row r="217" spans="1:15" s="1" customFormat="1" ht="19.5" hidden="1" customHeight="1" x14ac:dyDescent="0.5">
      <c r="A217" s="263" t="str">
        <f>IF($C$155='Applicant Information'!$A$54,'Ultra '!K217,'Ultra '!N217)</f>
        <v>Maternity care</v>
      </c>
      <c r="B217" s="264"/>
      <c r="C217" s="265"/>
      <c r="D217" s="269" t="str">
        <f>IF($C$155='Applicant Information'!$A$54,'Ultra '!L217,'Ultra '!O217)</f>
        <v>12 months</v>
      </c>
      <c r="E217" s="270"/>
      <c r="F217" s="270"/>
      <c r="G217" s="271"/>
      <c r="J217" s="46"/>
      <c r="K217" s="40" t="s">
        <v>419</v>
      </c>
      <c r="L217" s="24" t="s">
        <v>466</v>
      </c>
      <c r="M217" s="29"/>
      <c r="N217" s="39" t="s">
        <v>51</v>
      </c>
      <c r="O217" s="39" t="s">
        <v>59</v>
      </c>
    </row>
    <row r="218" spans="1:15" s="1" customFormat="1" ht="19.5" hidden="1" customHeight="1" x14ac:dyDescent="0.5">
      <c r="A218" s="278" t="str">
        <f>IF($C$155='Applicant Information'!$A$54,'Ultra '!K218,'Ultra '!N218)</f>
        <v>All benefits with 100% coverage are up to the policy limit.</v>
      </c>
      <c r="B218" s="278"/>
      <c r="C218" s="278"/>
      <c r="D218" s="278"/>
      <c r="E218" s="278"/>
      <c r="F218" s="27"/>
      <c r="G218" s="27"/>
      <c r="H218" s="24"/>
      <c r="I218" s="35"/>
      <c r="J218" s="35"/>
      <c r="K218" s="24" t="s">
        <v>82</v>
      </c>
      <c r="L218" s="35"/>
      <c r="M218" s="35"/>
      <c r="N218" s="24" t="s">
        <v>85</v>
      </c>
      <c r="O218" s="29"/>
    </row>
    <row r="219" spans="1:15" s="1" customFormat="1" ht="19.5" hidden="1" customHeight="1" x14ac:dyDescent="0.5">
      <c r="H219" s="24"/>
      <c r="I219" s="31"/>
      <c r="J219" s="31"/>
      <c r="K219" s="29"/>
      <c r="L219" s="31"/>
      <c r="M219" s="31"/>
      <c r="N219" s="29"/>
      <c r="O219" s="29"/>
    </row>
    <row r="220" spans="1:15" s="1" customFormat="1" ht="19.5" hidden="1" customHeight="1" x14ac:dyDescent="0.5">
      <c r="H220" s="24"/>
      <c r="I220" s="31"/>
      <c r="J220" s="31"/>
      <c r="K220" s="29"/>
      <c r="L220" s="31"/>
      <c r="M220" s="31"/>
      <c r="N220" s="29"/>
      <c r="O220" s="29"/>
    </row>
    <row r="221" spans="1:15" s="1" customFormat="1" ht="19.5" hidden="1" customHeight="1" x14ac:dyDescent="0.5">
      <c r="H221" s="24"/>
      <c r="I221" s="31"/>
      <c r="J221" s="31"/>
      <c r="K221" s="29"/>
      <c r="L221" s="31"/>
      <c r="M221" s="31"/>
      <c r="N221" s="29"/>
      <c r="O221" s="29"/>
    </row>
    <row r="222" spans="1:15" s="1" customFormat="1" ht="19.5" hidden="1" customHeight="1" x14ac:dyDescent="0.5">
      <c r="H222" s="24"/>
      <c r="I222" s="31"/>
      <c r="J222" s="31"/>
      <c r="K222" s="29"/>
      <c r="L222" s="31"/>
      <c r="M222" s="31"/>
      <c r="N222" s="29"/>
      <c r="O222" s="29"/>
    </row>
    <row r="223" spans="1:15" s="1" customFormat="1" ht="19.5" hidden="1" customHeight="1" x14ac:dyDescent="0.5">
      <c r="H223" s="24"/>
      <c r="I223" s="31"/>
      <c r="J223" s="31"/>
      <c r="K223" s="29"/>
      <c r="L223" s="31"/>
      <c r="M223" s="31"/>
      <c r="N223" s="29"/>
      <c r="O223" s="29"/>
    </row>
    <row r="224" spans="1:15" s="1" customFormat="1" ht="19.5" hidden="1" customHeight="1" x14ac:dyDescent="0.5">
      <c r="H224" s="24"/>
      <c r="I224" s="31"/>
      <c r="J224" s="31"/>
      <c r="K224" s="29"/>
      <c r="L224" s="31"/>
      <c r="M224" s="31"/>
      <c r="N224" s="29"/>
      <c r="O224" s="29"/>
    </row>
    <row r="225" spans="8:15" s="1" customFormat="1" ht="19.5" hidden="1" customHeight="1" x14ac:dyDescent="0.5">
      <c r="H225" s="24"/>
      <c r="I225" s="31"/>
      <c r="J225" s="31"/>
      <c r="K225" s="29"/>
      <c r="L225" s="31"/>
      <c r="M225" s="31"/>
      <c r="N225" s="29"/>
      <c r="O225" s="29"/>
    </row>
    <row r="226" spans="8:15" s="1" customFormat="1" ht="19.5" hidden="1" customHeight="1" x14ac:dyDescent="0.5">
      <c r="I226" s="31"/>
      <c r="J226" s="31"/>
      <c r="L226" s="31"/>
      <c r="M226" s="31"/>
    </row>
    <row r="227" spans="8:15" s="1" customFormat="1" ht="19.5" hidden="1" customHeight="1" x14ac:dyDescent="0.5">
      <c r="I227" s="31"/>
      <c r="J227" s="31"/>
      <c r="L227" s="31"/>
      <c r="M227" s="31"/>
    </row>
    <row r="228" spans="8:15" s="1" customFormat="1" ht="19.5" hidden="1" customHeight="1" x14ac:dyDescent="0.5">
      <c r="I228" s="31"/>
      <c r="J228" s="31"/>
      <c r="L228" s="31"/>
      <c r="M228" s="31"/>
    </row>
    <row r="229" spans="8:15" s="1" customFormat="1" ht="19.5" hidden="1" customHeight="1" x14ac:dyDescent="0.5">
      <c r="I229" s="31"/>
      <c r="J229" s="31"/>
      <c r="L229" s="31"/>
      <c r="M229" s="31"/>
    </row>
    <row r="230" spans="8:15" s="1" customFormat="1" ht="19.5" hidden="1" customHeight="1" x14ac:dyDescent="0.5">
      <c r="I230" s="31"/>
      <c r="J230" s="31"/>
      <c r="L230" s="31"/>
      <c r="M230" s="31"/>
    </row>
    <row r="231" spans="8:15" s="1" customFormat="1" ht="19.5" hidden="1" customHeight="1" x14ac:dyDescent="0.5">
      <c r="I231" s="31"/>
      <c r="J231" s="31"/>
      <c r="L231" s="31"/>
      <c r="M231" s="31"/>
    </row>
    <row r="232" spans="8:15" s="1" customFormat="1" ht="19.5" hidden="1" customHeight="1" x14ac:dyDescent="0.5">
      <c r="I232" s="31"/>
      <c r="J232" s="31"/>
      <c r="L232" s="31"/>
      <c r="M232" s="31"/>
    </row>
    <row r="233" spans="8:15" s="1" customFormat="1" ht="19.5" hidden="1" customHeight="1" x14ac:dyDescent="0.5">
      <c r="I233" s="31"/>
      <c r="J233" s="31"/>
      <c r="L233" s="31"/>
      <c r="M233" s="31"/>
    </row>
    <row r="234" spans="8:15" s="1" customFormat="1" ht="19.5" hidden="1" customHeight="1" x14ac:dyDescent="0.5">
      <c r="I234" s="31"/>
      <c r="J234" s="31"/>
      <c r="L234" s="31"/>
      <c r="M234" s="31"/>
    </row>
    <row r="235" spans="8:15" s="1" customFormat="1" ht="19.5" hidden="1" customHeight="1" x14ac:dyDescent="0.5">
      <c r="I235" s="31"/>
      <c r="J235" s="31"/>
      <c r="L235" s="31"/>
      <c r="M235" s="31"/>
    </row>
    <row r="236" spans="8:15" s="1" customFormat="1" ht="19.5" hidden="1" customHeight="1" x14ac:dyDescent="0.5">
      <c r="I236" s="31"/>
      <c r="J236" s="31"/>
      <c r="L236" s="31"/>
      <c r="M236" s="31"/>
    </row>
    <row r="237" spans="8:15" s="1" customFormat="1" ht="19.5" hidden="1" customHeight="1" x14ac:dyDescent="0.5">
      <c r="I237" s="31"/>
      <c r="J237" s="31"/>
      <c r="L237" s="31"/>
      <c r="M237" s="31"/>
    </row>
    <row r="238" spans="8:15" s="1" customFormat="1" ht="19.5" hidden="1" customHeight="1" x14ac:dyDescent="0.5">
      <c r="I238" s="31"/>
      <c r="J238" s="31"/>
      <c r="L238" s="31"/>
      <c r="M238" s="31"/>
    </row>
    <row r="239" spans="8:15" s="1" customFormat="1" ht="19.5" hidden="1" customHeight="1" x14ac:dyDescent="0.5">
      <c r="I239" s="31"/>
      <c r="J239" s="31"/>
      <c r="L239" s="31"/>
      <c r="M239" s="31"/>
    </row>
    <row r="240" spans="8:15" s="1" customFormat="1" ht="19.5" hidden="1" customHeight="1" x14ac:dyDescent="0.5">
      <c r="I240" s="31"/>
      <c r="J240" s="31"/>
      <c r="L240" s="31"/>
      <c r="M240" s="31"/>
    </row>
    <row r="241" spans="9:13" s="1" customFormat="1" ht="19.5" hidden="1" customHeight="1" x14ac:dyDescent="0.5">
      <c r="I241" s="31"/>
      <c r="J241" s="31"/>
      <c r="L241" s="31"/>
      <c r="M241" s="31"/>
    </row>
    <row r="242" spans="9:13" s="1" customFormat="1" ht="19.5" hidden="1" customHeight="1" x14ac:dyDescent="0.5">
      <c r="I242" s="31"/>
      <c r="J242" s="31"/>
      <c r="L242" s="31"/>
      <c r="M242" s="31"/>
    </row>
    <row r="243" spans="9:13" s="1" customFormat="1" ht="19.5" hidden="1" customHeight="1" x14ac:dyDescent="0.5">
      <c r="I243" s="31"/>
      <c r="J243" s="31"/>
      <c r="L243" s="31"/>
      <c r="M243" s="31"/>
    </row>
    <row r="244" spans="9:13" s="1" customFormat="1" ht="19.5" hidden="1" customHeight="1" x14ac:dyDescent="0.5">
      <c r="I244" s="31"/>
      <c r="J244" s="31"/>
      <c r="L244" s="31"/>
      <c r="M244" s="31"/>
    </row>
    <row r="245" spans="9:13" s="1" customFormat="1" ht="19.5" hidden="1" customHeight="1" x14ac:dyDescent="0.5">
      <c r="I245" s="31"/>
      <c r="J245" s="31"/>
      <c r="L245" s="31"/>
      <c r="M245" s="31"/>
    </row>
    <row r="246" spans="9:13" s="1" customFormat="1" ht="19.5" hidden="1" customHeight="1" x14ac:dyDescent="0.5">
      <c r="I246" s="31"/>
      <c r="J246" s="31"/>
      <c r="L246" s="31"/>
      <c r="M246" s="31"/>
    </row>
    <row r="247" spans="9:13" s="1" customFormat="1" ht="19.5" hidden="1" customHeight="1" x14ac:dyDescent="0.5">
      <c r="I247" s="31"/>
      <c r="J247" s="31"/>
      <c r="L247" s="31"/>
      <c r="M247" s="31"/>
    </row>
    <row r="248" spans="9:13" s="1" customFormat="1" ht="19.5" hidden="1" customHeight="1" x14ac:dyDescent="0.5">
      <c r="I248" s="31"/>
      <c r="J248" s="31"/>
      <c r="L248" s="31"/>
      <c r="M248" s="31"/>
    </row>
    <row r="249" spans="9:13" s="1" customFormat="1" ht="19.5" hidden="1" customHeight="1" x14ac:dyDescent="0.5">
      <c r="I249" s="31"/>
      <c r="J249" s="31"/>
      <c r="L249" s="31"/>
      <c r="M249" s="31"/>
    </row>
    <row r="250" spans="9:13" s="1" customFormat="1" ht="19.5" hidden="1" customHeight="1" x14ac:dyDescent="0.5">
      <c r="I250" s="31"/>
      <c r="J250" s="31"/>
      <c r="L250" s="31"/>
      <c r="M250" s="31"/>
    </row>
    <row r="251" spans="9:13" s="1" customFormat="1" ht="19.5" hidden="1" customHeight="1" x14ac:dyDescent="0.5">
      <c r="I251" s="31"/>
      <c r="J251" s="31"/>
      <c r="L251" s="31"/>
      <c r="M251" s="31"/>
    </row>
    <row r="252" spans="9:13" s="1" customFormat="1" ht="19.5" hidden="1" customHeight="1" x14ac:dyDescent="0.5">
      <c r="I252" s="31"/>
      <c r="J252" s="31"/>
      <c r="L252" s="31"/>
      <c r="M252" s="31"/>
    </row>
    <row r="253" spans="9:13" s="1" customFormat="1" ht="19.5" hidden="1" customHeight="1" x14ac:dyDescent="0.5">
      <c r="I253" s="31"/>
      <c r="J253" s="31"/>
      <c r="L253" s="31"/>
      <c r="M253" s="31"/>
    </row>
    <row r="254" spans="9:13" s="1" customFormat="1" ht="19.5" hidden="1" customHeight="1" x14ac:dyDescent="0.5">
      <c r="I254" s="31"/>
      <c r="J254" s="31"/>
      <c r="L254" s="31"/>
      <c r="M254" s="31"/>
    </row>
    <row r="255" spans="9:13" s="1" customFormat="1" ht="19.5" hidden="1" customHeight="1" x14ac:dyDescent="0.5">
      <c r="I255" s="31"/>
      <c r="J255" s="31"/>
      <c r="L255" s="31"/>
      <c r="M255" s="31"/>
    </row>
    <row r="256" spans="9:13" s="1" customFormat="1" ht="19.5" hidden="1" customHeight="1" x14ac:dyDescent="0.5">
      <c r="I256" s="31"/>
      <c r="J256" s="31"/>
      <c r="L256" s="31"/>
      <c r="M256" s="31"/>
    </row>
    <row r="257" spans="9:13" s="1" customFormat="1" ht="19.5" hidden="1" customHeight="1" x14ac:dyDescent="0.5">
      <c r="I257" s="31"/>
      <c r="J257" s="31"/>
      <c r="L257" s="31"/>
      <c r="M257" s="31"/>
    </row>
    <row r="258" spans="9:13" s="1" customFormat="1" ht="19.5" hidden="1" customHeight="1" x14ac:dyDescent="0.5">
      <c r="I258" s="31"/>
      <c r="J258" s="31"/>
      <c r="L258" s="31"/>
      <c r="M258" s="31"/>
    </row>
    <row r="259" spans="9:13" s="1" customFormat="1" ht="19.5" hidden="1" customHeight="1" x14ac:dyDescent="0.5">
      <c r="I259" s="31"/>
      <c r="J259" s="31"/>
      <c r="L259" s="31"/>
      <c r="M259" s="31"/>
    </row>
    <row r="260" spans="9:13" s="1" customFormat="1" ht="19.5" hidden="1" customHeight="1" x14ac:dyDescent="0.5">
      <c r="I260" s="31"/>
      <c r="J260" s="31"/>
      <c r="L260" s="31"/>
      <c r="M260" s="31"/>
    </row>
    <row r="261" spans="9:13" s="1" customFormat="1" ht="19.5" hidden="1" customHeight="1" x14ac:dyDescent="0.5">
      <c r="I261" s="31"/>
      <c r="J261" s="31"/>
      <c r="L261" s="31"/>
      <c r="M261" s="31"/>
    </row>
    <row r="262" spans="9:13" s="1" customFormat="1" ht="19.5" hidden="1" customHeight="1" x14ac:dyDescent="0.5">
      <c r="I262" s="31"/>
      <c r="J262" s="31"/>
      <c r="L262" s="31"/>
      <c r="M262" s="31"/>
    </row>
    <row r="263" spans="9:13" s="1" customFormat="1" ht="19.5" hidden="1" customHeight="1" x14ac:dyDescent="0.5">
      <c r="I263" s="31"/>
      <c r="J263" s="31"/>
      <c r="L263" s="31"/>
      <c r="M263" s="31"/>
    </row>
    <row r="264" spans="9:13" s="1" customFormat="1" ht="19.5" hidden="1" customHeight="1" x14ac:dyDescent="0.5">
      <c r="I264" s="31"/>
      <c r="J264" s="31"/>
      <c r="L264" s="31"/>
      <c r="M264" s="31"/>
    </row>
    <row r="265" spans="9:13" s="1" customFormat="1" ht="19.5" hidden="1" customHeight="1" x14ac:dyDescent="0.5">
      <c r="I265" s="31"/>
      <c r="J265" s="31"/>
      <c r="L265" s="31"/>
      <c r="M265" s="31"/>
    </row>
    <row r="266" spans="9:13" s="1" customFormat="1" ht="19.5" hidden="1" customHeight="1" x14ac:dyDescent="0.5">
      <c r="I266" s="31"/>
      <c r="J266" s="31"/>
      <c r="L266" s="31"/>
      <c r="M266" s="31"/>
    </row>
    <row r="267" spans="9:13" s="1" customFormat="1" ht="19.5" hidden="1" customHeight="1" x14ac:dyDescent="0.5">
      <c r="I267" s="31"/>
      <c r="J267" s="31"/>
      <c r="L267" s="31"/>
      <c r="M267" s="31"/>
    </row>
    <row r="268" spans="9:13" s="1" customFormat="1" ht="19.5" hidden="1" customHeight="1" x14ac:dyDescent="0.5">
      <c r="I268" s="31"/>
      <c r="J268" s="31"/>
      <c r="L268" s="31"/>
      <c r="M268" s="31"/>
    </row>
    <row r="269" spans="9:13" s="1" customFormat="1" ht="19.5" hidden="1" customHeight="1" x14ac:dyDescent="0.5">
      <c r="I269" s="31"/>
      <c r="J269" s="31"/>
      <c r="L269" s="31"/>
      <c r="M269" s="31"/>
    </row>
    <row r="270" spans="9:13" s="1" customFormat="1" ht="19.5" hidden="1" customHeight="1" x14ac:dyDescent="0.5">
      <c r="I270" s="31"/>
      <c r="J270" s="31"/>
      <c r="L270" s="31"/>
      <c r="M270" s="31"/>
    </row>
    <row r="271" spans="9:13" s="1" customFormat="1" ht="19.5" hidden="1" customHeight="1" x14ac:dyDescent="0.5">
      <c r="I271" s="31"/>
      <c r="J271" s="31"/>
      <c r="L271" s="31"/>
      <c r="M271" s="31"/>
    </row>
    <row r="272" spans="9:13" s="1" customFormat="1" ht="19.5" hidden="1" customHeight="1" x14ac:dyDescent="0.5">
      <c r="I272" s="31"/>
      <c r="J272" s="31"/>
      <c r="L272" s="31"/>
      <c r="M272" s="31"/>
    </row>
    <row r="273" spans="186:233" ht="19.5" hidden="1" customHeight="1" x14ac:dyDescent="0.5"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</row>
    <row r="274" spans="186:233" ht="19.5" hidden="1" customHeight="1" x14ac:dyDescent="0.5"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</row>
    <row r="275" spans="186:233" ht="19.5" hidden="1" customHeight="1" x14ac:dyDescent="0.5"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</row>
    <row r="276" spans="186:233" ht="19.5" hidden="1" customHeight="1" x14ac:dyDescent="0.5"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</row>
    <row r="277" spans="186:233" ht="19.5" hidden="1" customHeight="1" x14ac:dyDescent="0.5"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</row>
    <row r="278" spans="186:233" ht="19.5" hidden="1" customHeight="1" x14ac:dyDescent="0.5"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</row>
    <row r="279" spans="186:233" ht="19.5" hidden="1" customHeight="1" x14ac:dyDescent="0.5"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</row>
    <row r="280" spans="186:233" ht="19.2" hidden="1" x14ac:dyDescent="0.5"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</row>
    <row r="281" spans="186:233" ht="19.2" hidden="1" x14ac:dyDescent="0.5"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</row>
    <row r="282" spans="186:233" ht="19.2" hidden="1" x14ac:dyDescent="0.5"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</row>
    <row r="283" spans="186:233" ht="19.2" hidden="1" x14ac:dyDescent="0.5"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</row>
    <row r="284" spans="186:233" ht="19.2" hidden="1" x14ac:dyDescent="0.5"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</row>
    <row r="285" spans="186:233" ht="19.2" hidden="1" x14ac:dyDescent="0.5"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</row>
    <row r="286" spans="186:233" ht="19.2" hidden="1" x14ac:dyDescent="0.5"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</row>
    <row r="287" spans="186:233" ht="19.2" hidden="1" x14ac:dyDescent="0.5"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</row>
    <row r="288" spans="186:233" ht="19.2" hidden="1" x14ac:dyDescent="0.5"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</row>
    <row r="289" spans="186:233" ht="19.2" hidden="1" x14ac:dyDescent="0.5"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</row>
    <row r="290" spans="186:233" ht="19.2" hidden="1" x14ac:dyDescent="0.5"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</row>
    <row r="291" spans="186:233" ht="19.2" hidden="1" x14ac:dyDescent="0.5"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</row>
    <row r="292" spans="186:233" ht="19.2" hidden="1" x14ac:dyDescent="0.5"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</row>
    <row r="293" spans="186:233" ht="19.2" hidden="1" x14ac:dyDescent="0.5"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</row>
    <row r="294" spans="186:233" ht="19.2" hidden="1" x14ac:dyDescent="0.5"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</row>
    <row r="295" spans="186:233" ht="19.2" hidden="1" x14ac:dyDescent="0.5"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</row>
    <row r="296" spans="186:233" ht="19.2" hidden="1" x14ac:dyDescent="0.5"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</row>
    <row r="297" spans="186:233" ht="19.2" hidden="1" x14ac:dyDescent="0.5"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</row>
    <row r="298" spans="186:233" ht="19.2" hidden="1" x14ac:dyDescent="0.5"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</row>
    <row r="299" spans="186:233" ht="19.2" hidden="1" x14ac:dyDescent="0.5"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</row>
    <row r="300" spans="186:233" ht="19.2" hidden="1" x14ac:dyDescent="0.5"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</row>
    <row r="301" spans="186:233" ht="19.2" hidden="1" x14ac:dyDescent="0.5"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</row>
    <row r="302" spans="186:233" ht="19.2" hidden="1" x14ac:dyDescent="0.5"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</row>
    <row r="303" spans="186:233" ht="19.2" hidden="1" x14ac:dyDescent="0.5"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</row>
    <row r="304" spans="186:233" ht="19.2" hidden="1" x14ac:dyDescent="0.5"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</row>
    <row r="305" spans="186:233" ht="19.2" hidden="1" x14ac:dyDescent="0.5"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</row>
    <row r="306" spans="186:233" ht="19.2" hidden="1" x14ac:dyDescent="0.5"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</row>
    <row r="307" spans="186:233" ht="19.2" hidden="1" x14ac:dyDescent="0.5"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</row>
    <row r="308" spans="186:233" ht="19.2" hidden="1" x14ac:dyDescent="0.5"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</row>
    <row r="309" spans="186:233" ht="19.2" hidden="1" x14ac:dyDescent="0.5"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</row>
    <row r="310" spans="186:233" ht="19.2" hidden="1" x14ac:dyDescent="0.5"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</row>
    <row r="311" spans="186:233" ht="19.2" hidden="1" x14ac:dyDescent="0.5"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</row>
    <row r="312" spans="186:233" ht="19.2" hidden="1" x14ac:dyDescent="0.5"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</row>
    <row r="313" spans="186:233" ht="19.2" hidden="1" x14ac:dyDescent="0.5"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</row>
    <row r="314" spans="186:233" ht="19.2" hidden="1" x14ac:dyDescent="0.5"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</row>
    <row r="315" spans="186:233" ht="19.2" hidden="1" x14ac:dyDescent="0.5"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</row>
    <row r="316" spans="186:233" ht="19.2" hidden="1" x14ac:dyDescent="0.5"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</row>
    <row r="317" spans="186:233" ht="19.2" hidden="1" x14ac:dyDescent="0.5"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</row>
    <row r="318" spans="186:233" ht="19.2" hidden="1" x14ac:dyDescent="0.5"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</row>
    <row r="319" spans="186:233" ht="19.2" hidden="1" x14ac:dyDescent="0.5"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</row>
    <row r="320" spans="186:233" ht="19.2" hidden="1" x14ac:dyDescent="0.5"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</row>
    <row r="321" spans="186:233" ht="19.2" hidden="1" x14ac:dyDescent="0.5"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</row>
    <row r="322" spans="186:233" ht="19.2" hidden="1" x14ac:dyDescent="0.5"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</row>
    <row r="323" spans="186:233" ht="19.2" hidden="1" x14ac:dyDescent="0.5"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</row>
    <row r="324" spans="186:233" ht="19.2" hidden="1" x14ac:dyDescent="0.5"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</row>
    <row r="325" spans="186:233" ht="19.2" hidden="1" x14ac:dyDescent="0.5"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</row>
    <row r="326" spans="186:233" ht="19.2" hidden="1" x14ac:dyDescent="0.5"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</row>
    <row r="327" spans="186:233" ht="19.2" hidden="1" x14ac:dyDescent="0.5"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</row>
    <row r="328" spans="186:233" ht="19.2" hidden="1" x14ac:dyDescent="0.5"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</row>
    <row r="329" spans="186:233" ht="19.2" hidden="1" x14ac:dyDescent="0.5"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</row>
    <row r="330" spans="186:233" ht="19.2" hidden="1" x14ac:dyDescent="0.5"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</row>
    <row r="331" spans="186:233" ht="19.2" hidden="1" x14ac:dyDescent="0.5"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</row>
    <row r="332" spans="186:233" ht="19.2" hidden="1" x14ac:dyDescent="0.5"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</row>
    <row r="333" spans="186:233" ht="19.2" hidden="1" x14ac:dyDescent="0.5"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</row>
    <row r="334" spans="186:233" ht="19.2" hidden="1" x14ac:dyDescent="0.5"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</row>
    <row r="335" spans="186:233" ht="19.2" hidden="1" x14ac:dyDescent="0.5"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</row>
    <row r="336" spans="186:233" ht="19.2" hidden="1" x14ac:dyDescent="0.5"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</row>
    <row r="337" spans="186:233" ht="19.2" hidden="1" x14ac:dyDescent="0.5"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</row>
    <row r="338" spans="186:233" ht="19.2" hidden="1" x14ac:dyDescent="0.5"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</row>
    <row r="339" spans="186:233" ht="19.2" hidden="1" x14ac:dyDescent="0.5"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</row>
    <row r="340" spans="186:233" ht="19.2" hidden="1" x14ac:dyDescent="0.5"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</row>
    <row r="341" spans="186:233" ht="19.2" hidden="1" x14ac:dyDescent="0.5"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</row>
    <row r="342" spans="186:233" ht="19.2" hidden="1" x14ac:dyDescent="0.5"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</row>
    <row r="343" spans="186:233" ht="19.2" hidden="1" x14ac:dyDescent="0.5"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</row>
    <row r="344" spans="186:233" ht="19.2" hidden="1" x14ac:dyDescent="0.5"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</row>
    <row r="345" spans="186:233" ht="19.2" hidden="1" x14ac:dyDescent="0.5"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</row>
    <row r="346" spans="186:233" ht="19.2" hidden="1" x14ac:dyDescent="0.5"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</row>
    <row r="347" spans="186:233" ht="19.2" hidden="1" x14ac:dyDescent="0.5"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</row>
    <row r="348" spans="186:233" ht="19.2" hidden="1" x14ac:dyDescent="0.5"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</row>
    <row r="349" spans="186:233" ht="19.2" hidden="1" x14ac:dyDescent="0.5"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</row>
    <row r="350" spans="186:233" ht="19.2" hidden="1" x14ac:dyDescent="0.5"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</row>
    <row r="351" spans="186:233" ht="19.2" hidden="1" x14ac:dyDescent="0.5"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</row>
    <row r="352" spans="186:233" ht="19.2" hidden="1" x14ac:dyDescent="0.5"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</row>
    <row r="353" spans="186:233" ht="19.2" hidden="1" x14ac:dyDescent="0.5"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</row>
    <row r="354" spans="186:233" ht="19.2" hidden="1" x14ac:dyDescent="0.5"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</row>
    <row r="355" spans="186:233" ht="19.2" hidden="1" x14ac:dyDescent="0.5"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</row>
    <row r="356" spans="186:233" ht="19.2" hidden="1" x14ac:dyDescent="0.5"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</row>
    <row r="357" spans="186:233" ht="19.2" hidden="1" x14ac:dyDescent="0.5"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</row>
    <row r="358" spans="186:233" ht="19.2" hidden="1" x14ac:dyDescent="0.5"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</row>
    <row r="359" spans="186:233" ht="19.2" hidden="1" x14ac:dyDescent="0.5"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</row>
    <row r="360" spans="186:233" ht="19.2" hidden="1" x14ac:dyDescent="0.5"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</row>
    <row r="361" spans="186:233" ht="19.2" hidden="1" x14ac:dyDescent="0.5"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</row>
    <row r="362" spans="186:233" ht="19.2" hidden="1" x14ac:dyDescent="0.5"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</row>
    <row r="363" spans="186:233" ht="19.2" hidden="1" x14ac:dyDescent="0.5"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</row>
    <row r="364" spans="186:233" ht="19.2" hidden="1" x14ac:dyDescent="0.5"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</row>
    <row r="365" spans="186:233" ht="19.2" hidden="1" x14ac:dyDescent="0.5"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</row>
    <row r="366" spans="186:233" ht="19.2" hidden="1" x14ac:dyDescent="0.5"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</row>
    <row r="367" spans="186:233" ht="19.2" hidden="1" x14ac:dyDescent="0.5"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</row>
    <row r="368" spans="186:233" ht="19.2" hidden="1" x14ac:dyDescent="0.5"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</row>
    <row r="369" spans="186:233" ht="19.2" hidden="1" x14ac:dyDescent="0.5"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</row>
    <row r="370" spans="186:233" ht="19.2" hidden="1" x14ac:dyDescent="0.5"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</row>
    <row r="371" spans="186:233" ht="19.2" hidden="1" x14ac:dyDescent="0.5"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</row>
    <row r="372" spans="186:233" ht="19.2" hidden="1" x14ac:dyDescent="0.5"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</row>
    <row r="373" spans="186:233" ht="19.2" hidden="1" x14ac:dyDescent="0.5"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</row>
    <row r="374" spans="186:233" ht="19.2" hidden="1" x14ac:dyDescent="0.5"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</row>
    <row r="375" spans="186:233" ht="19.2" hidden="1" x14ac:dyDescent="0.5"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</row>
    <row r="376" spans="186:233" ht="19.2" hidden="1" x14ac:dyDescent="0.5"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</row>
    <row r="377" spans="186:233" ht="19.2" hidden="1" x14ac:dyDescent="0.5"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</row>
    <row r="378" spans="186:233" ht="19.2" hidden="1" x14ac:dyDescent="0.5"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</row>
    <row r="379" spans="186:233" ht="19.2" hidden="1" x14ac:dyDescent="0.5"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</row>
    <row r="380" spans="186:233" ht="19.2" hidden="1" x14ac:dyDescent="0.5"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</row>
    <row r="381" spans="186:233" ht="19.2" hidden="1" x14ac:dyDescent="0.5"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</row>
    <row r="382" spans="186:233" ht="19.2" hidden="1" x14ac:dyDescent="0.5"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</row>
    <row r="383" spans="186:233" ht="19.2" hidden="1" x14ac:dyDescent="0.5"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</row>
    <row r="384" spans="186:233" ht="19.2" hidden="1" x14ac:dyDescent="0.5"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</row>
    <row r="385" spans="186:233" ht="19.2" hidden="1" x14ac:dyDescent="0.5"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</row>
    <row r="386" spans="186:233" ht="19.2" hidden="1" x14ac:dyDescent="0.5"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</row>
    <row r="387" spans="186:233" ht="19.2" hidden="1" x14ac:dyDescent="0.5"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</row>
    <row r="388" spans="186:233" ht="19.2" hidden="1" x14ac:dyDescent="0.5"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</row>
    <row r="389" spans="186:233" ht="19.2" hidden="1" x14ac:dyDescent="0.5"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</row>
    <row r="390" spans="186:233" ht="19.2" hidden="1" x14ac:dyDescent="0.5"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</row>
    <row r="391" spans="186:233" ht="19.2" hidden="1" x14ac:dyDescent="0.5"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</row>
    <row r="392" spans="186:233" ht="19.2" hidden="1" x14ac:dyDescent="0.5"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</row>
    <row r="393" spans="186:233" ht="19.2" hidden="1" x14ac:dyDescent="0.5"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</row>
    <row r="394" spans="186:233" ht="19.2" hidden="1" x14ac:dyDescent="0.5"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</row>
    <row r="395" spans="186:233" ht="19.2" hidden="1" x14ac:dyDescent="0.5"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</row>
    <row r="396" spans="186:233" ht="19.2" hidden="1" x14ac:dyDescent="0.5"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</row>
    <row r="397" spans="186:233" ht="19.2" hidden="1" x14ac:dyDescent="0.5"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</row>
    <row r="398" spans="186:233" ht="19.2" hidden="1" x14ac:dyDescent="0.5"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</row>
    <row r="399" spans="186:233" ht="19.2" hidden="1" x14ac:dyDescent="0.5"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</row>
    <row r="400" spans="186:233" ht="19.2" hidden="1" x14ac:dyDescent="0.5"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</row>
    <row r="401" spans="9:233" ht="19.2" hidden="1" x14ac:dyDescent="0.5"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</row>
    <row r="402" spans="9:233" ht="19.2" hidden="1" x14ac:dyDescent="0.5"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</row>
    <row r="403" spans="9:233" ht="19.2" hidden="1" x14ac:dyDescent="0.5"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</row>
    <row r="404" spans="9:233" ht="19.2" hidden="1" x14ac:dyDescent="0.5"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</row>
    <row r="405" spans="9:233" ht="19.2" hidden="1" x14ac:dyDescent="0.5"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</row>
    <row r="406" spans="9:233" ht="19.2" hidden="1" x14ac:dyDescent="0.5"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</row>
    <row r="407" spans="9:233" ht="19.2" hidden="1" x14ac:dyDescent="0.5"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</row>
    <row r="408" spans="9:233" ht="19.2" hidden="1" x14ac:dyDescent="0.5"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</row>
    <row r="409" spans="9:233" ht="19.2" hidden="1" x14ac:dyDescent="0.5"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</row>
    <row r="410" spans="9:233" ht="19.2" hidden="1" x14ac:dyDescent="0.5"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</row>
    <row r="411" spans="9:233" ht="19.2" hidden="1" x14ac:dyDescent="0.5"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</row>
    <row r="412" spans="9:233" ht="19.2" hidden="1" x14ac:dyDescent="0.5"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</row>
    <row r="413" spans="9:233" ht="19.2" hidden="1" x14ac:dyDescent="0.5"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</row>
    <row r="414" spans="9:233" ht="19.2" hidden="1" x14ac:dyDescent="0.5"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</row>
    <row r="415" spans="9:233" ht="19.2" hidden="1" x14ac:dyDescent="0.5"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</row>
    <row r="416" spans="9:233" ht="19.2" hidden="1" x14ac:dyDescent="0.5">
      <c r="I416" s="1"/>
      <c r="J416" s="1"/>
      <c r="L416" s="1"/>
      <c r="M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</row>
    <row r="417" s="1" customFormat="1" ht="19.2" hidden="1" x14ac:dyDescent="0.5"/>
    <row r="418" s="1" customFormat="1" ht="19.2" hidden="1" x14ac:dyDescent="0.5"/>
    <row r="419" s="1" customFormat="1" ht="19.2" hidden="1" x14ac:dyDescent="0.5"/>
    <row r="420" s="1" customFormat="1" ht="19.2" hidden="1" x14ac:dyDescent="0.5"/>
    <row r="421" s="1" customFormat="1" ht="19.2" hidden="1" x14ac:dyDescent="0.5"/>
    <row r="422" s="1" customFormat="1" ht="19.2" hidden="1" x14ac:dyDescent="0.5"/>
    <row r="423" s="1" customFormat="1" ht="19.2" hidden="1" x14ac:dyDescent="0.5"/>
    <row r="424" s="1" customFormat="1" ht="19.2" hidden="1" x14ac:dyDescent="0.5"/>
    <row r="425" s="1" customFormat="1" ht="19.2" hidden="1" x14ac:dyDescent="0.5"/>
    <row r="426" s="1" customFormat="1" ht="19.2" hidden="1" x14ac:dyDescent="0.5"/>
    <row r="427" s="1" customFormat="1" ht="19.2" hidden="1" x14ac:dyDescent="0.5"/>
    <row r="428" s="1" customFormat="1" ht="19.2" hidden="1" x14ac:dyDescent="0.5"/>
    <row r="429" s="1" customFormat="1" ht="19.2" hidden="1" x14ac:dyDescent="0.5"/>
    <row r="430" s="1" customFormat="1" ht="19.2" hidden="1" x14ac:dyDescent="0.5"/>
    <row r="431" s="1" customFormat="1" ht="19.2" hidden="1" x14ac:dyDescent="0.5"/>
    <row r="432" s="1" customFormat="1" ht="19.2" hidden="1" x14ac:dyDescent="0.5"/>
    <row r="433" s="1" customFormat="1" ht="19.2" hidden="1" x14ac:dyDescent="0.5"/>
    <row r="434" s="1" customFormat="1" ht="19.2" hidden="1" x14ac:dyDescent="0.5"/>
    <row r="435" s="1" customFormat="1" ht="19.2" hidden="1" x14ac:dyDescent="0.5"/>
    <row r="436" s="1" customFormat="1" ht="19.2" hidden="1" x14ac:dyDescent="0.5"/>
    <row r="437" s="1" customFormat="1" ht="19.2" hidden="1" x14ac:dyDescent="0.5"/>
    <row r="438" s="1" customFormat="1" ht="19.2" hidden="1" x14ac:dyDescent="0.5"/>
    <row r="439" s="1" customFormat="1" ht="19.2" hidden="1" x14ac:dyDescent="0.5"/>
    <row r="440" s="1" customFormat="1" ht="19.2" hidden="1" x14ac:dyDescent="0.5"/>
    <row r="441" s="1" customFormat="1" ht="19.2" hidden="1" x14ac:dyDescent="0.5"/>
    <row r="442" s="1" customFormat="1" ht="19.2" hidden="1" x14ac:dyDescent="0.5"/>
    <row r="443" s="1" customFormat="1" ht="19.2" hidden="1" x14ac:dyDescent="0.5"/>
    <row r="444" s="1" customFormat="1" ht="19.2" hidden="1" x14ac:dyDescent="0.5"/>
    <row r="445" s="1" customFormat="1" ht="19.2" hidden="1" x14ac:dyDescent="0.5"/>
    <row r="446" s="1" customFormat="1" ht="19.2" hidden="1" x14ac:dyDescent="0.5"/>
    <row r="447" s="1" customFormat="1" ht="19.2" hidden="1" x14ac:dyDescent="0.5"/>
    <row r="448" s="1" customFormat="1" ht="19.2" hidden="1" x14ac:dyDescent="0.5"/>
    <row r="449" s="1" customFormat="1" ht="19.2" hidden="1" x14ac:dyDescent="0.5"/>
    <row r="450" s="1" customFormat="1" ht="19.2" hidden="1" x14ac:dyDescent="0.5"/>
    <row r="451" s="1" customFormat="1" ht="19.2" hidden="1" x14ac:dyDescent="0.5"/>
    <row r="452" s="1" customFormat="1" ht="19.2" hidden="1" x14ac:dyDescent="0.5"/>
    <row r="453" s="1" customFormat="1" ht="19.2" hidden="1" x14ac:dyDescent="0.5"/>
    <row r="454" s="1" customFormat="1" ht="19.2" hidden="1" x14ac:dyDescent="0.5"/>
    <row r="455" s="1" customFormat="1" ht="19.2" hidden="1" x14ac:dyDescent="0.5"/>
    <row r="456" s="1" customFormat="1" ht="19.2" hidden="1" x14ac:dyDescent="0.5"/>
    <row r="457" s="1" customFormat="1" ht="19.2" hidden="1" x14ac:dyDescent="0.5"/>
    <row r="458" s="1" customFormat="1" ht="19.2" hidden="1" x14ac:dyDescent="0.5"/>
    <row r="459" s="1" customFormat="1" ht="19.2" hidden="1" x14ac:dyDescent="0.5"/>
    <row r="460" s="1" customFormat="1" ht="19.2" hidden="1" x14ac:dyDescent="0.5"/>
    <row r="461" s="1" customFormat="1" ht="19.2" hidden="1" x14ac:dyDescent="0.5"/>
    <row r="462" s="1" customFormat="1" ht="19.2" hidden="1" x14ac:dyDescent="0.5"/>
    <row r="463" s="1" customFormat="1" ht="19.2" hidden="1" x14ac:dyDescent="0.5"/>
    <row r="464" s="1" customFormat="1" ht="19.2" hidden="1" x14ac:dyDescent="0.5"/>
    <row r="465" s="1" customFormat="1" ht="19.2" hidden="1" x14ac:dyDescent="0.5"/>
    <row r="466" s="1" customFormat="1" ht="19.2" hidden="1" x14ac:dyDescent="0.5"/>
    <row r="467" s="1" customFormat="1" ht="19.2" hidden="1" x14ac:dyDescent="0.5"/>
    <row r="468" s="1" customFormat="1" ht="19.2" hidden="1" x14ac:dyDescent="0.5"/>
    <row r="469" s="1" customFormat="1" ht="19.2" hidden="1" x14ac:dyDescent="0.5"/>
    <row r="470" s="1" customFormat="1" ht="19.2" hidden="1" x14ac:dyDescent="0.5"/>
    <row r="471" s="1" customFormat="1" ht="19.2" hidden="1" x14ac:dyDescent="0.5"/>
    <row r="472" s="1" customFormat="1" ht="19.2" hidden="1" x14ac:dyDescent="0.5"/>
    <row r="473" s="1" customFormat="1" ht="19.2" hidden="1" x14ac:dyDescent="0.5"/>
    <row r="474" s="1" customFormat="1" ht="19.2" hidden="1" x14ac:dyDescent="0.5"/>
    <row r="475" s="1" customFormat="1" ht="19.2" hidden="1" x14ac:dyDescent="0.5"/>
    <row r="476" s="1" customFormat="1" ht="19.2" hidden="1" x14ac:dyDescent="0.5"/>
    <row r="477" s="1" customFormat="1" ht="19.2" hidden="1" x14ac:dyDescent="0.5"/>
    <row r="478" s="1" customFormat="1" ht="19.2" hidden="1" x14ac:dyDescent="0.5"/>
    <row r="479" s="1" customFormat="1" ht="19.2" hidden="1" x14ac:dyDescent="0.5"/>
    <row r="480" s="1" customFormat="1" ht="19.2" hidden="1" x14ac:dyDescent="0.5"/>
    <row r="481" s="1" customFormat="1" ht="19.2" hidden="1" x14ac:dyDescent="0.5"/>
    <row r="482" s="1" customFormat="1" ht="19.2" hidden="1" x14ac:dyDescent="0.5"/>
    <row r="483" s="1" customFormat="1" ht="19.2" hidden="1" x14ac:dyDescent="0.5"/>
    <row r="484" s="1" customFormat="1" ht="19.2" hidden="1" x14ac:dyDescent="0.5"/>
    <row r="485" s="1" customFormat="1" ht="19.2" hidden="1" x14ac:dyDescent="0.5"/>
    <row r="486" s="1" customFormat="1" ht="19.2" hidden="1" x14ac:dyDescent="0.5"/>
    <row r="487" s="1" customFormat="1" ht="19.2" hidden="1" x14ac:dyDescent="0.5"/>
    <row r="488" s="1" customFormat="1" ht="19.2" hidden="1" x14ac:dyDescent="0.5"/>
    <row r="489" s="1" customFormat="1" ht="19.2" hidden="1" x14ac:dyDescent="0.5"/>
    <row r="490" s="1" customFormat="1" ht="19.2" hidden="1" x14ac:dyDescent="0.5"/>
    <row r="491" s="1" customFormat="1" ht="19.2" hidden="1" x14ac:dyDescent="0.5"/>
    <row r="492" s="1" customFormat="1" ht="19.2" hidden="1" x14ac:dyDescent="0.5"/>
    <row r="493" s="1" customFormat="1" ht="19.2" hidden="1" x14ac:dyDescent="0.5"/>
    <row r="494" s="1" customFormat="1" ht="19.2" hidden="1" x14ac:dyDescent="0.5"/>
    <row r="495" s="1" customFormat="1" ht="19.2" hidden="1" x14ac:dyDescent="0.5"/>
    <row r="496" s="1" customFormat="1" ht="19.2" hidden="1" x14ac:dyDescent="0.5"/>
    <row r="497" s="1" customFormat="1" ht="19.2" hidden="1" x14ac:dyDescent="0.5"/>
    <row r="498" s="1" customFormat="1" ht="19.2" hidden="1" x14ac:dyDescent="0.5"/>
    <row r="499" s="1" customFormat="1" ht="19.2" hidden="1" x14ac:dyDescent="0.5"/>
    <row r="500" s="1" customFormat="1" ht="19.2" hidden="1" x14ac:dyDescent="0.5"/>
    <row r="501" s="1" customFormat="1" ht="19.2" hidden="1" x14ac:dyDescent="0.5"/>
    <row r="502" s="1" customFormat="1" ht="19.2" hidden="1" x14ac:dyDescent="0.5"/>
    <row r="503" s="1" customFormat="1" ht="19.2" hidden="1" x14ac:dyDescent="0.5"/>
    <row r="504" s="1" customFormat="1" ht="19.2" hidden="1" x14ac:dyDescent="0.5"/>
    <row r="505" s="1" customFormat="1" ht="19.2" hidden="1" x14ac:dyDescent="0.5"/>
    <row r="506" s="1" customFormat="1" ht="19.2" hidden="1" x14ac:dyDescent="0.5"/>
    <row r="507" s="1" customFormat="1" ht="19.2" hidden="1" x14ac:dyDescent="0.5"/>
    <row r="508" s="1" customFormat="1" ht="19.2" hidden="1" x14ac:dyDescent="0.5"/>
    <row r="509" s="1" customFormat="1" ht="19.2" hidden="1" x14ac:dyDescent="0.5"/>
    <row r="510" s="1" customFormat="1" ht="19.2" hidden="1" x14ac:dyDescent="0.5"/>
    <row r="511" s="1" customFormat="1" ht="19.2" hidden="1" x14ac:dyDescent="0.5"/>
    <row r="512" s="1" customFormat="1" ht="19.2" hidden="1" x14ac:dyDescent="0.5"/>
    <row r="513" s="1" customFormat="1" ht="19.2" hidden="1" x14ac:dyDescent="0.5"/>
    <row r="514" s="1" customFormat="1" ht="19.2" hidden="1" x14ac:dyDescent="0.5"/>
    <row r="515" s="1" customFormat="1" ht="19.2" hidden="1" x14ac:dyDescent="0.5"/>
    <row r="516" s="1" customFormat="1" ht="19.2" hidden="1" x14ac:dyDescent="0.5"/>
    <row r="517" s="1" customFormat="1" ht="19.2" hidden="1" x14ac:dyDescent="0.5"/>
    <row r="518" s="1" customFormat="1" ht="19.2" hidden="1" x14ac:dyDescent="0.5"/>
    <row r="519" s="1" customFormat="1" ht="19.2" hidden="1" x14ac:dyDescent="0.5"/>
    <row r="520" s="1" customFormat="1" ht="19.2" hidden="1" x14ac:dyDescent="0.5"/>
    <row r="521" s="1" customFormat="1" ht="19.2" hidden="1" x14ac:dyDescent="0.5"/>
    <row r="522" s="1" customFormat="1" ht="19.2" hidden="1" x14ac:dyDescent="0.5"/>
    <row r="523" s="1" customFormat="1" ht="19.2" hidden="1" x14ac:dyDescent="0.5"/>
    <row r="524" s="1" customFormat="1" ht="19.2" hidden="1" x14ac:dyDescent="0.5"/>
    <row r="525" s="1" customFormat="1" ht="19.2" hidden="1" x14ac:dyDescent="0.5"/>
    <row r="526" s="1" customFormat="1" ht="19.2" hidden="1" x14ac:dyDescent="0.5"/>
    <row r="527" s="1" customFormat="1" ht="19.2" hidden="1" x14ac:dyDescent="0.5"/>
    <row r="528" s="1" customFormat="1" ht="19.2" hidden="1" x14ac:dyDescent="0.5"/>
    <row r="529" s="1" customFormat="1" ht="19.2" hidden="1" x14ac:dyDescent="0.5"/>
    <row r="530" s="1" customFormat="1" ht="19.2" hidden="1" x14ac:dyDescent="0.5"/>
    <row r="531" s="1" customFormat="1" ht="19.2" hidden="1" x14ac:dyDescent="0.5"/>
    <row r="532" s="1" customFormat="1" ht="19.2" hidden="1" x14ac:dyDescent="0.5"/>
    <row r="533" s="1" customFormat="1" ht="19.2" hidden="1" x14ac:dyDescent="0.5"/>
    <row r="534" s="1" customFormat="1" ht="19.2" hidden="1" x14ac:dyDescent="0.5"/>
    <row r="535" s="1" customFormat="1" ht="19.2" hidden="1" x14ac:dyDescent="0.5"/>
    <row r="536" s="1" customFormat="1" ht="19.2" hidden="1" x14ac:dyDescent="0.5"/>
    <row r="537" s="1" customFormat="1" ht="19.2" hidden="1" x14ac:dyDescent="0.5"/>
    <row r="538" s="1" customFormat="1" ht="19.2" hidden="1" x14ac:dyDescent="0.5"/>
    <row r="539" s="1" customFormat="1" ht="19.2" hidden="1" x14ac:dyDescent="0.5"/>
    <row r="540" s="1" customFormat="1" ht="19.2" hidden="1" x14ac:dyDescent="0.5"/>
    <row r="541" s="1" customFormat="1" ht="19.2" hidden="1" x14ac:dyDescent="0.5"/>
    <row r="542" s="1" customFormat="1" ht="19.2" hidden="1" x14ac:dyDescent="0.5"/>
    <row r="543" s="1" customFormat="1" ht="19.2" hidden="1" x14ac:dyDescent="0.5"/>
    <row r="544" s="1" customFormat="1" ht="19.2" hidden="1" x14ac:dyDescent="0.5"/>
    <row r="545" s="1" customFormat="1" ht="19.2" hidden="1" x14ac:dyDescent="0.5"/>
    <row r="546" s="1" customFormat="1" ht="19.2" hidden="1" x14ac:dyDescent="0.5"/>
    <row r="547" s="1" customFormat="1" ht="19.2" hidden="1" x14ac:dyDescent="0.5"/>
    <row r="548" s="1" customFormat="1" ht="19.2" hidden="1" x14ac:dyDescent="0.5"/>
    <row r="549" s="1" customFormat="1" ht="19.2" hidden="1" x14ac:dyDescent="0.5"/>
    <row r="550" s="1" customFormat="1" ht="19.2" hidden="1" x14ac:dyDescent="0.5"/>
    <row r="551" s="1" customFormat="1" ht="19.2" hidden="1" x14ac:dyDescent="0.5"/>
    <row r="552" s="1" customFormat="1" ht="19.2" hidden="1" x14ac:dyDescent="0.5"/>
    <row r="553" s="1" customFormat="1" ht="19.2" hidden="1" x14ac:dyDescent="0.5"/>
    <row r="554" s="1" customFormat="1" ht="19.2" hidden="1" x14ac:dyDescent="0.5"/>
    <row r="555" s="1" customFormat="1" ht="19.2" hidden="1" x14ac:dyDescent="0.5"/>
    <row r="556" s="1" customFormat="1" ht="19.2" hidden="1" x14ac:dyDescent="0.5"/>
    <row r="557" s="1" customFormat="1" ht="19.2" hidden="1" x14ac:dyDescent="0.5"/>
    <row r="558" s="1" customFormat="1" ht="19.2" hidden="1" x14ac:dyDescent="0.5"/>
    <row r="559" s="1" customFormat="1" ht="19.2" hidden="1" x14ac:dyDescent="0.5"/>
    <row r="560" s="1" customFormat="1" ht="19.2" hidden="1" x14ac:dyDescent="0.5"/>
    <row r="561" s="1" customFormat="1" ht="19.2" hidden="1" x14ac:dyDescent="0.5"/>
    <row r="562" s="1" customFormat="1" ht="19.2" hidden="1" x14ac:dyDescent="0.5"/>
    <row r="563" s="1" customFormat="1" ht="19.2" hidden="1" x14ac:dyDescent="0.5"/>
    <row r="564" s="1" customFormat="1" ht="19.2" hidden="1" x14ac:dyDescent="0.5"/>
    <row r="565" s="1" customFormat="1" ht="19.2" hidden="1" x14ac:dyDescent="0.5"/>
    <row r="566" s="1" customFormat="1" ht="19.2" hidden="1" x14ac:dyDescent="0.5"/>
    <row r="567" s="1" customFormat="1" ht="19.2" hidden="1" x14ac:dyDescent="0.5"/>
    <row r="568" s="1" customFormat="1" ht="19.2" hidden="1" x14ac:dyDescent="0.5"/>
    <row r="569" s="1" customFormat="1" ht="19.2" hidden="1" x14ac:dyDescent="0.5"/>
    <row r="570" s="1" customFormat="1" ht="19.2" hidden="1" x14ac:dyDescent="0.5"/>
    <row r="571" s="1" customFormat="1" ht="19.2" hidden="1" x14ac:dyDescent="0.5"/>
    <row r="572" s="1" customFormat="1" ht="19.2" hidden="1" x14ac:dyDescent="0.5"/>
    <row r="573" s="1" customFormat="1" ht="19.2" hidden="1" x14ac:dyDescent="0.5"/>
    <row r="574" s="1" customFormat="1" ht="19.2" hidden="1" x14ac:dyDescent="0.5"/>
    <row r="575" s="1" customFormat="1" ht="19.2" hidden="1" x14ac:dyDescent="0.5"/>
    <row r="576" s="1" customFormat="1" ht="19.2" hidden="1" x14ac:dyDescent="0.5"/>
    <row r="577" s="1" customFormat="1" ht="19.2" hidden="1" x14ac:dyDescent="0.5"/>
    <row r="578" s="1" customFormat="1" ht="19.2" hidden="1" x14ac:dyDescent="0.5"/>
    <row r="579" s="1" customFormat="1" ht="19.2" hidden="1" x14ac:dyDescent="0.5"/>
    <row r="580" s="1" customFormat="1" ht="19.2" hidden="1" x14ac:dyDescent="0.5"/>
    <row r="581" s="1" customFormat="1" ht="19.2" hidden="1" x14ac:dyDescent="0.5"/>
    <row r="582" s="1" customFormat="1" ht="19.2" hidden="1" x14ac:dyDescent="0.5"/>
    <row r="583" s="1" customFormat="1" ht="19.2" hidden="1" x14ac:dyDescent="0.5"/>
    <row r="584" s="1" customFormat="1" ht="19.2" hidden="1" x14ac:dyDescent="0.5"/>
    <row r="585" s="1" customFormat="1" ht="19.2" hidden="1" x14ac:dyDescent="0.5"/>
    <row r="586" s="1" customFormat="1" ht="19.2" hidden="1" x14ac:dyDescent="0.5"/>
    <row r="587" s="1" customFormat="1" ht="19.2" hidden="1" x14ac:dyDescent="0.5"/>
    <row r="588" s="1" customFormat="1" ht="19.2" hidden="1" x14ac:dyDescent="0.5"/>
    <row r="589" s="1" customFormat="1" ht="19.2" hidden="1" x14ac:dyDescent="0.5"/>
    <row r="590" s="1" customFormat="1" ht="19.2" hidden="1" x14ac:dyDescent="0.5"/>
    <row r="591" s="1" customFormat="1" ht="19.2" hidden="1" x14ac:dyDescent="0.5"/>
    <row r="592" s="1" customFormat="1" ht="19.2" hidden="1" x14ac:dyDescent="0.5"/>
    <row r="593" s="1" customFormat="1" ht="19.2" hidden="1" x14ac:dyDescent="0.5"/>
    <row r="594" s="1" customFormat="1" ht="19.2" hidden="1" x14ac:dyDescent="0.5"/>
    <row r="595" s="1" customFormat="1" ht="19.2" hidden="1" x14ac:dyDescent="0.5"/>
    <row r="596" s="1" customFormat="1" ht="19.2" hidden="1" x14ac:dyDescent="0.5"/>
    <row r="597" s="1" customFormat="1" ht="19.2" hidden="1" x14ac:dyDescent="0.5"/>
    <row r="598" s="1" customFormat="1" ht="19.2" hidden="1" x14ac:dyDescent="0.5"/>
    <row r="599" s="1" customFormat="1" ht="19.2" hidden="1" x14ac:dyDescent="0.5"/>
    <row r="600" s="1" customFormat="1" ht="19.2" hidden="1" x14ac:dyDescent="0.5"/>
    <row r="601" s="1" customFormat="1" ht="19.2" hidden="1" x14ac:dyDescent="0.5"/>
    <row r="602" s="1" customFormat="1" ht="19.2" hidden="1" x14ac:dyDescent="0.5"/>
    <row r="603" s="1" customFormat="1" ht="19.2" hidden="1" x14ac:dyDescent="0.5"/>
    <row r="604" s="1" customFormat="1" ht="19.2" hidden="1" x14ac:dyDescent="0.5"/>
    <row r="605" s="1" customFormat="1" ht="19.2" hidden="1" x14ac:dyDescent="0.5"/>
    <row r="606" s="1" customFormat="1" ht="19.2" hidden="1" x14ac:dyDescent="0.5"/>
    <row r="607" s="1" customFormat="1" ht="19.2" hidden="1" x14ac:dyDescent="0.5"/>
    <row r="608" s="1" customFormat="1" ht="19.2" hidden="1" x14ac:dyDescent="0.5"/>
    <row r="609" s="1" customFormat="1" ht="19.2" hidden="1" x14ac:dyDescent="0.5"/>
    <row r="610" s="1" customFormat="1" ht="19.2" hidden="1" x14ac:dyDescent="0.5"/>
    <row r="611" s="1" customFormat="1" ht="19.2" hidden="1" x14ac:dyDescent="0.5"/>
    <row r="612" s="1" customFormat="1" ht="19.2" hidden="1" x14ac:dyDescent="0.5"/>
    <row r="613" s="1" customFormat="1" ht="19.2" hidden="1" x14ac:dyDescent="0.5"/>
    <row r="614" s="1" customFormat="1" ht="19.2" hidden="1" x14ac:dyDescent="0.5"/>
    <row r="615" s="1" customFormat="1" ht="19.2" hidden="1" x14ac:dyDescent="0.5"/>
    <row r="616" s="1" customFormat="1" ht="19.2" hidden="1" x14ac:dyDescent="0.5"/>
    <row r="617" s="1" customFormat="1" ht="19.2" hidden="1" x14ac:dyDescent="0.5"/>
    <row r="618" s="1" customFormat="1" ht="19.2" hidden="1" x14ac:dyDescent="0.5"/>
    <row r="619" s="1" customFormat="1" ht="19.2" hidden="1" x14ac:dyDescent="0.5"/>
    <row r="620" s="1" customFormat="1" ht="19.2" hidden="1" x14ac:dyDescent="0.5"/>
    <row r="621" s="1" customFormat="1" ht="19.2" hidden="1" x14ac:dyDescent="0.5"/>
    <row r="622" s="1" customFormat="1" ht="19.2" hidden="1" x14ac:dyDescent="0.5"/>
    <row r="623" s="1" customFormat="1" ht="19.2" hidden="1" x14ac:dyDescent="0.5"/>
    <row r="624" s="1" customFormat="1" ht="19.2" hidden="1" x14ac:dyDescent="0.5"/>
    <row r="625" s="1" customFormat="1" ht="19.2" hidden="1" x14ac:dyDescent="0.5"/>
    <row r="626" s="1" customFormat="1" ht="19.2" hidden="1" x14ac:dyDescent="0.5"/>
    <row r="627" s="1" customFormat="1" ht="19.2" hidden="1" x14ac:dyDescent="0.5"/>
    <row r="628" s="1" customFormat="1" ht="19.2" hidden="1" x14ac:dyDescent="0.5"/>
    <row r="629" s="1" customFormat="1" ht="19.2" hidden="1" x14ac:dyDescent="0.5"/>
    <row r="630" s="1" customFormat="1" ht="19.2" hidden="1" x14ac:dyDescent="0.5"/>
    <row r="631" s="1" customFormat="1" ht="19.2" hidden="1" x14ac:dyDescent="0.5"/>
    <row r="632" s="1" customFormat="1" ht="19.2" hidden="1" x14ac:dyDescent="0.5"/>
    <row r="633" s="1" customFormat="1" ht="19.2" hidden="1" x14ac:dyDescent="0.5"/>
    <row r="634" s="1" customFormat="1" ht="19.2" hidden="1" x14ac:dyDescent="0.5"/>
    <row r="635" s="1" customFormat="1" ht="19.2" hidden="1" x14ac:dyDescent="0.5"/>
    <row r="636" s="1" customFormat="1" ht="19.2" hidden="1" x14ac:dyDescent="0.5"/>
    <row r="637" s="1" customFormat="1" ht="19.2" hidden="1" x14ac:dyDescent="0.5"/>
    <row r="638" s="1" customFormat="1" ht="19.2" hidden="1" x14ac:dyDescent="0.5"/>
    <row r="639" s="1" customFormat="1" ht="19.2" hidden="1" x14ac:dyDescent="0.5"/>
    <row r="640" s="1" customFormat="1" ht="19.2" hidden="1" x14ac:dyDescent="0.5"/>
    <row r="641" s="1" customFormat="1" ht="19.2" hidden="1" x14ac:dyDescent="0.5"/>
    <row r="642" s="1" customFormat="1" ht="19.2" hidden="1" x14ac:dyDescent="0.5"/>
    <row r="643" s="1" customFormat="1" ht="19.2" hidden="1" x14ac:dyDescent="0.5"/>
    <row r="644" s="1" customFormat="1" ht="19.2" hidden="1" x14ac:dyDescent="0.5"/>
    <row r="645" s="1" customFormat="1" ht="19.2" hidden="1" x14ac:dyDescent="0.5"/>
    <row r="646" s="1" customFormat="1" ht="19.2" hidden="1" x14ac:dyDescent="0.5"/>
    <row r="647" s="1" customFormat="1" ht="19.2" hidden="1" x14ac:dyDescent="0.5"/>
    <row r="648" s="1" customFormat="1" ht="19.2" hidden="1" x14ac:dyDescent="0.5"/>
    <row r="649" s="1" customFormat="1" ht="19.2" hidden="1" x14ac:dyDescent="0.5"/>
    <row r="650" s="1" customFormat="1" ht="19.2" hidden="1" x14ac:dyDescent="0.5"/>
    <row r="651" s="1" customFormat="1" ht="19.2" hidden="1" x14ac:dyDescent="0.5"/>
    <row r="652" s="1" customFormat="1" ht="19.2" hidden="1" x14ac:dyDescent="0.5"/>
    <row r="653" s="1" customFormat="1" ht="19.2" hidden="1" x14ac:dyDescent="0.5"/>
    <row r="654" s="1" customFormat="1" ht="19.2" hidden="1" x14ac:dyDescent="0.5"/>
    <row r="655" s="1" customFormat="1" ht="19.2" hidden="1" x14ac:dyDescent="0.5"/>
    <row r="656" s="1" customFormat="1" ht="19.2" hidden="1" x14ac:dyDescent="0.5"/>
    <row r="657" s="1" customFormat="1" ht="19.2" hidden="1" x14ac:dyDescent="0.5"/>
    <row r="658" s="1" customFormat="1" ht="19.2" hidden="1" x14ac:dyDescent="0.5"/>
    <row r="659" s="1" customFormat="1" ht="19.2" hidden="1" x14ac:dyDescent="0.5"/>
    <row r="660" s="1" customFormat="1" ht="19.2" hidden="1" x14ac:dyDescent="0.5"/>
    <row r="661" s="1" customFormat="1" ht="19.2" hidden="1" x14ac:dyDescent="0.5"/>
    <row r="662" s="1" customFormat="1" ht="19.2" hidden="1" x14ac:dyDescent="0.5"/>
    <row r="663" s="1" customFormat="1" ht="19.2" hidden="1" x14ac:dyDescent="0.5"/>
    <row r="664" s="1" customFormat="1" ht="19.2" hidden="1" x14ac:dyDescent="0.5"/>
    <row r="665" s="1" customFormat="1" ht="19.2" hidden="1" x14ac:dyDescent="0.5"/>
    <row r="666" s="1" customFormat="1" ht="19.2" hidden="1" x14ac:dyDescent="0.5"/>
    <row r="667" s="1" customFormat="1" ht="19.2" hidden="1" x14ac:dyDescent="0.5"/>
    <row r="668" s="1" customFormat="1" ht="19.2" hidden="1" x14ac:dyDescent="0.5"/>
    <row r="669" s="1" customFormat="1" ht="19.2" hidden="1" x14ac:dyDescent="0.5"/>
    <row r="670" s="1" customFormat="1" ht="19.2" hidden="1" x14ac:dyDescent="0.5"/>
    <row r="671" s="1" customFormat="1" ht="19.2" hidden="1" x14ac:dyDescent="0.5"/>
    <row r="672" s="1" customFormat="1" ht="19.2" hidden="1" x14ac:dyDescent="0.5"/>
    <row r="673" s="1" customFormat="1" ht="19.2" hidden="1" x14ac:dyDescent="0.5"/>
    <row r="674" s="1" customFormat="1" ht="19.2" hidden="1" x14ac:dyDescent="0.5"/>
    <row r="675" s="1" customFormat="1" ht="19.2" hidden="1" x14ac:dyDescent="0.5"/>
    <row r="676" s="1" customFormat="1" ht="19.2" hidden="1" x14ac:dyDescent="0.5"/>
    <row r="677" s="1" customFormat="1" ht="19.2" hidden="1" x14ac:dyDescent="0.5"/>
    <row r="678" s="1" customFormat="1" ht="19.2" hidden="1" x14ac:dyDescent="0.5"/>
    <row r="679" s="1" customFormat="1" ht="19.2" hidden="1" x14ac:dyDescent="0.5"/>
    <row r="680" s="1" customFormat="1" ht="19.2" hidden="1" x14ac:dyDescent="0.5"/>
    <row r="681" s="1" customFormat="1" ht="19.2" hidden="1" x14ac:dyDescent="0.5"/>
    <row r="682" s="1" customFormat="1" ht="19.2" hidden="1" x14ac:dyDescent="0.5"/>
    <row r="683" s="1" customFormat="1" ht="19.2" hidden="1" x14ac:dyDescent="0.5"/>
    <row r="684" s="1" customFormat="1" ht="19.2" hidden="1" x14ac:dyDescent="0.5"/>
    <row r="685" s="1" customFormat="1" ht="19.2" hidden="1" x14ac:dyDescent="0.5"/>
    <row r="686" s="1" customFormat="1" ht="19.2" hidden="1" x14ac:dyDescent="0.5"/>
    <row r="687" s="1" customFormat="1" ht="19.2" hidden="1" x14ac:dyDescent="0.5"/>
    <row r="688" s="1" customFormat="1" ht="19.2" hidden="1" x14ac:dyDescent="0.5"/>
    <row r="689" s="1" customFormat="1" ht="19.2" hidden="1" x14ac:dyDescent="0.5"/>
    <row r="690" s="1" customFormat="1" ht="19.2" hidden="1" x14ac:dyDescent="0.5"/>
    <row r="691" s="1" customFormat="1" ht="19.2" hidden="1" x14ac:dyDescent="0.5"/>
    <row r="692" s="1" customFormat="1" ht="19.2" hidden="1" x14ac:dyDescent="0.5"/>
    <row r="693" s="1" customFormat="1" ht="19.2" hidden="1" x14ac:dyDescent="0.5"/>
    <row r="694" s="1" customFormat="1" ht="19.2" hidden="1" x14ac:dyDescent="0.5"/>
    <row r="695" s="1" customFormat="1" ht="19.2" hidden="1" x14ac:dyDescent="0.5"/>
    <row r="696" s="1" customFormat="1" ht="19.2" hidden="1" x14ac:dyDescent="0.5"/>
    <row r="697" s="1" customFormat="1" ht="19.2" hidden="1" x14ac:dyDescent="0.5"/>
    <row r="698" s="1" customFormat="1" ht="19.2" hidden="1" x14ac:dyDescent="0.5"/>
    <row r="699" s="1" customFormat="1" ht="19.2" hidden="1" x14ac:dyDescent="0.5"/>
    <row r="700" s="1" customFormat="1" ht="19.2" hidden="1" x14ac:dyDescent="0.5"/>
    <row r="701" s="1" customFormat="1" ht="19.2" hidden="1" x14ac:dyDescent="0.5"/>
    <row r="702" s="1" customFormat="1" ht="19.2" hidden="1" x14ac:dyDescent="0.5"/>
    <row r="703" s="1" customFormat="1" ht="19.2" hidden="1" x14ac:dyDescent="0.5"/>
    <row r="704" s="1" customFormat="1" ht="19.2" hidden="1" x14ac:dyDescent="0.5"/>
    <row r="705" s="1" customFormat="1" ht="19.2" hidden="1" x14ac:dyDescent="0.5"/>
    <row r="706" s="1" customFormat="1" ht="19.2" hidden="1" x14ac:dyDescent="0.5"/>
    <row r="707" s="1" customFormat="1" ht="19.2" hidden="1" x14ac:dyDescent="0.5"/>
    <row r="708" s="1" customFormat="1" ht="19.2" hidden="1" x14ac:dyDescent="0.5"/>
    <row r="709" s="1" customFormat="1" ht="19.2" hidden="1" x14ac:dyDescent="0.5"/>
    <row r="710" s="1" customFormat="1" ht="19.2" hidden="1" x14ac:dyDescent="0.5"/>
    <row r="711" s="1" customFormat="1" ht="19.2" hidden="1" x14ac:dyDescent="0.5"/>
    <row r="712" s="1" customFormat="1" ht="19.2" hidden="1" x14ac:dyDescent="0.5"/>
    <row r="713" s="1" customFormat="1" ht="19.2" hidden="1" x14ac:dyDescent="0.5"/>
    <row r="714" s="1" customFormat="1" ht="19.2" hidden="1" x14ac:dyDescent="0.5"/>
    <row r="715" s="1" customFormat="1" ht="19.2" hidden="1" x14ac:dyDescent="0.5"/>
    <row r="716" s="1" customFormat="1" ht="19.2" hidden="1" x14ac:dyDescent="0.5"/>
    <row r="717" s="1" customFormat="1" ht="19.2" hidden="1" x14ac:dyDescent="0.5"/>
    <row r="718" s="1" customFormat="1" ht="19.2" hidden="1" x14ac:dyDescent="0.5"/>
    <row r="719" s="1" customFormat="1" ht="19.2" hidden="1" x14ac:dyDescent="0.5"/>
    <row r="720" s="1" customFormat="1" ht="19.2" hidden="1" x14ac:dyDescent="0.5"/>
    <row r="721" s="1" customFormat="1" ht="19.2" hidden="1" x14ac:dyDescent="0.5"/>
    <row r="722" s="1" customFormat="1" ht="19.2" hidden="1" x14ac:dyDescent="0.5"/>
    <row r="723" s="1" customFormat="1" ht="19.2" hidden="1" x14ac:dyDescent="0.5"/>
    <row r="724" s="1" customFormat="1" ht="19.2" hidden="1" x14ac:dyDescent="0.5"/>
    <row r="725" s="1" customFormat="1" ht="19.2" hidden="1" x14ac:dyDescent="0.5"/>
    <row r="726" s="1" customFormat="1" ht="19.2" hidden="1" x14ac:dyDescent="0.5"/>
    <row r="727" s="1" customFormat="1" ht="19.2" hidden="1" x14ac:dyDescent="0.5"/>
    <row r="728" s="1" customFormat="1" ht="19.2" hidden="1" x14ac:dyDescent="0.5"/>
    <row r="729" s="1" customFormat="1" ht="19.2" hidden="1" x14ac:dyDescent="0.5"/>
    <row r="730" s="1" customFormat="1" ht="19.2" hidden="1" x14ac:dyDescent="0.5"/>
    <row r="731" s="1" customFormat="1" ht="19.2" hidden="1" x14ac:dyDescent="0.5"/>
    <row r="732" s="1" customFormat="1" ht="19.2" hidden="1" x14ac:dyDescent="0.5"/>
    <row r="733" s="1" customFormat="1" ht="19.2" hidden="1" x14ac:dyDescent="0.5"/>
    <row r="734" s="1" customFormat="1" ht="19.2" hidden="1" x14ac:dyDescent="0.5"/>
    <row r="735" s="1" customFormat="1" ht="19.2" hidden="1" x14ac:dyDescent="0.5"/>
    <row r="736" s="1" customFormat="1" ht="19.2" hidden="1" x14ac:dyDescent="0.5"/>
    <row r="737" s="1" customFormat="1" ht="19.2" hidden="1" x14ac:dyDescent="0.5"/>
    <row r="738" s="1" customFormat="1" ht="19.2" hidden="1" x14ac:dyDescent="0.5"/>
    <row r="739" s="1" customFormat="1" ht="19.2" hidden="1" x14ac:dyDescent="0.5"/>
    <row r="740" s="1" customFormat="1" ht="19.2" hidden="1" x14ac:dyDescent="0.5"/>
    <row r="741" s="1" customFormat="1" ht="19.2" hidden="1" x14ac:dyDescent="0.5"/>
    <row r="742" s="1" customFormat="1" ht="19.2" hidden="1" x14ac:dyDescent="0.5"/>
    <row r="743" s="1" customFormat="1" ht="19.2" hidden="1" x14ac:dyDescent="0.5"/>
    <row r="744" s="1" customFormat="1" ht="19.2" hidden="1" x14ac:dyDescent="0.5"/>
    <row r="745" s="1" customFormat="1" ht="19.2" hidden="1" x14ac:dyDescent="0.5"/>
    <row r="746" s="1" customFormat="1" ht="19.2" hidden="1" x14ac:dyDescent="0.5"/>
    <row r="747" s="1" customFormat="1" ht="19.2" hidden="1" x14ac:dyDescent="0.5"/>
    <row r="748" s="1" customFormat="1" ht="19.2" hidden="1" x14ac:dyDescent="0.5"/>
    <row r="749" s="1" customFormat="1" ht="19.2" hidden="1" x14ac:dyDescent="0.5"/>
    <row r="750" s="1" customFormat="1" ht="19.2" hidden="1" x14ac:dyDescent="0.5"/>
    <row r="751" s="1" customFormat="1" ht="19.2" hidden="1" x14ac:dyDescent="0.5"/>
    <row r="752" s="1" customFormat="1" ht="19.2" hidden="1" x14ac:dyDescent="0.5"/>
    <row r="753" s="1" customFormat="1" ht="19.2" hidden="1" x14ac:dyDescent="0.5"/>
    <row r="754" s="1" customFormat="1" ht="19.2" hidden="1" x14ac:dyDescent="0.5"/>
    <row r="755" s="1" customFormat="1" ht="19.2" hidden="1" x14ac:dyDescent="0.5"/>
    <row r="756" s="1" customFormat="1" ht="19.2" hidden="1" x14ac:dyDescent="0.5"/>
    <row r="757" s="1" customFormat="1" ht="19.2" hidden="1" x14ac:dyDescent="0.5"/>
    <row r="758" s="1" customFormat="1" ht="19.2" hidden="1" x14ac:dyDescent="0.5"/>
    <row r="759" s="1" customFormat="1" ht="19.2" hidden="1" x14ac:dyDescent="0.5"/>
    <row r="760" s="1" customFormat="1" ht="19.2" hidden="1" x14ac:dyDescent="0.5"/>
    <row r="761" s="1" customFormat="1" ht="19.2" hidden="1" x14ac:dyDescent="0.5"/>
    <row r="762" s="1" customFormat="1" ht="19.2" hidden="1" x14ac:dyDescent="0.5"/>
    <row r="763" s="1" customFormat="1" ht="19.2" hidden="1" x14ac:dyDescent="0.5"/>
    <row r="764" s="1" customFormat="1" ht="19.2" hidden="1" x14ac:dyDescent="0.5"/>
    <row r="765" s="1" customFormat="1" ht="19.2" hidden="1" x14ac:dyDescent="0.5"/>
    <row r="766" s="1" customFormat="1" ht="19.2" hidden="1" x14ac:dyDescent="0.5"/>
    <row r="767" s="1" customFormat="1" ht="19.2" hidden="1" x14ac:dyDescent="0.5"/>
    <row r="768" s="1" customFormat="1" ht="19.2" hidden="1" x14ac:dyDescent="0.5"/>
    <row r="769" s="1" customFormat="1" ht="19.2" hidden="1" x14ac:dyDescent="0.5"/>
    <row r="770" s="1" customFormat="1" ht="19.2" hidden="1" x14ac:dyDescent="0.5"/>
    <row r="771" s="1" customFormat="1" ht="19.2" hidden="1" x14ac:dyDescent="0.5"/>
    <row r="772" s="1" customFormat="1" ht="19.2" hidden="1" x14ac:dyDescent="0.5"/>
    <row r="773" s="1" customFormat="1" ht="19.2" hidden="1" x14ac:dyDescent="0.5"/>
    <row r="774" s="1" customFormat="1" ht="19.2" hidden="1" x14ac:dyDescent="0.5"/>
    <row r="775" s="1" customFormat="1" ht="19.2" hidden="1" x14ac:dyDescent="0.5"/>
    <row r="776" s="1" customFormat="1" ht="19.2" hidden="1" x14ac:dyDescent="0.5"/>
    <row r="777" s="1" customFormat="1" ht="19.2" hidden="1" x14ac:dyDescent="0.5"/>
    <row r="778" s="1" customFormat="1" ht="19.2" hidden="1" x14ac:dyDescent="0.5"/>
    <row r="779" s="1" customFormat="1" ht="19.2" hidden="1" x14ac:dyDescent="0.5"/>
    <row r="780" s="1" customFormat="1" ht="19.2" hidden="1" x14ac:dyDescent="0.5"/>
    <row r="781" s="1" customFormat="1" ht="19.2" hidden="1" x14ac:dyDescent="0.5"/>
    <row r="782" s="1" customFormat="1" ht="19.2" hidden="1" x14ac:dyDescent="0.5"/>
    <row r="783" s="1" customFormat="1" ht="19.2" hidden="1" x14ac:dyDescent="0.5"/>
    <row r="784" s="1" customFormat="1" ht="19.2" hidden="1" x14ac:dyDescent="0.5"/>
    <row r="785" s="1" customFormat="1" ht="19.2" hidden="1" x14ac:dyDescent="0.5"/>
    <row r="786" s="1" customFormat="1" ht="19.2" hidden="1" x14ac:dyDescent="0.5"/>
    <row r="787" s="1" customFormat="1" ht="19.2" hidden="1" x14ac:dyDescent="0.5"/>
    <row r="788" s="1" customFormat="1" ht="19.2" hidden="1" x14ac:dyDescent="0.5"/>
    <row r="789" s="1" customFormat="1" ht="19.2" hidden="1" x14ac:dyDescent="0.5"/>
    <row r="790" s="1" customFormat="1" ht="19.2" hidden="1" x14ac:dyDescent="0.5"/>
    <row r="791" s="1" customFormat="1" ht="19.2" hidden="1" x14ac:dyDescent="0.5"/>
    <row r="792" s="1" customFormat="1" ht="19.2" hidden="1" x14ac:dyDescent="0.5"/>
    <row r="793" s="1" customFormat="1" ht="19.2" hidden="1" x14ac:dyDescent="0.5"/>
    <row r="794" s="1" customFormat="1" ht="19.2" hidden="1" x14ac:dyDescent="0.5"/>
    <row r="795" s="1" customFormat="1" ht="19.2" hidden="1" x14ac:dyDescent="0.5"/>
    <row r="796" s="1" customFormat="1" ht="19.2" hidden="1" x14ac:dyDescent="0.5"/>
    <row r="797" s="1" customFormat="1" ht="19.2" hidden="1" x14ac:dyDescent="0.5"/>
    <row r="798" s="1" customFormat="1" ht="19.2" hidden="1" x14ac:dyDescent="0.5"/>
    <row r="799" s="1" customFormat="1" ht="19.2" hidden="1" x14ac:dyDescent="0.5"/>
    <row r="800" s="1" customFormat="1" ht="19.2" hidden="1" x14ac:dyDescent="0.5"/>
    <row r="801" s="1" customFormat="1" ht="19.2" hidden="1" x14ac:dyDescent="0.5"/>
    <row r="802" s="1" customFormat="1" ht="19.2" hidden="1" x14ac:dyDescent="0.5"/>
    <row r="803" s="1" customFormat="1" ht="19.2" hidden="1" x14ac:dyDescent="0.5"/>
    <row r="804" s="1" customFormat="1" ht="19.2" hidden="1" x14ac:dyDescent="0.5"/>
    <row r="805" s="1" customFormat="1" ht="19.2" hidden="1" x14ac:dyDescent="0.5"/>
    <row r="806" s="1" customFormat="1" ht="19.2" hidden="1" x14ac:dyDescent="0.5"/>
    <row r="807" s="1" customFormat="1" ht="19.2" hidden="1" x14ac:dyDescent="0.5"/>
    <row r="808" s="1" customFormat="1" ht="19.2" hidden="1" x14ac:dyDescent="0.5"/>
    <row r="809" s="1" customFormat="1" ht="19.2" hidden="1" x14ac:dyDescent="0.5"/>
    <row r="810" s="1" customFormat="1" ht="19.2" hidden="1" x14ac:dyDescent="0.5"/>
    <row r="811" s="1" customFormat="1" ht="19.2" hidden="1" x14ac:dyDescent="0.5"/>
    <row r="812" s="1" customFormat="1" ht="19.2" hidden="1" x14ac:dyDescent="0.5"/>
    <row r="813" s="1" customFormat="1" ht="19.2" hidden="1" x14ac:dyDescent="0.5"/>
    <row r="814" s="1" customFormat="1" ht="19.2" hidden="1" x14ac:dyDescent="0.5"/>
    <row r="815" s="1" customFormat="1" ht="19.2" hidden="1" x14ac:dyDescent="0.5"/>
    <row r="816" s="1" customFormat="1" ht="19.2" hidden="1" x14ac:dyDescent="0.5"/>
    <row r="817" s="1" customFormat="1" ht="19.2" hidden="1" x14ac:dyDescent="0.5"/>
    <row r="818" s="1" customFormat="1" ht="19.2" hidden="1" x14ac:dyDescent="0.5"/>
    <row r="819" s="1" customFormat="1" ht="19.2" hidden="1" x14ac:dyDescent="0.5"/>
    <row r="820" s="1" customFormat="1" ht="19.2" hidden="1" x14ac:dyDescent="0.5"/>
    <row r="821" s="1" customFormat="1" ht="19.2" hidden="1" x14ac:dyDescent="0.5"/>
    <row r="822" s="1" customFormat="1" ht="19.2" hidden="1" x14ac:dyDescent="0.5"/>
    <row r="823" s="1" customFormat="1" ht="19.2" hidden="1" x14ac:dyDescent="0.5"/>
    <row r="824" s="1" customFormat="1" ht="19.2" hidden="1" x14ac:dyDescent="0.5"/>
    <row r="825" s="1" customFormat="1" ht="19.2" hidden="1" x14ac:dyDescent="0.5"/>
    <row r="826" s="1" customFormat="1" ht="19.2" hidden="1" x14ac:dyDescent="0.5"/>
    <row r="827" s="1" customFormat="1" ht="19.2" hidden="1" x14ac:dyDescent="0.5"/>
    <row r="828" s="1" customFormat="1" ht="19.2" hidden="1" x14ac:dyDescent="0.5"/>
    <row r="829" s="1" customFormat="1" ht="19.2" hidden="1" x14ac:dyDescent="0.5"/>
    <row r="830" s="1" customFormat="1" ht="19.2" hidden="1" x14ac:dyDescent="0.5"/>
    <row r="831" s="1" customFormat="1" ht="19.2" hidden="1" x14ac:dyDescent="0.5"/>
    <row r="832" s="1" customFormat="1" ht="19.2" hidden="1" x14ac:dyDescent="0.5"/>
    <row r="833" s="1" customFormat="1" ht="19.2" hidden="1" x14ac:dyDescent="0.5"/>
    <row r="834" s="1" customFormat="1" ht="19.2" hidden="1" x14ac:dyDescent="0.5"/>
    <row r="835" s="1" customFormat="1" ht="19.2" hidden="1" x14ac:dyDescent="0.5"/>
    <row r="836" s="1" customFormat="1" ht="19.2" hidden="1" x14ac:dyDescent="0.5"/>
    <row r="837" s="1" customFormat="1" ht="19.2" hidden="1" x14ac:dyDescent="0.5"/>
    <row r="838" s="1" customFormat="1" ht="19.2" hidden="1" x14ac:dyDescent="0.5"/>
    <row r="839" s="1" customFormat="1" ht="19.2" hidden="1" x14ac:dyDescent="0.5"/>
    <row r="840" s="1" customFormat="1" ht="19.2" hidden="1" x14ac:dyDescent="0.5"/>
    <row r="841" s="1" customFormat="1" ht="19.2" hidden="1" x14ac:dyDescent="0.5"/>
    <row r="842" s="1" customFormat="1" ht="19.2" hidden="1" x14ac:dyDescent="0.5"/>
    <row r="843" s="1" customFormat="1" ht="19.2" hidden="1" x14ac:dyDescent="0.5"/>
    <row r="844" s="1" customFormat="1" ht="19.2" hidden="1" x14ac:dyDescent="0.5"/>
    <row r="845" s="1" customFormat="1" ht="19.2" hidden="1" x14ac:dyDescent="0.5"/>
    <row r="846" s="1" customFormat="1" ht="19.2" hidden="1" x14ac:dyDescent="0.5"/>
    <row r="847" s="1" customFormat="1" ht="19.2" hidden="1" x14ac:dyDescent="0.5"/>
    <row r="848" s="1" customFormat="1" ht="19.2" hidden="1" x14ac:dyDescent="0.5"/>
    <row r="849" s="1" customFormat="1" ht="19.2" hidden="1" x14ac:dyDescent="0.5"/>
    <row r="850" s="1" customFormat="1" ht="19.2" hidden="1" x14ac:dyDescent="0.5"/>
    <row r="851" s="1" customFormat="1" ht="19.2" hidden="1" x14ac:dyDescent="0.5"/>
    <row r="852" s="1" customFormat="1" ht="19.2" hidden="1" x14ac:dyDescent="0.5"/>
    <row r="853" s="1" customFormat="1" ht="19.2" hidden="1" x14ac:dyDescent="0.5"/>
    <row r="854" s="1" customFormat="1" ht="19.2" hidden="1" x14ac:dyDescent="0.5"/>
    <row r="855" s="1" customFormat="1" ht="19.2" hidden="1" x14ac:dyDescent="0.5"/>
    <row r="856" s="1" customFormat="1" ht="19.2" hidden="1" x14ac:dyDescent="0.5"/>
    <row r="857" s="1" customFormat="1" ht="19.2" hidden="1" x14ac:dyDescent="0.5"/>
    <row r="858" s="1" customFormat="1" ht="19.2" hidden="1" x14ac:dyDescent="0.5"/>
    <row r="859" s="1" customFormat="1" ht="19.2" hidden="1" x14ac:dyDescent="0.5"/>
    <row r="860" s="1" customFormat="1" ht="19.2" hidden="1" x14ac:dyDescent="0.5"/>
    <row r="861" s="1" customFormat="1" ht="19.2" hidden="1" x14ac:dyDescent="0.5"/>
    <row r="862" s="1" customFormat="1" ht="19.2" hidden="1" x14ac:dyDescent="0.5"/>
    <row r="863" s="1" customFormat="1" ht="19.2" hidden="1" x14ac:dyDescent="0.5"/>
    <row r="864" s="1" customFormat="1" ht="19.2" hidden="1" x14ac:dyDescent="0.5"/>
    <row r="865" s="1" customFormat="1" ht="19.2" hidden="1" x14ac:dyDescent="0.5"/>
    <row r="866" s="1" customFormat="1" ht="19.2" hidden="1" x14ac:dyDescent="0.5"/>
    <row r="867" s="1" customFormat="1" ht="19.2" hidden="1" x14ac:dyDescent="0.5"/>
    <row r="868" s="1" customFormat="1" ht="19.2" hidden="1" x14ac:dyDescent="0.5"/>
    <row r="869" s="1" customFormat="1" ht="19.2" hidden="1" x14ac:dyDescent="0.5"/>
    <row r="870" s="1" customFormat="1" ht="19.2" hidden="1" x14ac:dyDescent="0.5"/>
    <row r="871" s="1" customFormat="1" ht="19.2" hidden="1" x14ac:dyDescent="0.5"/>
    <row r="872" s="1" customFormat="1" ht="19.2" hidden="1" x14ac:dyDescent="0.5"/>
    <row r="873" s="1" customFormat="1" ht="19.2" hidden="1" x14ac:dyDescent="0.5"/>
    <row r="874" s="1" customFormat="1" ht="19.2" hidden="1" x14ac:dyDescent="0.5"/>
    <row r="875" s="1" customFormat="1" ht="19.2" hidden="1" x14ac:dyDescent="0.5"/>
    <row r="876" s="1" customFormat="1" ht="19.2" hidden="1" x14ac:dyDescent="0.5"/>
    <row r="877" s="1" customFormat="1" ht="19.2" hidden="1" x14ac:dyDescent="0.5"/>
    <row r="878" s="1" customFormat="1" ht="19.2" hidden="1" x14ac:dyDescent="0.5"/>
    <row r="879" s="1" customFormat="1" ht="19.2" hidden="1" x14ac:dyDescent="0.5"/>
    <row r="880" s="1" customFormat="1" ht="19.2" hidden="1" x14ac:dyDescent="0.5"/>
    <row r="881" s="1" customFormat="1" ht="19.2" hidden="1" x14ac:dyDescent="0.5"/>
    <row r="882" s="1" customFormat="1" ht="19.2" hidden="1" x14ac:dyDescent="0.5"/>
    <row r="883" s="1" customFormat="1" ht="19.2" hidden="1" x14ac:dyDescent="0.5"/>
    <row r="884" s="1" customFormat="1" ht="19.2" hidden="1" x14ac:dyDescent="0.5"/>
    <row r="885" s="1" customFormat="1" ht="19.2" hidden="1" x14ac:dyDescent="0.5"/>
    <row r="886" s="1" customFormat="1" ht="19.2" hidden="1" x14ac:dyDescent="0.5"/>
    <row r="887" s="1" customFormat="1" ht="19.2" hidden="1" x14ac:dyDescent="0.5"/>
    <row r="888" s="1" customFormat="1" ht="19.2" hidden="1" x14ac:dyDescent="0.5"/>
    <row r="889" s="1" customFormat="1" ht="19.2" hidden="1" x14ac:dyDescent="0.5"/>
    <row r="890" s="1" customFormat="1" ht="19.2" hidden="1" x14ac:dyDescent="0.5"/>
    <row r="891" s="1" customFormat="1" ht="19.2" hidden="1" x14ac:dyDescent="0.5"/>
    <row r="892" s="1" customFormat="1" ht="19.2" hidden="1" x14ac:dyDescent="0.5"/>
    <row r="893" s="1" customFormat="1" ht="19.2" hidden="1" x14ac:dyDescent="0.5"/>
    <row r="894" s="1" customFormat="1" ht="19.2" hidden="1" x14ac:dyDescent="0.5"/>
    <row r="895" s="1" customFormat="1" ht="19.2" hidden="1" x14ac:dyDescent="0.5"/>
    <row r="896" s="1" customFormat="1" ht="19.2" hidden="1" x14ac:dyDescent="0.5"/>
    <row r="897" s="1" customFormat="1" ht="19.2" hidden="1" x14ac:dyDescent="0.5"/>
    <row r="898" s="1" customFormat="1" ht="19.2" hidden="1" x14ac:dyDescent="0.5"/>
    <row r="899" s="1" customFormat="1" ht="19.2" hidden="1" x14ac:dyDescent="0.5"/>
    <row r="900" s="1" customFormat="1" ht="19.2" hidden="1" x14ac:dyDescent="0.5"/>
    <row r="901" s="1" customFormat="1" ht="19.2" hidden="1" x14ac:dyDescent="0.5"/>
    <row r="902" s="1" customFormat="1" ht="19.2" hidden="1" x14ac:dyDescent="0.5"/>
    <row r="903" s="1" customFormat="1" ht="19.2" hidden="1" x14ac:dyDescent="0.5"/>
    <row r="904" s="1" customFormat="1" ht="19.2" hidden="1" x14ac:dyDescent="0.5"/>
    <row r="905" s="1" customFormat="1" ht="19.2" hidden="1" x14ac:dyDescent="0.5"/>
    <row r="906" s="1" customFormat="1" ht="19.2" hidden="1" x14ac:dyDescent="0.5"/>
    <row r="907" s="1" customFormat="1" ht="19.2" hidden="1" x14ac:dyDescent="0.5"/>
    <row r="908" s="1" customFormat="1" ht="19.2" hidden="1" x14ac:dyDescent="0.5"/>
    <row r="909" s="1" customFormat="1" ht="19.2" hidden="1" x14ac:dyDescent="0.5"/>
    <row r="910" s="1" customFormat="1" ht="19.2" hidden="1" x14ac:dyDescent="0.5"/>
    <row r="911" s="1" customFormat="1" ht="19.2" hidden="1" x14ac:dyDescent="0.5"/>
    <row r="912" s="1" customFormat="1" ht="19.2" hidden="1" x14ac:dyDescent="0.5"/>
    <row r="913" s="1" customFormat="1" ht="19.2" hidden="1" x14ac:dyDescent="0.5"/>
    <row r="914" s="1" customFormat="1" ht="19.2" hidden="1" x14ac:dyDescent="0.5"/>
    <row r="915" s="1" customFormat="1" ht="19.2" hidden="1" x14ac:dyDescent="0.5"/>
    <row r="916" s="1" customFormat="1" ht="19.2" hidden="1" x14ac:dyDescent="0.5"/>
    <row r="917" s="1" customFormat="1" ht="19.2" hidden="1" x14ac:dyDescent="0.5"/>
    <row r="918" s="1" customFormat="1" ht="19.2" hidden="1" x14ac:dyDescent="0.5"/>
    <row r="919" s="1" customFormat="1" ht="19.2" hidden="1" x14ac:dyDescent="0.5"/>
    <row r="920" s="1" customFormat="1" ht="19.2" hidden="1" x14ac:dyDescent="0.5"/>
    <row r="921" s="1" customFormat="1" ht="19.2" hidden="1" x14ac:dyDescent="0.5"/>
    <row r="922" s="1" customFormat="1" ht="19.2" hidden="1" x14ac:dyDescent="0.5"/>
    <row r="923" s="1" customFormat="1" ht="19.2" hidden="1" x14ac:dyDescent="0.5"/>
    <row r="924" s="1" customFormat="1" ht="19.2" hidden="1" x14ac:dyDescent="0.5"/>
    <row r="925" s="1" customFormat="1" ht="19.2" hidden="1" x14ac:dyDescent="0.5"/>
    <row r="926" s="1" customFormat="1" ht="19.2" hidden="1" x14ac:dyDescent="0.5"/>
    <row r="927" s="1" customFormat="1" ht="19.2" hidden="1" x14ac:dyDescent="0.5"/>
    <row r="928" s="1" customFormat="1" ht="19.2" hidden="1" x14ac:dyDescent="0.5"/>
    <row r="929" s="1" customFormat="1" ht="19.2" hidden="1" x14ac:dyDescent="0.5"/>
    <row r="930" s="1" customFormat="1" ht="19.2" hidden="1" x14ac:dyDescent="0.5"/>
    <row r="931" s="1" customFormat="1" ht="19.2" hidden="1" x14ac:dyDescent="0.5"/>
    <row r="932" s="1" customFormat="1" ht="19.2" hidden="1" x14ac:dyDescent="0.5"/>
    <row r="933" s="1" customFormat="1" ht="19.2" hidden="1" x14ac:dyDescent="0.5"/>
    <row r="934" s="1" customFormat="1" ht="19.2" hidden="1" x14ac:dyDescent="0.5"/>
    <row r="935" s="1" customFormat="1" ht="19.2" hidden="1" x14ac:dyDescent="0.5"/>
    <row r="936" s="1" customFormat="1" ht="19.2" hidden="1" x14ac:dyDescent="0.5"/>
    <row r="937" s="1" customFormat="1" ht="19.2" hidden="1" x14ac:dyDescent="0.5"/>
    <row r="938" s="1" customFormat="1" ht="19.2" hidden="1" x14ac:dyDescent="0.5"/>
    <row r="939" s="1" customFormat="1" ht="19.2" hidden="1" x14ac:dyDescent="0.5"/>
    <row r="940" s="1" customFormat="1" ht="19.2" hidden="1" x14ac:dyDescent="0.5"/>
    <row r="941" s="1" customFormat="1" ht="19.2" hidden="1" x14ac:dyDescent="0.5"/>
    <row r="942" s="1" customFormat="1" ht="19.2" hidden="1" x14ac:dyDescent="0.5"/>
    <row r="943" s="1" customFormat="1" ht="19.2" hidden="1" x14ac:dyDescent="0.5"/>
    <row r="944" s="1" customFormat="1" ht="19.2" hidden="1" x14ac:dyDescent="0.5"/>
    <row r="945" s="1" customFormat="1" ht="19.2" hidden="1" x14ac:dyDescent="0.5"/>
    <row r="946" s="1" customFormat="1" ht="19.2" hidden="1" x14ac:dyDescent="0.5"/>
    <row r="947" s="1" customFormat="1" ht="19.5" hidden="1" customHeight="1" x14ac:dyDescent="0.5"/>
    <row r="948" s="1" customFormat="1" ht="19.5" hidden="1" customHeight="1" x14ac:dyDescent="0.5"/>
    <row r="949" s="1" customFormat="1" ht="19.5" hidden="1" customHeight="1" x14ac:dyDescent="0.5"/>
    <row r="950" s="1" customFormat="1" ht="19.5" hidden="1" customHeight="1" x14ac:dyDescent="0.5"/>
    <row r="951" s="1" customFormat="1" ht="19.5" hidden="1" customHeight="1" x14ac:dyDescent="0.5"/>
  </sheetData>
  <sheetProtection algorithmName="SHA-512" hashValue="Q5lp6xvUS5FMoPUbUJD9hL6E2JY/WyrZM1cLkgWi5JV9pAOyEm2S+vdk9yW5Zom/m+DXgtbex1G+OFBeStK+6Q==" saltValue="JS0Sx56EHW1YjZJasenF7A==" spinCount="100000" sheet="1" objects="1" scenarios="1" selectLockedCells="1"/>
  <mergeCells count="119">
    <mergeCell ref="A9:A10"/>
    <mergeCell ref="A217:C217"/>
    <mergeCell ref="D217:G217"/>
    <mergeCell ref="A218:E218"/>
    <mergeCell ref="A215:C215"/>
    <mergeCell ref="D215:G215"/>
    <mergeCell ref="A212:C212"/>
    <mergeCell ref="D212:G212"/>
    <mergeCell ref="A213:C213"/>
    <mergeCell ref="D213:G213"/>
    <mergeCell ref="A214:C214"/>
    <mergeCell ref="D214:G214"/>
    <mergeCell ref="A210:C210"/>
    <mergeCell ref="D210:G210"/>
    <mergeCell ref="A211:C211"/>
    <mergeCell ref="D211:G211"/>
    <mergeCell ref="A208:C208"/>
    <mergeCell ref="D208:G208"/>
    <mergeCell ref="A209:C209"/>
    <mergeCell ref="D209:G209"/>
    <mergeCell ref="A216:C216"/>
    <mergeCell ref="D216:G216"/>
    <mergeCell ref="A206:C206"/>
    <mergeCell ref="D206:G206"/>
    <mergeCell ref="A207:C207"/>
    <mergeCell ref="D207:G207"/>
    <mergeCell ref="A201:C201"/>
    <mergeCell ref="D201:G201"/>
    <mergeCell ref="A204:C204"/>
    <mergeCell ref="D204:G204"/>
    <mergeCell ref="A205:C205"/>
    <mergeCell ref="D205:G205"/>
    <mergeCell ref="A203:C203"/>
    <mergeCell ref="D203:G203"/>
    <mergeCell ref="A198:C198"/>
    <mergeCell ref="D198:G198"/>
    <mergeCell ref="A199:C199"/>
    <mergeCell ref="D199:G199"/>
    <mergeCell ref="A200:C200"/>
    <mergeCell ref="D200:G200"/>
    <mergeCell ref="A202:C202"/>
    <mergeCell ref="D202:G202"/>
    <mergeCell ref="A195:C195"/>
    <mergeCell ref="D195:G195"/>
    <mergeCell ref="A196:C196"/>
    <mergeCell ref="D196:G196"/>
    <mergeCell ref="A197:C197"/>
    <mergeCell ref="D197:G197"/>
    <mergeCell ref="A188:C188"/>
    <mergeCell ref="D188:G188"/>
    <mergeCell ref="A192:C192"/>
    <mergeCell ref="D192:G192"/>
    <mergeCell ref="A193:C193"/>
    <mergeCell ref="D193:G193"/>
    <mergeCell ref="A194:C194"/>
    <mergeCell ref="D194:G194"/>
    <mergeCell ref="A189:C189"/>
    <mergeCell ref="D189:G189"/>
    <mergeCell ref="A190:C190"/>
    <mergeCell ref="D190:G190"/>
    <mergeCell ref="A191:C191"/>
    <mergeCell ref="D191:G191"/>
    <mergeCell ref="A185:C185"/>
    <mergeCell ref="D185:G185"/>
    <mergeCell ref="B186:G186"/>
    <mergeCell ref="A187:C187"/>
    <mergeCell ref="D187:G187"/>
    <mergeCell ref="A183:C183"/>
    <mergeCell ref="D183:G183"/>
    <mergeCell ref="A184:C184"/>
    <mergeCell ref="D184:G184"/>
    <mergeCell ref="A180:C180"/>
    <mergeCell ref="D180:G180"/>
    <mergeCell ref="A181:C181"/>
    <mergeCell ref="D181:G181"/>
    <mergeCell ref="A182:C182"/>
    <mergeCell ref="D182:G182"/>
    <mergeCell ref="A178:C178"/>
    <mergeCell ref="D178:G178"/>
    <mergeCell ref="A179:C179"/>
    <mergeCell ref="D179:G179"/>
    <mergeCell ref="A176:C176"/>
    <mergeCell ref="D176:G176"/>
    <mergeCell ref="A177:C177"/>
    <mergeCell ref="D177:G177"/>
    <mergeCell ref="A172:C172"/>
    <mergeCell ref="D172:G172"/>
    <mergeCell ref="A173:C173"/>
    <mergeCell ref="D173:G173"/>
    <mergeCell ref="A174:C174"/>
    <mergeCell ref="D174:G174"/>
    <mergeCell ref="A171:C171"/>
    <mergeCell ref="D171:G171"/>
    <mergeCell ref="A166:C166"/>
    <mergeCell ref="D166:G166"/>
    <mergeCell ref="A167:C167"/>
    <mergeCell ref="D167:G167"/>
    <mergeCell ref="A168:C168"/>
    <mergeCell ref="D168:G168"/>
    <mergeCell ref="A175:C175"/>
    <mergeCell ref="D175:G175"/>
    <mergeCell ref="A164:C164"/>
    <mergeCell ref="D164:G164"/>
    <mergeCell ref="A165:C165"/>
    <mergeCell ref="D165:G165"/>
    <mergeCell ref="H111:H112"/>
    <mergeCell ref="A169:C169"/>
    <mergeCell ref="D169:G169"/>
    <mergeCell ref="A170:C170"/>
    <mergeCell ref="D170:G170"/>
    <mergeCell ref="I111:I112"/>
    <mergeCell ref="A161:C161"/>
    <mergeCell ref="D161:G161"/>
    <mergeCell ref="A162:C162"/>
    <mergeCell ref="D162:G162"/>
    <mergeCell ref="A27:G27"/>
    <mergeCell ref="E51:F51"/>
    <mergeCell ref="A163:C163"/>
    <mergeCell ref="D163:G163"/>
  </mergeCells>
  <printOptions horizontalCentered="1"/>
  <pageMargins left="0.23622047244094491" right="0.23622047244094491" top="0.74803149606299213" bottom="0.74803149606299213" header="0.31496062992125984" footer="0.31496062992125984"/>
  <pageSetup scale="81" fitToHeight="0" orientation="portrait" horizontalDpi="4294967292" verticalDpi="4294967292" r:id="rId1"/>
  <headerFooter>
    <oddFooter>&amp;C&amp;"Gill Sans MT,Regular"&amp;11Page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B83E-7121-4F89-BED6-04CBF772B558}">
  <sheetPr codeName="Sheet6">
    <tabColor rgb="FF532F5B"/>
    <pageSetUpPr fitToPage="1"/>
  </sheetPr>
  <dimension ref="A1:HZ950"/>
  <sheetViews>
    <sheetView showGridLines="0" showRowColHeaders="0" zoomScaleNormal="100" zoomScaleSheetLayoutView="100" workbookViewId="0"/>
  </sheetViews>
  <sheetFormatPr defaultColWidth="0" defaultRowHeight="19.5" customHeight="1" zeroHeight="1" x14ac:dyDescent="0.5"/>
  <cols>
    <col min="1" max="1" width="30.59765625" style="1" customWidth="1"/>
    <col min="2" max="2" width="10.3984375" style="1" customWidth="1"/>
    <col min="3" max="3" width="11.19921875" style="1" customWidth="1"/>
    <col min="4" max="4" width="13.5" style="1" bestFit="1" customWidth="1"/>
    <col min="5" max="6" width="16.59765625" style="1" customWidth="1"/>
    <col min="7" max="7" width="17.09765625" style="1" customWidth="1"/>
    <col min="8" max="8" width="1.19921875" style="1" customWidth="1"/>
    <col min="9" max="10" width="16.59765625" style="31" hidden="1" customWidth="1"/>
    <col min="11" max="11" width="81.69921875" style="1" hidden="1" customWidth="1"/>
    <col min="12" max="12" width="68.19921875" style="31" hidden="1" customWidth="1"/>
    <col min="13" max="13" width="13.59765625" style="31" hidden="1" customWidth="1"/>
    <col min="14" max="14" width="91" style="1" hidden="1" customWidth="1"/>
    <col min="15" max="15" width="97.5" style="1" hidden="1" customWidth="1"/>
    <col min="16" max="29" width="13.59765625" style="1" hidden="1" customWidth="1"/>
    <col min="30" max="185" width="9" style="1" hidden="1" customWidth="1"/>
    <col min="186" max="233" width="9" style="10" hidden="1" customWidth="1"/>
    <col min="234" max="234" width="0" style="1" hidden="1" customWidth="1"/>
    <col min="235" max="16384" width="9" style="1" hidden="1"/>
  </cols>
  <sheetData>
    <row r="1" spans="1:234" ht="172.8" customHeight="1" x14ac:dyDescent="0.5">
      <c r="A1" s="44" t="s">
        <v>73</v>
      </c>
      <c r="B1" s="110" t="str">
        <f>IF(ApplName="","",ApplName)</f>
        <v>Applicant name</v>
      </c>
      <c r="D1" s="44" t="s">
        <v>352</v>
      </c>
      <c r="E1" s="110" t="str">
        <f>'Applicant Information'!H5</f>
        <v>Angola</v>
      </c>
      <c r="F1" s="44" t="s">
        <v>353</v>
      </c>
      <c r="G1" s="43">
        <f>+'Applicant Information'!H2</f>
        <v>43770</v>
      </c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</row>
    <row r="2" spans="1:234" ht="19.8" thickBot="1" x14ac:dyDescent="0.55000000000000004">
      <c r="A2" s="114" t="s">
        <v>74</v>
      </c>
      <c r="B2" s="209" t="str">
        <f>IF(AgtName="","",AgtName)</f>
        <v>Agent name</v>
      </c>
      <c r="C2" s="113"/>
      <c r="D2" s="114" t="s">
        <v>543</v>
      </c>
      <c r="E2" s="209" t="str">
        <f>'Applicant Information'!H7</f>
        <v>Rate Zone 5</v>
      </c>
      <c r="F2" s="114" t="s">
        <v>354</v>
      </c>
      <c r="G2" s="115">
        <f ca="1">TODAY()</f>
        <v>45432</v>
      </c>
    </row>
    <row r="3" spans="1:234" ht="19.8" thickTop="1" x14ac:dyDescent="0.5"/>
    <row r="4" spans="1:234" ht="19.5" customHeight="1" x14ac:dyDescent="0.5">
      <c r="A4" s="44" t="s">
        <v>75</v>
      </c>
      <c r="B4" s="96" t="str">
        <f>IF(ApplAge="","",ApplAge)</f>
        <v/>
      </c>
      <c r="D4" s="44" t="s">
        <v>92</v>
      </c>
      <c r="E4" s="96" t="str">
        <f>IF(NumChild="","",NumChild)</f>
        <v/>
      </c>
      <c r="F4" s="44" t="s">
        <v>95</v>
      </c>
      <c r="G4" s="96" t="str">
        <f>IF(NumChild4="","",NumChild4)</f>
        <v/>
      </c>
      <c r="I4" s="1"/>
    </row>
    <row r="5" spans="1:234" ht="19.5" customHeight="1" x14ac:dyDescent="0.5">
      <c r="A5" s="44" t="s">
        <v>76</v>
      </c>
      <c r="B5" s="96" t="str">
        <f>IF(SpcAge="","",SpcAge)</f>
        <v/>
      </c>
      <c r="D5" s="44" t="s">
        <v>93</v>
      </c>
      <c r="E5" s="96" t="str">
        <f>IF(NumChild2="","",NumChild2)</f>
        <v/>
      </c>
      <c r="F5" s="44" t="s">
        <v>96</v>
      </c>
      <c r="G5" s="96" t="str">
        <f>IF(NumChild5="","",NumChild5)</f>
        <v/>
      </c>
      <c r="I5" s="1"/>
    </row>
    <row r="6" spans="1:234" s="215" customFormat="1" ht="35.25" customHeight="1" x14ac:dyDescent="0.3">
      <c r="D6" s="206" t="s">
        <v>94</v>
      </c>
      <c r="E6" s="207" t="str">
        <f>IF(NumChild3="","",NumChild3)</f>
        <v/>
      </c>
      <c r="F6" s="206" t="s">
        <v>97</v>
      </c>
      <c r="G6" s="207" t="str">
        <f>IF(NumChild6="","",NumChild6)</f>
        <v/>
      </c>
      <c r="J6" s="217"/>
      <c r="L6" s="217"/>
      <c r="M6" s="217"/>
      <c r="GD6" s="218"/>
      <c r="GE6" s="218"/>
      <c r="GF6" s="218"/>
      <c r="GG6" s="218"/>
      <c r="GH6" s="218"/>
      <c r="GI6" s="218"/>
      <c r="GJ6" s="218"/>
      <c r="GK6" s="218"/>
      <c r="GL6" s="218"/>
      <c r="GM6" s="218"/>
      <c r="GN6" s="218"/>
      <c r="GO6" s="218"/>
      <c r="GP6" s="218"/>
      <c r="GQ6" s="218"/>
      <c r="GR6" s="218"/>
      <c r="GS6" s="218"/>
      <c r="GT6" s="218"/>
      <c r="GU6" s="218"/>
      <c r="GV6" s="218"/>
      <c r="GW6" s="218"/>
      <c r="GX6" s="218"/>
      <c r="GY6" s="218"/>
      <c r="GZ6" s="218"/>
      <c r="HA6" s="218"/>
      <c r="HB6" s="218"/>
      <c r="HC6" s="218"/>
      <c r="HD6" s="218"/>
      <c r="HE6" s="218"/>
      <c r="HF6" s="218"/>
      <c r="HG6" s="218"/>
      <c r="HH6" s="218"/>
      <c r="HI6" s="218"/>
      <c r="HJ6" s="218"/>
      <c r="HK6" s="218"/>
      <c r="HL6" s="218"/>
      <c r="HM6" s="218"/>
      <c r="HN6" s="218"/>
      <c r="HO6" s="218"/>
      <c r="HP6" s="218"/>
      <c r="HQ6" s="218"/>
      <c r="HR6" s="218"/>
      <c r="HS6" s="218"/>
      <c r="HT6" s="218"/>
      <c r="HU6" s="218"/>
      <c r="HV6" s="218"/>
      <c r="HW6" s="218"/>
      <c r="HX6" s="218"/>
      <c r="HY6" s="218"/>
    </row>
    <row r="7" spans="1:234" ht="19.2" x14ac:dyDescent="0.5">
      <c r="A7" s="25" t="s">
        <v>128</v>
      </c>
      <c r="B7" s="110" t="str">
        <f>+'Applicant Information'!D17</f>
        <v>Worldwide (excluding USA)</v>
      </c>
      <c r="E7" s="25" t="s">
        <v>373</v>
      </c>
      <c r="F7" s="111" t="str">
        <f>+'Applicant Information'!C27</f>
        <v>No</v>
      </c>
    </row>
    <row r="8" spans="1:234" ht="19.2" x14ac:dyDescent="0.5">
      <c r="A8" s="25" t="s">
        <v>376</v>
      </c>
      <c r="B8" s="111" t="str">
        <f>+'Applicant Information'!C23</f>
        <v>Yes</v>
      </c>
      <c r="E8" s="25" t="s">
        <v>374</v>
      </c>
      <c r="F8" s="111" t="str">
        <f>+'Applicant Information'!C29</f>
        <v>No</v>
      </c>
    </row>
    <row r="9" spans="1:234" ht="19.5" customHeight="1" x14ac:dyDescent="0.5">
      <c r="A9" s="255" t="s">
        <v>533</v>
      </c>
      <c r="E9" s="25" t="s">
        <v>375</v>
      </c>
      <c r="F9" s="111" t="str">
        <f>+'Applicant Information'!H27</f>
        <v>No</v>
      </c>
    </row>
    <row r="10" spans="1:234" ht="19.8" thickBot="1" x14ac:dyDescent="0.55000000000000004">
      <c r="A10" s="256"/>
      <c r="B10" s="222" t="str">
        <f>+'Applicant Information'!D19</f>
        <v>US$0 Deductible</v>
      </c>
      <c r="C10" s="113"/>
      <c r="D10" s="113"/>
      <c r="E10" s="113"/>
      <c r="F10" s="113"/>
      <c r="G10" s="113"/>
      <c r="L10" s="1"/>
      <c r="N10" s="31"/>
      <c r="GD10" s="1"/>
      <c r="HZ10" s="10"/>
    </row>
    <row r="11" spans="1:234" ht="19.8" thickTop="1" x14ac:dyDescent="0.5">
      <c r="A11" s="221"/>
      <c r="B11" s="111"/>
      <c r="C11" s="28"/>
      <c r="D11" s="96"/>
      <c r="E11" s="210"/>
      <c r="I11" s="1"/>
      <c r="J11" s="1"/>
      <c r="K11" s="31"/>
      <c r="L11" s="1"/>
      <c r="N11" s="31"/>
      <c r="GD11" s="1"/>
      <c r="HZ11" s="10"/>
    </row>
    <row r="12" spans="1:234" ht="19.5" customHeight="1" x14ac:dyDescent="0.5">
      <c r="A12" s="75"/>
      <c r="B12" s="75"/>
      <c r="C12" s="75"/>
      <c r="D12" s="108" t="s">
        <v>106</v>
      </c>
      <c r="E12" s="108" t="s">
        <v>107</v>
      </c>
      <c r="F12" s="109" t="s">
        <v>108</v>
      </c>
      <c r="G12" s="109" t="s">
        <v>109</v>
      </c>
      <c r="I12" s="1"/>
      <c r="J12" s="1"/>
      <c r="K12" s="31"/>
      <c r="L12" s="1"/>
      <c r="N12" s="31"/>
      <c r="GD12" s="1"/>
      <c r="HZ12" s="10"/>
    </row>
    <row r="13" spans="1:234" ht="19.2" x14ac:dyDescent="0.5">
      <c r="A13" s="11" t="s">
        <v>104</v>
      </c>
      <c r="B13" s="69" t="s">
        <v>117</v>
      </c>
      <c r="C13" s="71" t="str">
        <f>B4</f>
        <v/>
      </c>
      <c r="D13" s="59" t="str">
        <f ca="1">IFERROR(ROUND(ROUNDUP(VLOOKUP($B$4,INDIRECT($C$55),2,TRUE)*(VLOOKUP(Deductible,E37:G49,3,FALSE)),0),2),"N/A")</f>
        <v>N/A</v>
      </c>
      <c r="E13" s="59" t="str">
        <f ca="1">IFERROR(ROUND(ROUNDUP(VLOOKUP($B$4,INDIRECT($C$55),2,TRUE)*(VLOOKUP(Deductible,E37:G49,3,FALSE)),0)/2*1.02,2),"N/A")</f>
        <v>N/A</v>
      </c>
      <c r="F13" s="59" t="str">
        <f ca="1">IFERROR(ROUND(ROUNDUP(VLOOKUP($B$4,INDIRECT($C$55),2,TRUE)*(VLOOKUP(Deductible,E37:G49,3,FALSE)),0)/4*1.04,2),"N/A")</f>
        <v>N/A</v>
      </c>
      <c r="G13" s="59" t="str">
        <f ca="1">IFERROR(ROUND(ROUNDUP(VLOOKUP($B$4,INDIRECT($C$55),2,TRUE)*(VLOOKUP(Deductible,E37:G49,3,FALSE)),0)/12*1.06,2),"N/A")</f>
        <v>N/A</v>
      </c>
      <c r="I13" s="1"/>
      <c r="J13" s="1"/>
      <c r="K13" s="31"/>
      <c r="L13" s="1"/>
      <c r="N13" s="31"/>
      <c r="GD13" s="1"/>
      <c r="HZ13" s="10"/>
    </row>
    <row r="14" spans="1:234" ht="19.2" x14ac:dyDescent="0.5">
      <c r="A14" s="12" t="s">
        <v>110</v>
      </c>
      <c r="B14" s="1" t="s">
        <v>117</v>
      </c>
      <c r="C14" s="72" t="str">
        <f>B5</f>
        <v/>
      </c>
      <c r="D14" s="60" t="str">
        <f ca="1">IFERROR(ROUND(ROUNDUP(IF(D$13="N/A","N/A",IFERROR(VLOOKUP($B5,INDIRECT($C$55),2,TRUE),"N/A"))*(VLOOKUP(Deductible,E37:G49,3,FALSE)),0),2),"N/A")</f>
        <v>N/A</v>
      </c>
      <c r="E14" s="60" t="str">
        <f ca="1">IFERROR(ROUND(ROUNDUP(IF(D$13="N/A","N/A",IFERROR(VLOOKUP($B5,INDIRECT($C$55),2,TRUE),"N/A"))*(VLOOKUP(Deductible,E37:G49,3,FALSE)),0)/2*1.02,2),"N/A")</f>
        <v>N/A</v>
      </c>
      <c r="F14" s="60" t="str">
        <f ca="1">IFERROR(ROUND(ROUNDUP(IF(D$13="N/A","N/A",IFERROR(VLOOKUP($B5,INDIRECT($C$55),2,TRUE),"N/A"))*(VLOOKUP(Deductible,E37:G49,3,FALSE)),0)/4*1.04,2),"N/A")</f>
        <v>N/A</v>
      </c>
      <c r="G14" s="60" t="str">
        <f ca="1">IFERROR(ROUND(ROUNDUP(IF(D$13="N/A","N/A",IFERROR(VLOOKUP($B5,INDIRECT($C$55),2,TRUE),"N/A"))*(VLOOKUP(Deductible,E37:G49,3,FALSE)),0)/12*1.06,2),"N/A")</f>
        <v>N/A</v>
      </c>
      <c r="I14" s="1"/>
      <c r="J14" s="1"/>
      <c r="K14" s="31"/>
      <c r="L14" s="1"/>
      <c r="N14" s="31"/>
      <c r="GD14" s="1"/>
      <c r="HZ14" s="10"/>
    </row>
    <row r="15" spans="1:234" ht="19.2" x14ac:dyDescent="0.5">
      <c r="A15" s="12" t="s">
        <v>98</v>
      </c>
      <c r="B15" s="1" t="s">
        <v>117</v>
      </c>
      <c r="C15" s="72" t="str">
        <f>E4</f>
        <v/>
      </c>
      <c r="D15" s="60" t="str">
        <f ca="1">IFERROR(ROUND(ROUNDUP(IF(D$13="N/A","N/A",IFERROR(VLOOKUP($E4,INDIRECT($C$55),2,TRUE),"N/A"))*(VLOOKUP(Deductible,E37:G49,3,FALSE)),0),2),"N/A")</f>
        <v>N/A</v>
      </c>
      <c r="E15" s="60" t="str">
        <f ca="1">IFERROR(ROUND(ROUNDUP(IF(D$13="N/A","N/A",IFERROR(VLOOKUP($E4,INDIRECT($C$55),2,TRUE),"N/A"))*(VLOOKUP(Deductible,E37:G49,3,FALSE)),0)/2*1.02,2),"N/A")</f>
        <v>N/A</v>
      </c>
      <c r="F15" s="60" t="str">
        <f ca="1">IFERROR(ROUND(ROUNDUP(IF(D$13="N/A","N/A",IFERROR(VLOOKUP($E4,INDIRECT($C$55),2,TRUE),"N/A"))*(VLOOKUP(Deductible,E37:G49,3,FALSE)),0)/4*1.04,2),"N/A")</f>
        <v>N/A</v>
      </c>
      <c r="G15" s="60" t="str">
        <f ca="1">IFERROR(ROUND(ROUNDUP(IF(D$13="N/A","N/A",IFERROR(VLOOKUP($E4,INDIRECT($C$55),2,TRUE),"N/A"))*(VLOOKUP(Deductible,E37:G49,3,FALSE)),0)/12*1.06,2),"N/A")</f>
        <v>N/A</v>
      </c>
      <c r="I15" s="1"/>
      <c r="J15" s="1"/>
      <c r="K15" s="31"/>
      <c r="L15" s="1"/>
      <c r="N15" s="31"/>
      <c r="GD15" s="1"/>
      <c r="HZ15" s="10"/>
    </row>
    <row r="16" spans="1:234" ht="19.2" x14ac:dyDescent="0.5">
      <c r="A16" s="12" t="s">
        <v>99</v>
      </c>
      <c r="B16" s="1" t="s">
        <v>117</v>
      </c>
      <c r="C16" s="72" t="str">
        <f>E5</f>
        <v/>
      </c>
      <c r="D16" s="60" t="str">
        <f ca="1">IFERROR(ROUND(ROUNDUP(IF(D$13="N/A","N/A",IFERROR(VLOOKUP($E5,INDIRECT($C$55),2,TRUE),"N/A"))*(VLOOKUP(Deductible,E37:G49,3,FALSE)),0),2),"N/A")</f>
        <v>N/A</v>
      </c>
      <c r="E16" s="60" t="str">
        <f ca="1">IFERROR(ROUND(ROUNDUP(IF(D$13="N/A","N/A",IFERROR(VLOOKUP($E5,INDIRECT($C$55),2,TRUE),"N/A"))*(VLOOKUP(Deductible,E37:G49,3,FALSE)),0)/2*1.02,2),"N/A")</f>
        <v>N/A</v>
      </c>
      <c r="F16" s="60" t="str">
        <f ca="1">IFERROR(ROUND(ROUNDUP(IF(D$13="N/A","N/A",IFERROR(VLOOKUP($E5,INDIRECT($C$55),2,TRUE),"N/A"))*(VLOOKUP(Deductible,E37:G49,3,FALSE)),0)/4*1.04,2),"N/A")</f>
        <v>N/A</v>
      </c>
      <c r="G16" s="60" t="str">
        <f ca="1">IFERROR(ROUND(ROUNDUP(IF(D$13="N/A","N/A",IFERROR(VLOOKUP($E5,INDIRECT($C$55),2,TRUE),"N/A"))*(VLOOKUP(Deductible,E37:G49,3,FALSE)),0)/12*1.06,2),"N/A")</f>
        <v>N/A</v>
      </c>
      <c r="I16" s="1"/>
      <c r="J16" s="1"/>
      <c r="K16" s="31"/>
      <c r="L16" s="1"/>
      <c r="N16" s="31"/>
      <c r="GD16" s="1"/>
      <c r="HZ16" s="10"/>
    </row>
    <row r="17" spans="1:234" ht="19.2" x14ac:dyDescent="0.5">
      <c r="A17" s="12" t="s">
        <v>100</v>
      </c>
      <c r="B17" s="1" t="s">
        <v>117</v>
      </c>
      <c r="C17" s="72" t="str">
        <f>E6</f>
        <v/>
      </c>
      <c r="D17" s="60" t="str">
        <f ca="1">IFERROR(ROUND(ROUNDUP(IF(D$13="N/A","N/A",IFERROR(VLOOKUP($E6,INDIRECT($C$55),2,TRUE),"N/A"))*(VLOOKUP(Deductible,E37:G49,3,FALSE)),0),2),"N/A")</f>
        <v>N/A</v>
      </c>
      <c r="E17" s="60" t="str">
        <f ca="1">IFERROR(ROUND(ROUNDUP(IF(D$13="N/A","N/A",IFERROR(VLOOKUP($E6,INDIRECT($C$55),2,TRUE),"N/A"))*(VLOOKUP(Deductible,E37:G49,3,FALSE)),0)/2*1.02,2),"N/A")</f>
        <v>N/A</v>
      </c>
      <c r="F17" s="60" t="str">
        <f ca="1">IFERROR(ROUND(ROUNDUP(IF(D$13="N/A","N/A",IFERROR(VLOOKUP($E6,INDIRECT($C$55),2,TRUE),"N/A"))*(VLOOKUP(Deductible,E37:G49,3,FALSE)),0)/4*1.04,2),"N/A")</f>
        <v>N/A</v>
      </c>
      <c r="G17" s="60" t="str">
        <f ca="1">IFERROR(ROUND(ROUNDUP(IF(D$13="N/A","N/A",IFERROR(VLOOKUP($E6,INDIRECT($C$55),2,TRUE),"N/A"))*(VLOOKUP(Deductible,E37:G49,3,FALSE)),0)/12*1.06,2),"N/A")</f>
        <v>N/A</v>
      </c>
      <c r="I17" s="1"/>
      <c r="J17" s="1"/>
      <c r="K17" s="31"/>
      <c r="L17" s="1"/>
      <c r="N17" s="31"/>
      <c r="GD17" s="1"/>
      <c r="HZ17" s="10"/>
    </row>
    <row r="18" spans="1:234" ht="19.2" x14ac:dyDescent="0.5">
      <c r="A18" s="12" t="s">
        <v>101</v>
      </c>
      <c r="B18" s="1" t="s">
        <v>117</v>
      </c>
      <c r="C18" s="72" t="str">
        <f>G4</f>
        <v/>
      </c>
      <c r="D18" s="60" t="str">
        <f ca="1">IFERROR(ROUND(ROUNDUP(IF(D$13="N/A","N/A",IFERROR(VLOOKUP($G4,INDIRECT($C$55),2,TRUE),"N/A"))*(VLOOKUP(Deductible,E37:G49,3,FALSE)),0),2),"N/A")</f>
        <v>N/A</v>
      </c>
      <c r="E18" s="60" t="str">
        <f ca="1">IFERROR(ROUND(ROUNDUP(IF(D$13="N/A","N/A",IFERROR(VLOOKUP($G4,INDIRECT($C$55),2,TRUE),"N/A"))*(VLOOKUP(Deductible,E37:G49,3,FALSE)),0)/2*1.02,2),"N/A")</f>
        <v>N/A</v>
      </c>
      <c r="F18" s="60" t="str">
        <f ca="1">IFERROR(ROUND(ROUNDUP(IF(D$13="N/A","N/A",IFERROR(VLOOKUP($G4,INDIRECT($C$55),2,TRUE),"N/A"))*(VLOOKUP(Deductible,E37:G49,3,FALSE)),0)/4*1.04,2),"N/A")</f>
        <v>N/A</v>
      </c>
      <c r="G18" s="60" t="str">
        <f ca="1">IFERROR(ROUND(ROUNDUP(IF(D$13="N/A","N/A",IFERROR(VLOOKUP($G4,INDIRECT($C$55),2,TRUE),"N/A"))*(VLOOKUP(Deductible,E37:G49,3,FALSE)),0)/12*1.06,2),"N/A")</f>
        <v>N/A</v>
      </c>
      <c r="I18" s="1"/>
      <c r="J18" s="1"/>
      <c r="K18" s="31"/>
      <c r="L18" s="1"/>
      <c r="N18" s="31"/>
      <c r="GD18" s="1"/>
      <c r="HZ18" s="10"/>
    </row>
    <row r="19" spans="1:234" ht="19.2" x14ac:dyDescent="0.5">
      <c r="A19" s="12" t="s">
        <v>102</v>
      </c>
      <c r="B19" s="1" t="s">
        <v>117</v>
      </c>
      <c r="C19" s="72" t="str">
        <f>G5</f>
        <v/>
      </c>
      <c r="D19" s="60" t="str">
        <f ca="1">IFERROR(ROUND(ROUNDUP(IF(D$13="N/A","N/A",IFERROR(VLOOKUP($G5,INDIRECT($C$55),2,TRUE),"N/A"))*(VLOOKUP(Deductible,E37:G49,3,FALSE)),0),2),"N/A")</f>
        <v>N/A</v>
      </c>
      <c r="E19" s="60" t="str">
        <f ca="1">IFERROR(ROUND(ROUNDUP(IF(D$13="N/A","N/A",IFERROR(VLOOKUP($G5,INDIRECT($C$55),2,TRUE),"N/A"))*(VLOOKUP(Deductible,E37:G49,3,FALSE)),0)/2*1.02,2),"N/A")</f>
        <v>N/A</v>
      </c>
      <c r="F19" s="60" t="str">
        <f ca="1">IFERROR(ROUND(ROUNDUP(IF(D$13="N/A","N/A",IFERROR(VLOOKUP($G5,INDIRECT($C$55),2,TRUE),"N/A"))*(VLOOKUP(Deductible,E37:G49,3,FALSE)),0)/4*1.04,2),"N/A")</f>
        <v>N/A</v>
      </c>
      <c r="G19" s="60" t="str">
        <f ca="1">IFERROR(ROUND(ROUNDUP(IF(D$13="N/A","N/A",IFERROR(VLOOKUP($G5,INDIRECT($C$55),2,TRUE),"N/A"))*(VLOOKUP(Deductible,E37:G49,3,FALSE)),0)/12*1.06,2),"N/A")</f>
        <v>N/A</v>
      </c>
      <c r="I19" s="1"/>
      <c r="J19" s="1"/>
      <c r="K19" s="31"/>
      <c r="L19" s="1"/>
      <c r="N19" s="31"/>
      <c r="GD19" s="1"/>
      <c r="HZ19" s="10"/>
    </row>
    <row r="20" spans="1:234" ht="19.5" customHeight="1" x14ac:dyDescent="0.5">
      <c r="A20" s="12" t="s">
        <v>103</v>
      </c>
      <c r="B20" s="1" t="s">
        <v>117</v>
      </c>
      <c r="C20" s="72" t="str">
        <f>G6</f>
        <v/>
      </c>
      <c r="D20" s="60" t="str">
        <f ca="1">IFERROR(ROUND(ROUNDUP(IF(D$13="N/A","N/A",IFERROR(VLOOKUP($G6,INDIRECT($C$55),2,TRUE),"N/A"))*(VLOOKUP(Deductible,E37:G49,3,FALSE)),0),2),"N/A")</f>
        <v>N/A</v>
      </c>
      <c r="E20" s="60" t="str">
        <f ca="1">IFERROR(ROUND(ROUNDUP(IF(D$13="N/A","N/A",IFERROR(VLOOKUP($G6,INDIRECT($C$55),2,TRUE),"N/A"))*(VLOOKUP(Deductible,E37:G49,3,FALSE)),0)/2*1.02,2),"N/A")</f>
        <v>N/A</v>
      </c>
      <c r="F20" s="60" t="str">
        <f ca="1">IFERROR(ROUND(ROUNDUP(IF(D$13="N/A","N/A",IFERROR(VLOOKUP($G6,INDIRECT($C$55),2,TRUE),"N/A"))*(VLOOKUP(Deductible,E37:G49,3,FALSE)),0)/4*1.04,2),"N/A")</f>
        <v>N/A</v>
      </c>
      <c r="G20" s="60" t="str">
        <f ca="1">IFERROR(ROUND(ROUNDUP(IF(D$13="N/A","N/A",IFERROR(VLOOKUP($G6,INDIRECT($C$55),2,TRUE),"N/A"))*(VLOOKUP(Deductible,E37:G49,3,FALSE)),0)/12*1.06,2),"N/A")</f>
        <v>N/A</v>
      </c>
      <c r="I20" s="1"/>
      <c r="J20" s="153">
        <v>0.15</v>
      </c>
      <c r="K20" s="31"/>
      <c r="L20" s="1"/>
      <c r="N20" s="31"/>
      <c r="GD20" s="1"/>
      <c r="HZ20" s="10"/>
    </row>
    <row r="21" spans="1:234" ht="19.2" x14ac:dyDescent="0.5">
      <c r="A21" s="12" t="s">
        <v>113</v>
      </c>
      <c r="D21" s="60" t="str">
        <f ca="1">IFERROR(ROUND(ROUNDUP(IF(OR(D13="N/A",F7="No"),"N/A",$J$21*$B$147),0),2),"N/A")</f>
        <v>N/A</v>
      </c>
      <c r="E21" s="60" t="str">
        <f ca="1">IFERROR(ROUND(IF(OR(E13="N/A",F7="No"),"N/A",$J$21*$C$147),2),"N/A")</f>
        <v>N/A</v>
      </c>
      <c r="F21" s="60" t="str">
        <f ca="1">IFERROR(ROUND(IF(OR(F13="N/A",F7="No"),"N/A",$J$21*$D$147),2),"N/A")</f>
        <v>N/A</v>
      </c>
      <c r="G21" s="60" t="str">
        <f ca="1">IFERROR(ROUND(IF(OR(G13="N/A",F7="No"),"N/A",$J$21*$E$147),2),"N/A")</f>
        <v>N/A</v>
      </c>
      <c r="I21" s="1" t="s">
        <v>120</v>
      </c>
      <c r="J21" s="73" t="b">
        <f>IF('Applicant Information'!C27="Yes",(COUNT(age)-COUNTIF(age,-1)))</f>
        <v>0</v>
      </c>
      <c r="K21" s="31"/>
      <c r="L21" s="1"/>
      <c r="N21" s="31"/>
      <c r="GD21" s="1"/>
      <c r="HZ21" s="10"/>
    </row>
    <row r="22" spans="1:234" ht="19.2" x14ac:dyDescent="0.5">
      <c r="A22" s="12" t="s">
        <v>114</v>
      </c>
      <c r="D22" s="60" t="str">
        <f ca="1">IFERROR(ROUND(ROUNDUP(IF(OR(D13="N/A",F8="No"),"N/A",$J$22*$B$148),0),2),"N/A")</f>
        <v>N/A</v>
      </c>
      <c r="E22" s="60" t="str">
        <f ca="1">IFERROR(ROUND(IF(OR(E13="N/A",F8="No"),"N/A",$J$22*$C$148),2),"N/A")</f>
        <v>N/A</v>
      </c>
      <c r="F22" s="60" t="str">
        <f ca="1">IFERROR(ROUND(IF(OR(F13="N/A",F8="No"),"N/A",$J$22*$D$148),2),"N/A")</f>
        <v>N/A</v>
      </c>
      <c r="G22" s="60" t="str">
        <f ca="1">IFERROR(ROUND(IF(OR(G13="N/A",F8="No"),"N/A",$J$22*$E$148),2),"N/A")</f>
        <v>N/A</v>
      </c>
      <c r="I22" s="1" t="s">
        <v>120</v>
      </c>
      <c r="J22" s="73" t="b">
        <f>IF('Applicant Information'!C29="Yes",(COUNT(age)-COUNTIF(age,-1)))</f>
        <v>0</v>
      </c>
      <c r="K22" s="31"/>
      <c r="L22" s="1"/>
      <c r="N22" s="31"/>
      <c r="GD22" s="1"/>
      <c r="HZ22" s="10"/>
    </row>
    <row r="23" spans="1:234" ht="19.2" x14ac:dyDescent="0.5">
      <c r="A23" s="12" t="s">
        <v>386</v>
      </c>
      <c r="D23" s="61" t="str">
        <f>IFERROR(ROUND(ROUNDUP(VLOOKUP('Applicant Information'!H27,'Total '!E53:I55,2,FALSE)*J23,0),2),"N/A")</f>
        <v>N/A</v>
      </c>
      <c r="E23" s="61" t="str">
        <f>IFERROR(ROUND(VLOOKUP('Applicant Information'!H27,'Total '!E53:I55,3,FALSE)*J23,2),"N/A")</f>
        <v>N/A</v>
      </c>
      <c r="F23" s="61" t="str">
        <f>IFERROR(ROUND(VLOOKUP('Applicant Information'!H27,'Total '!E53:I55,4,FALSE)*J23,2),"N/A")</f>
        <v>N/A</v>
      </c>
      <c r="G23" s="60" t="str">
        <f>IFERROR(ROUND(VLOOKUP('Applicant Information'!H27,'Total '!E53:I55,5,FALSE)*J23,2),"N/A")</f>
        <v>N/A</v>
      </c>
      <c r="I23" s="1" t="s">
        <v>120</v>
      </c>
      <c r="J23" s="73">
        <f>(COUNT(age)-COUNTIF(age,-1))</f>
        <v>0</v>
      </c>
      <c r="K23" s="31"/>
      <c r="L23" s="1"/>
      <c r="N23" s="31"/>
      <c r="GD23" s="1"/>
      <c r="HZ23" s="10"/>
    </row>
    <row r="24" spans="1:234" ht="19.2" x14ac:dyDescent="0.5">
      <c r="A24" s="12" t="s">
        <v>119</v>
      </c>
      <c r="C24" s="73"/>
      <c r="D24" s="60">
        <f ca="1">IFERROR(ROUND(IF(AND('Applicant Information'!$C$23='Applicant Information'!$A$48,Countries='Applicant Information'!$S$44),(SUM('Total '!D13:D20)*-'Total '!$J$20),"N/A"),2),"N/A")</f>
        <v>0</v>
      </c>
      <c r="E24" s="60">
        <f ca="1">IFERROR(ROUND(IF(AND('Applicant Information'!$C$23='Applicant Information'!$A$48,Countries='Applicant Information'!$S$44),(SUM('Total '!E13:E20)*-'Total '!$J$20),"N/A"),2),"N/A")</f>
        <v>0</v>
      </c>
      <c r="F24" s="60">
        <f ca="1">IFERROR(ROUND(IF(AND('Applicant Information'!$C$23='Applicant Information'!$A$48,Countries='Applicant Information'!$S$44),(SUM('Total '!F13:F20)*-'Total '!$J$20),"N/A"),2),"N/A")</f>
        <v>0</v>
      </c>
      <c r="G24" s="60">
        <f ca="1">IFERROR(ROUND(IF(AND('Applicant Information'!$C$23='Applicant Information'!$A$48,Countries='Applicant Information'!$S$44),(SUM('Total '!G13:G20)*-'Total '!$J$20),"N/A"),2),"N/A")</f>
        <v>0</v>
      </c>
      <c r="I24" s="1"/>
      <c r="J24" s="1"/>
      <c r="K24" s="31"/>
      <c r="L24" s="1"/>
      <c r="N24" s="31"/>
      <c r="GD24" s="1"/>
      <c r="HZ24" s="10"/>
    </row>
    <row r="25" spans="1:234" ht="19.2" hidden="1" x14ac:dyDescent="0.5">
      <c r="A25" s="12" t="s">
        <v>105</v>
      </c>
      <c r="D25" s="60" t="str">
        <f ca="1">IF(D13="N/A","N/A",0)</f>
        <v>N/A</v>
      </c>
      <c r="E25" s="60" t="str">
        <f ca="1">IF(E13="N/A","N/A",0)</f>
        <v>N/A</v>
      </c>
      <c r="F25" s="60" t="str">
        <f ca="1">IF(F13="N/A","N/A",0)</f>
        <v>N/A</v>
      </c>
      <c r="G25" s="60" t="str">
        <f ca="1">IF(G13="N/A","N/A",0)</f>
        <v>N/A</v>
      </c>
      <c r="I25" s="1"/>
      <c r="K25" s="31"/>
      <c r="L25" s="1"/>
      <c r="N25" s="31"/>
      <c r="GD25" s="1"/>
      <c r="HZ25" s="10"/>
    </row>
    <row r="26" spans="1:234" ht="19.2" x14ac:dyDescent="0.5">
      <c r="A26" s="20" t="s">
        <v>4</v>
      </c>
      <c r="B26" s="70"/>
      <c r="C26" s="21"/>
      <c r="D26" s="62" t="str">
        <f ca="1">IF(D13="N/A","N/A",SUM(D13:D25))</f>
        <v>N/A</v>
      </c>
      <c r="E26" s="62" t="str">
        <f ca="1">IF(E13="N/A","N/A",SUM(E13:E25))</f>
        <v>N/A</v>
      </c>
      <c r="F26" s="62" t="str">
        <f ca="1">IF(F13="N/A","N/A",SUM(F13:F25))</f>
        <v>N/A</v>
      </c>
      <c r="G26" s="62" t="str">
        <f ca="1">IF(G13="N/A","N/A",SUM(G13:G25))</f>
        <v>N/A</v>
      </c>
      <c r="I26" s="1"/>
      <c r="J26" s="153"/>
      <c r="K26" s="31"/>
      <c r="L26" s="1"/>
      <c r="N26" s="31"/>
      <c r="GD26" s="1"/>
      <c r="HZ26" s="10"/>
    </row>
    <row r="27" spans="1:234" ht="53.25" customHeight="1" x14ac:dyDescent="0.5">
      <c r="A27" s="294"/>
      <c r="B27" s="294"/>
      <c r="C27" s="294"/>
      <c r="D27" s="294"/>
      <c r="E27" s="294"/>
      <c r="F27" s="294"/>
      <c r="G27" s="294"/>
      <c r="I27" s="1"/>
      <c r="J27" s="1"/>
      <c r="K27" s="31"/>
      <c r="L27" s="1"/>
      <c r="N27" s="31"/>
      <c r="GD27" s="1"/>
      <c r="HZ27" s="10"/>
    </row>
    <row r="28" spans="1:234" ht="19.5" customHeight="1" x14ac:dyDescent="0.5">
      <c r="G28" s="8" t="str">
        <f>VERSION</f>
        <v>V.10.19.1</v>
      </c>
      <c r="H28" s="112"/>
      <c r="I28" s="112"/>
      <c r="J28" s="112"/>
    </row>
    <row r="29" spans="1:234" ht="19.5" hidden="1" customHeight="1" x14ac:dyDescent="0.5">
      <c r="I29" s="1"/>
      <c r="J29" s="1"/>
    </row>
    <row r="30" spans="1:234" ht="19.5" hidden="1" customHeight="1" x14ac:dyDescent="0.5">
      <c r="G30" s="8" t="s">
        <v>526</v>
      </c>
    </row>
    <row r="31" spans="1:234" ht="19.5" hidden="1" customHeight="1" x14ac:dyDescent="0.5">
      <c r="A31" s="31"/>
      <c r="B31" s="31"/>
      <c r="C31" s="31"/>
      <c r="D31" s="31"/>
      <c r="E31" s="31"/>
      <c r="F31" s="31"/>
      <c r="G31" s="245" t="s">
        <v>551</v>
      </c>
      <c r="H31" s="31"/>
      <c r="K31" s="31"/>
      <c r="S31" s="97"/>
      <c r="T31" s="97"/>
      <c r="U31" s="97"/>
      <c r="V31" s="97"/>
      <c r="W31" s="97"/>
    </row>
    <row r="32" spans="1:234" ht="19.5" hidden="1" customHeight="1" x14ac:dyDescent="0.5">
      <c r="A32" s="31"/>
      <c r="B32" s="31"/>
      <c r="C32" s="31"/>
      <c r="D32" s="31"/>
      <c r="E32" s="31"/>
      <c r="F32" s="31"/>
      <c r="G32" s="245" t="s">
        <v>552</v>
      </c>
      <c r="H32" s="31"/>
      <c r="K32" s="31"/>
      <c r="Q32" s="97"/>
      <c r="R32" s="97"/>
      <c r="S32" s="97"/>
      <c r="T32" s="97"/>
      <c r="U32" s="97"/>
      <c r="V32" s="97"/>
      <c r="W32" s="97"/>
    </row>
    <row r="33" spans="1:23" ht="19.5" hidden="1" customHeight="1" x14ac:dyDescent="0.5">
      <c r="A33" s="31"/>
      <c r="B33" s="31"/>
      <c r="C33" s="31"/>
      <c r="D33" s="31"/>
      <c r="E33" s="31"/>
      <c r="F33" s="31"/>
      <c r="G33" s="245" t="s">
        <v>554</v>
      </c>
      <c r="H33" s="31"/>
      <c r="K33" s="31"/>
      <c r="Q33" s="97"/>
      <c r="R33" s="97"/>
      <c r="S33" s="97"/>
      <c r="T33" s="97"/>
      <c r="U33" s="97"/>
      <c r="V33" s="97"/>
      <c r="W33" s="97"/>
    </row>
    <row r="34" spans="1:23" ht="19.5" hidden="1" customHeight="1" x14ac:dyDescent="0.5">
      <c r="A34" s="31"/>
      <c r="B34" s="31"/>
      <c r="C34" s="31"/>
      <c r="D34" s="31"/>
      <c r="E34" s="31"/>
      <c r="F34" s="31"/>
      <c r="G34" s="245" t="s">
        <v>553</v>
      </c>
      <c r="H34" s="31"/>
      <c r="K34" s="31"/>
      <c r="Q34" s="97"/>
      <c r="R34" s="97"/>
      <c r="S34" s="97"/>
      <c r="T34" s="97"/>
      <c r="U34" s="97"/>
      <c r="V34" s="97"/>
      <c r="W34" s="97"/>
    </row>
    <row r="36" spans="1:23" ht="19.5" hidden="1" customHeight="1" thickBot="1" x14ac:dyDescent="0.55000000000000004">
      <c r="A36" s="13" t="s">
        <v>6</v>
      </c>
    </row>
    <row r="37" spans="1:23" ht="19.5" hidden="1" customHeight="1" x14ac:dyDescent="0.5">
      <c r="A37" s="13" t="s">
        <v>7</v>
      </c>
      <c r="E37" s="124" t="s">
        <v>383</v>
      </c>
      <c r="F37" s="141" t="s">
        <v>384</v>
      </c>
      <c r="G37" s="120" t="s">
        <v>118</v>
      </c>
      <c r="H37" s="231"/>
      <c r="I37" s="237" t="s">
        <v>389</v>
      </c>
      <c r="J37" s="238"/>
    </row>
    <row r="38" spans="1:23" ht="19.5" hidden="1" customHeight="1" x14ac:dyDescent="0.5">
      <c r="E38" s="83" t="s">
        <v>356</v>
      </c>
      <c r="F38" s="119">
        <v>1</v>
      </c>
      <c r="G38" s="241">
        <v>1</v>
      </c>
      <c r="H38" s="233"/>
      <c r="I38" s="123" t="s">
        <v>383</v>
      </c>
      <c r="J38" s="125" t="s">
        <v>388</v>
      </c>
    </row>
    <row r="39" spans="1:23" ht="19.5" hidden="1" customHeight="1" x14ac:dyDescent="0.5">
      <c r="A39" s="1" t="s">
        <v>3</v>
      </c>
      <c r="E39" s="83" t="s">
        <v>347</v>
      </c>
      <c r="F39" s="119">
        <v>2</v>
      </c>
      <c r="G39" s="241">
        <v>0.9</v>
      </c>
      <c r="H39" s="232"/>
      <c r="I39" s="146" t="s">
        <v>390</v>
      </c>
      <c r="J39" s="121">
        <v>75</v>
      </c>
    </row>
    <row r="40" spans="1:23" ht="19.5" hidden="1" customHeight="1" thickBot="1" x14ac:dyDescent="0.55000000000000004">
      <c r="A40" s="14">
        <v>0</v>
      </c>
      <c r="E40" s="83" t="s">
        <v>348</v>
      </c>
      <c r="F40" s="119">
        <v>3</v>
      </c>
      <c r="G40" s="241">
        <v>0.84</v>
      </c>
      <c r="H40" s="232"/>
      <c r="I40" s="147" t="s">
        <v>391</v>
      </c>
      <c r="J40" s="122">
        <v>100</v>
      </c>
    </row>
    <row r="41" spans="1:23" ht="19.5" hidden="1" customHeight="1" x14ac:dyDescent="0.5">
      <c r="A41" s="14">
        <v>1</v>
      </c>
      <c r="E41" s="83" t="s">
        <v>349</v>
      </c>
      <c r="F41" s="119">
        <v>4</v>
      </c>
      <c r="G41" s="241">
        <v>0.72</v>
      </c>
      <c r="H41" s="232"/>
      <c r="I41" s="235"/>
      <c r="J41" s="236"/>
    </row>
    <row r="42" spans="1:23" ht="19.5" hidden="1" customHeight="1" x14ac:dyDescent="0.5">
      <c r="A42" s="14">
        <v>2</v>
      </c>
      <c r="E42" s="83" t="s">
        <v>350</v>
      </c>
      <c r="F42" s="119">
        <v>5</v>
      </c>
      <c r="G42" s="241">
        <v>0.63</v>
      </c>
      <c r="H42" s="232"/>
      <c r="I42" s="235"/>
      <c r="J42" s="236"/>
    </row>
    <row r="43" spans="1:23" ht="19.5" hidden="1" customHeight="1" x14ac:dyDescent="0.5">
      <c r="A43" s="14">
        <v>3</v>
      </c>
      <c r="E43" s="83" t="s">
        <v>351</v>
      </c>
      <c r="F43" s="119">
        <v>6</v>
      </c>
      <c r="G43" s="241">
        <v>0.5</v>
      </c>
      <c r="H43" s="232"/>
      <c r="I43" s="235"/>
      <c r="J43" s="236"/>
    </row>
    <row r="44" spans="1:23" ht="19.5" hidden="1" customHeight="1" x14ac:dyDescent="0.5">
      <c r="A44" s="15" t="s">
        <v>15</v>
      </c>
      <c r="C44" s="15">
        <f>NumChild</f>
        <v>0</v>
      </c>
      <c r="E44" s="83" t="s">
        <v>527</v>
      </c>
      <c r="F44" s="119">
        <v>7</v>
      </c>
      <c r="G44" s="241">
        <v>0.42</v>
      </c>
      <c r="H44" s="232"/>
      <c r="I44" s="235"/>
      <c r="J44" s="236"/>
    </row>
    <row r="45" spans="1:23" ht="19.5" hidden="1" customHeight="1" x14ac:dyDescent="0.5">
      <c r="A45" s="1" t="s">
        <v>5</v>
      </c>
      <c r="E45" s="83" t="s">
        <v>528</v>
      </c>
      <c r="F45" s="119">
        <v>8</v>
      </c>
      <c r="G45" s="242">
        <v>0.95499999999999996</v>
      </c>
      <c r="L45" s="1"/>
      <c r="M45" s="1"/>
      <c r="O45" s="31"/>
      <c r="P45" s="99"/>
      <c r="Q45" s="73"/>
      <c r="R45" s="99"/>
      <c r="S45" s="99"/>
      <c r="T45" s="73"/>
      <c r="U45" s="73"/>
      <c r="V45" s="73"/>
    </row>
    <row r="46" spans="1:23" ht="19.5" hidden="1" customHeight="1" x14ac:dyDescent="0.5">
      <c r="A46" s="1" t="s">
        <v>342</v>
      </c>
      <c r="C46" s="1" t="s">
        <v>468</v>
      </c>
      <c r="E46" s="83" t="s">
        <v>529</v>
      </c>
      <c r="F46" s="119">
        <v>9</v>
      </c>
      <c r="G46" s="239">
        <v>0.875</v>
      </c>
      <c r="P46" s="100"/>
      <c r="Q46" s="73"/>
      <c r="R46" s="101"/>
      <c r="S46" s="101"/>
      <c r="T46" s="102"/>
      <c r="U46" s="102"/>
      <c r="V46" s="102"/>
    </row>
    <row r="47" spans="1:23" ht="19.5" hidden="1" customHeight="1" x14ac:dyDescent="0.5">
      <c r="A47" s="1" t="s">
        <v>343</v>
      </c>
      <c r="C47" s="1" t="s">
        <v>469</v>
      </c>
      <c r="E47" s="83" t="s">
        <v>530</v>
      </c>
      <c r="F47" s="119">
        <v>10</v>
      </c>
      <c r="G47" s="239">
        <v>0.92500000000000004</v>
      </c>
      <c r="P47" s="31"/>
      <c r="R47" s="31"/>
      <c r="S47" s="31"/>
    </row>
    <row r="48" spans="1:23" ht="19.5" hidden="1" customHeight="1" x14ac:dyDescent="0.5">
      <c r="A48" s="1" t="s">
        <v>344</v>
      </c>
      <c r="C48" s="1" t="s">
        <v>393</v>
      </c>
      <c r="E48" s="83" t="s">
        <v>531</v>
      </c>
      <c r="F48" s="119">
        <v>11</v>
      </c>
      <c r="G48" s="239">
        <v>0.875</v>
      </c>
      <c r="P48" s="31"/>
      <c r="R48" s="31"/>
      <c r="S48" s="31"/>
    </row>
    <row r="49" spans="1:30" ht="19.5" hidden="1" customHeight="1" x14ac:dyDescent="0.5">
      <c r="A49" s="1" t="s">
        <v>345</v>
      </c>
      <c r="C49" s="1" t="s">
        <v>470</v>
      </c>
      <c r="E49" s="83" t="s">
        <v>532</v>
      </c>
      <c r="F49" s="119">
        <v>12</v>
      </c>
      <c r="G49" s="239">
        <v>0.82499999999999996</v>
      </c>
      <c r="L49" s="1"/>
      <c r="M49" s="1"/>
      <c r="O49" s="31"/>
      <c r="P49" s="31"/>
      <c r="R49" s="31"/>
      <c r="S49" s="31"/>
    </row>
    <row r="50" spans="1:30" ht="19.5" hidden="1" customHeight="1" thickBot="1" x14ac:dyDescent="0.55000000000000004">
      <c r="A50" s="1" t="s">
        <v>346</v>
      </c>
      <c r="C50" s="1" t="s">
        <v>392</v>
      </c>
    </row>
    <row r="51" spans="1:30" ht="19.5" hidden="1" customHeight="1" thickBot="1" x14ac:dyDescent="0.55000000000000004">
      <c r="E51" s="299" t="s">
        <v>387</v>
      </c>
      <c r="F51" s="300"/>
    </row>
    <row r="52" spans="1:30" ht="19.5" hidden="1" customHeight="1" x14ac:dyDescent="0.5">
      <c r="E52" s="118" t="s">
        <v>383</v>
      </c>
      <c r="F52" s="117" t="s">
        <v>388</v>
      </c>
      <c r="G52" s="117" t="s">
        <v>2</v>
      </c>
      <c r="H52" s="117" t="s">
        <v>111</v>
      </c>
      <c r="I52" s="117" t="s">
        <v>112</v>
      </c>
    </row>
    <row r="53" spans="1:30" ht="19.5" hidden="1" customHeight="1" x14ac:dyDescent="0.5">
      <c r="A53" s="1" t="s">
        <v>8</v>
      </c>
      <c r="C53" s="1" t="str">
        <f>Country</f>
        <v>Rate Zone 5</v>
      </c>
      <c r="E53" s="87" t="s">
        <v>124</v>
      </c>
      <c r="F53" s="144">
        <v>300</v>
      </c>
      <c r="G53" s="144">
        <v>153</v>
      </c>
      <c r="H53" s="144">
        <v>78</v>
      </c>
      <c r="I53" s="144">
        <v>26.5</v>
      </c>
    </row>
    <row r="54" spans="1:30" ht="19.5" hidden="1" customHeight="1" thickBot="1" x14ac:dyDescent="0.55000000000000004">
      <c r="A54" s="1" t="s">
        <v>382</v>
      </c>
      <c r="C54" s="1" t="str">
        <f>Deductible</f>
        <v>Option I</v>
      </c>
      <c r="E54" s="87" t="s">
        <v>125</v>
      </c>
      <c r="F54" s="145">
        <v>600</v>
      </c>
      <c r="G54" s="144">
        <v>306</v>
      </c>
      <c r="H54" s="144">
        <v>156</v>
      </c>
      <c r="I54" s="144">
        <v>53</v>
      </c>
    </row>
    <row r="55" spans="1:30" ht="19.5" hidden="1" customHeight="1" x14ac:dyDescent="0.5">
      <c r="A55" s="1" t="s">
        <v>13</v>
      </c>
      <c r="C55" s="1" t="str">
        <f>(VLOOKUP(C53,A46:E50,3,FALSE))</f>
        <v>a131:e144</v>
      </c>
      <c r="E55" s="74" t="s">
        <v>7</v>
      </c>
      <c r="F55" s="140" t="s">
        <v>14</v>
      </c>
      <c r="G55" s="140" t="s">
        <v>14</v>
      </c>
      <c r="H55" s="140" t="s">
        <v>14</v>
      </c>
      <c r="I55" s="140" t="s">
        <v>14</v>
      </c>
    </row>
    <row r="56" spans="1:30" ht="19.5" hidden="1" customHeight="1" x14ac:dyDescent="0.5">
      <c r="H56" s="154"/>
      <c r="I56" s="155"/>
      <c r="J56" s="1"/>
      <c r="L56" s="1"/>
      <c r="M56" s="1"/>
    </row>
    <row r="57" spans="1:30" ht="19.5" hidden="1" customHeight="1" x14ac:dyDescent="0.5">
      <c r="F57" s="148"/>
      <c r="G57" s="148"/>
      <c r="H57" s="154"/>
      <c r="I57" s="155"/>
      <c r="J57" s="148"/>
      <c r="K57" s="148"/>
      <c r="L57" s="148"/>
      <c r="M57" s="148"/>
      <c r="N57" s="148"/>
      <c r="O57" s="148"/>
      <c r="P57" s="148"/>
      <c r="Q57" s="148"/>
    </row>
    <row r="58" spans="1:30" ht="19.5" hidden="1" customHeight="1" x14ac:dyDescent="0.5">
      <c r="F58" s="148"/>
      <c r="G58" s="148"/>
      <c r="H58" s="154"/>
      <c r="I58" s="155"/>
      <c r="J58" s="148"/>
      <c r="K58" s="148"/>
      <c r="L58" s="148"/>
      <c r="M58" s="148"/>
      <c r="N58" s="148"/>
      <c r="O58" s="148"/>
      <c r="P58" s="148"/>
      <c r="Q58" s="148"/>
    </row>
    <row r="59" spans="1:30" ht="19.5" hidden="1" customHeight="1" x14ac:dyDescent="0.5">
      <c r="F59" s="148"/>
      <c r="G59" s="148"/>
      <c r="H59" s="154"/>
      <c r="I59" s="155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</row>
    <row r="60" spans="1:30" ht="19.5" hidden="1" customHeight="1" x14ac:dyDescent="0.5">
      <c r="F60" s="148"/>
      <c r="G60" s="148"/>
      <c r="H60" s="154"/>
      <c r="I60" s="155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</row>
    <row r="61" spans="1:30" ht="19.5" hidden="1" customHeight="1" x14ac:dyDescent="0.5">
      <c r="A61" s="36" t="s">
        <v>367</v>
      </c>
      <c r="B61" s="37"/>
      <c r="C61" s="37"/>
      <c r="D61" s="37"/>
      <c r="E61" s="37"/>
      <c r="F61" s="167"/>
      <c r="G61" s="148"/>
      <c r="H61" s="154"/>
      <c r="I61" s="155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</row>
    <row r="62" spans="1:30" ht="19.5" hidden="1" customHeight="1" x14ac:dyDescent="0.5">
      <c r="A62" s="163" t="s">
        <v>0</v>
      </c>
      <c r="B62" s="164" t="s">
        <v>1</v>
      </c>
      <c r="C62" s="164" t="s">
        <v>2</v>
      </c>
      <c r="D62" s="165" t="s">
        <v>111</v>
      </c>
      <c r="E62" s="166" t="s">
        <v>112</v>
      </c>
      <c r="F62" s="167"/>
      <c r="G62" s="148"/>
      <c r="H62" s="154"/>
      <c r="I62" s="155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</row>
    <row r="63" spans="1:30" ht="19.5" hidden="1" customHeight="1" x14ac:dyDescent="0.5">
      <c r="A63" s="162">
        <v>0</v>
      </c>
      <c r="B63" s="150">
        <v>5962</v>
      </c>
      <c r="C63" s="161">
        <v>3040.62</v>
      </c>
      <c r="D63" s="150">
        <v>1550.1200000000001</v>
      </c>
      <c r="E63" s="150">
        <v>526.64333333333332</v>
      </c>
      <c r="F63" s="148"/>
      <c r="G63" s="148"/>
      <c r="H63" s="154"/>
      <c r="I63" s="155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</row>
    <row r="64" spans="1:30" ht="19.5" hidden="1" customHeight="1" x14ac:dyDescent="0.5">
      <c r="A64" s="16">
        <v>6</v>
      </c>
      <c r="B64" s="150">
        <v>5422</v>
      </c>
      <c r="C64" s="150">
        <v>2765.2200000000003</v>
      </c>
      <c r="D64" s="150">
        <v>1409.72</v>
      </c>
      <c r="E64" s="150">
        <v>478.94333333333333</v>
      </c>
      <c r="F64" s="148"/>
      <c r="G64" s="148"/>
      <c r="H64" s="154"/>
      <c r="I64" s="155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</row>
    <row r="65" spans="1:30" ht="19.5" hidden="1" customHeight="1" x14ac:dyDescent="0.5">
      <c r="A65" s="16">
        <v>18</v>
      </c>
      <c r="B65" s="150">
        <v>7586</v>
      </c>
      <c r="C65" s="150">
        <v>3868.86</v>
      </c>
      <c r="D65" s="150">
        <v>1972.3600000000001</v>
      </c>
      <c r="E65" s="150">
        <v>670.09666666666669</v>
      </c>
      <c r="F65" s="148"/>
      <c r="G65" s="148"/>
      <c r="H65" s="154"/>
      <c r="I65" s="155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</row>
    <row r="66" spans="1:30" ht="19.5" hidden="1" customHeight="1" x14ac:dyDescent="0.5">
      <c r="A66" s="16">
        <v>25</v>
      </c>
      <c r="B66" s="150">
        <v>9030</v>
      </c>
      <c r="C66" s="150">
        <v>4605.3</v>
      </c>
      <c r="D66" s="150">
        <v>2347.8000000000002</v>
      </c>
      <c r="E66" s="150">
        <v>797.65000000000009</v>
      </c>
      <c r="F66" s="148"/>
      <c r="G66" s="148"/>
      <c r="H66" s="154"/>
      <c r="I66" s="155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</row>
    <row r="67" spans="1:30" ht="19.5" hidden="1" customHeight="1" x14ac:dyDescent="0.5">
      <c r="A67" s="16">
        <v>30</v>
      </c>
      <c r="B67" s="150">
        <v>9486</v>
      </c>
      <c r="C67" s="150">
        <v>4837.8599999999997</v>
      </c>
      <c r="D67" s="150">
        <v>2466.36</v>
      </c>
      <c r="E67" s="150">
        <v>837.93000000000006</v>
      </c>
      <c r="F67" s="148"/>
      <c r="G67" s="148"/>
      <c r="H67" s="154"/>
      <c r="I67" s="155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</row>
    <row r="68" spans="1:30" ht="19.5" hidden="1" customHeight="1" x14ac:dyDescent="0.5">
      <c r="A68" s="16">
        <v>35</v>
      </c>
      <c r="B68" s="150">
        <v>10150</v>
      </c>
      <c r="C68" s="150">
        <v>5176.5</v>
      </c>
      <c r="D68" s="150">
        <v>2639</v>
      </c>
      <c r="E68" s="150">
        <v>896.58333333333337</v>
      </c>
      <c r="F68" s="148"/>
      <c r="G68" s="148"/>
      <c r="H68" s="154"/>
      <c r="I68" s="155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</row>
    <row r="69" spans="1:30" ht="19.5" hidden="1" customHeight="1" x14ac:dyDescent="0.5">
      <c r="A69" s="16">
        <v>40</v>
      </c>
      <c r="B69" s="150">
        <v>10860</v>
      </c>
      <c r="C69" s="150">
        <v>5538.6</v>
      </c>
      <c r="D69" s="150">
        <v>2823.6</v>
      </c>
      <c r="E69" s="150">
        <v>959.30000000000007</v>
      </c>
      <c r="F69" s="148"/>
      <c r="G69" s="148"/>
      <c r="H69" s="154"/>
      <c r="I69" s="155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</row>
    <row r="70" spans="1:30" ht="19.5" hidden="1" customHeight="1" x14ac:dyDescent="0.5">
      <c r="A70" s="16">
        <v>45</v>
      </c>
      <c r="B70" s="150">
        <v>14444</v>
      </c>
      <c r="C70" s="150">
        <v>7366.4400000000005</v>
      </c>
      <c r="D70" s="150">
        <v>3755.44</v>
      </c>
      <c r="E70" s="150">
        <v>1275.8866666666668</v>
      </c>
      <c r="F70" s="148"/>
      <c r="G70" s="148"/>
      <c r="H70" s="154"/>
      <c r="I70" s="155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</row>
    <row r="71" spans="1:30" ht="19.5" hidden="1" customHeight="1" x14ac:dyDescent="0.5">
      <c r="A71" s="16">
        <v>50</v>
      </c>
      <c r="B71" s="150">
        <v>17624</v>
      </c>
      <c r="C71" s="150">
        <v>8988.24</v>
      </c>
      <c r="D71" s="150">
        <v>4582.24</v>
      </c>
      <c r="E71" s="150">
        <v>1556.7866666666669</v>
      </c>
      <c r="F71" s="148"/>
      <c r="G71" s="148"/>
      <c r="H71" s="154"/>
      <c r="I71" s="155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  <c r="AD71" s="148"/>
    </row>
    <row r="72" spans="1:30" ht="19.5" hidden="1" customHeight="1" x14ac:dyDescent="0.5">
      <c r="A72" s="16">
        <v>55</v>
      </c>
      <c r="B72" s="150">
        <v>23967</v>
      </c>
      <c r="C72" s="150">
        <v>12223.17</v>
      </c>
      <c r="D72" s="150">
        <v>6231.42</v>
      </c>
      <c r="E72" s="150">
        <v>2117.085</v>
      </c>
      <c r="F72" s="148"/>
      <c r="G72" s="148"/>
      <c r="H72" s="154"/>
      <c r="I72" s="155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  <c r="AD72" s="148"/>
    </row>
    <row r="73" spans="1:30" ht="19.5" hidden="1" customHeight="1" x14ac:dyDescent="0.5">
      <c r="A73" s="16">
        <v>60</v>
      </c>
      <c r="B73" s="150">
        <v>33072</v>
      </c>
      <c r="C73" s="150">
        <v>16866.72</v>
      </c>
      <c r="D73" s="150">
        <v>8598.7200000000012</v>
      </c>
      <c r="E73" s="150">
        <v>2921.36</v>
      </c>
      <c r="F73" s="148"/>
      <c r="G73" s="148"/>
      <c r="H73" s="154"/>
      <c r="I73" s="155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  <c r="AD73" s="148"/>
    </row>
    <row r="74" spans="1:30" ht="19.5" hidden="1" customHeight="1" x14ac:dyDescent="0.5">
      <c r="A74" s="16">
        <v>65</v>
      </c>
      <c r="B74" s="150">
        <v>41012</v>
      </c>
      <c r="C74" s="150">
        <v>20916.12</v>
      </c>
      <c r="D74" s="150">
        <v>10663.12</v>
      </c>
      <c r="E74" s="150">
        <v>3622.7266666666669</v>
      </c>
      <c r="F74" s="148"/>
      <c r="G74" s="148"/>
      <c r="H74" s="154"/>
      <c r="I74" s="155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</row>
    <row r="75" spans="1:30" ht="19.5" hidden="1" customHeight="1" x14ac:dyDescent="0.5">
      <c r="A75" s="16">
        <v>70</v>
      </c>
      <c r="B75" s="150">
        <v>50852</v>
      </c>
      <c r="C75" s="150">
        <v>25934.52</v>
      </c>
      <c r="D75" s="150">
        <v>13221.52</v>
      </c>
      <c r="E75" s="150">
        <v>4491.9266666666672</v>
      </c>
      <c r="F75" s="148"/>
      <c r="G75" s="148"/>
      <c r="H75" s="154"/>
      <c r="I75" s="155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</row>
    <row r="76" spans="1:30" ht="20.25" hidden="1" customHeight="1" x14ac:dyDescent="0.5">
      <c r="A76" s="16">
        <v>75</v>
      </c>
      <c r="B76" s="151" t="s">
        <v>14</v>
      </c>
      <c r="C76" s="151" t="s">
        <v>14</v>
      </c>
      <c r="D76" s="151" t="s">
        <v>14</v>
      </c>
      <c r="E76" s="151" t="s">
        <v>14</v>
      </c>
      <c r="F76" s="148"/>
      <c r="G76" s="148"/>
      <c r="H76" s="154"/>
      <c r="I76" s="155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  <c r="AD76" s="148"/>
    </row>
    <row r="77" spans="1:30" ht="19.5" hidden="1" customHeight="1" x14ac:dyDescent="0.5">
      <c r="A77" s="18"/>
      <c r="B77" s="19"/>
      <c r="C77" s="19"/>
      <c r="D77" s="19"/>
      <c r="E77" s="19"/>
      <c r="F77" s="148"/>
      <c r="G77" s="148"/>
      <c r="H77" s="154"/>
      <c r="I77" s="155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</row>
    <row r="78" spans="1:30" ht="19.5" hidden="1" customHeight="1" x14ac:dyDescent="0.5">
      <c r="A78" s="168" t="s">
        <v>368</v>
      </c>
      <c r="B78" s="169"/>
      <c r="C78" s="169"/>
      <c r="D78" s="169"/>
      <c r="E78" s="170"/>
      <c r="F78" s="148"/>
      <c r="G78" s="148"/>
      <c r="H78" s="154"/>
      <c r="I78" s="155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</row>
    <row r="79" spans="1:30" ht="19.5" hidden="1" customHeight="1" x14ac:dyDescent="0.5">
      <c r="A79" s="16" t="s">
        <v>0</v>
      </c>
      <c r="B79" s="164" t="s">
        <v>1</v>
      </c>
      <c r="C79" s="164" t="s">
        <v>2</v>
      </c>
      <c r="D79" s="161" t="s">
        <v>111</v>
      </c>
      <c r="E79" s="173" t="s">
        <v>112</v>
      </c>
      <c r="F79" s="148"/>
      <c r="G79" s="148"/>
      <c r="H79" s="154"/>
      <c r="I79" s="155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</row>
    <row r="80" spans="1:30" ht="19.5" hidden="1" customHeight="1" x14ac:dyDescent="0.5">
      <c r="A80" s="16">
        <v>0</v>
      </c>
      <c r="B80" s="174">
        <v>3528</v>
      </c>
      <c r="C80" s="177">
        <v>1799.28</v>
      </c>
      <c r="D80" s="179">
        <v>917.28000000000009</v>
      </c>
      <c r="E80" s="159">
        <v>311.64000000000004</v>
      </c>
      <c r="F80" s="148"/>
      <c r="G80" s="148"/>
      <c r="H80" s="154"/>
      <c r="I80" s="156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</row>
    <row r="81" spans="1:30" ht="19.5" hidden="1" customHeight="1" x14ac:dyDescent="0.5">
      <c r="A81" s="16">
        <v>6</v>
      </c>
      <c r="B81" s="175">
        <v>3208</v>
      </c>
      <c r="C81" s="177">
        <v>1636.08</v>
      </c>
      <c r="D81" s="176">
        <v>834.08</v>
      </c>
      <c r="E81" s="159">
        <v>283.37333333333333</v>
      </c>
      <c r="F81" s="148"/>
      <c r="G81" s="148"/>
      <c r="H81" s="154"/>
      <c r="I81" s="155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</row>
    <row r="82" spans="1:30" ht="19.5" hidden="1" customHeight="1" x14ac:dyDescent="0.5">
      <c r="A82" s="16">
        <v>18</v>
      </c>
      <c r="B82" s="175">
        <v>4489</v>
      </c>
      <c r="C82" s="177">
        <v>2289.39</v>
      </c>
      <c r="D82" s="176">
        <v>1167.1400000000001</v>
      </c>
      <c r="E82" s="159">
        <v>396.52833333333331</v>
      </c>
      <c r="F82" s="148"/>
      <c r="G82" s="148"/>
      <c r="H82" s="154"/>
      <c r="I82" s="155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</row>
    <row r="83" spans="1:30" ht="19.5" hidden="1" customHeight="1" x14ac:dyDescent="0.5">
      <c r="A83" s="16">
        <v>25</v>
      </c>
      <c r="B83" s="175">
        <v>5343</v>
      </c>
      <c r="C83" s="177">
        <v>2724.93</v>
      </c>
      <c r="D83" s="176">
        <v>1389.18</v>
      </c>
      <c r="E83" s="159">
        <v>471.96500000000003</v>
      </c>
      <c r="F83" s="148"/>
      <c r="G83" s="148"/>
      <c r="H83" s="154"/>
      <c r="I83" s="155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</row>
    <row r="84" spans="1:30" ht="19.5" hidden="1" customHeight="1" x14ac:dyDescent="0.5">
      <c r="A84" s="16">
        <v>30</v>
      </c>
      <c r="B84" s="175">
        <v>5613</v>
      </c>
      <c r="C84" s="177">
        <v>2862.63</v>
      </c>
      <c r="D84" s="176">
        <v>1459.38</v>
      </c>
      <c r="E84" s="159">
        <v>495.815</v>
      </c>
      <c r="F84" s="148"/>
      <c r="G84" s="148"/>
      <c r="H84" s="154"/>
      <c r="I84" s="155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</row>
    <row r="85" spans="1:30" ht="19.5" hidden="1" customHeight="1" x14ac:dyDescent="0.5">
      <c r="A85" s="16">
        <v>35</v>
      </c>
      <c r="B85" s="175">
        <v>6005</v>
      </c>
      <c r="C85" s="177">
        <v>3062.55</v>
      </c>
      <c r="D85" s="176">
        <v>1561.3</v>
      </c>
      <c r="E85" s="159">
        <v>530.44166666666672</v>
      </c>
      <c r="F85" s="148"/>
      <c r="G85" s="148"/>
      <c r="H85" s="154"/>
      <c r="I85" s="155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  <c r="AD85" s="148"/>
    </row>
    <row r="86" spans="1:30" ht="19.5" hidden="1" customHeight="1" x14ac:dyDescent="0.5">
      <c r="A86" s="16">
        <v>40</v>
      </c>
      <c r="B86" s="175">
        <v>6427</v>
      </c>
      <c r="C86" s="177">
        <v>3277.77</v>
      </c>
      <c r="D86" s="176">
        <v>1671.02</v>
      </c>
      <c r="E86" s="159">
        <v>567.71833333333336</v>
      </c>
      <c r="F86" s="148"/>
      <c r="G86" s="148"/>
      <c r="H86" s="154"/>
      <c r="I86" s="155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  <c r="AD86" s="148"/>
    </row>
    <row r="87" spans="1:30" ht="19.5" hidden="1" customHeight="1" x14ac:dyDescent="0.5">
      <c r="A87" s="16">
        <v>45</v>
      </c>
      <c r="B87" s="175">
        <v>8547</v>
      </c>
      <c r="C87" s="177">
        <v>4358.97</v>
      </c>
      <c r="D87" s="176">
        <v>2222.2200000000003</v>
      </c>
      <c r="E87" s="159">
        <v>754.98500000000001</v>
      </c>
      <c r="F87" s="148"/>
      <c r="G87" s="148"/>
      <c r="H87" s="154"/>
      <c r="I87" s="155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</row>
    <row r="88" spans="1:30" ht="19.5" hidden="1" customHeight="1" x14ac:dyDescent="0.5">
      <c r="A88" s="16">
        <v>50</v>
      </c>
      <c r="B88" s="175">
        <v>10428</v>
      </c>
      <c r="C88" s="177">
        <v>5318.28</v>
      </c>
      <c r="D88" s="176">
        <v>2711.28</v>
      </c>
      <c r="E88" s="159">
        <v>921.1400000000001</v>
      </c>
      <c r="F88" s="148"/>
      <c r="G88" s="148"/>
      <c r="H88" s="154"/>
      <c r="I88" s="155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  <c r="AD88" s="148"/>
    </row>
    <row r="89" spans="1:30" ht="19.5" hidden="1" customHeight="1" x14ac:dyDescent="0.5">
      <c r="A89" s="16">
        <v>55</v>
      </c>
      <c r="B89" s="175">
        <v>14182</v>
      </c>
      <c r="C89" s="177">
        <v>7232.82</v>
      </c>
      <c r="D89" s="176">
        <v>3687.32</v>
      </c>
      <c r="E89" s="159">
        <v>1252.7433333333333</v>
      </c>
      <c r="F89" s="148"/>
      <c r="G89" s="148"/>
      <c r="H89" s="154"/>
      <c r="I89" s="155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</row>
    <row r="90" spans="1:30" ht="19.5" hidden="1" customHeight="1" x14ac:dyDescent="0.5">
      <c r="A90" s="16">
        <v>60</v>
      </c>
      <c r="B90" s="175">
        <v>19570</v>
      </c>
      <c r="C90" s="177">
        <v>9980.7000000000007</v>
      </c>
      <c r="D90" s="176">
        <v>5088.2</v>
      </c>
      <c r="E90" s="159">
        <v>1728.6833333333334</v>
      </c>
      <c r="F90" s="148"/>
      <c r="G90" s="148"/>
      <c r="H90" s="154"/>
      <c r="I90" s="155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48"/>
    </row>
    <row r="91" spans="1:30" ht="19.5" hidden="1" customHeight="1" x14ac:dyDescent="0.5">
      <c r="A91" s="16">
        <v>65</v>
      </c>
      <c r="B91" s="175">
        <v>24268</v>
      </c>
      <c r="C91" s="177">
        <v>12376.68</v>
      </c>
      <c r="D91" s="176">
        <v>6309.68</v>
      </c>
      <c r="E91" s="159">
        <v>2143.6733333333332</v>
      </c>
      <c r="F91" s="148"/>
      <c r="G91" s="148"/>
      <c r="H91" s="154"/>
      <c r="I91" s="155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  <c r="AD91" s="148"/>
    </row>
    <row r="92" spans="1:30" ht="19.5" hidden="1" customHeight="1" x14ac:dyDescent="0.5">
      <c r="A92" s="16">
        <v>70</v>
      </c>
      <c r="B92" s="175">
        <v>30090</v>
      </c>
      <c r="C92" s="177">
        <v>15345.9</v>
      </c>
      <c r="D92" s="176">
        <v>7823.4000000000005</v>
      </c>
      <c r="E92" s="159">
        <v>2657.9500000000003</v>
      </c>
      <c r="F92" s="148"/>
      <c r="G92" s="148"/>
      <c r="H92" s="154"/>
      <c r="I92" s="156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</row>
    <row r="93" spans="1:30" ht="20.25" hidden="1" customHeight="1" thickBot="1" x14ac:dyDescent="0.55000000000000004">
      <c r="A93" s="16">
        <v>75</v>
      </c>
      <c r="B93" s="17" t="s">
        <v>14</v>
      </c>
      <c r="C93" s="17" t="s">
        <v>14</v>
      </c>
      <c r="D93" s="180" t="s">
        <v>14</v>
      </c>
      <c r="E93" s="178" t="s">
        <v>14</v>
      </c>
      <c r="F93" s="148"/>
      <c r="G93" s="148"/>
      <c r="H93" s="154"/>
      <c r="I93" s="155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</row>
    <row r="94" spans="1:30" ht="19.5" hidden="1" customHeight="1" x14ac:dyDescent="0.5">
      <c r="A94" s="18"/>
      <c r="B94" s="19"/>
      <c r="C94" s="19"/>
      <c r="D94" s="19"/>
      <c r="E94" s="19"/>
      <c r="F94" s="148"/>
      <c r="G94" s="148"/>
      <c r="H94" s="154"/>
      <c r="I94" s="155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</row>
    <row r="95" spans="1:30" ht="19.5" hidden="1" customHeight="1" x14ac:dyDescent="0.5">
      <c r="A95" s="168" t="s">
        <v>369</v>
      </c>
      <c r="B95" s="169"/>
      <c r="C95" s="169"/>
      <c r="D95" s="169"/>
      <c r="E95" s="170"/>
      <c r="F95" s="148"/>
      <c r="G95" s="148"/>
      <c r="H95" s="154"/>
      <c r="I95" s="155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</row>
    <row r="96" spans="1:30" ht="19.5" hidden="1" customHeight="1" x14ac:dyDescent="0.5">
      <c r="A96" s="16" t="s">
        <v>0</v>
      </c>
      <c r="B96" s="171" t="s">
        <v>1</v>
      </c>
      <c r="C96" s="164" t="s">
        <v>2</v>
      </c>
      <c r="D96" s="172" t="s">
        <v>111</v>
      </c>
      <c r="E96" s="74" t="s">
        <v>112</v>
      </c>
      <c r="F96" s="148"/>
      <c r="G96" s="148"/>
      <c r="H96" s="154"/>
      <c r="I96" s="156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</row>
    <row r="97" spans="1:30" ht="19.5" hidden="1" customHeight="1" x14ac:dyDescent="0.5">
      <c r="A97" s="16">
        <v>0</v>
      </c>
      <c r="B97" s="174">
        <v>3067</v>
      </c>
      <c r="C97" s="182">
        <v>1564.17</v>
      </c>
      <c r="D97" s="179">
        <v>797.42000000000007</v>
      </c>
      <c r="E97" s="182">
        <v>270.91833333333335</v>
      </c>
      <c r="F97" s="148"/>
      <c r="G97" s="148"/>
      <c r="H97" s="154"/>
      <c r="I97" s="155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</row>
    <row r="98" spans="1:30" ht="19.5" hidden="1" customHeight="1" x14ac:dyDescent="0.5">
      <c r="A98" s="16">
        <v>6</v>
      </c>
      <c r="B98" s="175">
        <v>2790</v>
      </c>
      <c r="C98" s="159">
        <v>1422.9</v>
      </c>
      <c r="D98" s="176">
        <v>725.4</v>
      </c>
      <c r="E98" s="159">
        <v>246.45000000000002</v>
      </c>
      <c r="F98" s="148"/>
      <c r="G98" s="148"/>
      <c r="H98" s="154"/>
      <c r="I98" s="156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</row>
    <row r="99" spans="1:30" ht="19.5" hidden="1" customHeight="1" x14ac:dyDescent="0.5">
      <c r="A99" s="16">
        <v>18</v>
      </c>
      <c r="B99" s="175">
        <v>3903</v>
      </c>
      <c r="C99" s="159">
        <v>1990.53</v>
      </c>
      <c r="D99" s="176">
        <v>1014.7800000000001</v>
      </c>
      <c r="E99" s="159">
        <v>344.76500000000004</v>
      </c>
      <c r="F99" s="148"/>
      <c r="G99" s="148"/>
      <c r="H99" s="154"/>
      <c r="I99" s="155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</row>
    <row r="100" spans="1:30" ht="19.5" hidden="1" customHeight="1" x14ac:dyDescent="0.5">
      <c r="A100" s="16">
        <v>25</v>
      </c>
      <c r="B100" s="175">
        <v>4646</v>
      </c>
      <c r="C100" s="159">
        <v>2369.46</v>
      </c>
      <c r="D100" s="176">
        <v>1207.96</v>
      </c>
      <c r="E100" s="159">
        <v>410.3966666666667</v>
      </c>
      <c r="F100" s="148"/>
      <c r="G100" s="148"/>
      <c r="H100" s="154"/>
      <c r="I100" s="156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</row>
    <row r="101" spans="1:30" ht="19.5" hidden="1" customHeight="1" x14ac:dyDescent="0.5">
      <c r="A101" s="16">
        <v>30</v>
      </c>
      <c r="B101" s="175">
        <v>4880</v>
      </c>
      <c r="C101" s="159">
        <v>2488.8000000000002</v>
      </c>
      <c r="D101" s="176">
        <v>1268.8</v>
      </c>
      <c r="E101" s="159">
        <v>431.06666666666672</v>
      </c>
      <c r="F101" s="148"/>
      <c r="G101" s="148"/>
      <c r="H101" s="154"/>
      <c r="I101" s="156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</row>
    <row r="102" spans="1:30" ht="19.5" hidden="1" customHeight="1" x14ac:dyDescent="0.5">
      <c r="A102" s="16">
        <v>35</v>
      </c>
      <c r="B102" s="175">
        <v>5222</v>
      </c>
      <c r="C102" s="159">
        <v>2663.2200000000003</v>
      </c>
      <c r="D102" s="176">
        <v>1357.72</v>
      </c>
      <c r="E102" s="159">
        <v>461.2766666666667</v>
      </c>
      <c r="F102" s="148"/>
      <c r="G102" s="148"/>
      <c r="H102" s="154"/>
      <c r="I102" s="155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</row>
    <row r="103" spans="1:30" ht="19.5" hidden="1" customHeight="1" x14ac:dyDescent="0.5">
      <c r="A103" s="16">
        <v>40</v>
      </c>
      <c r="B103" s="175">
        <v>5587</v>
      </c>
      <c r="C103" s="159">
        <v>2849.37</v>
      </c>
      <c r="D103" s="176">
        <v>1452.6200000000001</v>
      </c>
      <c r="E103" s="159">
        <v>493.51833333333332</v>
      </c>
      <c r="F103" s="148"/>
      <c r="G103" s="148"/>
      <c r="H103" s="154"/>
      <c r="I103" s="155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</row>
    <row r="104" spans="1:30" ht="19.5" hidden="1" customHeight="1" x14ac:dyDescent="0.5">
      <c r="A104" s="16">
        <v>45</v>
      </c>
      <c r="B104" s="175">
        <v>7431</v>
      </c>
      <c r="C104" s="159">
        <v>3789.81</v>
      </c>
      <c r="D104" s="176">
        <v>1932.0600000000002</v>
      </c>
      <c r="E104" s="159">
        <v>656.40500000000009</v>
      </c>
      <c r="F104" s="148"/>
      <c r="G104" s="148"/>
      <c r="H104" s="154"/>
      <c r="I104" s="155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</row>
    <row r="105" spans="1:30" ht="19.5" hidden="1" customHeight="1" x14ac:dyDescent="0.5">
      <c r="A105" s="16">
        <v>50</v>
      </c>
      <c r="B105" s="175">
        <v>9067</v>
      </c>
      <c r="C105" s="159">
        <v>4624.17</v>
      </c>
      <c r="D105" s="176">
        <v>2357.42</v>
      </c>
      <c r="E105" s="159">
        <v>800.91833333333341</v>
      </c>
      <c r="F105" s="148"/>
      <c r="G105" s="148"/>
      <c r="H105" s="154"/>
      <c r="I105" s="155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</row>
    <row r="106" spans="1:30" ht="19.5" hidden="1" customHeight="1" x14ac:dyDescent="0.5">
      <c r="A106" s="16">
        <v>55</v>
      </c>
      <c r="B106" s="175">
        <v>12332</v>
      </c>
      <c r="C106" s="159">
        <v>6289.32</v>
      </c>
      <c r="D106" s="176">
        <v>3206.32</v>
      </c>
      <c r="E106" s="159">
        <v>1089.3266666666668</v>
      </c>
      <c r="F106" s="148"/>
      <c r="G106" s="148"/>
      <c r="H106" s="154"/>
      <c r="I106" s="155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</row>
    <row r="107" spans="1:30" ht="19.5" hidden="1" customHeight="1" x14ac:dyDescent="0.5">
      <c r="A107" s="16">
        <v>60</v>
      </c>
      <c r="B107" s="175">
        <v>17017</v>
      </c>
      <c r="C107" s="159">
        <v>8678.67</v>
      </c>
      <c r="D107" s="176">
        <v>4424.42</v>
      </c>
      <c r="E107" s="159">
        <v>1503.1683333333333</v>
      </c>
      <c r="F107" s="148"/>
      <c r="G107" s="148"/>
      <c r="H107" s="154"/>
      <c r="I107" s="156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  <c r="AD107" s="148"/>
    </row>
    <row r="108" spans="1:30" ht="19.5" hidden="1" customHeight="1" x14ac:dyDescent="0.5">
      <c r="A108" s="16">
        <v>65</v>
      </c>
      <c r="B108" s="175">
        <v>21101</v>
      </c>
      <c r="C108" s="159">
        <v>10761.51</v>
      </c>
      <c r="D108" s="176">
        <v>5486.26</v>
      </c>
      <c r="E108" s="159">
        <v>1863.9216666666669</v>
      </c>
      <c r="F108" s="148"/>
      <c r="G108" s="148"/>
      <c r="H108" s="154"/>
      <c r="I108" s="156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</row>
    <row r="109" spans="1:30" ht="19.5" hidden="1" customHeight="1" x14ac:dyDescent="0.5">
      <c r="A109" s="16">
        <v>70</v>
      </c>
      <c r="B109" s="175">
        <v>26166</v>
      </c>
      <c r="C109" s="159">
        <v>13344.66</v>
      </c>
      <c r="D109" s="176">
        <v>6803.16</v>
      </c>
      <c r="E109" s="159">
        <v>2311.33</v>
      </c>
      <c r="F109" s="148"/>
      <c r="G109" s="148"/>
      <c r="H109" s="116"/>
      <c r="I109" s="116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</row>
    <row r="110" spans="1:30" ht="20.25" hidden="1" customHeight="1" thickBot="1" x14ac:dyDescent="0.55000000000000004">
      <c r="A110" s="16">
        <v>75</v>
      </c>
      <c r="B110" s="17" t="s">
        <v>14</v>
      </c>
      <c r="C110" s="160" t="s">
        <v>14</v>
      </c>
      <c r="D110" s="181" t="s">
        <v>14</v>
      </c>
      <c r="E110" s="160" t="s">
        <v>14</v>
      </c>
      <c r="F110" s="148"/>
      <c r="G110" s="148"/>
      <c r="H110" s="116"/>
      <c r="I110" s="126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</row>
    <row r="111" spans="1:30" ht="19.5" hidden="1" customHeight="1" x14ac:dyDescent="0.5">
      <c r="A111" s="18"/>
      <c r="B111" s="19"/>
      <c r="C111" s="19"/>
      <c r="D111" s="19"/>
      <c r="E111" s="19"/>
      <c r="F111" s="148"/>
      <c r="G111" s="148"/>
      <c r="H111" s="295"/>
      <c r="I111" s="296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</row>
    <row r="112" spans="1:30" ht="19.5" hidden="1" customHeight="1" x14ac:dyDescent="0.5">
      <c r="A112" s="168" t="s">
        <v>370</v>
      </c>
      <c r="B112" s="169"/>
      <c r="C112" s="169"/>
      <c r="D112" s="169"/>
      <c r="E112" s="170"/>
      <c r="F112" s="148"/>
      <c r="G112" s="148"/>
      <c r="H112" s="295"/>
      <c r="I112" s="296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</row>
    <row r="113" spans="1:233" ht="19.5" hidden="1" customHeight="1" x14ac:dyDescent="0.5">
      <c r="A113" s="16" t="s">
        <v>0</v>
      </c>
      <c r="B113" s="164" t="s">
        <v>1</v>
      </c>
      <c r="C113" s="164" t="s">
        <v>2</v>
      </c>
      <c r="D113" s="150" t="s">
        <v>111</v>
      </c>
      <c r="E113" s="173" t="s">
        <v>112</v>
      </c>
      <c r="F113" s="148"/>
      <c r="G113" s="148"/>
      <c r="H113" s="154"/>
      <c r="I113" s="155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</row>
    <row r="114" spans="1:233" ht="19.5" hidden="1" customHeight="1" x14ac:dyDescent="0.5">
      <c r="A114" s="16">
        <v>0</v>
      </c>
      <c r="B114" s="175">
        <v>2666</v>
      </c>
      <c r="C114" s="176">
        <v>1359.66</v>
      </c>
      <c r="D114" s="176">
        <v>693.16</v>
      </c>
      <c r="E114" s="159">
        <v>235.49666666666667</v>
      </c>
      <c r="F114" s="148"/>
      <c r="G114" s="148"/>
      <c r="H114" s="154"/>
      <c r="I114" s="155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  <c r="AD114" s="148"/>
    </row>
    <row r="115" spans="1:233" ht="19.5" hidden="1" customHeight="1" x14ac:dyDescent="0.5">
      <c r="A115" s="16">
        <v>6</v>
      </c>
      <c r="B115" s="175">
        <v>2426</v>
      </c>
      <c r="C115" s="176">
        <v>1237.26</v>
      </c>
      <c r="D115" s="176">
        <v>630.76</v>
      </c>
      <c r="E115" s="159">
        <v>214.29666666666668</v>
      </c>
      <c r="F115" s="148"/>
      <c r="G115" s="148"/>
      <c r="H115" s="154"/>
      <c r="I115" s="155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</row>
    <row r="116" spans="1:233" ht="19.5" hidden="1" customHeight="1" x14ac:dyDescent="0.5">
      <c r="A116" s="16">
        <v>18</v>
      </c>
      <c r="B116" s="175">
        <v>3393</v>
      </c>
      <c r="C116" s="176">
        <v>1730.43</v>
      </c>
      <c r="D116" s="176">
        <v>882.18000000000006</v>
      </c>
      <c r="E116" s="159">
        <v>299.71500000000003</v>
      </c>
      <c r="F116" s="148"/>
      <c r="G116" s="148"/>
      <c r="H116" s="154"/>
      <c r="I116" s="155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  <c r="AD116" s="148"/>
    </row>
    <row r="117" spans="1:233" ht="19.5" hidden="1" customHeight="1" x14ac:dyDescent="0.5">
      <c r="A117" s="16">
        <v>25</v>
      </c>
      <c r="B117" s="175">
        <v>4039</v>
      </c>
      <c r="C117" s="176">
        <v>2059.89</v>
      </c>
      <c r="D117" s="176">
        <v>1050.1400000000001</v>
      </c>
      <c r="E117" s="159">
        <v>356.77833333333331</v>
      </c>
      <c r="F117" s="148"/>
      <c r="G117" s="148"/>
      <c r="H117" s="154"/>
      <c r="I117" s="155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  <c r="AD117" s="148"/>
    </row>
    <row r="118" spans="1:233" ht="19.5" hidden="1" customHeight="1" x14ac:dyDescent="0.5">
      <c r="A118" s="16">
        <v>30</v>
      </c>
      <c r="B118" s="175">
        <v>4244</v>
      </c>
      <c r="C118" s="176">
        <v>2164.44</v>
      </c>
      <c r="D118" s="176">
        <v>1103.44</v>
      </c>
      <c r="E118" s="159">
        <v>374.88666666666671</v>
      </c>
      <c r="F118" s="148"/>
      <c r="G118" s="148"/>
      <c r="H118" s="154"/>
      <c r="I118" s="156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</row>
    <row r="119" spans="1:233" ht="19.5" hidden="1" customHeight="1" x14ac:dyDescent="0.5">
      <c r="A119" s="16">
        <v>35</v>
      </c>
      <c r="B119" s="175">
        <v>4540</v>
      </c>
      <c r="C119" s="176">
        <v>2315.4</v>
      </c>
      <c r="D119" s="176">
        <v>1180.4000000000001</v>
      </c>
      <c r="E119" s="159">
        <v>401.03333333333336</v>
      </c>
      <c r="F119" s="148"/>
      <c r="G119" s="148"/>
      <c r="H119" s="154"/>
      <c r="I119" s="155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  <c r="AD119" s="148"/>
    </row>
    <row r="120" spans="1:233" ht="19.5" hidden="1" customHeight="1" x14ac:dyDescent="0.5">
      <c r="A120" s="16">
        <v>40</v>
      </c>
      <c r="B120" s="175">
        <v>4858</v>
      </c>
      <c r="C120" s="176">
        <v>2477.58</v>
      </c>
      <c r="D120" s="176">
        <v>1263.0800000000002</v>
      </c>
      <c r="E120" s="159">
        <v>429.12333333333333</v>
      </c>
      <c r="F120" s="148"/>
      <c r="G120" s="148"/>
      <c r="H120" s="154"/>
      <c r="I120" s="155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  <c r="AD120" s="148"/>
    </row>
    <row r="121" spans="1:233" ht="19.5" hidden="1" customHeight="1" x14ac:dyDescent="0.5">
      <c r="A121" s="16">
        <v>45</v>
      </c>
      <c r="B121" s="175">
        <v>6461</v>
      </c>
      <c r="C121" s="176">
        <v>3295.11</v>
      </c>
      <c r="D121" s="176">
        <v>1679.8600000000001</v>
      </c>
      <c r="E121" s="159">
        <v>570.72166666666669</v>
      </c>
      <c r="F121" s="148"/>
      <c r="G121" s="148"/>
      <c r="H121" s="157"/>
      <c r="I121" s="155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</row>
    <row r="122" spans="1:233" ht="19.5" hidden="1" customHeight="1" x14ac:dyDescent="0.5">
      <c r="A122" s="16">
        <v>50</v>
      </c>
      <c r="B122" s="175">
        <v>7883</v>
      </c>
      <c r="C122" s="176">
        <v>4020.33</v>
      </c>
      <c r="D122" s="176">
        <v>2049.58</v>
      </c>
      <c r="E122" s="159">
        <v>696.33166666666671</v>
      </c>
      <c r="F122" s="148"/>
      <c r="G122" s="148"/>
      <c r="H122" s="154"/>
      <c r="I122" s="155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  <c r="AD122" s="148"/>
    </row>
    <row r="123" spans="1:233" ht="19.5" hidden="1" customHeight="1" x14ac:dyDescent="0.5">
      <c r="A123" s="16">
        <v>55</v>
      </c>
      <c r="B123" s="175">
        <v>10723</v>
      </c>
      <c r="C123" s="176">
        <v>5468.7300000000005</v>
      </c>
      <c r="D123" s="176">
        <v>2787.98</v>
      </c>
      <c r="E123" s="159">
        <v>947.19833333333338</v>
      </c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  <c r="AD123" s="148"/>
    </row>
    <row r="124" spans="1:233" ht="19.5" hidden="1" customHeight="1" x14ac:dyDescent="0.5">
      <c r="A124" s="16">
        <v>60</v>
      </c>
      <c r="B124" s="175">
        <v>14797</v>
      </c>
      <c r="C124" s="176">
        <v>7546.47</v>
      </c>
      <c r="D124" s="176">
        <v>3847.2200000000003</v>
      </c>
      <c r="E124" s="159">
        <v>1307.0683333333334</v>
      </c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</row>
    <row r="125" spans="1:233" ht="19.5" hidden="1" customHeight="1" x14ac:dyDescent="0.5">
      <c r="A125" s="16">
        <v>65</v>
      </c>
      <c r="B125" s="175">
        <v>18348</v>
      </c>
      <c r="C125" s="176">
        <v>9357.48</v>
      </c>
      <c r="D125" s="176">
        <v>4770.4800000000005</v>
      </c>
      <c r="E125" s="159">
        <v>1620.74</v>
      </c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  <c r="AD125" s="148"/>
    </row>
    <row r="126" spans="1:233" ht="19.5" hidden="1" customHeight="1" x14ac:dyDescent="0.5">
      <c r="A126" s="16">
        <v>70</v>
      </c>
      <c r="B126" s="58">
        <v>22753</v>
      </c>
      <c r="C126" s="176">
        <v>11604.03</v>
      </c>
      <c r="D126" s="176">
        <v>5915.7800000000007</v>
      </c>
      <c r="E126" s="159">
        <v>2009.8483333333334</v>
      </c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  <c r="AD126" s="148"/>
    </row>
    <row r="127" spans="1:233" ht="20.25" hidden="1" customHeight="1" thickBot="1" x14ac:dyDescent="0.55000000000000004">
      <c r="A127" s="16">
        <v>75</v>
      </c>
      <c r="B127" s="17" t="s">
        <v>14</v>
      </c>
      <c r="C127" s="17" t="s">
        <v>14</v>
      </c>
      <c r="D127" s="17" t="s">
        <v>14</v>
      </c>
      <c r="E127" s="160" t="s">
        <v>14</v>
      </c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</row>
    <row r="128" spans="1:233" ht="19.5" hidden="1" customHeight="1" x14ac:dyDescent="0.5">
      <c r="A128" s="55"/>
      <c r="B128" s="56"/>
      <c r="C128" s="56"/>
      <c r="D128" s="56"/>
      <c r="E128" s="56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  <c r="AD128" s="148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</row>
    <row r="129" spans="1:30" ht="19.5" hidden="1" customHeight="1" x14ac:dyDescent="0.5">
      <c r="A129" s="168" t="s">
        <v>371</v>
      </c>
      <c r="B129" s="169"/>
      <c r="C129" s="169"/>
      <c r="D129" s="169"/>
      <c r="E129" s="170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  <c r="AD129" s="148"/>
    </row>
    <row r="130" spans="1:30" ht="19.5" hidden="1" customHeight="1" x14ac:dyDescent="0.5">
      <c r="A130" s="163" t="s">
        <v>0</v>
      </c>
      <c r="B130" s="164" t="s">
        <v>1</v>
      </c>
      <c r="C130" s="183" t="s">
        <v>2</v>
      </c>
      <c r="D130" s="161" t="s">
        <v>111</v>
      </c>
      <c r="E130" s="173" t="s">
        <v>112</v>
      </c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</row>
    <row r="131" spans="1:30" ht="19.5" hidden="1" customHeight="1" x14ac:dyDescent="0.5">
      <c r="A131" s="162">
        <v>0</v>
      </c>
      <c r="B131" s="159">
        <v>2319</v>
      </c>
      <c r="C131" s="159">
        <v>1182.69</v>
      </c>
      <c r="D131" s="159">
        <v>602.94000000000005</v>
      </c>
      <c r="E131" s="159">
        <v>204.845</v>
      </c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</row>
    <row r="132" spans="1:30" ht="19.5" hidden="1" customHeight="1" x14ac:dyDescent="0.5">
      <c r="A132" s="162">
        <v>6</v>
      </c>
      <c r="B132" s="159">
        <v>2107</v>
      </c>
      <c r="C132" s="159">
        <v>1074.57</v>
      </c>
      <c r="D132" s="159">
        <v>547.82000000000005</v>
      </c>
      <c r="E132" s="159">
        <v>186.11833333333334</v>
      </c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</row>
    <row r="133" spans="1:30" ht="19.5" hidden="1" customHeight="1" x14ac:dyDescent="0.5">
      <c r="A133" s="162">
        <v>18</v>
      </c>
      <c r="B133" s="159">
        <v>2951</v>
      </c>
      <c r="C133" s="159">
        <v>1505.01</v>
      </c>
      <c r="D133" s="159">
        <v>767.26</v>
      </c>
      <c r="E133" s="159">
        <v>260.67166666666668</v>
      </c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</row>
    <row r="134" spans="1:30" ht="19.5" hidden="1" customHeight="1" x14ac:dyDescent="0.5">
      <c r="A134" s="162">
        <v>25</v>
      </c>
      <c r="B134" s="159">
        <v>3513</v>
      </c>
      <c r="C134" s="159">
        <v>1791.63</v>
      </c>
      <c r="D134" s="159">
        <v>913.38</v>
      </c>
      <c r="E134" s="159">
        <v>310.315</v>
      </c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</row>
    <row r="135" spans="1:30" ht="19.5" hidden="1" customHeight="1" x14ac:dyDescent="0.5">
      <c r="A135" s="162">
        <v>30</v>
      </c>
      <c r="B135" s="159">
        <v>3689</v>
      </c>
      <c r="C135" s="159">
        <v>1881.39</v>
      </c>
      <c r="D135" s="159">
        <v>959.14</v>
      </c>
      <c r="E135" s="159">
        <v>325.86166666666668</v>
      </c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</row>
    <row r="136" spans="1:30" ht="19.5" hidden="1" customHeight="1" x14ac:dyDescent="0.5">
      <c r="A136" s="162">
        <v>35</v>
      </c>
      <c r="B136" s="159">
        <v>3948</v>
      </c>
      <c r="C136" s="159">
        <v>2013.48</v>
      </c>
      <c r="D136" s="159">
        <v>1026.48</v>
      </c>
      <c r="E136" s="159">
        <v>348.74</v>
      </c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</row>
    <row r="137" spans="1:30" ht="19.5" hidden="1" customHeight="1" x14ac:dyDescent="0.5">
      <c r="A137" s="162">
        <v>40</v>
      </c>
      <c r="B137" s="159">
        <v>4224</v>
      </c>
      <c r="C137" s="159">
        <v>2154.2400000000002</v>
      </c>
      <c r="D137" s="159">
        <v>1098.24</v>
      </c>
      <c r="E137" s="159">
        <v>373.12</v>
      </c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</row>
    <row r="138" spans="1:30" ht="19.5" hidden="1" customHeight="1" x14ac:dyDescent="0.5">
      <c r="A138" s="162">
        <v>45</v>
      </c>
      <c r="B138" s="159">
        <v>5618</v>
      </c>
      <c r="C138" s="159">
        <v>2865.18</v>
      </c>
      <c r="D138" s="159">
        <v>1460.68</v>
      </c>
      <c r="E138" s="159">
        <v>496.25666666666672</v>
      </c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  <c r="AD138" s="148"/>
    </row>
    <row r="139" spans="1:30" ht="19.5" hidden="1" customHeight="1" x14ac:dyDescent="0.5">
      <c r="A139" s="162">
        <v>50</v>
      </c>
      <c r="B139" s="159">
        <v>6856</v>
      </c>
      <c r="C139" s="159">
        <v>3496.56</v>
      </c>
      <c r="D139" s="159">
        <v>1782.5600000000002</v>
      </c>
      <c r="E139" s="159">
        <v>605.61333333333346</v>
      </c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  <c r="AD139" s="148"/>
    </row>
    <row r="140" spans="1:30" ht="19.5" hidden="1" customHeight="1" x14ac:dyDescent="0.5">
      <c r="A140" s="162">
        <v>55</v>
      </c>
      <c r="B140" s="159">
        <v>9323</v>
      </c>
      <c r="C140" s="159">
        <v>4754.7300000000005</v>
      </c>
      <c r="D140" s="159">
        <v>2423.98</v>
      </c>
      <c r="E140" s="159">
        <v>823.53166666666664</v>
      </c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</row>
    <row r="141" spans="1:30" ht="19.5" hidden="1" customHeight="1" x14ac:dyDescent="0.5">
      <c r="A141" s="162">
        <v>60</v>
      </c>
      <c r="B141" s="159">
        <v>12866</v>
      </c>
      <c r="C141" s="159">
        <v>6561.66</v>
      </c>
      <c r="D141" s="159">
        <v>3345.1600000000003</v>
      </c>
      <c r="E141" s="159">
        <v>1136.4966666666669</v>
      </c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</row>
    <row r="142" spans="1:30" ht="19.5" hidden="1" customHeight="1" x14ac:dyDescent="0.5">
      <c r="A142" s="162">
        <v>65</v>
      </c>
      <c r="B142" s="159">
        <v>15955</v>
      </c>
      <c r="C142" s="159">
        <v>8137.05</v>
      </c>
      <c r="D142" s="159">
        <v>4148.3</v>
      </c>
      <c r="E142" s="159">
        <v>1409.3583333333333</v>
      </c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  <c r="AD142" s="148"/>
    </row>
    <row r="143" spans="1:30" ht="19.5" hidden="1" customHeight="1" x14ac:dyDescent="0.5">
      <c r="A143" s="162">
        <v>70</v>
      </c>
      <c r="B143" s="159">
        <v>19785</v>
      </c>
      <c r="C143" s="159">
        <v>10090.35</v>
      </c>
      <c r="D143" s="159">
        <v>5144.1000000000004</v>
      </c>
      <c r="E143" s="159">
        <v>1747.6750000000002</v>
      </c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</row>
    <row r="144" spans="1:30" ht="20.25" hidden="1" customHeight="1" thickBot="1" x14ac:dyDescent="0.55000000000000004">
      <c r="A144" s="16">
        <v>75</v>
      </c>
      <c r="B144" s="17" t="s">
        <v>14</v>
      </c>
      <c r="C144" s="17" t="s">
        <v>14</v>
      </c>
      <c r="D144" s="160" t="s">
        <v>14</v>
      </c>
      <c r="E144" s="178" t="s">
        <v>14</v>
      </c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</row>
    <row r="145" spans="1:233" ht="20.25" hidden="1" customHeight="1" thickBot="1" x14ac:dyDescent="0.55000000000000004">
      <c r="A145" s="55"/>
      <c r="B145" s="65"/>
      <c r="C145" s="65"/>
      <c r="D145" s="195"/>
      <c r="E145" s="19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</row>
    <row r="146" spans="1:233" ht="20.25" hidden="1" customHeight="1" thickBot="1" x14ac:dyDescent="0.55000000000000004">
      <c r="A146" s="66" t="s">
        <v>116</v>
      </c>
      <c r="B146" s="184" t="s">
        <v>1</v>
      </c>
      <c r="C146" s="187" t="s">
        <v>2</v>
      </c>
      <c r="D146" s="187" t="s">
        <v>111</v>
      </c>
      <c r="E146" s="79" t="s">
        <v>112</v>
      </c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  <c r="AD146" s="148"/>
    </row>
    <row r="147" spans="1:233" ht="20.25" hidden="1" customHeight="1" x14ac:dyDescent="0.5">
      <c r="A147" s="76" t="s">
        <v>113</v>
      </c>
      <c r="B147" s="185">
        <v>75</v>
      </c>
      <c r="C147" s="188">
        <v>38.25</v>
      </c>
      <c r="D147" s="192">
        <v>19.5</v>
      </c>
      <c r="E147" s="67">
        <v>6.63</v>
      </c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</row>
    <row r="148" spans="1:233" ht="20.25" hidden="1" customHeight="1" thickBot="1" x14ac:dyDescent="0.55000000000000004">
      <c r="A148" s="77" t="s">
        <v>114</v>
      </c>
      <c r="B148" s="186">
        <v>100</v>
      </c>
      <c r="C148" s="189">
        <v>51</v>
      </c>
      <c r="D148" s="193">
        <v>26</v>
      </c>
      <c r="E148" s="68">
        <v>8.83</v>
      </c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</row>
    <row r="149" spans="1:233" ht="20.25" hidden="1" customHeight="1" thickBot="1" x14ac:dyDescent="0.55000000000000004">
      <c r="A149" s="78" t="s">
        <v>122</v>
      </c>
      <c r="B149" s="186">
        <v>300</v>
      </c>
      <c r="C149" s="190">
        <v>153</v>
      </c>
      <c r="D149" s="190">
        <v>78</v>
      </c>
      <c r="E149" s="80">
        <v>27</v>
      </c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</row>
    <row r="150" spans="1:233" ht="19.5" hidden="1" customHeight="1" thickBot="1" x14ac:dyDescent="0.55000000000000004">
      <c r="A150" s="78" t="s">
        <v>123</v>
      </c>
      <c r="B150" s="186">
        <v>600</v>
      </c>
      <c r="C150" s="191">
        <v>306</v>
      </c>
      <c r="D150" s="191">
        <v>156</v>
      </c>
      <c r="E150" s="81">
        <v>53</v>
      </c>
      <c r="F150" s="56"/>
      <c r="G150" s="56"/>
      <c r="H150" s="56"/>
      <c r="I150" s="57"/>
      <c r="J150" s="57"/>
      <c r="K150" s="56"/>
      <c r="L150" s="57"/>
      <c r="M150" s="57"/>
      <c r="N150" s="3"/>
      <c r="O150" s="3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</row>
    <row r="151" spans="1:233" ht="19.5" hidden="1" customHeight="1" x14ac:dyDescent="0.5">
      <c r="A151" s="55"/>
      <c r="B151" s="56"/>
      <c r="C151" s="56"/>
      <c r="D151" s="194"/>
      <c r="E151" s="56"/>
      <c r="F151" s="56"/>
      <c r="G151" s="56"/>
      <c r="H151" s="56"/>
      <c r="I151" s="57"/>
      <c r="J151" s="57"/>
      <c r="K151" s="56"/>
      <c r="L151" s="57"/>
      <c r="M151" s="57"/>
      <c r="N151" s="3"/>
      <c r="O151" s="3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</row>
    <row r="152" spans="1:233" ht="19.5" hidden="1" customHeight="1" x14ac:dyDescent="0.5">
      <c r="A152" s="55"/>
      <c r="B152" s="56"/>
      <c r="C152" s="56"/>
      <c r="D152" s="56"/>
      <c r="E152" s="56"/>
      <c r="F152" s="56"/>
      <c r="G152" s="56"/>
      <c r="H152" s="56"/>
      <c r="I152" s="57"/>
      <c r="J152" s="57"/>
      <c r="K152" s="56"/>
      <c r="L152" s="57"/>
      <c r="M152" s="57"/>
      <c r="N152" s="3"/>
      <c r="O152" s="3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</row>
    <row r="153" spans="1:233" ht="19.5" hidden="1" customHeight="1" x14ac:dyDescent="0.5">
      <c r="A153" s="55"/>
      <c r="B153" s="56"/>
      <c r="C153" s="56"/>
      <c r="D153" s="56"/>
      <c r="E153" s="56"/>
      <c r="F153" s="56"/>
      <c r="G153" s="56"/>
      <c r="H153" s="56"/>
      <c r="I153" s="57"/>
      <c r="J153" s="57"/>
      <c r="K153" s="56"/>
      <c r="L153" s="57"/>
      <c r="M153" s="57"/>
      <c r="N153" s="3"/>
      <c r="O153" s="3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</row>
    <row r="154" spans="1:233" ht="19.5" hidden="1" customHeight="1" x14ac:dyDescent="0.5"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</row>
    <row r="155" spans="1:233" ht="19.5" hidden="1" customHeight="1" x14ac:dyDescent="0.5">
      <c r="A155" s="2" t="s">
        <v>16</v>
      </c>
      <c r="B155" s="7"/>
      <c r="C155" s="22" t="str">
        <f>'Applicant Information'!L3</f>
        <v>English / Inglés</v>
      </c>
      <c r="D155" s="22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</row>
    <row r="156" spans="1:233" ht="19.5" hidden="1" customHeight="1" x14ac:dyDescent="0.5">
      <c r="A156" s="23" t="s">
        <v>17</v>
      </c>
      <c r="B156" s="5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</row>
    <row r="157" spans="1:233" ht="19.5" hidden="1" customHeight="1" x14ac:dyDescent="0.5">
      <c r="A157" s="23"/>
      <c r="B157" s="5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</row>
    <row r="158" spans="1:233" ht="19.5" hidden="1" customHeight="1" x14ac:dyDescent="0.5">
      <c r="A158" s="23"/>
      <c r="B158" s="5"/>
      <c r="G158" s="203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</row>
    <row r="159" spans="1:233" ht="19.5" hidden="1" customHeight="1" x14ac:dyDescent="0.5">
      <c r="A159" s="23"/>
      <c r="B159" s="5"/>
      <c r="G159" s="203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</row>
    <row r="160" spans="1:233" ht="19.5" hidden="1" customHeight="1" x14ac:dyDescent="0.5">
      <c r="A160" s="23"/>
      <c r="B160" s="5"/>
      <c r="G160" s="203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</row>
    <row r="161" spans="1:30" s="1" customFormat="1" ht="19.5" hidden="1" customHeight="1" x14ac:dyDescent="0.5">
      <c r="A161" s="272" t="str">
        <f>IF($C$155='Applicant Information'!$A$54,'Total '!K161,'Total '!L161)</f>
        <v>DESCRIPTION</v>
      </c>
      <c r="B161" s="273"/>
      <c r="C161" s="273"/>
      <c r="D161" s="273" t="str">
        <f>IF($C$155='Applicant Information'!$A$54,'Total '!L161,'Total '!O161)</f>
        <v>COVERAGE</v>
      </c>
      <c r="E161" s="273"/>
      <c r="F161" s="273"/>
      <c r="G161" s="274"/>
      <c r="J161" s="45"/>
      <c r="K161" s="47" t="s">
        <v>19</v>
      </c>
      <c r="L161" s="32" t="s">
        <v>20</v>
      </c>
      <c r="M161" s="29"/>
      <c r="N161" s="54" t="s">
        <v>31</v>
      </c>
      <c r="O161" s="47" t="s">
        <v>21</v>
      </c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</row>
    <row r="162" spans="1:30" s="1" customFormat="1" ht="19.5" hidden="1" customHeight="1" x14ac:dyDescent="0.5">
      <c r="A162" s="266" t="str">
        <f>IF($C$155='Applicant Information'!$A$54,'Total '!K162,'Total '!N162)</f>
        <v>Maximum cover per person, per Policy Year</v>
      </c>
      <c r="B162" s="267"/>
      <c r="C162" s="268"/>
      <c r="D162" s="297" t="str">
        <f>IF($C$155='Applicant Information'!$A$54,'Total '!L162,'Total '!O162)</f>
        <v>US$5,000,000</v>
      </c>
      <c r="E162" s="267"/>
      <c r="F162" s="267"/>
      <c r="G162" s="298"/>
      <c r="J162" s="46"/>
      <c r="K162" s="40" t="s">
        <v>541</v>
      </c>
      <c r="L162" s="24" t="s">
        <v>395</v>
      </c>
      <c r="M162" s="29"/>
      <c r="N162" s="39" t="s">
        <v>63</v>
      </c>
      <c r="O162" s="39" t="s">
        <v>53</v>
      </c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</row>
    <row r="163" spans="1:30" s="1" customFormat="1" ht="19.5" hidden="1" customHeight="1" x14ac:dyDescent="0.5">
      <c r="A163" s="260" t="str">
        <f>IF($C$155='Applicant Information'!$A$54,'Total '!K163,'Total '!N163)</f>
        <v>Age limit to apply</v>
      </c>
      <c r="B163" s="261"/>
      <c r="C163" s="262"/>
      <c r="D163" s="282" t="str">
        <f>IF($C$155='Applicant Information'!$A$54,'Total '!L163,'Total '!O163)</f>
        <v>74 years</v>
      </c>
      <c r="E163" s="261"/>
      <c r="F163" s="261"/>
      <c r="G163" s="283"/>
      <c r="J163" s="46"/>
      <c r="K163" s="39" t="s">
        <v>22</v>
      </c>
      <c r="L163" s="24" t="s">
        <v>396</v>
      </c>
      <c r="M163" s="29"/>
      <c r="N163" s="39" t="s">
        <v>23</v>
      </c>
      <c r="O163" s="39">
        <v>75</v>
      </c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</row>
    <row r="164" spans="1:30" s="1" customFormat="1" ht="243.75" hidden="1" customHeight="1" x14ac:dyDescent="0.5">
      <c r="A164" s="263" t="str">
        <f>IF($C$155='Applicant Information'!$A$54,'Total '!K164,'Total '!N164)</f>
        <v>Geographical cover options</v>
      </c>
      <c r="B164" s="264"/>
      <c r="C164" s="265"/>
      <c r="D164" s="290" t="str">
        <f>IF($C$155='Applicant Information'!$A$54,'Total '!L164,'Total '!O164)</f>
        <v>The Policyholder can choose the geographical area of cover restrictions as follows: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Any treatment received outside the geographic area of coverage is limited
to the Emergency non-elective treatment benefit.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 Worldwide including USA elective treatment                                                               •  Worldwide excluding USA                                                                                           • Africa area of cover restriction
For insureds residing in Africa, the area of cover will be restricted to: Africa, India, Pakistan, Sri Lanka, Bangladesh, Jordan, Lebanon, Mainland China, and the Philippines.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S.E. Asia area of cover restriction
For insureds residing in Brunei, Cambodia, Indonesia, Laos, Malaysia, Myanmar, the Philippines, Thailand, Timor-Leste (East Timor) and Vietnam, the S.E. area of cover restriction will include Singapore but exclude Mainland China, Hong Kong, Japan and South Korea.</v>
      </c>
      <c r="E164" s="264"/>
      <c r="F164" s="264"/>
      <c r="G164" s="291"/>
      <c r="J164" s="46"/>
      <c r="K164" s="40" t="s">
        <v>535</v>
      </c>
      <c r="L164" s="24" t="s">
        <v>539</v>
      </c>
      <c r="M164" s="29"/>
      <c r="N164" s="39" t="s">
        <v>64</v>
      </c>
      <c r="O164" s="40" t="s">
        <v>66</v>
      </c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</row>
    <row r="165" spans="1:30" s="1" customFormat="1" ht="19.5" hidden="1" customHeight="1" x14ac:dyDescent="0.5">
      <c r="A165" s="272" t="str">
        <f>IF($C$155='Applicant Information'!$A$54,'Total '!K165,'Total '!N165)</f>
        <v>INPATIENT BENEFITS</v>
      </c>
      <c r="B165" s="273"/>
      <c r="C165" s="273"/>
      <c r="D165" s="273"/>
      <c r="E165" s="273"/>
      <c r="F165" s="273"/>
      <c r="G165" s="274"/>
      <c r="J165" s="46"/>
      <c r="K165" s="39" t="s">
        <v>27</v>
      </c>
      <c r="L165" s="33"/>
      <c r="M165" s="29"/>
      <c r="N165" s="39" t="s">
        <v>32</v>
      </c>
      <c r="O165" s="39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</row>
    <row r="166" spans="1:30" s="1" customFormat="1" ht="54.75" hidden="1" customHeight="1" x14ac:dyDescent="0.5">
      <c r="A166" s="266" t="str">
        <f>IF($C$155='Applicant Information'!$A$54,'Total '!K166,'Total '!N166)</f>
        <v xml:space="preserve">Adult companion accommodation 
(related to a covered hospitalisation of an insured child under age 18)
</v>
      </c>
      <c r="B166" s="267"/>
      <c r="C166" s="268"/>
      <c r="D166" s="275" t="str">
        <f>IF($C$155='Applicant Information'!$A$54,'Total '!L166,'Total '!O166)</f>
        <v>Up to Policy maximum</v>
      </c>
      <c r="E166" s="276"/>
      <c r="F166" s="276"/>
      <c r="G166" s="277"/>
      <c r="J166" s="46"/>
      <c r="K166" s="24" t="s">
        <v>400</v>
      </c>
      <c r="L166" s="33" t="s">
        <v>397</v>
      </c>
      <c r="M166" s="29"/>
      <c r="N166" s="40" t="s">
        <v>83</v>
      </c>
      <c r="O166" s="52">
        <v>1</v>
      </c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</row>
    <row r="167" spans="1:30" s="1" customFormat="1" ht="19.5" hidden="1" customHeight="1" x14ac:dyDescent="0.5">
      <c r="A167" s="260" t="str">
        <f>IF($C$155='Applicant Information'!$A$54,'Total '!K167,'Total '!N167)</f>
        <v>Psychiatric treatment</v>
      </c>
      <c r="B167" s="261"/>
      <c r="C167" s="262"/>
      <c r="D167" s="257" t="str">
        <f>IF($C$155='Applicant Information'!$A$54,'Total '!L167,'Total '!O167)</f>
        <v>Up to Policy maximum, max. of 30 days</v>
      </c>
      <c r="E167" s="258"/>
      <c r="F167" s="258"/>
      <c r="G167" s="259"/>
      <c r="J167" s="46"/>
      <c r="K167" s="40" t="s">
        <v>398</v>
      </c>
      <c r="L167" s="33" t="s">
        <v>399</v>
      </c>
      <c r="M167" s="29"/>
      <c r="N167" s="39" t="s">
        <v>33</v>
      </c>
      <c r="O167" s="24" t="s">
        <v>69</v>
      </c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</row>
    <row r="168" spans="1:30" s="1" customFormat="1" ht="19.5" hidden="1" customHeight="1" x14ac:dyDescent="0.5">
      <c r="A168" s="263" t="str">
        <f>IF($C$155='Applicant Information'!$A$54,'Total '!K168,'Total '!N168)</f>
        <v>Standard Private Room (room and board)</v>
      </c>
      <c r="B168" s="264"/>
      <c r="C168" s="265"/>
      <c r="D168" s="269" t="str">
        <f>IF($C$155='Applicant Information'!$A$54,'Total '!L168,'Total '!O168)</f>
        <v>100% UCR, up to Policy maximum</v>
      </c>
      <c r="E168" s="270"/>
      <c r="F168" s="270"/>
      <c r="G168" s="271"/>
      <c r="J168" s="46"/>
      <c r="K168" s="40" t="s">
        <v>401</v>
      </c>
      <c r="L168" s="33" t="s">
        <v>402</v>
      </c>
      <c r="M168" s="29"/>
      <c r="N168" s="39" t="s">
        <v>34</v>
      </c>
      <c r="O168" s="52">
        <v>1</v>
      </c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</row>
    <row r="169" spans="1:30" s="1" customFormat="1" ht="19.5" hidden="1" customHeight="1" x14ac:dyDescent="0.5">
      <c r="A169" s="272" t="str">
        <f>IF($C$155='Applicant Information'!$A$54,'Total '!K169,'Total '!N169)</f>
        <v>OUTPATIENT BENEFITS</v>
      </c>
      <c r="B169" s="273"/>
      <c r="C169" s="273"/>
      <c r="D169" s="273"/>
      <c r="E169" s="273"/>
      <c r="F169" s="273"/>
      <c r="G169" s="274"/>
      <c r="J169" s="46"/>
      <c r="K169" s="48" t="s">
        <v>28</v>
      </c>
      <c r="L169" s="34"/>
      <c r="M169" s="30"/>
      <c r="N169" s="48" t="s">
        <v>35</v>
      </c>
      <c r="O169" s="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</row>
    <row r="170" spans="1:30" s="1" customFormat="1" ht="39.75" hidden="1" customHeight="1" x14ac:dyDescent="0.5">
      <c r="A170" s="266" t="str">
        <f>IF($C$155='Applicant Information'!$A$54,'Total '!K170,'Total '!N170)</f>
        <v>Complementary therapy including physiotherapy,  Traditional Chinese Medicine (TCM) and Ayurvedic treatment</v>
      </c>
      <c r="B170" s="267"/>
      <c r="C170" s="268"/>
      <c r="D170" s="275" t="str">
        <f>IF($C$155='Applicant Information'!$A$54,'Total '!L170,'Total '!O170)</f>
        <v>Up to Policy maximum, pre-authorisation required after 10 sessions</v>
      </c>
      <c r="E170" s="276"/>
      <c r="F170" s="276"/>
      <c r="G170" s="277"/>
      <c r="J170" s="46"/>
      <c r="K170" s="24" t="s">
        <v>403</v>
      </c>
      <c r="L170" s="24" t="s">
        <v>404</v>
      </c>
      <c r="M170" s="29"/>
      <c r="N170" s="39" t="s">
        <v>36</v>
      </c>
      <c r="O170" s="52">
        <v>1</v>
      </c>
    </row>
    <row r="171" spans="1:30" s="1" customFormat="1" ht="19.5" hidden="1" customHeight="1" x14ac:dyDescent="0.5">
      <c r="A171" s="260" t="str">
        <f>IF($C$155='Applicant Information'!$A$54,'Total '!K171,'Total '!N171)</f>
        <v>Day-care Treatment</v>
      </c>
      <c r="B171" s="261"/>
      <c r="C171" s="262"/>
      <c r="D171" s="257" t="str">
        <f>IF($C$155='Applicant Information'!$A$54,'Total '!L171,'Total '!O171)</f>
        <v>Up to Policy maximum</v>
      </c>
      <c r="E171" s="258"/>
      <c r="F171" s="258"/>
      <c r="G171" s="259"/>
      <c r="J171" s="46"/>
      <c r="K171" s="40" t="s">
        <v>405</v>
      </c>
      <c r="L171" s="24" t="s">
        <v>397</v>
      </c>
      <c r="M171" s="29"/>
      <c r="N171" s="39" t="s">
        <v>37</v>
      </c>
      <c r="O171" s="52">
        <v>1</v>
      </c>
    </row>
    <row r="172" spans="1:30" s="1" customFormat="1" ht="19.5" hidden="1" customHeight="1" x14ac:dyDescent="0.5">
      <c r="A172" s="260" t="str">
        <f>IF($C$155='Applicant Information'!$A$54,'Total '!K172,'Total '!N172)</f>
        <v>General practitioner and specialist fees</v>
      </c>
      <c r="B172" s="261"/>
      <c r="C172" s="262"/>
      <c r="D172" s="257" t="str">
        <f>IF($C$155='Applicant Information'!$A$54,'Total '!L172,'Total '!O172)</f>
        <v>Up to Policy maximum</v>
      </c>
      <c r="E172" s="258"/>
      <c r="F172" s="258"/>
      <c r="G172" s="259"/>
      <c r="J172" s="46"/>
      <c r="K172" s="40" t="s">
        <v>406</v>
      </c>
      <c r="L172" s="24" t="s">
        <v>397</v>
      </c>
      <c r="M172" s="29"/>
      <c r="N172" s="40" t="s">
        <v>78</v>
      </c>
      <c r="O172" s="52">
        <v>1</v>
      </c>
    </row>
    <row r="173" spans="1:30" s="1" customFormat="1" ht="37.5" hidden="1" customHeight="1" x14ac:dyDescent="0.5">
      <c r="A173" s="260" t="str">
        <f>IF($C$155='Applicant Information'!$A$54,'Total '!K173,'Total '!N173)</f>
        <v>Hormone replacement therapy to relieve the symptoms of menopause</v>
      </c>
      <c r="B173" s="261"/>
      <c r="C173" s="262"/>
      <c r="D173" s="257" t="str">
        <f>IF($C$155='Applicant Information'!$A$54,'Total '!L173,'Total '!O173)</f>
        <v>Up to US$500</v>
      </c>
      <c r="E173" s="258"/>
      <c r="F173" s="258"/>
      <c r="G173" s="259"/>
      <c r="J173" s="46"/>
      <c r="K173" s="40" t="s">
        <v>407</v>
      </c>
      <c r="L173" s="24" t="s">
        <v>412</v>
      </c>
      <c r="M173" s="29"/>
      <c r="N173" s="39" t="s">
        <v>38</v>
      </c>
      <c r="O173" s="52">
        <v>1</v>
      </c>
    </row>
    <row r="174" spans="1:30" s="1" customFormat="1" ht="19.5" hidden="1" customHeight="1" x14ac:dyDescent="0.5">
      <c r="A174" s="260" t="str">
        <f>IF($C$155='Applicant Information'!$A$54,'Total '!K174,'Total '!N174)</f>
        <v>Nursing care at home</v>
      </c>
      <c r="B174" s="261"/>
      <c r="C174" s="262"/>
      <c r="D174" s="257" t="str">
        <f>IF($C$155='Applicant Information'!$A$54,'Total '!L174,'Total '!O174)</f>
        <v>Up to Policy maximum, max. of 120 days</v>
      </c>
      <c r="E174" s="258"/>
      <c r="F174" s="258"/>
      <c r="G174" s="259"/>
      <c r="J174" s="46"/>
      <c r="K174" s="40" t="s">
        <v>408</v>
      </c>
      <c r="L174" s="24" t="s">
        <v>413</v>
      </c>
      <c r="M174" s="29"/>
      <c r="N174" s="40" t="s">
        <v>71</v>
      </c>
      <c r="O174" s="40" t="s">
        <v>88</v>
      </c>
    </row>
    <row r="175" spans="1:30" s="1" customFormat="1" ht="19.5" hidden="1" customHeight="1" x14ac:dyDescent="0.5">
      <c r="A175" s="260" t="str">
        <f>IF($C$155='Applicant Information'!$A$54,'Total '!K175,'Total '!N175)</f>
        <v>Out-patient surgery</v>
      </c>
      <c r="B175" s="261"/>
      <c r="C175" s="262"/>
      <c r="D175" s="257" t="str">
        <f>IF($C$155='Applicant Information'!$A$54,'Total '!L175,'Total '!O175)</f>
        <v>Up to Policy maximum</v>
      </c>
      <c r="E175" s="258"/>
      <c r="F175" s="258"/>
      <c r="G175" s="259"/>
      <c r="J175" s="46"/>
      <c r="K175" s="40" t="s">
        <v>409</v>
      </c>
      <c r="L175" s="33" t="s">
        <v>397</v>
      </c>
      <c r="M175" s="29"/>
      <c r="N175" s="39" t="s">
        <v>39</v>
      </c>
      <c r="O175" s="52">
        <v>1</v>
      </c>
    </row>
    <row r="176" spans="1:30" s="1" customFormat="1" ht="19.5" hidden="1" customHeight="1" x14ac:dyDescent="0.5">
      <c r="A176" s="260" t="str">
        <f>IF($C$155='Applicant Information'!$A$54,'Total '!K176,'Total '!N176)</f>
        <v>Prescription drugs</v>
      </c>
      <c r="B176" s="261"/>
      <c r="C176" s="262"/>
      <c r="D176" s="257" t="str">
        <f>IF($C$155='Applicant Information'!$A$54,'Total '!L176,'Total '!O176)</f>
        <v>Up to Policy maximum</v>
      </c>
      <c r="E176" s="258"/>
      <c r="F176" s="258"/>
      <c r="G176" s="259"/>
      <c r="J176" s="46"/>
      <c r="K176" s="40" t="s">
        <v>410</v>
      </c>
      <c r="L176" s="24" t="s">
        <v>397</v>
      </c>
      <c r="M176" s="29"/>
      <c r="N176" s="40" t="s">
        <v>84</v>
      </c>
      <c r="O176" s="24" t="s">
        <v>77</v>
      </c>
    </row>
    <row r="177" spans="1:15" s="1" customFormat="1" ht="19.5" hidden="1" customHeight="1" x14ac:dyDescent="0.5">
      <c r="A177" s="282" t="str">
        <f>IF($C$155='Applicant Information'!$A$54,'Total '!K177,'Total '!N177)</f>
        <v>Psychiatric treatment</v>
      </c>
      <c r="B177" s="261"/>
      <c r="C177" s="262"/>
      <c r="D177" s="257" t="str">
        <f>IF($C$155='Applicant Information'!$A$54,'Total '!L177,'Total '!O177)</f>
        <v>Up to US$10,000</v>
      </c>
      <c r="E177" s="258"/>
      <c r="F177" s="258"/>
      <c r="G177" s="259"/>
      <c r="J177" s="46"/>
      <c r="K177" s="40" t="s">
        <v>398</v>
      </c>
      <c r="L177" s="24" t="s">
        <v>414</v>
      </c>
      <c r="M177" s="29"/>
      <c r="N177" s="39" t="s">
        <v>65</v>
      </c>
      <c r="O177" s="39" t="s">
        <v>54</v>
      </c>
    </row>
    <row r="178" spans="1:15" s="1" customFormat="1" ht="19.5" hidden="1" customHeight="1" x14ac:dyDescent="0.5">
      <c r="A178" s="290" t="str">
        <f>IF($C$155='Applicant Information'!$A$54,'Total '!K178,'Total '!N178)</f>
        <v>Travel vaccinations and preventive medication e.g. against malaria</v>
      </c>
      <c r="B178" s="264"/>
      <c r="C178" s="265"/>
      <c r="D178" s="269" t="str">
        <f>IF($C$155='Applicant Information'!$A$54,'Total '!L178,'Total '!O178)</f>
        <v>Up to US$500</v>
      </c>
      <c r="E178" s="270"/>
      <c r="F178" s="270"/>
      <c r="G178" s="271"/>
      <c r="J178" s="46"/>
      <c r="K178" s="40" t="s">
        <v>411</v>
      </c>
      <c r="L178" s="24" t="s">
        <v>412</v>
      </c>
      <c r="M178" s="29"/>
      <c r="N178" s="39"/>
      <c r="O178" s="39"/>
    </row>
    <row r="179" spans="1:15" s="1" customFormat="1" ht="19.5" hidden="1" customHeight="1" x14ac:dyDescent="0.5">
      <c r="A179" s="284" t="str">
        <f>IF($C$155='Applicant Information'!$A$54,'Total '!K179,'Total '!N179)</f>
        <v>MATERNITY BENEFITS</v>
      </c>
      <c r="B179" s="285"/>
      <c r="C179" s="285"/>
      <c r="D179" s="286"/>
      <c r="E179" s="286"/>
      <c r="F179" s="286"/>
      <c r="G179" s="287"/>
      <c r="J179" s="46"/>
      <c r="K179" s="49" t="s">
        <v>80</v>
      </c>
      <c r="L179" s="42"/>
      <c r="M179" s="29"/>
      <c r="N179" s="49" t="s">
        <v>81</v>
      </c>
      <c r="O179" s="51"/>
    </row>
    <row r="180" spans="1:15" s="1" customFormat="1" ht="35.25" hidden="1" customHeight="1" x14ac:dyDescent="0.5">
      <c r="A180" s="266" t="str">
        <f>IF($C$155='Applicant Information'!$A$54,'Total '!K180,'Total '!N180)</f>
        <v>IVF (fertility treatment)</v>
      </c>
      <c r="B180" s="267"/>
      <c r="C180" s="268"/>
      <c r="D180" s="275" t="str">
        <f>IF($C$155='Applicant Information'!$A$54,'Total '!L180,'Total '!O180)</f>
        <v>Up to US$10,000 per lifetime, up to US$2,500 per attempt and subject to a 25% co-insurance</v>
      </c>
      <c r="E180" s="276"/>
      <c r="F180" s="276"/>
      <c r="G180" s="277"/>
      <c r="J180" s="46"/>
      <c r="K180" s="39" t="s">
        <v>416</v>
      </c>
      <c r="L180" s="24" t="s">
        <v>417</v>
      </c>
      <c r="M180" s="29"/>
      <c r="N180" s="39" t="s">
        <v>40</v>
      </c>
      <c r="O180" s="52">
        <v>1</v>
      </c>
    </row>
    <row r="181" spans="1:15" s="1" customFormat="1" ht="19.5" hidden="1" customHeight="1" x14ac:dyDescent="0.5">
      <c r="A181" s="260" t="str">
        <f>IF($C$155='Applicant Information'!$A$54,'Total '!K181,'Total '!N181)</f>
        <v>Maternity and Birth Complications</v>
      </c>
      <c r="B181" s="261"/>
      <c r="C181" s="262"/>
      <c r="D181" s="257" t="str">
        <f>IF($C$155='Applicant Information'!$A$54,'Total '!L181,'Total '!O181)</f>
        <v>Up to Policy maximum</v>
      </c>
      <c r="E181" s="258"/>
      <c r="F181" s="258"/>
      <c r="G181" s="259"/>
      <c r="J181" s="46"/>
      <c r="K181" s="33" t="s">
        <v>418</v>
      </c>
      <c r="L181" s="33" t="s">
        <v>397</v>
      </c>
      <c r="M181" s="29"/>
      <c r="N181" s="33" t="s">
        <v>62</v>
      </c>
      <c r="O181" s="52">
        <v>1</v>
      </c>
    </row>
    <row r="182" spans="1:15" s="1" customFormat="1" ht="19.5" hidden="1" customHeight="1" x14ac:dyDescent="0.5">
      <c r="A182" s="260" t="str">
        <f>IF($C$155='Applicant Information'!$A$54,'Total '!K182,'Total '!N182)</f>
        <v>Maternity care</v>
      </c>
      <c r="B182" s="261"/>
      <c r="C182" s="262"/>
      <c r="D182" s="257" t="str">
        <f>IF($C$155='Applicant Information'!$A$54,'Total '!L182,'Total '!O182)</f>
        <v>Up to US$20,000</v>
      </c>
      <c r="E182" s="258"/>
      <c r="F182" s="258"/>
      <c r="G182" s="259"/>
      <c r="J182" s="46"/>
      <c r="K182" s="39" t="s">
        <v>419</v>
      </c>
      <c r="L182" s="33" t="s">
        <v>420</v>
      </c>
      <c r="M182" s="29"/>
      <c r="N182" s="39" t="s">
        <v>41</v>
      </c>
      <c r="O182" s="52">
        <v>1</v>
      </c>
    </row>
    <row r="183" spans="1:15" s="1" customFormat="1" ht="19.5" hidden="1" customHeight="1" x14ac:dyDescent="0.5">
      <c r="A183" s="263" t="str">
        <f>IF($C$155='Applicant Information'!$A$54,'Total '!K183,'Total '!N183)</f>
        <v>New-born cover</v>
      </c>
      <c r="B183" s="264"/>
      <c r="C183" s="265"/>
      <c r="D183" s="269" t="str">
        <f>IF($C$155='Applicant Information'!$A$54,'Total '!L183,'Total '!O183)</f>
        <v>Up to US$150,000</v>
      </c>
      <c r="E183" s="270"/>
      <c r="F183" s="270"/>
      <c r="G183" s="271"/>
      <c r="J183" s="46"/>
      <c r="K183" s="40" t="s">
        <v>421</v>
      </c>
      <c r="L183" s="24" t="s">
        <v>422</v>
      </c>
      <c r="M183" s="29"/>
      <c r="N183" s="39" t="s">
        <v>42</v>
      </c>
      <c r="O183" s="39" t="s">
        <v>55</v>
      </c>
    </row>
    <row r="184" spans="1:15" s="1" customFormat="1" ht="19.5" hidden="1" customHeight="1" x14ac:dyDescent="0.5">
      <c r="A184" s="272" t="str">
        <f>IF($C$155='Applicant Information'!$A$54,'Total '!K184,'Total '!N184)</f>
        <v>MEDICAL EVACUATION BENEFITS</v>
      </c>
      <c r="B184" s="273"/>
      <c r="C184" s="273"/>
      <c r="D184" s="288"/>
      <c r="E184" s="288"/>
      <c r="F184" s="288"/>
      <c r="G184" s="289"/>
      <c r="J184" s="46"/>
      <c r="K184" s="49" t="s">
        <v>29</v>
      </c>
      <c r="L184" s="41"/>
      <c r="M184" s="29"/>
      <c r="N184" s="49" t="s">
        <v>456</v>
      </c>
      <c r="O184" s="49"/>
    </row>
    <row r="185" spans="1:15" s="1" customFormat="1" ht="36.75" hidden="1" customHeight="1" x14ac:dyDescent="0.5">
      <c r="A185" s="260" t="str">
        <f>IF($C$155='Applicant Information'!$A$54,'Total '!K185,'Total '!N185)</f>
        <v>Emergency transportation by Air Ambulance &amp; Emergency medical evacuation</v>
      </c>
      <c r="B185" s="261"/>
      <c r="C185" s="262"/>
      <c r="D185" s="257" t="str">
        <f>IF($C$155='Applicant Information'!$A$54,'Total '!L185,'Total '!O185)</f>
        <v>Up to Policy maximum</v>
      </c>
      <c r="E185" s="258"/>
      <c r="F185" s="258"/>
      <c r="G185" s="259"/>
      <c r="J185" s="46"/>
      <c r="K185" s="40" t="s">
        <v>423</v>
      </c>
      <c r="L185" s="24" t="s">
        <v>397</v>
      </c>
      <c r="M185" s="29"/>
      <c r="N185" s="39" t="s">
        <v>43</v>
      </c>
      <c r="O185" s="39" t="s">
        <v>56</v>
      </c>
    </row>
    <row r="186" spans="1:15" s="1" customFormat="1" ht="19.5" hidden="1" customHeight="1" x14ac:dyDescent="0.5">
      <c r="A186" s="263" t="str">
        <f>IF($C$155='Applicant Information'!$A$54,'Total '!K186,'Total '!N186)</f>
        <v>Repatriation of mortal remains</v>
      </c>
      <c r="B186" s="264"/>
      <c r="C186" s="265"/>
      <c r="D186" s="269" t="str">
        <f>IF($C$155='Applicant Information'!$A$54,'Total '!L186,'Total '!O186)</f>
        <v>Up to Policy maximum, US$20,000 for burial or cremation costs</v>
      </c>
      <c r="E186" s="270"/>
      <c r="F186" s="270"/>
      <c r="G186" s="271"/>
      <c r="J186" s="46"/>
      <c r="K186" s="40" t="s">
        <v>24</v>
      </c>
      <c r="L186" s="24" t="s">
        <v>425</v>
      </c>
      <c r="M186" s="29"/>
      <c r="N186" s="39" t="s">
        <v>44</v>
      </c>
      <c r="O186" s="39" t="s">
        <v>67</v>
      </c>
    </row>
    <row r="187" spans="1:15" s="1" customFormat="1" ht="19.5" hidden="1" customHeight="1" x14ac:dyDescent="0.5">
      <c r="A187" s="199" t="str">
        <f>IF($C$155='Applicant Information'!$A$54,'Total '!K187,'Total '!N187)</f>
        <v>GENERAL BENEFITS</v>
      </c>
      <c r="B187" s="280" t="str">
        <f>IF($C$155='Applicant Information'!$A$54,'Total '!L187,'Total '!O187)</f>
        <v>(The following benefits offer the same cover for both inpatient and out-patient procedures)</v>
      </c>
      <c r="C187" s="280"/>
      <c r="D187" s="280"/>
      <c r="E187" s="280"/>
      <c r="F187" s="280"/>
      <c r="G187" s="281"/>
      <c r="J187" s="46"/>
      <c r="K187" s="197" t="s">
        <v>79</v>
      </c>
      <c r="L187" s="198" t="s">
        <v>426</v>
      </c>
      <c r="M187" s="29"/>
      <c r="N187" s="197" t="s">
        <v>415</v>
      </c>
      <c r="O187" s="50"/>
    </row>
    <row r="188" spans="1:15" s="1" customFormat="1" ht="19.5" hidden="1" customHeight="1" x14ac:dyDescent="0.5">
      <c r="A188" s="266" t="str">
        <f>IF($C$155='Applicant Information'!$A$54,'Total '!K188,'Total '!N188)</f>
        <v xml:space="preserve">Congenital Conditions after 30 days from birth </v>
      </c>
      <c r="B188" s="267"/>
      <c r="C188" s="268"/>
      <c r="D188" s="275" t="str">
        <f>IF($C$155='Applicant Information'!$A$54,'Total '!L188,'Total '!O188)</f>
        <v>Up to US$150,000</v>
      </c>
      <c r="E188" s="276"/>
      <c r="F188" s="276"/>
      <c r="G188" s="277"/>
      <c r="J188" s="46"/>
      <c r="K188" s="40" t="s">
        <v>427</v>
      </c>
      <c r="L188" s="24" t="s">
        <v>422</v>
      </c>
      <c r="M188" s="29"/>
      <c r="N188" s="39" t="s">
        <v>45</v>
      </c>
      <c r="O188" s="39" t="s">
        <v>57</v>
      </c>
    </row>
    <row r="189" spans="1:15" s="1" customFormat="1" ht="19.5" hidden="1" customHeight="1" x14ac:dyDescent="0.5">
      <c r="A189" s="260" t="str">
        <f>IF($C$155='Applicant Information'!$A$54,'Total '!K189,'Total '!N189)</f>
        <v>Congenital Conditions from birth up to 30 days</v>
      </c>
      <c r="B189" s="261"/>
      <c r="C189" s="262"/>
      <c r="D189" s="257" t="str">
        <f>IF($C$155='Applicant Information'!$A$54,'Total '!L189,'Total '!O189)</f>
        <v>Covered under the newborn benefit</v>
      </c>
      <c r="E189" s="258"/>
      <c r="F189" s="258"/>
      <c r="G189" s="259"/>
      <c r="J189" s="46"/>
      <c r="K189" s="40" t="s">
        <v>515</v>
      </c>
      <c r="L189" s="24" t="s">
        <v>516</v>
      </c>
      <c r="M189" s="29"/>
      <c r="N189" s="39"/>
      <c r="O189" s="39"/>
    </row>
    <row r="190" spans="1:15" s="1" customFormat="1" ht="35.25" hidden="1" customHeight="1" x14ac:dyDescent="0.5">
      <c r="A190" s="260" t="str">
        <f>IF($C$155='Applicant Information'!$A$54,'Total '!K190,'Total '!N190)</f>
        <v>Diagnostic study services (laboratory tests, X-rays, CT, PET and MRI scans)</v>
      </c>
      <c r="B190" s="261"/>
      <c r="C190" s="262"/>
      <c r="D190" s="257" t="str">
        <f>IF($C$155='Applicant Information'!$A$54,'Total '!L190,'Total '!O190)</f>
        <v>Up to Policy maximum</v>
      </c>
      <c r="E190" s="258"/>
      <c r="F190" s="258"/>
      <c r="G190" s="259"/>
      <c r="J190" s="46"/>
      <c r="K190" s="40" t="s">
        <v>428</v>
      </c>
      <c r="L190" s="24" t="s">
        <v>397</v>
      </c>
      <c r="M190" s="29"/>
      <c r="N190" s="39" t="s">
        <v>46</v>
      </c>
      <c r="O190" s="39" t="s">
        <v>57</v>
      </c>
    </row>
    <row r="191" spans="1:15" s="1" customFormat="1" ht="19.5" hidden="1" customHeight="1" x14ac:dyDescent="0.5">
      <c r="A191" s="260" t="str">
        <f>IF($C$155='Applicant Information'!$A$54,'Total '!K191,'Total '!N191)</f>
        <v>External prostheses</v>
      </c>
      <c r="B191" s="261"/>
      <c r="C191" s="262"/>
      <c r="D191" s="257" t="str">
        <f>IF($C$155='Applicant Information'!$A$54,'Total '!L191,'Total '!O191)</f>
        <v>Up to US$3,000 per Policy year</v>
      </c>
      <c r="E191" s="258"/>
      <c r="F191" s="258"/>
      <c r="G191" s="259"/>
      <c r="J191" s="46"/>
      <c r="K191" s="24" t="s">
        <v>429</v>
      </c>
      <c r="L191" s="24" t="s">
        <v>430</v>
      </c>
      <c r="M191" s="29"/>
      <c r="N191" s="24" t="s">
        <v>61</v>
      </c>
      <c r="O191" s="39" t="s">
        <v>70</v>
      </c>
    </row>
    <row r="192" spans="1:15" s="1" customFormat="1" ht="19.5" hidden="1" customHeight="1" x14ac:dyDescent="0.5">
      <c r="A192" s="260" t="str">
        <f>IF($C$155='Applicant Information'!$A$54,'Total '!K192,'Total '!N192)</f>
        <v>HIV- AIDS treatment</v>
      </c>
      <c r="B192" s="261"/>
      <c r="C192" s="262"/>
      <c r="D192" s="257" t="str">
        <f>IF($C$155='Applicant Information'!$A$54,'Total '!L192,'Total '!O192)</f>
        <v>Up to US$50,000</v>
      </c>
      <c r="E192" s="258"/>
      <c r="F192" s="258"/>
      <c r="G192" s="259"/>
      <c r="J192" s="46"/>
      <c r="K192" s="40" t="s">
        <v>517</v>
      </c>
      <c r="L192" s="24" t="s">
        <v>431</v>
      </c>
      <c r="M192" s="29"/>
      <c r="N192" s="39" t="s">
        <v>46</v>
      </c>
      <c r="O192" s="39" t="s">
        <v>57</v>
      </c>
    </row>
    <row r="193" spans="1:15" s="1" customFormat="1" ht="19.5" hidden="1" customHeight="1" x14ac:dyDescent="0.5">
      <c r="A193" s="260" t="str">
        <f>IF($C$155='Applicant Information'!$A$54,'Total '!K193,'Total '!N193)</f>
        <v xml:space="preserve">Oncology treatments (cancer tests, drugs and treatment) </v>
      </c>
      <c r="B193" s="261"/>
      <c r="C193" s="262"/>
      <c r="D193" s="257" t="str">
        <f>IF($C$155='Applicant Information'!$A$54,'Total '!L193,'Total '!O193)</f>
        <v>Up to Policy maximum</v>
      </c>
      <c r="E193" s="258"/>
      <c r="F193" s="258"/>
      <c r="G193" s="259"/>
      <c r="J193" s="46"/>
      <c r="K193" s="24" t="s">
        <v>518</v>
      </c>
      <c r="L193" s="24" t="s">
        <v>397</v>
      </c>
      <c r="M193" s="29"/>
      <c r="N193" s="24" t="s">
        <v>61</v>
      </c>
      <c r="O193" s="39" t="s">
        <v>70</v>
      </c>
    </row>
    <row r="194" spans="1:15" s="1" customFormat="1" ht="19.5" hidden="1" customHeight="1" x14ac:dyDescent="0.5">
      <c r="A194" s="260" t="str">
        <f>IF($C$155='Applicant Information'!$A$54,'Total '!K194,'Total '!N194)</f>
        <v xml:space="preserve">Organ Transplant (per organ/tissue, per Lifetime) </v>
      </c>
      <c r="B194" s="261"/>
      <c r="C194" s="262"/>
      <c r="D194" s="257" t="str">
        <f>IF($C$155='Applicant Information'!$A$54,'Total '!L194,'Total '!O194)</f>
        <v>Full refund including US$50,000 for donor costs</v>
      </c>
      <c r="E194" s="258"/>
      <c r="F194" s="258"/>
      <c r="G194" s="259"/>
      <c r="J194" s="46"/>
      <c r="K194" s="40" t="s">
        <v>432</v>
      </c>
      <c r="L194" s="24" t="s">
        <v>433</v>
      </c>
      <c r="M194" s="29"/>
      <c r="N194" s="39" t="s">
        <v>46</v>
      </c>
      <c r="O194" s="39" t="s">
        <v>57</v>
      </c>
    </row>
    <row r="195" spans="1:15" s="1" customFormat="1" ht="19.5" hidden="1" customHeight="1" x14ac:dyDescent="0.5">
      <c r="A195" s="260" t="str">
        <f>IF($C$155='Applicant Information'!$A$54,'Total '!K195,'Total '!N195)</f>
        <v xml:space="preserve">Prescribed physical therapy and rehabilitation </v>
      </c>
      <c r="B195" s="261"/>
      <c r="C195" s="262"/>
      <c r="D195" s="257" t="str">
        <f>IF($C$155='Applicant Information'!$A$54,'Total '!L195,'Total '!O195)</f>
        <v>Up to Policy maximum, max. of 120 days per medical condition</v>
      </c>
      <c r="E195" s="258"/>
      <c r="F195" s="258"/>
      <c r="G195" s="259"/>
      <c r="J195" s="46"/>
      <c r="K195" s="24" t="s">
        <v>434</v>
      </c>
      <c r="L195" s="24" t="s">
        <v>435</v>
      </c>
      <c r="M195" s="29"/>
      <c r="N195" s="24" t="s">
        <v>61</v>
      </c>
      <c r="O195" s="39" t="s">
        <v>70</v>
      </c>
    </row>
    <row r="196" spans="1:15" s="1" customFormat="1" ht="19.5" hidden="1" customHeight="1" x14ac:dyDescent="0.5">
      <c r="A196" s="260" t="str">
        <f>IF($C$155='Applicant Information'!$A$54,'Total '!K196,'Total '!N196)</f>
        <v>Reconstructive surgery</v>
      </c>
      <c r="B196" s="261"/>
      <c r="C196" s="262"/>
      <c r="D196" s="257" t="str">
        <f>IF($C$155='Applicant Information'!$A$54,'Total '!L196,'Total '!O196)</f>
        <v>Up to Policy maximum</v>
      </c>
      <c r="E196" s="258"/>
      <c r="F196" s="258"/>
      <c r="G196" s="259"/>
      <c r="J196" s="46"/>
      <c r="K196" s="40" t="s">
        <v>436</v>
      </c>
      <c r="L196" s="24" t="s">
        <v>397</v>
      </c>
      <c r="M196" s="29"/>
      <c r="N196" s="39" t="s">
        <v>46</v>
      </c>
      <c r="O196" s="39" t="s">
        <v>57</v>
      </c>
    </row>
    <row r="197" spans="1:15" s="1" customFormat="1" ht="19.5" hidden="1" customHeight="1" x14ac:dyDescent="0.5">
      <c r="A197" s="260" t="str">
        <f>IF($C$155='Applicant Information'!$A$54,'Total '!K197,'Total '!N197)</f>
        <v>Renal failure and dialysis</v>
      </c>
      <c r="B197" s="261"/>
      <c r="C197" s="262"/>
      <c r="D197" s="257" t="str">
        <f>IF($C$155='Applicant Information'!$A$54,'Total '!L197,'Total '!O197)</f>
        <v>Up to Policy maximum</v>
      </c>
      <c r="E197" s="258"/>
      <c r="F197" s="258"/>
      <c r="G197" s="259"/>
      <c r="J197" s="46"/>
      <c r="K197" s="24" t="s">
        <v>437</v>
      </c>
      <c r="L197" s="24" t="s">
        <v>397</v>
      </c>
      <c r="M197" s="29"/>
      <c r="N197" s="24" t="s">
        <v>61</v>
      </c>
      <c r="O197" s="39" t="s">
        <v>70</v>
      </c>
    </row>
    <row r="198" spans="1:15" s="1" customFormat="1" ht="19.5" hidden="1" customHeight="1" x14ac:dyDescent="0.5">
      <c r="A198" s="260" t="str">
        <f>IF($C$155='Applicant Information'!$A$54,'Total '!K198,'Total '!N198)</f>
        <v xml:space="preserve">Routine management of Chronic Conditions </v>
      </c>
      <c r="B198" s="261"/>
      <c r="C198" s="262"/>
      <c r="D198" s="257" t="str">
        <f>IF($C$155='Applicant Information'!$A$54,'Total '!L198,'Total '!O198)</f>
        <v>Up to Policy maximum</v>
      </c>
      <c r="E198" s="258"/>
      <c r="F198" s="258"/>
      <c r="G198" s="259"/>
      <c r="J198" s="46"/>
      <c r="K198" s="40" t="s">
        <v>438</v>
      </c>
      <c r="L198" s="24" t="s">
        <v>397</v>
      </c>
      <c r="M198" s="29"/>
      <c r="N198" s="39" t="s">
        <v>25</v>
      </c>
      <c r="O198" s="52">
        <v>1</v>
      </c>
    </row>
    <row r="199" spans="1:15" s="1" customFormat="1" ht="19.5" hidden="1" customHeight="1" x14ac:dyDescent="0.5">
      <c r="A199" s="260" t="str">
        <f>IF($C$155='Applicant Information'!$A$54,'Total '!K199,'Total '!N199)</f>
        <v>Surgical procedures</v>
      </c>
      <c r="B199" s="261"/>
      <c r="C199" s="262"/>
      <c r="D199" s="257" t="str">
        <f>IF($C$155='Applicant Information'!$A$54,'Total '!L199,'Total '!O199)</f>
        <v>Up to Policy maximum</v>
      </c>
      <c r="E199" s="258"/>
      <c r="F199" s="258"/>
      <c r="G199" s="259"/>
      <c r="J199" s="46"/>
      <c r="K199" s="24" t="s">
        <v>439</v>
      </c>
      <c r="L199" s="24" t="s">
        <v>397</v>
      </c>
      <c r="M199" s="29"/>
      <c r="N199" s="24" t="s">
        <v>61</v>
      </c>
      <c r="O199" s="39" t="s">
        <v>70</v>
      </c>
    </row>
    <row r="200" spans="1:15" s="1" customFormat="1" ht="19.5" hidden="1" customHeight="1" x14ac:dyDescent="0.5">
      <c r="A200" s="263" t="str">
        <f>IF($C$155='Applicant Information'!$A$54,'Total '!K200,'Total '!N200)</f>
        <v>Terminal illness / Palliative care</v>
      </c>
      <c r="B200" s="264"/>
      <c r="C200" s="265"/>
      <c r="D200" s="269" t="str">
        <f>IF($C$155='Applicant Information'!$A$54,'Total '!L200,'Total '!O200)</f>
        <v>Up to US$150,000 per Lifetime</v>
      </c>
      <c r="E200" s="270"/>
      <c r="F200" s="270"/>
      <c r="G200" s="271"/>
      <c r="J200" s="46"/>
      <c r="K200" s="40" t="s">
        <v>440</v>
      </c>
      <c r="L200" s="24" t="s">
        <v>441</v>
      </c>
      <c r="M200" s="29"/>
      <c r="N200" s="39" t="s">
        <v>25</v>
      </c>
      <c r="O200" s="52">
        <v>1</v>
      </c>
    </row>
    <row r="201" spans="1:15" s="1" customFormat="1" ht="19.5" hidden="1" customHeight="1" x14ac:dyDescent="0.5">
      <c r="A201" s="272" t="str">
        <f>IF($C$155='Applicant Information'!$A$54,'Total '!K201,'Total '!N201)</f>
        <v>OTHER BENEFITS</v>
      </c>
      <c r="B201" s="273"/>
      <c r="C201" s="273"/>
      <c r="D201" s="273"/>
      <c r="E201" s="273"/>
      <c r="F201" s="273"/>
      <c r="G201" s="274"/>
      <c r="J201" s="46"/>
      <c r="K201" s="50" t="s">
        <v>30</v>
      </c>
      <c r="L201" s="38"/>
      <c r="M201" s="29"/>
      <c r="N201" s="50" t="s">
        <v>47</v>
      </c>
      <c r="O201" s="50"/>
    </row>
    <row r="202" spans="1:15" s="1" customFormat="1" ht="19.5" hidden="1" customHeight="1" x14ac:dyDescent="0.5">
      <c r="A202" s="266" t="str">
        <f>IF($C$155='Applicant Information'!$A$54,'Total '!K202,'Total '!N202)</f>
        <v>Emergency dental treatment</v>
      </c>
      <c r="B202" s="267"/>
      <c r="C202" s="268"/>
      <c r="D202" s="275" t="str">
        <f>IF($C$155='Applicant Information'!$A$54,'Total '!L202,'Total '!O202)</f>
        <v>Up to Policy maximum</v>
      </c>
      <c r="E202" s="276"/>
      <c r="F202" s="276"/>
      <c r="G202" s="277"/>
      <c r="J202" s="46"/>
      <c r="K202" s="40" t="s">
        <v>442</v>
      </c>
      <c r="L202" s="33" t="s">
        <v>397</v>
      </c>
      <c r="M202" s="29"/>
      <c r="N202" s="39" t="s">
        <v>48</v>
      </c>
      <c r="O202" s="52">
        <v>1</v>
      </c>
    </row>
    <row r="203" spans="1:15" s="1" customFormat="1" ht="54" hidden="1" customHeight="1" x14ac:dyDescent="0.5">
      <c r="A203" s="260" t="str">
        <f>IF($C$155='Applicant Information'!$A$54,'Total '!K203,'Total '!N203)</f>
        <v>Emergency non-elective treatment outside the geographical area of coverage</v>
      </c>
      <c r="B203" s="261"/>
      <c r="C203" s="262"/>
      <c r="D203" s="257" t="str">
        <f>IF($C$155='Applicant Information'!$A$54,'Total '!L203,'Total '!O203)</f>
        <v>• Up to Policy maximum for Injuries
• Up to US$50,000 for Illnesses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Up to US$500 for out-patient hospitals visits</v>
      </c>
      <c r="E203" s="258"/>
      <c r="F203" s="258"/>
      <c r="G203" s="259"/>
      <c r="J203" s="46"/>
      <c r="K203" s="40" t="s">
        <v>525</v>
      </c>
      <c r="L203" s="24" t="s">
        <v>472</v>
      </c>
      <c r="M203" s="29"/>
      <c r="N203" s="39"/>
      <c r="O203" s="52"/>
    </row>
    <row r="204" spans="1:15" s="1" customFormat="1" ht="19.5" hidden="1" customHeight="1" x14ac:dyDescent="0.5">
      <c r="A204" s="260" t="str">
        <f>IF($C$155='Applicant Information'!$A$54,'Total '!K204,'Total '!N204)</f>
        <v>Emergency transportation by Ground Ambulance</v>
      </c>
      <c r="B204" s="261"/>
      <c r="C204" s="262"/>
      <c r="D204" s="257" t="str">
        <f>IF($C$155='Applicant Information'!$A$54,'Total '!L204,'Total '!O204)</f>
        <v>Up to Policy maximum</v>
      </c>
      <c r="E204" s="258"/>
      <c r="F204" s="258"/>
      <c r="G204" s="259"/>
      <c r="J204" s="46"/>
      <c r="K204" s="40" t="s">
        <v>424</v>
      </c>
      <c r="L204" s="33" t="s">
        <v>397</v>
      </c>
      <c r="M204" s="29"/>
      <c r="N204" s="39"/>
      <c r="O204" s="52"/>
    </row>
    <row r="205" spans="1:15" s="1" customFormat="1" ht="19.5" hidden="1" customHeight="1" x14ac:dyDescent="0.5">
      <c r="A205" s="260" t="str">
        <f>IF($C$155='Applicant Information'!$A$54,'Total '!K205,'Total '!N205)</f>
        <v>Hospital cash benefit</v>
      </c>
      <c r="B205" s="261"/>
      <c r="C205" s="262"/>
      <c r="D205" s="257" t="str">
        <f>IF($C$155='Applicant Information'!$A$54,'Total '!L205,'Total '!O205)</f>
        <v>Up to US$450 per night, max. of 30 nights</v>
      </c>
      <c r="E205" s="258"/>
      <c r="F205" s="258"/>
      <c r="G205" s="259"/>
      <c r="J205" s="46"/>
      <c r="K205" s="40" t="s">
        <v>443</v>
      </c>
      <c r="L205" s="24" t="s">
        <v>444</v>
      </c>
      <c r="M205" s="29"/>
      <c r="N205" s="39" t="s">
        <v>49</v>
      </c>
      <c r="O205" s="39" t="s">
        <v>58</v>
      </c>
    </row>
    <row r="206" spans="1:15" s="1" customFormat="1" ht="19.5" hidden="1" customHeight="1" x14ac:dyDescent="0.5">
      <c r="A206" s="260" t="str">
        <f>IF($C$155='Applicant Information'!$A$54,'Total '!K206,'Total '!N206)</f>
        <v>Passive war and terrorism</v>
      </c>
      <c r="B206" s="261"/>
      <c r="C206" s="262"/>
      <c r="D206" s="257" t="str">
        <f>IF($C$155='Applicant Information'!$A$54,'Total '!L206,'Total '!O206)</f>
        <v>Up to Policy maximum</v>
      </c>
      <c r="E206" s="258"/>
      <c r="F206" s="258"/>
      <c r="G206" s="259"/>
      <c r="J206" s="46"/>
      <c r="K206" s="40" t="s">
        <v>445</v>
      </c>
      <c r="L206" s="24" t="s">
        <v>397</v>
      </c>
      <c r="M206" s="29"/>
      <c r="N206" s="40" t="s">
        <v>86</v>
      </c>
      <c r="O206" s="53" t="s">
        <v>87</v>
      </c>
    </row>
    <row r="207" spans="1:15" s="1" customFormat="1" ht="19.5" hidden="1" customHeight="1" x14ac:dyDescent="0.5">
      <c r="A207" s="260" t="str">
        <f>IF($C$155='Applicant Information'!$A$54,'Total '!K207,'Total '!N207)</f>
        <v>Refractive eye surgery (laser)</v>
      </c>
      <c r="B207" s="261"/>
      <c r="C207" s="262"/>
      <c r="D207" s="257" t="str">
        <f>IF($C$155='Applicant Information'!$A$54,'Total '!L207,'Total '!O207)</f>
        <v>Up to US$1,000 (per Lifetime)</v>
      </c>
      <c r="E207" s="258"/>
      <c r="F207" s="258"/>
      <c r="G207" s="259"/>
      <c r="J207" s="46"/>
      <c r="K207" s="40" t="s">
        <v>446</v>
      </c>
      <c r="L207" s="24" t="s">
        <v>447</v>
      </c>
      <c r="M207" s="29"/>
      <c r="N207" s="39" t="s">
        <v>50</v>
      </c>
      <c r="O207" s="52">
        <v>1</v>
      </c>
    </row>
    <row r="208" spans="1:15" s="1" customFormat="1" ht="39" hidden="1" customHeight="1" x14ac:dyDescent="0.5">
      <c r="A208" s="260" t="str">
        <f>IF($C$155='Applicant Information'!$A$54,'Total '!K208,'Total '!N208)</f>
        <v>Routine and major dental treatment cover</v>
      </c>
      <c r="B208" s="261"/>
      <c r="C208" s="262"/>
      <c r="D208" s="257" t="str">
        <f>IF($C$155='Applicant Information'!$A$54,'Total '!L208,'Total '!O208)</f>
        <v>Up to US$1,500 for routine and up to US$3,000 for complex, subject to a 20% co-insurance</v>
      </c>
      <c r="E208" s="258"/>
      <c r="F208" s="258"/>
      <c r="G208" s="259"/>
      <c r="J208" s="46"/>
      <c r="K208" s="40" t="s">
        <v>524</v>
      </c>
      <c r="L208" s="24" t="s">
        <v>448</v>
      </c>
      <c r="M208" s="29"/>
      <c r="N208" s="39" t="s">
        <v>51</v>
      </c>
      <c r="O208" s="39" t="s">
        <v>59</v>
      </c>
    </row>
    <row r="209" spans="1:15" s="1" customFormat="1" ht="39.75" hidden="1" customHeight="1" x14ac:dyDescent="0.5">
      <c r="A209" s="263" t="str">
        <f>IF($C$155='Applicant Information'!$A$54,'Total '!K209,'Total '!N209)</f>
        <v>Second Medical Opinion VIP</v>
      </c>
      <c r="B209" s="264"/>
      <c r="C209" s="265"/>
      <c r="D209" s="269" t="str">
        <f>IF($C$155='Applicant Information'!$A$54,'Total '!L209,'Total '!O209)</f>
        <v>Access to the medical opinion of internationally renowned experts from around the world regarding a condition (no Deductible applies)</v>
      </c>
      <c r="E209" s="270"/>
      <c r="F209" s="270"/>
      <c r="G209" s="271"/>
      <c r="J209" s="46"/>
      <c r="K209" s="40" t="s">
        <v>68</v>
      </c>
      <c r="L209" s="24" t="s">
        <v>449</v>
      </c>
      <c r="M209" s="29"/>
      <c r="N209" s="33" t="s">
        <v>52</v>
      </c>
      <c r="O209" s="39" t="s">
        <v>60</v>
      </c>
    </row>
    <row r="210" spans="1:15" s="1" customFormat="1" ht="19.5" hidden="1" customHeight="1" x14ac:dyDescent="0.5">
      <c r="A210" s="272" t="str">
        <f>IF($C$155='Applicant Information'!$A$54,'Total '!K210,'Total '!N210)</f>
        <v>OPTIONAL ADDITIONAL BENEFITS</v>
      </c>
      <c r="B210" s="273"/>
      <c r="C210" s="273"/>
      <c r="D210" s="273"/>
      <c r="E210" s="273"/>
      <c r="F210" s="273"/>
      <c r="G210" s="274"/>
      <c r="J210" s="46"/>
      <c r="K210" s="197" t="s">
        <v>520</v>
      </c>
      <c r="L210" s="198"/>
      <c r="M210" s="29"/>
      <c r="N210" s="197" t="s">
        <v>450</v>
      </c>
      <c r="O210" s="50"/>
    </row>
    <row r="211" spans="1:15" s="1" customFormat="1" ht="37.5" hidden="1" customHeight="1" x14ac:dyDescent="0.5">
      <c r="A211" s="260" t="str">
        <f>IF($C$155='Applicant Information'!$A$54,'Total '!K211,'Total '!N211)</f>
        <v xml:space="preserve">Evacuation to country of choice, country of residence or home country </v>
      </c>
      <c r="B211" s="261"/>
      <c r="C211" s="262"/>
      <c r="D211" s="257" t="str">
        <f>IF($C$155='Applicant Information'!$A$54,'Total '!L211,'Total '!O211)</f>
        <v>Up to Policy maximum</v>
      </c>
      <c r="E211" s="258"/>
      <c r="F211" s="258"/>
      <c r="G211" s="259"/>
      <c r="J211" s="46"/>
      <c r="K211" s="40" t="s">
        <v>451</v>
      </c>
      <c r="L211" s="24" t="s">
        <v>397</v>
      </c>
      <c r="M211" s="29"/>
      <c r="N211" s="39" t="s">
        <v>46</v>
      </c>
      <c r="O211" s="39" t="s">
        <v>57</v>
      </c>
    </row>
    <row r="212" spans="1:15" s="1" customFormat="1" ht="19.5" hidden="1" customHeight="1" x14ac:dyDescent="0.5">
      <c r="A212" s="260" t="str">
        <f>IF($C$155='Applicant Information'!$A$54,'Total '!K212,'Total '!N212)</f>
        <v>Non-Emergency evacuation</v>
      </c>
      <c r="B212" s="261"/>
      <c r="C212" s="262"/>
      <c r="D212" s="257" t="str">
        <f>IF($C$155='Applicant Information'!$A$54,'Total '!L212,'Total '!O212)</f>
        <v>Up to US$2,000</v>
      </c>
      <c r="E212" s="258"/>
      <c r="F212" s="258"/>
      <c r="G212" s="259"/>
      <c r="J212" s="46"/>
      <c r="K212" s="24" t="s">
        <v>452</v>
      </c>
      <c r="L212" s="24" t="s">
        <v>453</v>
      </c>
      <c r="M212" s="29"/>
      <c r="N212" s="24" t="s">
        <v>61</v>
      </c>
      <c r="O212" s="39" t="s">
        <v>70</v>
      </c>
    </row>
    <row r="213" spans="1:15" s="1" customFormat="1" ht="51" hidden="1" customHeight="1" x14ac:dyDescent="0.5">
      <c r="A213" s="260" t="str">
        <f>IF($C$155='Applicant Information'!$A$54,'Total '!K213,'Total '!N213)</f>
        <v>USA elective treatment (only available for Insureds who chose the worldwide including USA elective treatment geographical area of cover)</v>
      </c>
      <c r="B213" s="261"/>
      <c r="C213" s="262"/>
      <c r="D213" s="257" t="str">
        <f>IF($C$155='Applicant Information'!$A$54,'Total '!L213,'Total '!O213)</f>
        <v>Up to US$1,500,000 when treatment is rendered within the USA Special Network</v>
      </c>
      <c r="E213" s="258"/>
      <c r="F213" s="258"/>
      <c r="G213" s="259"/>
      <c r="J213" s="46"/>
      <c r="K213" s="24" t="s">
        <v>519</v>
      </c>
      <c r="L213" s="24" t="s">
        <v>521</v>
      </c>
      <c r="M213" s="29"/>
      <c r="N213" s="24" t="s">
        <v>61</v>
      </c>
      <c r="O213" s="39" t="s">
        <v>70</v>
      </c>
    </row>
    <row r="214" spans="1:15" s="1" customFormat="1" ht="37.5" hidden="1" customHeight="1" x14ac:dyDescent="0.5">
      <c r="A214" s="263" t="str">
        <f>IF($C$155='Applicant Information'!$A$54,'Total '!K214,'Total '!N214)</f>
        <v>Wellness and optical</v>
      </c>
      <c r="B214" s="264"/>
      <c r="C214" s="265"/>
      <c r="D214" s="269" t="str">
        <f>IF($C$155='Applicant Information'!$A$54,'Total '!L214,'Total '!O214)</f>
        <v>• Option I - US$500
• Option II - US$1,000</v>
      </c>
      <c r="E214" s="270"/>
      <c r="F214" s="270"/>
      <c r="G214" s="271"/>
      <c r="J214" s="46"/>
      <c r="K214" s="40" t="s">
        <v>454</v>
      </c>
      <c r="L214" s="24" t="s">
        <v>455</v>
      </c>
      <c r="M214" s="29"/>
      <c r="N214" s="39" t="s">
        <v>46</v>
      </c>
      <c r="O214" s="39" t="s">
        <v>57</v>
      </c>
    </row>
    <row r="215" spans="1:15" s="1" customFormat="1" ht="19.5" hidden="1" customHeight="1" x14ac:dyDescent="0.5">
      <c r="A215" s="272" t="str">
        <f>IF($C$155='Applicant Information'!$A$54,'Total '!K215,'Total '!N215)</f>
        <v>WAITING PERIODS</v>
      </c>
      <c r="B215" s="273"/>
      <c r="C215" s="273"/>
      <c r="D215" s="273"/>
      <c r="E215" s="273"/>
      <c r="F215" s="273"/>
      <c r="G215" s="274"/>
      <c r="J215" s="46"/>
      <c r="K215" s="197" t="s">
        <v>457</v>
      </c>
      <c r="L215" s="38"/>
      <c r="M215" s="29"/>
      <c r="N215" s="197" t="s">
        <v>458</v>
      </c>
      <c r="O215" s="50"/>
    </row>
    <row r="216" spans="1:15" s="1" customFormat="1" ht="19.5" hidden="1" customHeight="1" x14ac:dyDescent="0.5">
      <c r="A216" s="266" t="str">
        <f>IF($C$155='Applicant Information'!$A$54,'Total '!K216,'Total '!N216)</f>
        <v>Dental</v>
      </c>
      <c r="B216" s="267"/>
      <c r="C216" s="268"/>
      <c r="D216" s="275" t="str">
        <f>IF($C$155='Applicant Information'!$A$54,'Total '!L216,'Total '!O216)</f>
        <v>9 months</v>
      </c>
      <c r="E216" s="276"/>
      <c r="F216" s="276"/>
      <c r="G216" s="277"/>
      <c r="J216" s="46"/>
      <c r="K216" s="40" t="s">
        <v>459</v>
      </c>
      <c r="L216" s="24" t="s">
        <v>463</v>
      </c>
      <c r="M216" s="29"/>
      <c r="N216" s="39" t="s">
        <v>48</v>
      </c>
      <c r="O216" s="52">
        <v>1</v>
      </c>
    </row>
    <row r="217" spans="1:15" s="1" customFormat="1" ht="19.5" hidden="1" customHeight="1" x14ac:dyDescent="0.5">
      <c r="A217" s="260" t="str">
        <f>IF($C$155='Applicant Information'!$A$54,'Total '!K217,'Total '!N217)</f>
        <v>HIV-AIDS</v>
      </c>
      <c r="B217" s="261"/>
      <c r="C217" s="262"/>
      <c r="D217" s="257" t="str">
        <f>IF($C$155='Applicant Information'!$A$54,'Total '!L217,'Total '!O217)</f>
        <v>36 months</v>
      </c>
      <c r="E217" s="258"/>
      <c r="F217" s="258"/>
      <c r="G217" s="259"/>
      <c r="J217" s="46"/>
      <c r="K217" s="40" t="s">
        <v>460</v>
      </c>
      <c r="L217" s="24" t="s">
        <v>464</v>
      </c>
      <c r="M217" s="29"/>
      <c r="N217" s="39" t="s">
        <v>49</v>
      </c>
      <c r="O217" s="39" t="s">
        <v>58</v>
      </c>
    </row>
    <row r="218" spans="1:15" s="1" customFormat="1" ht="19.5" hidden="1" customHeight="1" x14ac:dyDescent="0.5">
      <c r="A218" s="260" t="str">
        <f>IF($C$155='Applicant Information'!$A$54,'Total '!K218,'Total '!N218)</f>
        <v>IVF (Fertility treatment)</v>
      </c>
      <c r="B218" s="261"/>
      <c r="C218" s="262"/>
      <c r="D218" s="257" t="str">
        <f>IF($C$155='Applicant Information'!$A$54,'Total '!L218,'Total '!O218)</f>
        <v>24 months</v>
      </c>
      <c r="E218" s="258"/>
      <c r="F218" s="258"/>
      <c r="G218" s="259"/>
      <c r="J218" s="46"/>
      <c r="K218" s="40" t="s">
        <v>461</v>
      </c>
      <c r="L218" s="24" t="s">
        <v>465</v>
      </c>
      <c r="M218" s="29"/>
      <c r="N218" s="40" t="s">
        <v>86</v>
      </c>
      <c r="O218" s="53" t="s">
        <v>87</v>
      </c>
    </row>
    <row r="219" spans="1:15" s="1" customFormat="1" ht="19.5" hidden="1" customHeight="1" x14ac:dyDescent="0.5">
      <c r="A219" s="260" t="str">
        <f>IF($C$155='Applicant Information'!$A$54,'Total '!K219,'Total '!N219)</f>
        <v>Laser eye surgery</v>
      </c>
      <c r="B219" s="261"/>
      <c r="C219" s="262"/>
      <c r="D219" s="257" t="str">
        <f>IF($C$155='Applicant Information'!$A$54,'Total '!L219,'Total '!O219)</f>
        <v>12 months</v>
      </c>
      <c r="E219" s="258"/>
      <c r="F219" s="258"/>
      <c r="G219" s="259"/>
      <c r="J219" s="46"/>
      <c r="K219" s="40" t="s">
        <v>462</v>
      </c>
      <c r="L219" s="24" t="s">
        <v>466</v>
      </c>
      <c r="M219" s="29"/>
      <c r="N219" s="39" t="s">
        <v>50</v>
      </c>
      <c r="O219" s="52">
        <v>1</v>
      </c>
    </row>
    <row r="220" spans="1:15" s="1" customFormat="1" ht="19.5" hidden="1" customHeight="1" x14ac:dyDescent="0.5">
      <c r="A220" s="260" t="str">
        <f>IF($C$155='Applicant Information'!$A$54,'Total '!K220,'Total '!N220)</f>
        <v>Maternity and New-born Complications</v>
      </c>
      <c r="B220" s="261"/>
      <c r="C220" s="262"/>
      <c r="D220" s="257" t="str">
        <f>IF($C$155='Applicant Information'!$A$54,'Total '!L220,'Total '!O220)</f>
        <v>12 months</v>
      </c>
      <c r="E220" s="258"/>
      <c r="F220" s="258"/>
      <c r="G220" s="259"/>
      <c r="J220" s="46"/>
      <c r="K220" s="40" t="s">
        <v>467</v>
      </c>
      <c r="L220" s="24" t="s">
        <v>466</v>
      </c>
      <c r="M220" s="29"/>
      <c r="N220" s="39"/>
      <c r="O220" s="52"/>
    </row>
    <row r="221" spans="1:15" s="1" customFormat="1" ht="19.5" hidden="1" customHeight="1" x14ac:dyDescent="0.5">
      <c r="A221" s="263" t="str">
        <f>IF($C$155='Applicant Information'!$A$54,'Total '!K221,'Total '!N221)</f>
        <v>Maternity care</v>
      </c>
      <c r="B221" s="264"/>
      <c r="C221" s="265"/>
      <c r="D221" s="269" t="str">
        <f>IF($C$155='Applicant Information'!$A$54,'Total '!L221,'Total '!O221)</f>
        <v>12 months</v>
      </c>
      <c r="E221" s="270"/>
      <c r="F221" s="270"/>
      <c r="G221" s="271"/>
      <c r="J221" s="46"/>
      <c r="K221" s="40" t="s">
        <v>419</v>
      </c>
      <c r="L221" s="24" t="s">
        <v>466</v>
      </c>
      <c r="M221" s="29"/>
      <c r="N221" s="39" t="s">
        <v>51</v>
      </c>
      <c r="O221" s="39" t="s">
        <v>59</v>
      </c>
    </row>
    <row r="222" spans="1:15" s="1" customFormat="1" ht="19.5" hidden="1" customHeight="1" x14ac:dyDescent="0.5">
      <c r="A222" s="278" t="str">
        <f>IF($C$155='Applicant Information'!$A$54,'Total '!K222,'Total '!N222)</f>
        <v>All benefits with 100% coverage are up to the policy limit.</v>
      </c>
      <c r="B222" s="278"/>
      <c r="C222" s="278"/>
      <c r="D222" s="278"/>
      <c r="E222" s="278"/>
      <c r="F222" s="27"/>
      <c r="G222" s="27"/>
      <c r="H222" s="24"/>
      <c r="I222" s="35"/>
      <c r="J222" s="35"/>
      <c r="K222" s="24" t="s">
        <v>82</v>
      </c>
      <c r="L222" s="35"/>
      <c r="M222" s="35"/>
      <c r="N222" s="24" t="s">
        <v>85</v>
      </c>
      <c r="O222" s="29"/>
    </row>
    <row r="223" spans="1:15" s="1" customFormat="1" ht="19.5" hidden="1" customHeight="1" x14ac:dyDescent="0.5">
      <c r="H223" s="24"/>
      <c r="I223" s="31"/>
      <c r="J223" s="31"/>
      <c r="K223" s="29"/>
      <c r="L223" s="31"/>
      <c r="M223" s="31"/>
      <c r="N223" s="29"/>
      <c r="O223" s="29"/>
    </row>
    <row r="224" spans="1:15" s="1" customFormat="1" ht="19.5" hidden="1" customHeight="1" x14ac:dyDescent="0.5">
      <c r="H224" s="24"/>
      <c r="I224" s="31"/>
      <c r="J224" s="31"/>
      <c r="K224" s="29"/>
      <c r="L224" s="31"/>
      <c r="M224" s="31"/>
      <c r="N224" s="29"/>
      <c r="O224" s="29"/>
    </row>
    <row r="225" spans="8:15" s="1" customFormat="1" ht="19.5" hidden="1" customHeight="1" x14ac:dyDescent="0.5">
      <c r="H225" s="24"/>
      <c r="I225" s="31"/>
      <c r="J225" s="31"/>
      <c r="K225" s="29"/>
      <c r="L225" s="31"/>
      <c r="M225" s="31"/>
      <c r="N225" s="29"/>
      <c r="O225" s="29"/>
    </row>
    <row r="226" spans="8:15" s="1" customFormat="1" ht="19.5" hidden="1" customHeight="1" x14ac:dyDescent="0.5">
      <c r="H226" s="24"/>
      <c r="I226" s="31"/>
      <c r="J226" s="31"/>
      <c r="K226" s="29"/>
      <c r="L226" s="31"/>
      <c r="M226" s="31"/>
      <c r="N226" s="29"/>
      <c r="O226" s="29"/>
    </row>
    <row r="227" spans="8:15" s="1" customFormat="1" ht="19.5" hidden="1" customHeight="1" x14ac:dyDescent="0.5">
      <c r="H227" s="24"/>
      <c r="I227" s="31"/>
      <c r="J227" s="31"/>
      <c r="K227" s="29"/>
      <c r="L227" s="31"/>
      <c r="M227" s="31"/>
      <c r="N227" s="29"/>
      <c r="O227" s="29"/>
    </row>
    <row r="228" spans="8:15" s="1" customFormat="1" ht="19.5" hidden="1" customHeight="1" x14ac:dyDescent="0.5">
      <c r="H228" s="24"/>
      <c r="I228" s="31"/>
      <c r="J228" s="31"/>
      <c r="K228" s="29"/>
      <c r="L228" s="31"/>
      <c r="M228" s="31"/>
      <c r="N228" s="29"/>
      <c r="O228" s="29"/>
    </row>
    <row r="229" spans="8:15" s="1" customFormat="1" ht="19.5" hidden="1" customHeight="1" x14ac:dyDescent="0.5">
      <c r="H229" s="24"/>
      <c r="I229" s="31"/>
      <c r="J229" s="31"/>
      <c r="K229" s="29"/>
      <c r="L229" s="31"/>
      <c r="M229" s="31"/>
      <c r="N229" s="29"/>
      <c r="O229" s="29"/>
    </row>
    <row r="230" spans="8:15" s="1" customFormat="1" ht="19.5" hidden="1" customHeight="1" x14ac:dyDescent="0.5">
      <c r="I230" s="31"/>
      <c r="J230" s="31"/>
      <c r="L230" s="31"/>
      <c r="M230" s="31"/>
    </row>
    <row r="231" spans="8:15" s="1" customFormat="1" ht="19.5" hidden="1" customHeight="1" x14ac:dyDescent="0.5">
      <c r="I231" s="31"/>
      <c r="J231" s="31"/>
      <c r="L231" s="31"/>
      <c r="M231" s="31"/>
    </row>
    <row r="232" spans="8:15" s="1" customFormat="1" ht="19.5" hidden="1" customHeight="1" x14ac:dyDescent="0.5">
      <c r="I232" s="31"/>
      <c r="J232" s="31"/>
      <c r="L232" s="31"/>
      <c r="M232" s="31"/>
    </row>
    <row r="233" spans="8:15" s="1" customFormat="1" ht="19.5" hidden="1" customHeight="1" x14ac:dyDescent="0.5">
      <c r="I233" s="31"/>
      <c r="J233" s="31"/>
      <c r="L233" s="31"/>
      <c r="M233" s="31"/>
    </row>
    <row r="234" spans="8:15" s="1" customFormat="1" ht="19.5" hidden="1" customHeight="1" x14ac:dyDescent="0.5">
      <c r="I234" s="31"/>
      <c r="J234" s="31"/>
      <c r="L234" s="31"/>
      <c r="M234" s="31"/>
    </row>
    <row r="235" spans="8:15" s="1" customFormat="1" ht="19.5" hidden="1" customHeight="1" x14ac:dyDescent="0.5">
      <c r="I235" s="31"/>
      <c r="J235" s="31"/>
      <c r="L235" s="31"/>
      <c r="M235" s="31"/>
    </row>
    <row r="236" spans="8:15" s="1" customFormat="1" ht="19.5" hidden="1" customHeight="1" x14ac:dyDescent="0.5">
      <c r="I236" s="31"/>
      <c r="J236" s="31"/>
      <c r="L236" s="31"/>
      <c r="M236" s="31"/>
    </row>
    <row r="237" spans="8:15" s="1" customFormat="1" ht="19.5" hidden="1" customHeight="1" x14ac:dyDescent="0.5">
      <c r="I237" s="31"/>
      <c r="J237" s="31"/>
      <c r="L237" s="31"/>
      <c r="M237" s="31"/>
    </row>
    <row r="238" spans="8:15" s="1" customFormat="1" ht="19.5" hidden="1" customHeight="1" x14ac:dyDescent="0.5">
      <c r="I238" s="31"/>
      <c r="J238" s="31"/>
      <c r="L238" s="31"/>
      <c r="M238" s="31"/>
    </row>
    <row r="239" spans="8:15" s="1" customFormat="1" ht="19.5" hidden="1" customHeight="1" x14ac:dyDescent="0.5">
      <c r="I239" s="31"/>
      <c r="J239" s="31"/>
      <c r="L239" s="31"/>
      <c r="M239" s="31"/>
    </row>
    <row r="240" spans="8:15" s="1" customFormat="1" ht="19.5" hidden="1" customHeight="1" x14ac:dyDescent="0.5">
      <c r="I240" s="31"/>
      <c r="J240" s="31"/>
      <c r="L240" s="31"/>
      <c r="M240" s="31"/>
    </row>
    <row r="241" spans="9:13" s="1" customFormat="1" ht="19.5" hidden="1" customHeight="1" x14ac:dyDescent="0.5">
      <c r="I241" s="31"/>
      <c r="J241" s="31"/>
      <c r="L241" s="31"/>
      <c r="M241" s="31"/>
    </row>
    <row r="242" spans="9:13" s="1" customFormat="1" ht="19.5" hidden="1" customHeight="1" x14ac:dyDescent="0.5">
      <c r="I242" s="31"/>
      <c r="J242" s="31"/>
      <c r="L242" s="31"/>
      <c r="M242" s="31"/>
    </row>
    <row r="243" spans="9:13" s="1" customFormat="1" ht="19.5" hidden="1" customHeight="1" x14ac:dyDescent="0.5">
      <c r="I243" s="31"/>
      <c r="J243" s="31"/>
      <c r="L243" s="31"/>
      <c r="M243" s="31"/>
    </row>
    <row r="244" spans="9:13" s="1" customFormat="1" ht="19.5" hidden="1" customHeight="1" x14ac:dyDescent="0.5">
      <c r="I244" s="31"/>
      <c r="J244" s="31"/>
      <c r="L244" s="31"/>
      <c r="M244" s="31"/>
    </row>
    <row r="245" spans="9:13" s="1" customFormat="1" ht="19.5" hidden="1" customHeight="1" x14ac:dyDescent="0.5">
      <c r="I245" s="31"/>
      <c r="J245" s="31"/>
      <c r="L245" s="31"/>
      <c r="M245" s="31"/>
    </row>
    <row r="246" spans="9:13" s="1" customFormat="1" ht="19.5" hidden="1" customHeight="1" x14ac:dyDescent="0.5">
      <c r="I246" s="31"/>
      <c r="J246" s="31"/>
      <c r="L246" s="31"/>
      <c r="M246" s="31"/>
    </row>
    <row r="247" spans="9:13" s="1" customFormat="1" ht="19.5" hidden="1" customHeight="1" x14ac:dyDescent="0.5">
      <c r="I247" s="31"/>
      <c r="J247" s="31"/>
      <c r="L247" s="31"/>
      <c r="M247" s="31"/>
    </row>
    <row r="248" spans="9:13" s="1" customFormat="1" ht="19.5" hidden="1" customHeight="1" x14ac:dyDescent="0.5">
      <c r="I248" s="31"/>
      <c r="J248" s="31"/>
      <c r="L248" s="31"/>
      <c r="M248" s="31"/>
    </row>
    <row r="249" spans="9:13" s="1" customFormat="1" ht="19.5" hidden="1" customHeight="1" x14ac:dyDescent="0.5">
      <c r="I249" s="31"/>
      <c r="J249" s="31"/>
      <c r="L249" s="31"/>
      <c r="M249" s="31"/>
    </row>
    <row r="250" spans="9:13" s="1" customFormat="1" ht="19.5" hidden="1" customHeight="1" x14ac:dyDescent="0.5">
      <c r="I250" s="31"/>
      <c r="J250" s="31"/>
      <c r="L250" s="31"/>
      <c r="M250" s="31"/>
    </row>
    <row r="251" spans="9:13" s="1" customFormat="1" ht="19.5" hidden="1" customHeight="1" x14ac:dyDescent="0.5">
      <c r="I251" s="31"/>
      <c r="J251" s="31"/>
      <c r="L251" s="31"/>
      <c r="M251" s="31"/>
    </row>
    <row r="252" spans="9:13" s="1" customFormat="1" ht="19.5" hidden="1" customHeight="1" x14ac:dyDescent="0.5">
      <c r="I252" s="31"/>
      <c r="J252" s="31"/>
      <c r="L252" s="31"/>
      <c r="M252" s="31"/>
    </row>
    <row r="253" spans="9:13" s="1" customFormat="1" ht="19.5" hidden="1" customHeight="1" x14ac:dyDescent="0.5">
      <c r="I253" s="31"/>
      <c r="J253" s="31"/>
      <c r="L253" s="31"/>
      <c r="M253" s="31"/>
    </row>
    <row r="254" spans="9:13" s="1" customFormat="1" ht="19.5" hidden="1" customHeight="1" x14ac:dyDescent="0.5">
      <c r="I254" s="31"/>
      <c r="J254" s="31"/>
      <c r="L254" s="31"/>
      <c r="M254" s="31"/>
    </row>
    <row r="255" spans="9:13" s="1" customFormat="1" ht="19.5" hidden="1" customHeight="1" x14ac:dyDescent="0.5">
      <c r="I255" s="31"/>
      <c r="J255" s="31"/>
      <c r="L255" s="31"/>
      <c r="M255" s="31"/>
    </row>
    <row r="256" spans="9:13" s="1" customFormat="1" ht="19.5" hidden="1" customHeight="1" x14ac:dyDescent="0.5">
      <c r="I256" s="31"/>
      <c r="J256" s="31"/>
      <c r="L256" s="31"/>
      <c r="M256" s="31"/>
    </row>
    <row r="257" spans="9:13" s="1" customFormat="1" ht="19.5" hidden="1" customHeight="1" x14ac:dyDescent="0.5">
      <c r="I257" s="31"/>
      <c r="J257" s="31"/>
      <c r="L257" s="31"/>
      <c r="M257" s="31"/>
    </row>
    <row r="258" spans="9:13" s="1" customFormat="1" ht="19.5" hidden="1" customHeight="1" x14ac:dyDescent="0.5">
      <c r="I258" s="31"/>
      <c r="J258" s="31"/>
      <c r="L258" s="31"/>
      <c r="M258" s="31"/>
    </row>
    <row r="259" spans="9:13" s="1" customFormat="1" ht="19.5" hidden="1" customHeight="1" x14ac:dyDescent="0.5">
      <c r="I259" s="31"/>
      <c r="J259" s="31"/>
      <c r="L259" s="31"/>
      <c r="M259" s="31"/>
    </row>
    <row r="260" spans="9:13" s="1" customFormat="1" ht="19.5" hidden="1" customHeight="1" x14ac:dyDescent="0.5">
      <c r="I260" s="31"/>
      <c r="J260" s="31"/>
      <c r="L260" s="31"/>
      <c r="M260" s="31"/>
    </row>
    <row r="261" spans="9:13" s="1" customFormat="1" ht="19.5" hidden="1" customHeight="1" x14ac:dyDescent="0.5">
      <c r="I261" s="31"/>
      <c r="J261" s="31"/>
      <c r="L261" s="31"/>
      <c r="M261" s="31"/>
    </row>
    <row r="262" spans="9:13" s="1" customFormat="1" ht="19.5" hidden="1" customHeight="1" x14ac:dyDescent="0.5">
      <c r="I262" s="31"/>
      <c r="J262" s="31"/>
      <c r="L262" s="31"/>
      <c r="M262" s="31"/>
    </row>
    <row r="263" spans="9:13" s="1" customFormat="1" ht="19.5" hidden="1" customHeight="1" x14ac:dyDescent="0.5">
      <c r="I263" s="31"/>
      <c r="J263" s="31"/>
      <c r="L263" s="31"/>
      <c r="M263" s="31"/>
    </row>
    <row r="264" spans="9:13" s="1" customFormat="1" ht="19.5" hidden="1" customHeight="1" x14ac:dyDescent="0.5">
      <c r="I264" s="31"/>
      <c r="J264" s="31"/>
      <c r="L264" s="31"/>
      <c r="M264" s="31"/>
    </row>
    <row r="265" spans="9:13" s="1" customFormat="1" ht="19.5" hidden="1" customHeight="1" x14ac:dyDescent="0.5">
      <c r="I265" s="31"/>
      <c r="J265" s="31"/>
      <c r="L265" s="31"/>
      <c r="M265" s="31"/>
    </row>
    <row r="266" spans="9:13" s="1" customFormat="1" ht="19.5" hidden="1" customHeight="1" x14ac:dyDescent="0.5">
      <c r="I266" s="31"/>
      <c r="J266" s="31"/>
      <c r="L266" s="31"/>
      <c r="M266" s="31"/>
    </row>
    <row r="267" spans="9:13" s="1" customFormat="1" ht="19.5" hidden="1" customHeight="1" x14ac:dyDescent="0.5">
      <c r="I267" s="31"/>
      <c r="J267" s="31"/>
      <c r="L267" s="31"/>
      <c r="M267" s="31"/>
    </row>
    <row r="268" spans="9:13" s="1" customFormat="1" ht="19.5" hidden="1" customHeight="1" x14ac:dyDescent="0.5">
      <c r="I268" s="31"/>
      <c r="J268" s="31"/>
      <c r="L268" s="31"/>
      <c r="M268" s="31"/>
    </row>
    <row r="269" spans="9:13" s="1" customFormat="1" ht="19.5" hidden="1" customHeight="1" x14ac:dyDescent="0.5">
      <c r="I269" s="31"/>
      <c r="J269" s="31"/>
      <c r="L269" s="31"/>
      <c r="M269" s="31"/>
    </row>
    <row r="270" spans="9:13" s="1" customFormat="1" ht="19.5" hidden="1" customHeight="1" x14ac:dyDescent="0.5">
      <c r="I270" s="31"/>
      <c r="J270" s="31"/>
      <c r="L270" s="31"/>
      <c r="M270" s="31"/>
    </row>
    <row r="271" spans="9:13" s="1" customFormat="1" ht="19.5" hidden="1" customHeight="1" x14ac:dyDescent="0.5">
      <c r="I271" s="31"/>
      <c r="J271" s="31"/>
      <c r="L271" s="31"/>
      <c r="M271" s="31"/>
    </row>
    <row r="272" spans="9:13" s="1" customFormat="1" ht="19.5" hidden="1" customHeight="1" x14ac:dyDescent="0.5">
      <c r="I272" s="31"/>
      <c r="J272" s="31"/>
      <c r="L272" s="31"/>
      <c r="M272" s="31"/>
    </row>
    <row r="273" spans="186:233" ht="19.5" hidden="1" customHeight="1" x14ac:dyDescent="0.5"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</row>
    <row r="274" spans="186:233" ht="19.5" hidden="1" customHeight="1" x14ac:dyDescent="0.5"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</row>
    <row r="275" spans="186:233" ht="19.5" hidden="1" customHeight="1" x14ac:dyDescent="0.5"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</row>
    <row r="276" spans="186:233" ht="19.5" hidden="1" customHeight="1" x14ac:dyDescent="0.5"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</row>
    <row r="277" spans="186:233" ht="19.5" hidden="1" customHeight="1" x14ac:dyDescent="0.5"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</row>
    <row r="278" spans="186:233" ht="19.5" hidden="1" customHeight="1" x14ac:dyDescent="0.5"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</row>
    <row r="279" spans="186:233" ht="19.5" hidden="1" customHeight="1" x14ac:dyDescent="0.5"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</row>
    <row r="280" spans="186:233" ht="19.5" hidden="1" customHeight="1" x14ac:dyDescent="0.5"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</row>
    <row r="281" spans="186:233" ht="19.5" hidden="1" customHeight="1" x14ac:dyDescent="0.5"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</row>
    <row r="282" spans="186:233" ht="19.5" hidden="1" customHeight="1" x14ac:dyDescent="0.5"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</row>
    <row r="283" spans="186:233" ht="19.5" hidden="1" customHeight="1" x14ac:dyDescent="0.5"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</row>
    <row r="284" spans="186:233" ht="19.2" hidden="1" x14ac:dyDescent="0.5"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</row>
    <row r="285" spans="186:233" ht="19.2" hidden="1" x14ac:dyDescent="0.5"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</row>
    <row r="286" spans="186:233" ht="19.2" hidden="1" x14ac:dyDescent="0.5"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</row>
    <row r="287" spans="186:233" ht="19.2" hidden="1" x14ac:dyDescent="0.5"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</row>
    <row r="288" spans="186:233" ht="19.2" hidden="1" x14ac:dyDescent="0.5"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</row>
    <row r="289" spans="186:233" ht="19.2" hidden="1" x14ac:dyDescent="0.5"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</row>
    <row r="290" spans="186:233" ht="19.2" hidden="1" x14ac:dyDescent="0.5"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</row>
    <row r="291" spans="186:233" ht="19.2" hidden="1" x14ac:dyDescent="0.5"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</row>
    <row r="292" spans="186:233" ht="19.2" hidden="1" x14ac:dyDescent="0.5"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</row>
    <row r="293" spans="186:233" ht="19.2" hidden="1" x14ac:dyDescent="0.5"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</row>
    <row r="294" spans="186:233" ht="19.2" hidden="1" x14ac:dyDescent="0.5"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</row>
    <row r="295" spans="186:233" ht="19.2" hidden="1" x14ac:dyDescent="0.5"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</row>
    <row r="296" spans="186:233" ht="19.2" hidden="1" x14ac:dyDescent="0.5"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</row>
    <row r="297" spans="186:233" ht="19.2" hidden="1" x14ac:dyDescent="0.5"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</row>
    <row r="298" spans="186:233" ht="19.2" hidden="1" x14ac:dyDescent="0.5"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</row>
    <row r="299" spans="186:233" ht="19.2" hidden="1" x14ac:dyDescent="0.5"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</row>
    <row r="300" spans="186:233" ht="19.2" hidden="1" x14ac:dyDescent="0.5"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</row>
    <row r="301" spans="186:233" ht="19.2" hidden="1" x14ac:dyDescent="0.5"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</row>
    <row r="302" spans="186:233" ht="19.2" hidden="1" x14ac:dyDescent="0.5"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</row>
    <row r="303" spans="186:233" ht="19.2" hidden="1" x14ac:dyDescent="0.5"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</row>
    <row r="304" spans="186:233" ht="19.2" hidden="1" x14ac:dyDescent="0.5"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</row>
    <row r="305" spans="186:233" ht="19.2" hidden="1" x14ac:dyDescent="0.5"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</row>
    <row r="306" spans="186:233" ht="19.2" hidden="1" x14ac:dyDescent="0.5"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</row>
    <row r="307" spans="186:233" ht="19.2" hidden="1" x14ac:dyDescent="0.5"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</row>
    <row r="308" spans="186:233" ht="19.2" hidden="1" x14ac:dyDescent="0.5"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</row>
    <row r="309" spans="186:233" ht="19.2" hidden="1" x14ac:dyDescent="0.5"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</row>
    <row r="310" spans="186:233" ht="19.2" hidden="1" x14ac:dyDescent="0.5"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</row>
    <row r="311" spans="186:233" ht="19.2" hidden="1" x14ac:dyDescent="0.5"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</row>
    <row r="312" spans="186:233" ht="19.2" hidden="1" x14ac:dyDescent="0.5"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</row>
    <row r="313" spans="186:233" ht="19.2" hidden="1" x14ac:dyDescent="0.5"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</row>
    <row r="314" spans="186:233" ht="19.2" hidden="1" x14ac:dyDescent="0.5"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</row>
    <row r="315" spans="186:233" ht="19.2" hidden="1" x14ac:dyDescent="0.5"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</row>
    <row r="316" spans="186:233" ht="19.2" hidden="1" x14ac:dyDescent="0.5"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</row>
    <row r="317" spans="186:233" ht="19.2" hidden="1" x14ac:dyDescent="0.5"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</row>
    <row r="318" spans="186:233" ht="19.2" hidden="1" x14ac:dyDescent="0.5"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</row>
    <row r="319" spans="186:233" ht="19.2" hidden="1" x14ac:dyDescent="0.5"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</row>
    <row r="320" spans="186:233" ht="19.2" hidden="1" x14ac:dyDescent="0.5"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</row>
    <row r="321" spans="186:233" ht="19.2" hidden="1" x14ac:dyDescent="0.5"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</row>
    <row r="322" spans="186:233" ht="19.2" hidden="1" x14ac:dyDescent="0.5"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</row>
    <row r="323" spans="186:233" ht="19.2" hidden="1" x14ac:dyDescent="0.5"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</row>
    <row r="324" spans="186:233" ht="19.2" hidden="1" x14ac:dyDescent="0.5"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</row>
    <row r="325" spans="186:233" ht="19.2" hidden="1" x14ac:dyDescent="0.5"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</row>
    <row r="326" spans="186:233" ht="19.2" hidden="1" x14ac:dyDescent="0.5"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</row>
    <row r="327" spans="186:233" ht="19.2" hidden="1" x14ac:dyDescent="0.5"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</row>
    <row r="328" spans="186:233" ht="19.2" hidden="1" x14ac:dyDescent="0.5"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</row>
    <row r="329" spans="186:233" ht="19.2" hidden="1" x14ac:dyDescent="0.5"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</row>
    <row r="330" spans="186:233" ht="19.2" hidden="1" x14ac:dyDescent="0.5"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</row>
    <row r="331" spans="186:233" ht="19.2" hidden="1" x14ac:dyDescent="0.5"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</row>
    <row r="332" spans="186:233" ht="19.2" hidden="1" x14ac:dyDescent="0.5"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</row>
    <row r="333" spans="186:233" ht="19.2" hidden="1" x14ac:dyDescent="0.5"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</row>
    <row r="334" spans="186:233" ht="19.2" hidden="1" x14ac:dyDescent="0.5"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</row>
    <row r="335" spans="186:233" ht="19.2" hidden="1" x14ac:dyDescent="0.5"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</row>
    <row r="336" spans="186:233" ht="19.2" hidden="1" x14ac:dyDescent="0.5"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</row>
    <row r="337" spans="186:233" ht="19.2" hidden="1" x14ac:dyDescent="0.5"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</row>
    <row r="338" spans="186:233" ht="19.2" hidden="1" x14ac:dyDescent="0.5"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</row>
    <row r="339" spans="186:233" ht="19.2" hidden="1" x14ac:dyDescent="0.5"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</row>
    <row r="340" spans="186:233" ht="19.2" hidden="1" x14ac:dyDescent="0.5"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</row>
    <row r="341" spans="186:233" ht="19.2" hidden="1" x14ac:dyDescent="0.5"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</row>
    <row r="342" spans="186:233" ht="19.2" hidden="1" x14ac:dyDescent="0.5"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</row>
    <row r="343" spans="186:233" ht="19.2" hidden="1" x14ac:dyDescent="0.5"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</row>
    <row r="344" spans="186:233" ht="19.2" hidden="1" x14ac:dyDescent="0.5"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</row>
    <row r="345" spans="186:233" ht="19.2" hidden="1" x14ac:dyDescent="0.5"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</row>
    <row r="346" spans="186:233" ht="19.2" hidden="1" x14ac:dyDescent="0.5"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</row>
    <row r="347" spans="186:233" ht="19.2" hidden="1" x14ac:dyDescent="0.5"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</row>
    <row r="348" spans="186:233" ht="19.2" hidden="1" x14ac:dyDescent="0.5"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</row>
    <row r="349" spans="186:233" ht="19.2" hidden="1" x14ac:dyDescent="0.5"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</row>
    <row r="350" spans="186:233" ht="19.2" hidden="1" x14ac:dyDescent="0.5"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</row>
    <row r="351" spans="186:233" ht="19.2" hidden="1" x14ac:dyDescent="0.5"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</row>
    <row r="352" spans="186:233" ht="19.2" hidden="1" x14ac:dyDescent="0.5"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</row>
    <row r="353" spans="186:233" ht="19.2" hidden="1" x14ac:dyDescent="0.5"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</row>
    <row r="354" spans="186:233" ht="19.2" hidden="1" x14ac:dyDescent="0.5"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</row>
    <row r="355" spans="186:233" ht="19.2" hidden="1" x14ac:dyDescent="0.5"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</row>
    <row r="356" spans="186:233" ht="19.2" hidden="1" x14ac:dyDescent="0.5"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</row>
    <row r="357" spans="186:233" ht="19.2" hidden="1" x14ac:dyDescent="0.5"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</row>
    <row r="358" spans="186:233" ht="19.2" hidden="1" x14ac:dyDescent="0.5"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</row>
    <row r="359" spans="186:233" ht="19.2" hidden="1" x14ac:dyDescent="0.5"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</row>
    <row r="360" spans="186:233" ht="19.2" hidden="1" x14ac:dyDescent="0.5"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</row>
    <row r="361" spans="186:233" ht="19.2" hidden="1" x14ac:dyDescent="0.5"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</row>
    <row r="362" spans="186:233" ht="19.2" hidden="1" x14ac:dyDescent="0.5"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</row>
    <row r="363" spans="186:233" ht="19.2" hidden="1" x14ac:dyDescent="0.5"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</row>
    <row r="364" spans="186:233" ht="19.2" hidden="1" x14ac:dyDescent="0.5"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</row>
    <row r="365" spans="186:233" ht="19.2" hidden="1" x14ac:dyDescent="0.5"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</row>
    <row r="366" spans="186:233" ht="19.2" hidden="1" x14ac:dyDescent="0.5"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</row>
    <row r="367" spans="186:233" ht="19.2" hidden="1" x14ac:dyDescent="0.5"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</row>
    <row r="368" spans="186:233" ht="19.2" hidden="1" x14ac:dyDescent="0.5"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</row>
    <row r="369" spans="186:233" ht="19.2" hidden="1" x14ac:dyDescent="0.5"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</row>
    <row r="370" spans="186:233" ht="19.2" hidden="1" x14ac:dyDescent="0.5"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</row>
    <row r="371" spans="186:233" ht="19.2" hidden="1" x14ac:dyDescent="0.5"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</row>
    <row r="372" spans="186:233" ht="19.2" hidden="1" x14ac:dyDescent="0.5"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</row>
    <row r="373" spans="186:233" ht="19.2" hidden="1" x14ac:dyDescent="0.5"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</row>
    <row r="374" spans="186:233" ht="19.2" hidden="1" x14ac:dyDescent="0.5"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</row>
    <row r="375" spans="186:233" ht="19.2" hidden="1" x14ac:dyDescent="0.5"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</row>
    <row r="376" spans="186:233" ht="19.2" hidden="1" x14ac:dyDescent="0.5"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</row>
    <row r="377" spans="186:233" ht="19.2" hidden="1" x14ac:dyDescent="0.5"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</row>
    <row r="378" spans="186:233" ht="19.2" hidden="1" x14ac:dyDescent="0.5"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</row>
    <row r="379" spans="186:233" ht="19.2" hidden="1" x14ac:dyDescent="0.5"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</row>
    <row r="380" spans="186:233" ht="19.2" hidden="1" x14ac:dyDescent="0.5"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</row>
    <row r="381" spans="186:233" ht="19.2" hidden="1" x14ac:dyDescent="0.5"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</row>
    <row r="382" spans="186:233" ht="19.2" hidden="1" x14ac:dyDescent="0.5"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</row>
    <row r="383" spans="186:233" ht="19.2" hidden="1" x14ac:dyDescent="0.5"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</row>
    <row r="384" spans="186:233" ht="19.2" hidden="1" x14ac:dyDescent="0.5"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</row>
    <row r="385" spans="186:233" ht="19.2" hidden="1" x14ac:dyDescent="0.5"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</row>
    <row r="386" spans="186:233" ht="19.2" hidden="1" x14ac:dyDescent="0.5"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</row>
    <row r="387" spans="186:233" ht="19.2" hidden="1" x14ac:dyDescent="0.5"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</row>
    <row r="388" spans="186:233" ht="19.2" hidden="1" x14ac:dyDescent="0.5"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</row>
    <row r="389" spans="186:233" ht="19.2" hidden="1" x14ac:dyDescent="0.5"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</row>
    <row r="390" spans="186:233" ht="19.2" hidden="1" x14ac:dyDescent="0.5"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</row>
    <row r="391" spans="186:233" ht="19.2" hidden="1" x14ac:dyDescent="0.5"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</row>
    <row r="392" spans="186:233" ht="19.2" hidden="1" x14ac:dyDescent="0.5"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</row>
    <row r="393" spans="186:233" ht="19.2" hidden="1" x14ac:dyDescent="0.5"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</row>
    <row r="394" spans="186:233" ht="19.2" hidden="1" x14ac:dyDescent="0.5"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</row>
    <row r="395" spans="186:233" ht="19.2" hidden="1" x14ac:dyDescent="0.5"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</row>
    <row r="396" spans="186:233" ht="19.2" hidden="1" x14ac:dyDescent="0.5"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</row>
    <row r="397" spans="186:233" ht="19.2" hidden="1" x14ac:dyDescent="0.5"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</row>
    <row r="398" spans="186:233" ht="19.2" hidden="1" x14ac:dyDescent="0.5"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</row>
    <row r="399" spans="186:233" ht="19.2" hidden="1" x14ac:dyDescent="0.5"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</row>
    <row r="400" spans="186:233" ht="19.2" hidden="1" x14ac:dyDescent="0.5"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</row>
    <row r="401" spans="9:233" ht="19.2" hidden="1" x14ac:dyDescent="0.5"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</row>
    <row r="402" spans="9:233" ht="19.2" hidden="1" x14ac:dyDescent="0.5"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</row>
    <row r="403" spans="9:233" ht="19.2" hidden="1" x14ac:dyDescent="0.5"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</row>
    <row r="404" spans="9:233" ht="19.2" hidden="1" x14ac:dyDescent="0.5"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</row>
    <row r="405" spans="9:233" ht="19.2" hidden="1" x14ac:dyDescent="0.5"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</row>
    <row r="406" spans="9:233" ht="19.2" hidden="1" x14ac:dyDescent="0.5"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</row>
    <row r="407" spans="9:233" ht="19.2" hidden="1" x14ac:dyDescent="0.5"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</row>
    <row r="408" spans="9:233" ht="19.2" hidden="1" x14ac:dyDescent="0.5"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</row>
    <row r="409" spans="9:233" ht="19.2" hidden="1" x14ac:dyDescent="0.5"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</row>
    <row r="410" spans="9:233" ht="19.2" hidden="1" x14ac:dyDescent="0.5"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</row>
    <row r="411" spans="9:233" ht="19.2" hidden="1" x14ac:dyDescent="0.5"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</row>
    <row r="412" spans="9:233" ht="19.2" hidden="1" x14ac:dyDescent="0.5"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</row>
    <row r="413" spans="9:233" ht="19.2" hidden="1" x14ac:dyDescent="0.5"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</row>
    <row r="414" spans="9:233" ht="19.2" hidden="1" x14ac:dyDescent="0.5"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</row>
    <row r="415" spans="9:233" ht="19.2" hidden="1" x14ac:dyDescent="0.5"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</row>
    <row r="416" spans="9:233" ht="19.2" hidden="1" x14ac:dyDescent="0.5">
      <c r="I416" s="1"/>
      <c r="J416" s="1"/>
      <c r="L416" s="1"/>
      <c r="M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</row>
    <row r="417" s="1" customFormat="1" ht="19.2" hidden="1" x14ac:dyDescent="0.5"/>
    <row r="418" s="1" customFormat="1" ht="19.2" hidden="1" x14ac:dyDescent="0.5"/>
    <row r="419" s="1" customFormat="1" ht="19.2" hidden="1" x14ac:dyDescent="0.5"/>
    <row r="420" s="1" customFormat="1" ht="19.2" hidden="1" x14ac:dyDescent="0.5"/>
    <row r="421" s="1" customFormat="1" ht="19.2" hidden="1" x14ac:dyDescent="0.5"/>
    <row r="422" s="1" customFormat="1" ht="19.2" hidden="1" x14ac:dyDescent="0.5"/>
    <row r="423" s="1" customFormat="1" ht="19.2" hidden="1" x14ac:dyDescent="0.5"/>
    <row r="424" s="1" customFormat="1" ht="19.2" hidden="1" x14ac:dyDescent="0.5"/>
    <row r="425" s="1" customFormat="1" ht="19.2" hidden="1" x14ac:dyDescent="0.5"/>
    <row r="426" s="1" customFormat="1" ht="19.2" hidden="1" x14ac:dyDescent="0.5"/>
    <row r="427" s="1" customFormat="1" ht="19.2" hidden="1" x14ac:dyDescent="0.5"/>
    <row r="428" s="1" customFormat="1" ht="19.2" hidden="1" x14ac:dyDescent="0.5"/>
    <row r="429" s="1" customFormat="1" ht="19.2" hidden="1" x14ac:dyDescent="0.5"/>
    <row r="430" s="1" customFormat="1" ht="19.2" hidden="1" x14ac:dyDescent="0.5"/>
    <row r="431" s="1" customFormat="1" ht="19.2" hidden="1" x14ac:dyDescent="0.5"/>
    <row r="432" s="1" customFormat="1" ht="19.2" hidden="1" x14ac:dyDescent="0.5"/>
    <row r="433" s="1" customFormat="1" ht="19.2" hidden="1" x14ac:dyDescent="0.5"/>
    <row r="434" s="1" customFormat="1" ht="19.2" hidden="1" x14ac:dyDescent="0.5"/>
    <row r="435" s="1" customFormat="1" ht="19.2" hidden="1" x14ac:dyDescent="0.5"/>
    <row r="436" s="1" customFormat="1" ht="19.2" hidden="1" x14ac:dyDescent="0.5"/>
    <row r="437" s="1" customFormat="1" ht="19.2" hidden="1" x14ac:dyDescent="0.5"/>
    <row r="438" s="1" customFormat="1" ht="19.2" hidden="1" x14ac:dyDescent="0.5"/>
    <row r="439" s="1" customFormat="1" ht="19.2" hidden="1" x14ac:dyDescent="0.5"/>
    <row r="440" s="1" customFormat="1" ht="19.2" hidden="1" x14ac:dyDescent="0.5"/>
    <row r="441" s="1" customFormat="1" ht="19.2" hidden="1" x14ac:dyDescent="0.5"/>
    <row r="442" s="1" customFormat="1" ht="19.2" hidden="1" x14ac:dyDescent="0.5"/>
    <row r="443" s="1" customFormat="1" ht="19.2" hidden="1" x14ac:dyDescent="0.5"/>
    <row r="444" s="1" customFormat="1" ht="19.2" hidden="1" x14ac:dyDescent="0.5"/>
    <row r="445" s="1" customFormat="1" ht="19.2" hidden="1" x14ac:dyDescent="0.5"/>
    <row r="446" s="1" customFormat="1" ht="19.2" hidden="1" x14ac:dyDescent="0.5"/>
    <row r="447" s="1" customFormat="1" ht="19.2" hidden="1" x14ac:dyDescent="0.5"/>
    <row r="448" s="1" customFormat="1" ht="19.2" hidden="1" x14ac:dyDescent="0.5"/>
    <row r="449" s="1" customFormat="1" ht="19.2" hidden="1" x14ac:dyDescent="0.5"/>
    <row r="450" s="1" customFormat="1" ht="19.2" hidden="1" x14ac:dyDescent="0.5"/>
    <row r="451" s="1" customFormat="1" ht="19.2" hidden="1" x14ac:dyDescent="0.5"/>
    <row r="452" s="1" customFormat="1" ht="19.2" hidden="1" x14ac:dyDescent="0.5"/>
    <row r="453" s="1" customFormat="1" ht="19.2" hidden="1" x14ac:dyDescent="0.5"/>
    <row r="454" s="1" customFormat="1" ht="19.2" hidden="1" x14ac:dyDescent="0.5"/>
    <row r="455" s="1" customFormat="1" ht="19.2" hidden="1" x14ac:dyDescent="0.5"/>
    <row r="456" s="1" customFormat="1" ht="19.2" hidden="1" x14ac:dyDescent="0.5"/>
    <row r="457" s="1" customFormat="1" ht="19.2" hidden="1" x14ac:dyDescent="0.5"/>
    <row r="458" s="1" customFormat="1" ht="19.2" hidden="1" x14ac:dyDescent="0.5"/>
    <row r="459" s="1" customFormat="1" ht="19.2" hidden="1" x14ac:dyDescent="0.5"/>
    <row r="460" s="1" customFormat="1" ht="19.2" hidden="1" x14ac:dyDescent="0.5"/>
    <row r="461" s="1" customFormat="1" ht="19.2" hidden="1" x14ac:dyDescent="0.5"/>
    <row r="462" s="1" customFormat="1" ht="19.2" hidden="1" x14ac:dyDescent="0.5"/>
    <row r="463" s="1" customFormat="1" ht="19.2" hidden="1" x14ac:dyDescent="0.5"/>
    <row r="464" s="1" customFormat="1" ht="19.2" hidden="1" x14ac:dyDescent="0.5"/>
    <row r="465" s="1" customFormat="1" ht="19.2" hidden="1" x14ac:dyDescent="0.5"/>
    <row r="466" s="1" customFormat="1" ht="19.2" hidden="1" x14ac:dyDescent="0.5"/>
    <row r="467" s="1" customFormat="1" ht="19.2" hidden="1" x14ac:dyDescent="0.5"/>
    <row r="468" s="1" customFormat="1" ht="19.2" hidden="1" x14ac:dyDescent="0.5"/>
    <row r="469" s="1" customFormat="1" ht="19.2" hidden="1" x14ac:dyDescent="0.5"/>
    <row r="470" s="1" customFormat="1" ht="19.2" hidden="1" x14ac:dyDescent="0.5"/>
    <row r="471" s="1" customFormat="1" ht="19.2" hidden="1" x14ac:dyDescent="0.5"/>
    <row r="472" s="1" customFormat="1" ht="19.2" hidden="1" x14ac:dyDescent="0.5"/>
    <row r="473" s="1" customFormat="1" ht="19.2" hidden="1" x14ac:dyDescent="0.5"/>
    <row r="474" s="1" customFormat="1" ht="19.2" hidden="1" x14ac:dyDescent="0.5"/>
    <row r="475" s="1" customFormat="1" ht="19.2" hidden="1" x14ac:dyDescent="0.5"/>
    <row r="476" s="1" customFormat="1" ht="19.2" hidden="1" x14ac:dyDescent="0.5"/>
    <row r="477" s="1" customFormat="1" ht="19.2" hidden="1" x14ac:dyDescent="0.5"/>
    <row r="478" s="1" customFormat="1" ht="19.2" hidden="1" x14ac:dyDescent="0.5"/>
    <row r="479" s="1" customFormat="1" ht="19.2" hidden="1" x14ac:dyDescent="0.5"/>
    <row r="480" s="1" customFormat="1" ht="19.2" hidden="1" x14ac:dyDescent="0.5"/>
    <row r="481" s="1" customFormat="1" ht="19.2" hidden="1" x14ac:dyDescent="0.5"/>
    <row r="482" s="1" customFormat="1" ht="19.2" hidden="1" x14ac:dyDescent="0.5"/>
    <row r="483" s="1" customFormat="1" ht="19.2" hidden="1" x14ac:dyDescent="0.5"/>
    <row r="484" s="1" customFormat="1" ht="19.2" hidden="1" x14ac:dyDescent="0.5"/>
    <row r="485" s="1" customFormat="1" ht="19.2" hidden="1" x14ac:dyDescent="0.5"/>
    <row r="486" s="1" customFormat="1" ht="19.2" hidden="1" x14ac:dyDescent="0.5"/>
    <row r="487" s="1" customFormat="1" ht="19.2" hidden="1" x14ac:dyDescent="0.5"/>
    <row r="488" s="1" customFormat="1" ht="19.2" hidden="1" x14ac:dyDescent="0.5"/>
    <row r="489" s="1" customFormat="1" ht="19.2" hidden="1" x14ac:dyDescent="0.5"/>
    <row r="490" s="1" customFormat="1" ht="19.2" hidden="1" x14ac:dyDescent="0.5"/>
    <row r="491" s="1" customFormat="1" ht="19.2" hidden="1" x14ac:dyDescent="0.5"/>
    <row r="492" s="1" customFormat="1" ht="19.2" hidden="1" x14ac:dyDescent="0.5"/>
    <row r="493" s="1" customFormat="1" ht="19.2" hidden="1" x14ac:dyDescent="0.5"/>
    <row r="494" s="1" customFormat="1" ht="19.2" hidden="1" x14ac:dyDescent="0.5"/>
    <row r="495" s="1" customFormat="1" ht="19.2" hidden="1" x14ac:dyDescent="0.5"/>
    <row r="496" s="1" customFormat="1" ht="19.2" hidden="1" x14ac:dyDescent="0.5"/>
    <row r="497" s="1" customFormat="1" ht="19.2" hidden="1" x14ac:dyDescent="0.5"/>
    <row r="498" s="1" customFormat="1" ht="19.2" hidden="1" x14ac:dyDescent="0.5"/>
    <row r="499" s="1" customFormat="1" ht="19.2" hidden="1" x14ac:dyDescent="0.5"/>
    <row r="500" s="1" customFormat="1" ht="19.2" hidden="1" x14ac:dyDescent="0.5"/>
    <row r="501" s="1" customFormat="1" ht="19.2" hidden="1" x14ac:dyDescent="0.5"/>
    <row r="502" s="1" customFormat="1" ht="19.2" hidden="1" x14ac:dyDescent="0.5"/>
    <row r="503" s="1" customFormat="1" ht="19.2" hidden="1" x14ac:dyDescent="0.5"/>
    <row r="504" s="1" customFormat="1" ht="19.2" hidden="1" x14ac:dyDescent="0.5"/>
    <row r="505" s="1" customFormat="1" ht="19.2" hidden="1" x14ac:dyDescent="0.5"/>
    <row r="506" s="1" customFormat="1" ht="19.2" hidden="1" x14ac:dyDescent="0.5"/>
    <row r="507" s="1" customFormat="1" ht="19.2" hidden="1" x14ac:dyDescent="0.5"/>
    <row r="508" s="1" customFormat="1" ht="19.2" hidden="1" x14ac:dyDescent="0.5"/>
    <row r="509" s="1" customFormat="1" ht="19.2" hidden="1" x14ac:dyDescent="0.5"/>
    <row r="510" s="1" customFormat="1" ht="19.2" hidden="1" x14ac:dyDescent="0.5"/>
    <row r="511" s="1" customFormat="1" ht="19.2" hidden="1" x14ac:dyDescent="0.5"/>
    <row r="512" s="1" customFormat="1" ht="19.2" hidden="1" x14ac:dyDescent="0.5"/>
    <row r="513" s="1" customFormat="1" ht="19.2" hidden="1" x14ac:dyDescent="0.5"/>
    <row r="514" s="1" customFormat="1" ht="19.2" hidden="1" x14ac:dyDescent="0.5"/>
    <row r="515" s="1" customFormat="1" ht="19.2" hidden="1" x14ac:dyDescent="0.5"/>
    <row r="516" s="1" customFormat="1" ht="19.2" hidden="1" x14ac:dyDescent="0.5"/>
    <row r="517" s="1" customFormat="1" ht="19.2" hidden="1" x14ac:dyDescent="0.5"/>
    <row r="518" s="1" customFormat="1" ht="19.2" hidden="1" x14ac:dyDescent="0.5"/>
    <row r="519" s="1" customFormat="1" ht="19.2" hidden="1" x14ac:dyDescent="0.5"/>
    <row r="520" s="1" customFormat="1" ht="19.2" hidden="1" x14ac:dyDescent="0.5"/>
    <row r="521" s="1" customFormat="1" ht="19.2" hidden="1" x14ac:dyDescent="0.5"/>
    <row r="522" s="1" customFormat="1" ht="19.2" hidden="1" x14ac:dyDescent="0.5"/>
    <row r="523" s="1" customFormat="1" ht="19.2" hidden="1" x14ac:dyDescent="0.5"/>
    <row r="524" s="1" customFormat="1" ht="19.2" hidden="1" x14ac:dyDescent="0.5"/>
    <row r="525" s="1" customFormat="1" ht="19.2" hidden="1" x14ac:dyDescent="0.5"/>
    <row r="526" s="1" customFormat="1" ht="19.2" hidden="1" x14ac:dyDescent="0.5"/>
    <row r="527" s="1" customFormat="1" ht="19.2" hidden="1" x14ac:dyDescent="0.5"/>
    <row r="528" s="1" customFormat="1" ht="19.2" hidden="1" x14ac:dyDescent="0.5"/>
    <row r="529" s="1" customFormat="1" ht="19.2" hidden="1" x14ac:dyDescent="0.5"/>
    <row r="530" s="1" customFormat="1" ht="19.2" hidden="1" x14ac:dyDescent="0.5"/>
    <row r="531" s="1" customFormat="1" ht="19.2" hidden="1" x14ac:dyDescent="0.5"/>
    <row r="532" s="1" customFormat="1" ht="19.2" hidden="1" x14ac:dyDescent="0.5"/>
    <row r="533" s="1" customFormat="1" ht="19.2" hidden="1" x14ac:dyDescent="0.5"/>
    <row r="534" s="1" customFormat="1" ht="19.2" hidden="1" x14ac:dyDescent="0.5"/>
    <row r="535" s="1" customFormat="1" ht="19.2" hidden="1" x14ac:dyDescent="0.5"/>
    <row r="536" s="1" customFormat="1" ht="19.2" hidden="1" x14ac:dyDescent="0.5"/>
    <row r="537" s="1" customFormat="1" ht="19.2" hidden="1" x14ac:dyDescent="0.5"/>
    <row r="538" s="1" customFormat="1" ht="19.2" hidden="1" x14ac:dyDescent="0.5"/>
    <row r="539" s="1" customFormat="1" ht="19.2" hidden="1" x14ac:dyDescent="0.5"/>
    <row r="540" s="1" customFormat="1" ht="19.2" hidden="1" x14ac:dyDescent="0.5"/>
    <row r="541" s="1" customFormat="1" ht="19.2" hidden="1" x14ac:dyDescent="0.5"/>
    <row r="542" s="1" customFormat="1" ht="19.2" hidden="1" x14ac:dyDescent="0.5"/>
    <row r="543" s="1" customFormat="1" ht="19.2" hidden="1" x14ac:dyDescent="0.5"/>
    <row r="544" s="1" customFormat="1" ht="19.2" hidden="1" x14ac:dyDescent="0.5"/>
    <row r="545" s="1" customFormat="1" ht="19.2" hidden="1" x14ac:dyDescent="0.5"/>
    <row r="546" s="1" customFormat="1" ht="19.2" hidden="1" x14ac:dyDescent="0.5"/>
    <row r="547" s="1" customFormat="1" ht="19.2" hidden="1" x14ac:dyDescent="0.5"/>
    <row r="548" s="1" customFormat="1" ht="19.2" hidden="1" x14ac:dyDescent="0.5"/>
    <row r="549" s="1" customFormat="1" ht="19.2" hidden="1" x14ac:dyDescent="0.5"/>
    <row r="550" s="1" customFormat="1" ht="19.2" hidden="1" x14ac:dyDescent="0.5"/>
    <row r="551" s="1" customFormat="1" ht="19.2" hidden="1" x14ac:dyDescent="0.5"/>
    <row r="552" s="1" customFormat="1" ht="19.2" hidden="1" x14ac:dyDescent="0.5"/>
    <row r="553" s="1" customFormat="1" ht="19.2" hidden="1" x14ac:dyDescent="0.5"/>
    <row r="554" s="1" customFormat="1" ht="19.2" hidden="1" x14ac:dyDescent="0.5"/>
    <row r="555" s="1" customFormat="1" ht="19.2" hidden="1" x14ac:dyDescent="0.5"/>
    <row r="556" s="1" customFormat="1" ht="19.2" hidden="1" x14ac:dyDescent="0.5"/>
    <row r="557" s="1" customFormat="1" ht="19.2" hidden="1" x14ac:dyDescent="0.5"/>
    <row r="558" s="1" customFormat="1" ht="19.2" hidden="1" x14ac:dyDescent="0.5"/>
    <row r="559" s="1" customFormat="1" ht="19.2" hidden="1" x14ac:dyDescent="0.5"/>
    <row r="560" s="1" customFormat="1" ht="19.2" hidden="1" x14ac:dyDescent="0.5"/>
    <row r="561" s="1" customFormat="1" ht="19.2" hidden="1" x14ac:dyDescent="0.5"/>
    <row r="562" s="1" customFormat="1" ht="19.2" hidden="1" x14ac:dyDescent="0.5"/>
    <row r="563" s="1" customFormat="1" ht="19.2" hidden="1" x14ac:dyDescent="0.5"/>
    <row r="564" s="1" customFormat="1" ht="19.2" hidden="1" x14ac:dyDescent="0.5"/>
    <row r="565" s="1" customFormat="1" ht="19.2" hidden="1" x14ac:dyDescent="0.5"/>
    <row r="566" s="1" customFormat="1" ht="19.2" hidden="1" x14ac:dyDescent="0.5"/>
    <row r="567" s="1" customFormat="1" ht="19.2" hidden="1" x14ac:dyDescent="0.5"/>
    <row r="568" s="1" customFormat="1" ht="19.2" hidden="1" x14ac:dyDescent="0.5"/>
    <row r="569" s="1" customFormat="1" ht="19.2" hidden="1" x14ac:dyDescent="0.5"/>
    <row r="570" s="1" customFormat="1" ht="19.2" hidden="1" x14ac:dyDescent="0.5"/>
    <row r="571" s="1" customFormat="1" ht="19.2" hidden="1" x14ac:dyDescent="0.5"/>
    <row r="572" s="1" customFormat="1" ht="19.2" hidden="1" x14ac:dyDescent="0.5"/>
    <row r="573" s="1" customFormat="1" ht="19.2" hidden="1" x14ac:dyDescent="0.5"/>
    <row r="574" s="1" customFormat="1" ht="19.2" hidden="1" x14ac:dyDescent="0.5"/>
    <row r="575" s="1" customFormat="1" ht="19.2" hidden="1" x14ac:dyDescent="0.5"/>
    <row r="576" s="1" customFormat="1" ht="19.2" hidden="1" x14ac:dyDescent="0.5"/>
    <row r="577" s="1" customFormat="1" ht="19.2" hidden="1" x14ac:dyDescent="0.5"/>
    <row r="578" s="1" customFormat="1" ht="19.2" hidden="1" x14ac:dyDescent="0.5"/>
    <row r="579" s="1" customFormat="1" ht="19.2" hidden="1" x14ac:dyDescent="0.5"/>
    <row r="580" s="1" customFormat="1" ht="19.2" hidden="1" x14ac:dyDescent="0.5"/>
    <row r="581" s="1" customFormat="1" ht="19.2" hidden="1" x14ac:dyDescent="0.5"/>
    <row r="582" s="1" customFormat="1" ht="19.2" hidden="1" x14ac:dyDescent="0.5"/>
    <row r="583" s="1" customFormat="1" ht="19.2" hidden="1" x14ac:dyDescent="0.5"/>
    <row r="584" s="1" customFormat="1" ht="19.2" hidden="1" x14ac:dyDescent="0.5"/>
    <row r="585" s="1" customFormat="1" ht="19.2" hidden="1" x14ac:dyDescent="0.5"/>
    <row r="586" s="1" customFormat="1" ht="19.2" hidden="1" x14ac:dyDescent="0.5"/>
    <row r="587" s="1" customFormat="1" ht="19.2" hidden="1" x14ac:dyDescent="0.5"/>
    <row r="588" s="1" customFormat="1" ht="19.2" hidden="1" x14ac:dyDescent="0.5"/>
    <row r="589" s="1" customFormat="1" ht="19.2" hidden="1" x14ac:dyDescent="0.5"/>
    <row r="590" s="1" customFormat="1" ht="19.2" hidden="1" x14ac:dyDescent="0.5"/>
    <row r="591" s="1" customFormat="1" ht="19.2" hidden="1" x14ac:dyDescent="0.5"/>
    <row r="592" s="1" customFormat="1" ht="19.2" hidden="1" x14ac:dyDescent="0.5"/>
    <row r="593" s="1" customFormat="1" ht="19.2" hidden="1" x14ac:dyDescent="0.5"/>
    <row r="594" s="1" customFormat="1" ht="19.2" hidden="1" x14ac:dyDescent="0.5"/>
    <row r="595" s="1" customFormat="1" ht="19.2" hidden="1" x14ac:dyDescent="0.5"/>
    <row r="596" s="1" customFormat="1" ht="19.2" hidden="1" x14ac:dyDescent="0.5"/>
    <row r="597" s="1" customFormat="1" ht="19.2" hidden="1" x14ac:dyDescent="0.5"/>
    <row r="598" s="1" customFormat="1" ht="19.2" hidden="1" x14ac:dyDescent="0.5"/>
    <row r="599" s="1" customFormat="1" ht="19.2" hidden="1" x14ac:dyDescent="0.5"/>
    <row r="600" s="1" customFormat="1" ht="19.2" hidden="1" x14ac:dyDescent="0.5"/>
    <row r="601" s="1" customFormat="1" ht="19.2" hidden="1" x14ac:dyDescent="0.5"/>
    <row r="602" s="1" customFormat="1" ht="19.2" hidden="1" x14ac:dyDescent="0.5"/>
    <row r="603" s="1" customFormat="1" ht="19.2" hidden="1" x14ac:dyDescent="0.5"/>
    <row r="604" s="1" customFormat="1" ht="19.2" hidden="1" x14ac:dyDescent="0.5"/>
    <row r="605" s="1" customFormat="1" ht="19.2" hidden="1" x14ac:dyDescent="0.5"/>
    <row r="606" s="1" customFormat="1" ht="19.2" hidden="1" x14ac:dyDescent="0.5"/>
    <row r="607" s="1" customFormat="1" ht="19.2" hidden="1" x14ac:dyDescent="0.5"/>
    <row r="608" s="1" customFormat="1" ht="19.2" hidden="1" x14ac:dyDescent="0.5"/>
    <row r="609" s="1" customFormat="1" ht="19.2" hidden="1" x14ac:dyDescent="0.5"/>
    <row r="610" s="1" customFormat="1" ht="19.2" hidden="1" x14ac:dyDescent="0.5"/>
    <row r="611" s="1" customFormat="1" ht="19.2" hidden="1" x14ac:dyDescent="0.5"/>
    <row r="612" s="1" customFormat="1" ht="19.2" hidden="1" x14ac:dyDescent="0.5"/>
    <row r="613" s="1" customFormat="1" ht="19.2" hidden="1" x14ac:dyDescent="0.5"/>
    <row r="614" s="1" customFormat="1" ht="19.2" hidden="1" x14ac:dyDescent="0.5"/>
    <row r="615" s="1" customFormat="1" ht="19.2" hidden="1" x14ac:dyDescent="0.5"/>
    <row r="616" s="1" customFormat="1" ht="19.2" hidden="1" x14ac:dyDescent="0.5"/>
    <row r="617" s="1" customFormat="1" ht="19.2" hidden="1" x14ac:dyDescent="0.5"/>
    <row r="618" s="1" customFormat="1" ht="19.2" hidden="1" x14ac:dyDescent="0.5"/>
    <row r="619" s="1" customFormat="1" ht="19.2" hidden="1" x14ac:dyDescent="0.5"/>
    <row r="620" s="1" customFormat="1" ht="19.2" hidden="1" x14ac:dyDescent="0.5"/>
    <row r="621" s="1" customFormat="1" ht="19.2" hidden="1" x14ac:dyDescent="0.5"/>
    <row r="622" s="1" customFormat="1" ht="19.2" hidden="1" x14ac:dyDescent="0.5"/>
    <row r="623" s="1" customFormat="1" ht="19.2" hidden="1" x14ac:dyDescent="0.5"/>
    <row r="624" s="1" customFormat="1" ht="19.2" hidden="1" x14ac:dyDescent="0.5"/>
    <row r="625" s="1" customFormat="1" ht="19.2" hidden="1" x14ac:dyDescent="0.5"/>
    <row r="626" s="1" customFormat="1" ht="19.2" hidden="1" x14ac:dyDescent="0.5"/>
    <row r="627" s="1" customFormat="1" ht="19.2" hidden="1" x14ac:dyDescent="0.5"/>
    <row r="628" s="1" customFormat="1" ht="19.2" hidden="1" x14ac:dyDescent="0.5"/>
    <row r="629" s="1" customFormat="1" ht="19.2" hidden="1" x14ac:dyDescent="0.5"/>
    <row r="630" s="1" customFormat="1" ht="19.2" hidden="1" x14ac:dyDescent="0.5"/>
    <row r="631" s="1" customFormat="1" ht="19.2" hidden="1" x14ac:dyDescent="0.5"/>
    <row r="632" s="1" customFormat="1" ht="19.2" hidden="1" x14ac:dyDescent="0.5"/>
    <row r="633" s="1" customFormat="1" ht="19.2" hidden="1" x14ac:dyDescent="0.5"/>
    <row r="634" s="1" customFormat="1" ht="19.2" hidden="1" x14ac:dyDescent="0.5"/>
    <row r="635" s="1" customFormat="1" ht="19.2" hidden="1" x14ac:dyDescent="0.5"/>
    <row r="636" s="1" customFormat="1" ht="19.2" hidden="1" x14ac:dyDescent="0.5"/>
    <row r="637" s="1" customFormat="1" ht="19.2" hidden="1" x14ac:dyDescent="0.5"/>
    <row r="638" s="1" customFormat="1" ht="19.2" hidden="1" x14ac:dyDescent="0.5"/>
    <row r="639" s="1" customFormat="1" ht="19.2" hidden="1" x14ac:dyDescent="0.5"/>
    <row r="640" s="1" customFormat="1" ht="19.2" hidden="1" x14ac:dyDescent="0.5"/>
    <row r="641" s="1" customFormat="1" ht="19.2" hidden="1" x14ac:dyDescent="0.5"/>
    <row r="642" s="1" customFormat="1" ht="19.2" hidden="1" x14ac:dyDescent="0.5"/>
    <row r="643" s="1" customFormat="1" ht="19.2" hidden="1" x14ac:dyDescent="0.5"/>
    <row r="644" s="1" customFormat="1" ht="19.2" hidden="1" x14ac:dyDescent="0.5"/>
    <row r="645" s="1" customFormat="1" ht="19.2" hidden="1" x14ac:dyDescent="0.5"/>
    <row r="646" s="1" customFormat="1" ht="19.2" hidden="1" x14ac:dyDescent="0.5"/>
    <row r="647" s="1" customFormat="1" ht="19.2" hidden="1" x14ac:dyDescent="0.5"/>
    <row r="648" s="1" customFormat="1" ht="19.2" hidden="1" x14ac:dyDescent="0.5"/>
    <row r="649" s="1" customFormat="1" ht="19.2" hidden="1" x14ac:dyDescent="0.5"/>
    <row r="650" s="1" customFormat="1" ht="19.2" hidden="1" x14ac:dyDescent="0.5"/>
    <row r="651" s="1" customFormat="1" ht="19.2" hidden="1" x14ac:dyDescent="0.5"/>
    <row r="652" s="1" customFormat="1" ht="19.2" hidden="1" x14ac:dyDescent="0.5"/>
    <row r="653" s="1" customFormat="1" ht="19.2" hidden="1" x14ac:dyDescent="0.5"/>
    <row r="654" s="1" customFormat="1" ht="19.2" hidden="1" x14ac:dyDescent="0.5"/>
    <row r="655" s="1" customFormat="1" ht="19.2" hidden="1" x14ac:dyDescent="0.5"/>
    <row r="656" s="1" customFormat="1" ht="19.2" hidden="1" x14ac:dyDescent="0.5"/>
    <row r="657" s="1" customFormat="1" ht="19.2" hidden="1" x14ac:dyDescent="0.5"/>
    <row r="658" s="1" customFormat="1" ht="19.2" hidden="1" x14ac:dyDescent="0.5"/>
    <row r="659" s="1" customFormat="1" ht="19.2" hidden="1" x14ac:dyDescent="0.5"/>
    <row r="660" s="1" customFormat="1" ht="19.2" hidden="1" x14ac:dyDescent="0.5"/>
    <row r="661" s="1" customFormat="1" ht="19.2" hidden="1" x14ac:dyDescent="0.5"/>
    <row r="662" s="1" customFormat="1" ht="19.2" hidden="1" x14ac:dyDescent="0.5"/>
    <row r="663" s="1" customFormat="1" ht="19.2" hidden="1" x14ac:dyDescent="0.5"/>
    <row r="664" s="1" customFormat="1" ht="19.2" hidden="1" x14ac:dyDescent="0.5"/>
    <row r="665" s="1" customFormat="1" ht="19.2" hidden="1" x14ac:dyDescent="0.5"/>
    <row r="666" s="1" customFormat="1" ht="19.2" hidden="1" x14ac:dyDescent="0.5"/>
    <row r="667" s="1" customFormat="1" ht="19.2" hidden="1" x14ac:dyDescent="0.5"/>
    <row r="668" s="1" customFormat="1" ht="19.2" hidden="1" x14ac:dyDescent="0.5"/>
    <row r="669" s="1" customFormat="1" ht="19.2" hidden="1" x14ac:dyDescent="0.5"/>
    <row r="670" s="1" customFormat="1" ht="19.2" hidden="1" x14ac:dyDescent="0.5"/>
    <row r="671" s="1" customFormat="1" ht="19.2" hidden="1" x14ac:dyDescent="0.5"/>
    <row r="672" s="1" customFormat="1" ht="19.2" hidden="1" x14ac:dyDescent="0.5"/>
    <row r="673" s="1" customFormat="1" ht="19.2" hidden="1" x14ac:dyDescent="0.5"/>
    <row r="674" s="1" customFormat="1" ht="19.2" hidden="1" x14ac:dyDescent="0.5"/>
    <row r="675" s="1" customFormat="1" ht="19.2" hidden="1" x14ac:dyDescent="0.5"/>
    <row r="676" s="1" customFormat="1" ht="19.2" hidden="1" x14ac:dyDescent="0.5"/>
    <row r="677" s="1" customFormat="1" ht="19.2" hidden="1" x14ac:dyDescent="0.5"/>
    <row r="678" s="1" customFormat="1" ht="19.2" hidden="1" x14ac:dyDescent="0.5"/>
    <row r="679" s="1" customFormat="1" ht="19.2" hidden="1" x14ac:dyDescent="0.5"/>
    <row r="680" s="1" customFormat="1" ht="19.2" hidden="1" x14ac:dyDescent="0.5"/>
    <row r="681" s="1" customFormat="1" ht="19.2" hidden="1" x14ac:dyDescent="0.5"/>
    <row r="682" s="1" customFormat="1" ht="19.2" hidden="1" x14ac:dyDescent="0.5"/>
    <row r="683" s="1" customFormat="1" ht="19.2" hidden="1" x14ac:dyDescent="0.5"/>
    <row r="684" s="1" customFormat="1" ht="19.2" hidden="1" x14ac:dyDescent="0.5"/>
    <row r="685" s="1" customFormat="1" ht="19.2" hidden="1" x14ac:dyDescent="0.5"/>
    <row r="686" s="1" customFormat="1" ht="19.2" hidden="1" x14ac:dyDescent="0.5"/>
    <row r="687" s="1" customFormat="1" ht="19.2" hidden="1" x14ac:dyDescent="0.5"/>
    <row r="688" s="1" customFormat="1" ht="19.2" hidden="1" x14ac:dyDescent="0.5"/>
    <row r="689" s="1" customFormat="1" ht="19.2" hidden="1" x14ac:dyDescent="0.5"/>
    <row r="690" s="1" customFormat="1" ht="19.2" hidden="1" x14ac:dyDescent="0.5"/>
    <row r="691" s="1" customFormat="1" ht="19.2" hidden="1" x14ac:dyDescent="0.5"/>
    <row r="692" s="1" customFormat="1" ht="19.2" hidden="1" x14ac:dyDescent="0.5"/>
    <row r="693" s="1" customFormat="1" ht="19.2" hidden="1" x14ac:dyDescent="0.5"/>
    <row r="694" s="1" customFormat="1" ht="19.2" hidden="1" x14ac:dyDescent="0.5"/>
    <row r="695" s="1" customFormat="1" ht="19.2" hidden="1" x14ac:dyDescent="0.5"/>
    <row r="696" s="1" customFormat="1" ht="19.2" hidden="1" x14ac:dyDescent="0.5"/>
    <row r="697" s="1" customFormat="1" ht="19.2" hidden="1" x14ac:dyDescent="0.5"/>
    <row r="698" s="1" customFormat="1" ht="19.2" hidden="1" x14ac:dyDescent="0.5"/>
    <row r="699" s="1" customFormat="1" ht="19.2" hidden="1" x14ac:dyDescent="0.5"/>
    <row r="700" s="1" customFormat="1" ht="19.2" hidden="1" x14ac:dyDescent="0.5"/>
    <row r="701" s="1" customFormat="1" ht="19.2" hidden="1" x14ac:dyDescent="0.5"/>
    <row r="702" s="1" customFormat="1" ht="19.2" hidden="1" x14ac:dyDescent="0.5"/>
    <row r="703" s="1" customFormat="1" ht="19.2" hidden="1" x14ac:dyDescent="0.5"/>
    <row r="704" s="1" customFormat="1" ht="19.2" hidden="1" x14ac:dyDescent="0.5"/>
    <row r="705" s="1" customFormat="1" ht="19.2" hidden="1" x14ac:dyDescent="0.5"/>
    <row r="706" s="1" customFormat="1" ht="19.2" hidden="1" x14ac:dyDescent="0.5"/>
    <row r="707" s="1" customFormat="1" ht="19.2" hidden="1" x14ac:dyDescent="0.5"/>
    <row r="708" s="1" customFormat="1" ht="19.2" hidden="1" x14ac:dyDescent="0.5"/>
    <row r="709" s="1" customFormat="1" ht="19.2" hidden="1" x14ac:dyDescent="0.5"/>
    <row r="710" s="1" customFormat="1" ht="19.2" hidden="1" x14ac:dyDescent="0.5"/>
    <row r="711" s="1" customFormat="1" ht="19.2" hidden="1" x14ac:dyDescent="0.5"/>
    <row r="712" s="1" customFormat="1" ht="19.2" hidden="1" x14ac:dyDescent="0.5"/>
    <row r="713" s="1" customFormat="1" ht="19.2" hidden="1" x14ac:dyDescent="0.5"/>
    <row r="714" s="1" customFormat="1" ht="19.2" hidden="1" x14ac:dyDescent="0.5"/>
    <row r="715" s="1" customFormat="1" ht="19.2" hidden="1" x14ac:dyDescent="0.5"/>
    <row r="716" s="1" customFormat="1" ht="19.2" hidden="1" x14ac:dyDescent="0.5"/>
    <row r="717" s="1" customFormat="1" ht="19.2" hidden="1" x14ac:dyDescent="0.5"/>
    <row r="718" s="1" customFormat="1" ht="19.2" hidden="1" x14ac:dyDescent="0.5"/>
    <row r="719" s="1" customFormat="1" ht="19.2" hidden="1" x14ac:dyDescent="0.5"/>
    <row r="720" s="1" customFormat="1" ht="19.2" hidden="1" x14ac:dyDescent="0.5"/>
    <row r="721" s="1" customFormat="1" ht="19.2" hidden="1" x14ac:dyDescent="0.5"/>
    <row r="722" s="1" customFormat="1" ht="19.2" hidden="1" x14ac:dyDescent="0.5"/>
    <row r="723" s="1" customFormat="1" ht="19.2" hidden="1" x14ac:dyDescent="0.5"/>
    <row r="724" s="1" customFormat="1" ht="19.2" hidden="1" x14ac:dyDescent="0.5"/>
    <row r="725" s="1" customFormat="1" ht="19.2" hidden="1" x14ac:dyDescent="0.5"/>
    <row r="726" s="1" customFormat="1" ht="19.2" hidden="1" x14ac:dyDescent="0.5"/>
    <row r="727" s="1" customFormat="1" ht="19.2" hidden="1" x14ac:dyDescent="0.5"/>
    <row r="728" s="1" customFormat="1" ht="19.2" hidden="1" x14ac:dyDescent="0.5"/>
    <row r="729" s="1" customFormat="1" ht="19.2" hidden="1" x14ac:dyDescent="0.5"/>
    <row r="730" s="1" customFormat="1" ht="19.2" hidden="1" x14ac:dyDescent="0.5"/>
    <row r="731" s="1" customFormat="1" ht="19.2" hidden="1" x14ac:dyDescent="0.5"/>
    <row r="732" s="1" customFormat="1" ht="19.2" hidden="1" x14ac:dyDescent="0.5"/>
    <row r="733" s="1" customFormat="1" ht="19.2" hidden="1" x14ac:dyDescent="0.5"/>
    <row r="734" s="1" customFormat="1" ht="19.2" hidden="1" x14ac:dyDescent="0.5"/>
    <row r="735" s="1" customFormat="1" ht="19.2" hidden="1" x14ac:dyDescent="0.5"/>
    <row r="736" s="1" customFormat="1" ht="19.2" hidden="1" x14ac:dyDescent="0.5"/>
    <row r="737" s="1" customFormat="1" ht="19.2" hidden="1" x14ac:dyDescent="0.5"/>
    <row r="738" s="1" customFormat="1" ht="19.2" hidden="1" x14ac:dyDescent="0.5"/>
    <row r="739" s="1" customFormat="1" ht="19.2" hidden="1" x14ac:dyDescent="0.5"/>
    <row r="740" s="1" customFormat="1" ht="19.2" hidden="1" x14ac:dyDescent="0.5"/>
    <row r="741" s="1" customFormat="1" ht="19.2" hidden="1" x14ac:dyDescent="0.5"/>
    <row r="742" s="1" customFormat="1" ht="19.2" hidden="1" x14ac:dyDescent="0.5"/>
    <row r="743" s="1" customFormat="1" ht="19.2" hidden="1" x14ac:dyDescent="0.5"/>
    <row r="744" s="1" customFormat="1" ht="19.2" hidden="1" x14ac:dyDescent="0.5"/>
    <row r="745" s="1" customFormat="1" ht="19.2" hidden="1" x14ac:dyDescent="0.5"/>
    <row r="746" s="1" customFormat="1" ht="19.2" hidden="1" x14ac:dyDescent="0.5"/>
    <row r="747" s="1" customFormat="1" ht="19.2" hidden="1" x14ac:dyDescent="0.5"/>
    <row r="748" s="1" customFormat="1" ht="19.2" hidden="1" x14ac:dyDescent="0.5"/>
    <row r="749" s="1" customFormat="1" ht="19.2" hidden="1" x14ac:dyDescent="0.5"/>
    <row r="750" s="1" customFormat="1" ht="19.2" hidden="1" x14ac:dyDescent="0.5"/>
    <row r="751" s="1" customFormat="1" ht="19.2" hidden="1" x14ac:dyDescent="0.5"/>
    <row r="752" s="1" customFormat="1" ht="19.2" hidden="1" x14ac:dyDescent="0.5"/>
    <row r="753" s="1" customFormat="1" ht="19.2" hidden="1" x14ac:dyDescent="0.5"/>
    <row r="754" s="1" customFormat="1" ht="19.2" hidden="1" x14ac:dyDescent="0.5"/>
    <row r="755" s="1" customFormat="1" ht="19.2" hidden="1" x14ac:dyDescent="0.5"/>
    <row r="756" s="1" customFormat="1" ht="19.2" hidden="1" x14ac:dyDescent="0.5"/>
    <row r="757" s="1" customFormat="1" ht="19.2" hidden="1" x14ac:dyDescent="0.5"/>
    <row r="758" s="1" customFormat="1" ht="19.2" hidden="1" x14ac:dyDescent="0.5"/>
    <row r="759" s="1" customFormat="1" ht="19.2" hidden="1" x14ac:dyDescent="0.5"/>
    <row r="760" s="1" customFormat="1" ht="19.2" hidden="1" x14ac:dyDescent="0.5"/>
    <row r="761" s="1" customFormat="1" ht="19.2" hidden="1" x14ac:dyDescent="0.5"/>
    <row r="762" s="1" customFormat="1" ht="19.2" hidden="1" x14ac:dyDescent="0.5"/>
    <row r="763" s="1" customFormat="1" ht="19.2" hidden="1" x14ac:dyDescent="0.5"/>
    <row r="764" s="1" customFormat="1" ht="19.2" hidden="1" x14ac:dyDescent="0.5"/>
    <row r="765" s="1" customFormat="1" ht="19.2" hidden="1" x14ac:dyDescent="0.5"/>
    <row r="766" s="1" customFormat="1" ht="19.2" hidden="1" x14ac:dyDescent="0.5"/>
    <row r="767" s="1" customFormat="1" ht="19.2" hidden="1" x14ac:dyDescent="0.5"/>
    <row r="768" s="1" customFormat="1" ht="19.2" hidden="1" x14ac:dyDescent="0.5"/>
    <row r="769" s="1" customFormat="1" ht="19.2" hidden="1" x14ac:dyDescent="0.5"/>
    <row r="770" s="1" customFormat="1" ht="19.2" hidden="1" x14ac:dyDescent="0.5"/>
    <row r="771" s="1" customFormat="1" ht="19.2" hidden="1" x14ac:dyDescent="0.5"/>
    <row r="772" s="1" customFormat="1" ht="19.2" hidden="1" x14ac:dyDescent="0.5"/>
    <row r="773" s="1" customFormat="1" ht="19.2" hidden="1" x14ac:dyDescent="0.5"/>
    <row r="774" s="1" customFormat="1" ht="19.2" hidden="1" x14ac:dyDescent="0.5"/>
    <row r="775" s="1" customFormat="1" ht="19.2" hidden="1" x14ac:dyDescent="0.5"/>
    <row r="776" s="1" customFormat="1" ht="19.2" hidden="1" x14ac:dyDescent="0.5"/>
    <row r="777" s="1" customFormat="1" ht="19.2" hidden="1" x14ac:dyDescent="0.5"/>
    <row r="778" s="1" customFormat="1" ht="19.2" hidden="1" x14ac:dyDescent="0.5"/>
    <row r="779" s="1" customFormat="1" ht="19.2" hidden="1" x14ac:dyDescent="0.5"/>
    <row r="780" s="1" customFormat="1" ht="19.2" hidden="1" x14ac:dyDescent="0.5"/>
    <row r="781" s="1" customFormat="1" ht="19.2" hidden="1" x14ac:dyDescent="0.5"/>
    <row r="782" s="1" customFormat="1" ht="19.2" hidden="1" x14ac:dyDescent="0.5"/>
    <row r="783" s="1" customFormat="1" ht="19.2" hidden="1" x14ac:dyDescent="0.5"/>
    <row r="784" s="1" customFormat="1" ht="19.2" hidden="1" x14ac:dyDescent="0.5"/>
    <row r="785" s="1" customFormat="1" ht="19.2" hidden="1" x14ac:dyDescent="0.5"/>
    <row r="786" s="1" customFormat="1" ht="19.2" hidden="1" x14ac:dyDescent="0.5"/>
    <row r="787" s="1" customFormat="1" ht="19.2" hidden="1" x14ac:dyDescent="0.5"/>
    <row r="788" s="1" customFormat="1" ht="19.2" hidden="1" x14ac:dyDescent="0.5"/>
    <row r="789" s="1" customFormat="1" ht="19.2" hidden="1" x14ac:dyDescent="0.5"/>
    <row r="790" s="1" customFormat="1" ht="19.2" hidden="1" x14ac:dyDescent="0.5"/>
    <row r="791" s="1" customFormat="1" ht="19.2" hidden="1" x14ac:dyDescent="0.5"/>
    <row r="792" s="1" customFormat="1" ht="19.2" hidden="1" x14ac:dyDescent="0.5"/>
    <row r="793" s="1" customFormat="1" ht="19.2" hidden="1" x14ac:dyDescent="0.5"/>
    <row r="794" s="1" customFormat="1" ht="19.2" hidden="1" x14ac:dyDescent="0.5"/>
    <row r="795" s="1" customFormat="1" ht="19.2" hidden="1" x14ac:dyDescent="0.5"/>
    <row r="796" s="1" customFormat="1" ht="19.2" hidden="1" x14ac:dyDescent="0.5"/>
    <row r="797" s="1" customFormat="1" ht="19.2" hidden="1" x14ac:dyDescent="0.5"/>
    <row r="798" s="1" customFormat="1" ht="19.2" hidden="1" x14ac:dyDescent="0.5"/>
    <row r="799" s="1" customFormat="1" ht="19.2" hidden="1" x14ac:dyDescent="0.5"/>
    <row r="800" s="1" customFormat="1" ht="19.2" hidden="1" x14ac:dyDescent="0.5"/>
    <row r="801" s="1" customFormat="1" ht="19.2" hidden="1" x14ac:dyDescent="0.5"/>
    <row r="802" s="1" customFormat="1" ht="19.2" hidden="1" x14ac:dyDescent="0.5"/>
    <row r="803" s="1" customFormat="1" ht="19.2" hidden="1" x14ac:dyDescent="0.5"/>
    <row r="804" s="1" customFormat="1" ht="19.2" hidden="1" x14ac:dyDescent="0.5"/>
    <row r="805" s="1" customFormat="1" ht="19.2" hidden="1" x14ac:dyDescent="0.5"/>
    <row r="806" s="1" customFormat="1" ht="19.2" hidden="1" x14ac:dyDescent="0.5"/>
    <row r="807" s="1" customFormat="1" ht="19.2" hidden="1" x14ac:dyDescent="0.5"/>
    <row r="808" s="1" customFormat="1" ht="19.2" hidden="1" x14ac:dyDescent="0.5"/>
    <row r="809" s="1" customFormat="1" ht="19.2" hidden="1" x14ac:dyDescent="0.5"/>
    <row r="810" s="1" customFormat="1" ht="19.2" hidden="1" x14ac:dyDescent="0.5"/>
    <row r="811" s="1" customFormat="1" ht="19.2" hidden="1" x14ac:dyDescent="0.5"/>
    <row r="812" s="1" customFormat="1" ht="19.2" hidden="1" x14ac:dyDescent="0.5"/>
    <row r="813" s="1" customFormat="1" ht="19.2" hidden="1" x14ac:dyDescent="0.5"/>
    <row r="814" s="1" customFormat="1" ht="19.2" hidden="1" x14ac:dyDescent="0.5"/>
    <row r="815" s="1" customFormat="1" ht="19.2" hidden="1" x14ac:dyDescent="0.5"/>
    <row r="816" s="1" customFormat="1" ht="19.2" hidden="1" x14ac:dyDescent="0.5"/>
    <row r="817" s="1" customFormat="1" ht="19.2" hidden="1" x14ac:dyDescent="0.5"/>
    <row r="818" s="1" customFormat="1" ht="19.2" hidden="1" x14ac:dyDescent="0.5"/>
    <row r="819" s="1" customFormat="1" ht="19.2" hidden="1" x14ac:dyDescent="0.5"/>
    <row r="820" s="1" customFormat="1" ht="19.2" hidden="1" x14ac:dyDescent="0.5"/>
    <row r="821" s="1" customFormat="1" ht="19.2" hidden="1" x14ac:dyDescent="0.5"/>
    <row r="822" s="1" customFormat="1" ht="19.2" hidden="1" x14ac:dyDescent="0.5"/>
    <row r="823" s="1" customFormat="1" ht="19.2" hidden="1" x14ac:dyDescent="0.5"/>
    <row r="824" s="1" customFormat="1" ht="19.2" hidden="1" x14ac:dyDescent="0.5"/>
    <row r="825" s="1" customFormat="1" ht="19.2" hidden="1" x14ac:dyDescent="0.5"/>
    <row r="826" s="1" customFormat="1" ht="19.2" hidden="1" x14ac:dyDescent="0.5"/>
    <row r="827" s="1" customFormat="1" ht="19.2" hidden="1" x14ac:dyDescent="0.5"/>
    <row r="828" s="1" customFormat="1" ht="19.2" hidden="1" x14ac:dyDescent="0.5"/>
    <row r="829" s="1" customFormat="1" ht="19.2" hidden="1" x14ac:dyDescent="0.5"/>
    <row r="830" s="1" customFormat="1" ht="19.2" hidden="1" x14ac:dyDescent="0.5"/>
    <row r="831" s="1" customFormat="1" ht="19.2" hidden="1" x14ac:dyDescent="0.5"/>
    <row r="832" s="1" customFormat="1" ht="19.2" hidden="1" x14ac:dyDescent="0.5"/>
    <row r="833" s="1" customFormat="1" ht="19.2" hidden="1" x14ac:dyDescent="0.5"/>
    <row r="834" s="1" customFormat="1" ht="19.2" hidden="1" x14ac:dyDescent="0.5"/>
    <row r="835" s="1" customFormat="1" ht="19.2" hidden="1" x14ac:dyDescent="0.5"/>
    <row r="836" s="1" customFormat="1" ht="19.2" hidden="1" x14ac:dyDescent="0.5"/>
    <row r="837" s="1" customFormat="1" ht="19.2" hidden="1" x14ac:dyDescent="0.5"/>
    <row r="838" s="1" customFormat="1" ht="19.2" hidden="1" x14ac:dyDescent="0.5"/>
    <row r="839" s="1" customFormat="1" ht="19.2" hidden="1" x14ac:dyDescent="0.5"/>
    <row r="840" s="1" customFormat="1" ht="19.2" hidden="1" x14ac:dyDescent="0.5"/>
    <row r="841" s="1" customFormat="1" ht="19.2" hidden="1" x14ac:dyDescent="0.5"/>
    <row r="842" s="1" customFormat="1" ht="19.2" hidden="1" x14ac:dyDescent="0.5"/>
    <row r="843" s="1" customFormat="1" ht="19.2" hidden="1" x14ac:dyDescent="0.5"/>
    <row r="844" s="1" customFormat="1" ht="19.2" hidden="1" x14ac:dyDescent="0.5"/>
    <row r="845" s="1" customFormat="1" ht="19.2" hidden="1" x14ac:dyDescent="0.5"/>
    <row r="846" s="1" customFormat="1" ht="19.2" hidden="1" x14ac:dyDescent="0.5"/>
    <row r="847" s="1" customFormat="1" ht="19.2" hidden="1" x14ac:dyDescent="0.5"/>
    <row r="848" s="1" customFormat="1" ht="19.2" hidden="1" x14ac:dyDescent="0.5"/>
    <row r="849" s="1" customFormat="1" ht="19.2" hidden="1" x14ac:dyDescent="0.5"/>
    <row r="850" s="1" customFormat="1" ht="19.2" hidden="1" x14ac:dyDescent="0.5"/>
    <row r="851" s="1" customFormat="1" ht="19.2" hidden="1" x14ac:dyDescent="0.5"/>
    <row r="852" s="1" customFormat="1" ht="19.2" hidden="1" x14ac:dyDescent="0.5"/>
    <row r="853" s="1" customFormat="1" ht="19.2" hidden="1" x14ac:dyDescent="0.5"/>
    <row r="854" s="1" customFormat="1" ht="19.2" hidden="1" x14ac:dyDescent="0.5"/>
    <row r="855" s="1" customFormat="1" ht="19.2" hidden="1" x14ac:dyDescent="0.5"/>
    <row r="856" s="1" customFormat="1" ht="19.2" hidden="1" x14ac:dyDescent="0.5"/>
    <row r="857" s="1" customFormat="1" ht="19.2" hidden="1" x14ac:dyDescent="0.5"/>
    <row r="858" s="1" customFormat="1" ht="19.2" hidden="1" x14ac:dyDescent="0.5"/>
    <row r="859" s="1" customFormat="1" ht="19.2" hidden="1" x14ac:dyDescent="0.5"/>
    <row r="860" s="1" customFormat="1" ht="19.2" hidden="1" x14ac:dyDescent="0.5"/>
    <row r="861" s="1" customFormat="1" ht="19.2" hidden="1" x14ac:dyDescent="0.5"/>
    <row r="862" s="1" customFormat="1" ht="19.2" hidden="1" x14ac:dyDescent="0.5"/>
    <row r="863" s="1" customFormat="1" ht="19.2" hidden="1" x14ac:dyDescent="0.5"/>
    <row r="864" s="1" customFormat="1" ht="19.2" hidden="1" x14ac:dyDescent="0.5"/>
    <row r="865" s="1" customFormat="1" ht="19.2" hidden="1" x14ac:dyDescent="0.5"/>
    <row r="866" s="1" customFormat="1" ht="19.2" hidden="1" x14ac:dyDescent="0.5"/>
    <row r="867" s="1" customFormat="1" ht="19.2" hidden="1" x14ac:dyDescent="0.5"/>
    <row r="868" s="1" customFormat="1" ht="19.2" hidden="1" x14ac:dyDescent="0.5"/>
    <row r="869" s="1" customFormat="1" ht="19.2" hidden="1" x14ac:dyDescent="0.5"/>
    <row r="870" s="1" customFormat="1" ht="19.2" hidden="1" x14ac:dyDescent="0.5"/>
    <row r="871" s="1" customFormat="1" ht="19.2" hidden="1" x14ac:dyDescent="0.5"/>
    <row r="872" s="1" customFormat="1" ht="19.2" hidden="1" x14ac:dyDescent="0.5"/>
    <row r="873" s="1" customFormat="1" ht="19.2" hidden="1" x14ac:dyDescent="0.5"/>
    <row r="874" s="1" customFormat="1" ht="19.2" hidden="1" x14ac:dyDescent="0.5"/>
    <row r="875" s="1" customFormat="1" ht="19.2" hidden="1" x14ac:dyDescent="0.5"/>
    <row r="876" s="1" customFormat="1" ht="19.2" hidden="1" x14ac:dyDescent="0.5"/>
    <row r="877" s="1" customFormat="1" ht="19.2" hidden="1" x14ac:dyDescent="0.5"/>
    <row r="878" s="1" customFormat="1" ht="19.2" hidden="1" x14ac:dyDescent="0.5"/>
    <row r="879" s="1" customFormat="1" ht="19.2" hidden="1" x14ac:dyDescent="0.5"/>
    <row r="880" s="1" customFormat="1" ht="19.2" hidden="1" x14ac:dyDescent="0.5"/>
    <row r="881" s="1" customFormat="1" ht="19.2" hidden="1" x14ac:dyDescent="0.5"/>
    <row r="882" s="1" customFormat="1" ht="19.2" hidden="1" x14ac:dyDescent="0.5"/>
    <row r="883" s="1" customFormat="1" ht="19.2" hidden="1" x14ac:dyDescent="0.5"/>
    <row r="884" s="1" customFormat="1" ht="19.2" hidden="1" x14ac:dyDescent="0.5"/>
    <row r="885" s="1" customFormat="1" ht="19.2" hidden="1" x14ac:dyDescent="0.5"/>
    <row r="886" s="1" customFormat="1" ht="19.2" hidden="1" x14ac:dyDescent="0.5"/>
    <row r="887" s="1" customFormat="1" ht="19.2" hidden="1" x14ac:dyDescent="0.5"/>
    <row r="888" s="1" customFormat="1" ht="19.2" hidden="1" x14ac:dyDescent="0.5"/>
    <row r="889" s="1" customFormat="1" ht="19.2" hidden="1" x14ac:dyDescent="0.5"/>
    <row r="890" s="1" customFormat="1" ht="19.2" hidden="1" x14ac:dyDescent="0.5"/>
    <row r="891" s="1" customFormat="1" ht="19.2" hidden="1" x14ac:dyDescent="0.5"/>
    <row r="892" s="1" customFormat="1" ht="19.2" hidden="1" x14ac:dyDescent="0.5"/>
    <row r="893" s="1" customFormat="1" ht="19.2" hidden="1" x14ac:dyDescent="0.5"/>
    <row r="894" s="1" customFormat="1" ht="19.2" hidden="1" x14ac:dyDescent="0.5"/>
    <row r="895" s="1" customFormat="1" ht="19.2" hidden="1" x14ac:dyDescent="0.5"/>
    <row r="896" s="1" customFormat="1" ht="19.2" hidden="1" x14ac:dyDescent="0.5"/>
    <row r="897" s="1" customFormat="1" ht="19.2" hidden="1" x14ac:dyDescent="0.5"/>
    <row r="898" s="1" customFormat="1" ht="19.2" hidden="1" x14ac:dyDescent="0.5"/>
    <row r="899" s="1" customFormat="1" ht="19.2" hidden="1" x14ac:dyDescent="0.5"/>
    <row r="900" s="1" customFormat="1" ht="19.2" hidden="1" x14ac:dyDescent="0.5"/>
    <row r="901" s="1" customFormat="1" ht="19.2" hidden="1" x14ac:dyDescent="0.5"/>
    <row r="902" s="1" customFormat="1" ht="19.2" hidden="1" x14ac:dyDescent="0.5"/>
    <row r="903" s="1" customFormat="1" ht="19.2" hidden="1" x14ac:dyDescent="0.5"/>
    <row r="904" s="1" customFormat="1" ht="19.2" hidden="1" x14ac:dyDescent="0.5"/>
    <row r="905" s="1" customFormat="1" ht="19.2" hidden="1" x14ac:dyDescent="0.5"/>
    <row r="906" s="1" customFormat="1" ht="19.2" hidden="1" x14ac:dyDescent="0.5"/>
    <row r="907" s="1" customFormat="1" ht="19.2" hidden="1" x14ac:dyDescent="0.5"/>
    <row r="908" s="1" customFormat="1" ht="19.2" hidden="1" x14ac:dyDescent="0.5"/>
    <row r="909" s="1" customFormat="1" ht="19.2" hidden="1" x14ac:dyDescent="0.5"/>
    <row r="910" s="1" customFormat="1" ht="19.2" hidden="1" x14ac:dyDescent="0.5"/>
    <row r="911" s="1" customFormat="1" ht="19.2" hidden="1" x14ac:dyDescent="0.5"/>
    <row r="912" s="1" customFormat="1" ht="19.2" hidden="1" x14ac:dyDescent="0.5"/>
    <row r="913" s="1" customFormat="1" ht="19.2" hidden="1" x14ac:dyDescent="0.5"/>
    <row r="914" s="1" customFormat="1" ht="19.2" hidden="1" x14ac:dyDescent="0.5"/>
    <row r="915" s="1" customFormat="1" ht="19.2" hidden="1" x14ac:dyDescent="0.5"/>
    <row r="916" s="1" customFormat="1" ht="19.2" hidden="1" x14ac:dyDescent="0.5"/>
    <row r="917" s="1" customFormat="1" ht="19.2" hidden="1" x14ac:dyDescent="0.5"/>
    <row r="918" s="1" customFormat="1" ht="19.2" hidden="1" x14ac:dyDescent="0.5"/>
    <row r="919" s="1" customFormat="1" ht="19.2" hidden="1" x14ac:dyDescent="0.5"/>
    <row r="920" s="1" customFormat="1" ht="19.2" hidden="1" x14ac:dyDescent="0.5"/>
    <row r="921" s="1" customFormat="1" ht="19.2" hidden="1" x14ac:dyDescent="0.5"/>
    <row r="922" s="1" customFormat="1" ht="19.2" hidden="1" x14ac:dyDescent="0.5"/>
    <row r="923" s="1" customFormat="1" ht="19.2" hidden="1" x14ac:dyDescent="0.5"/>
    <row r="924" s="1" customFormat="1" ht="19.2" hidden="1" x14ac:dyDescent="0.5"/>
    <row r="925" s="1" customFormat="1" ht="19.2" hidden="1" x14ac:dyDescent="0.5"/>
    <row r="926" s="1" customFormat="1" ht="19.2" hidden="1" x14ac:dyDescent="0.5"/>
    <row r="927" s="1" customFormat="1" ht="19.2" hidden="1" x14ac:dyDescent="0.5"/>
    <row r="928" s="1" customFormat="1" ht="19.2" hidden="1" x14ac:dyDescent="0.5"/>
    <row r="929" s="1" customFormat="1" ht="19.2" hidden="1" x14ac:dyDescent="0.5"/>
    <row r="930" s="1" customFormat="1" ht="19.2" hidden="1" x14ac:dyDescent="0.5"/>
    <row r="931" s="1" customFormat="1" ht="19.2" hidden="1" x14ac:dyDescent="0.5"/>
    <row r="932" s="1" customFormat="1" ht="19.2" hidden="1" x14ac:dyDescent="0.5"/>
    <row r="933" s="1" customFormat="1" ht="19.2" hidden="1" x14ac:dyDescent="0.5"/>
    <row r="934" s="1" customFormat="1" ht="19.2" hidden="1" x14ac:dyDescent="0.5"/>
    <row r="935" s="1" customFormat="1" ht="19.2" hidden="1" x14ac:dyDescent="0.5"/>
    <row r="936" s="1" customFormat="1" ht="19.2" hidden="1" x14ac:dyDescent="0.5"/>
    <row r="937" s="1" customFormat="1" ht="19.2" hidden="1" x14ac:dyDescent="0.5"/>
    <row r="938" s="1" customFormat="1" ht="19.2" hidden="1" x14ac:dyDescent="0.5"/>
    <row r="939" s="1" customFormat="1" ht="19.2" hidden="1" x14ac:dyDescent="0.5"/>
    <row r="940" s="1" customFormat="1" ht="19.2" hidden="1" x14ac:dyDescent="0.5"/>
    <row r="941" s="1" customFormat="1" ht="19.2" hidden="1" x14ac:dyDescent="0.5"/>
    <row r="942" s="1" customFormat="1" ht="19.2" hidden="1" x14ac:dyDescent="0.5"/>
    <row r="943" s="1" customFormat="1" ht="19.2" hidden="1" x14ac:dyDescent="0.5"/>
    <row r="944" s="1" customFormat="1" ht="19.2" hidden="1" x14ac:dyDescent="0.5"/>
    <row r="945" s="1" customFormat="1" ht="19.2" hidden="1" x14ac:dyDescent="0.5"/>
    <row r="946" s="1" customFormat="1" ht="19.2" hidden="1" x14ac:dyDescent="0.5"/>
    <row r="947" s="1" customFormat="1" ht="19.2" hidden="1" x14ac:dyDescent="0.5"/>
    <row r="948" s="1" customFormat="1" ht="19.2" hidden="1" x14ac:dyDescent="0.5"/>
    <row r="949" s="1" customFormat="1" ht="19.2" hidden="1" x14ac:dyDescent="0.5"/>
    <row r="950" s="1" customFormat="1" ht="19.2" hidden="1" x14ac:dyDescent="0.5"/>
  </sheetData>
  <sheetProtection algorithmName="SHA-512" hashValue="/BGotlMajU279JG8iiT/jfTFd4vi1XLRGdJVpO5elW+2u/Pps095c200g8IlR8pw5Qp6/X4yiF2MU9E7Ur0gvA==" saltValue="F5Jv5C0EID/5s5ccrVWuBg==" spinCount="100000" sheet="1" objects="1" scenarios="1" selectLockedCells="1"/>
  <mergeCells count="127">
    <mergeCell ref="A9:A10"/>
    <mergeCell ref="A220:C220"/>
    <mergeCell ref="D220:G220"/>
    <mergeCell ref="A221:C221"/>
    <mergeCell ref="D221:G221"/>
    <mergeCell ref="A222:E222"/>
    <mergeCell ref="A217:C217"/>
    <mergeCell ref="D217:G217"/>
    <mergeCell ref="A218:C218"/>
    <mergeCell ref="D218:G218"/>
    <mergeCell ref="A219:C219"/>
    <mergeCell ref="D219:G219"/>
    <mergeCell ref="A214:C214"/>
    <mergeCell ref="D214:G214"/>
    <mergeCell ref="A215:C215"/>
    <mergeCell ref="D215:G215"/>
    <mergeCell ref="A216:C216"/>
    <mergeCell ref="D216:G216"/>
    <mergeCell ref="A212:C212"/>
    <mergeCell ref="D212:G212"/>
    <mergeCell ref="A213:C213"/>
    <mergeCell ref="D213:G213"/>
    <mergeCell ref="A210:C210"/>
    <mergeCell ref="D210:G210"/>
    <mergeCell ref="A211:C211"/>
    <mergeCell ref="D211:G211"/>
    <mergeCell ref="A207:C207"/>
    <mergeCell ref="D207:G207"/>
    <mergeCell ref="A208:C208"/>
    <mergeCell ref="D208:G208"/>
    <mergeCell ref="A209:C209"/>
    <mergeCell ref="D209:G209"/>
    <mergeCell ref="A202:C202"/>
    <mergeCell ref="D202:G202"/>
    <mergeCell ref="A205:C205"/>
    <mergeCell ref="D205:G205"/>
    <mergeCell ref="A206:C206"/>
    <mergeCell ref="D206:G206"/>
    <mergeCell ref="A199:C199"/>
    <mergeCell ref="D199:G199"/>
    <mergeCell ref="A200:C200"/>
    <mergeCell ref="D200:G200"/>
    <mergeCell ref="A201:C201"/>
    <mergeCell ref="D201:G201"/>
    <mergeCell ref="A203:C203"/>
    <mergeCell ref="D203:G203"/>
    <mergeCell ref="A204:C204"/>
    <mergeCell ref="D204:G204"/>
    <mergeCell ref="A196:C196"/>
    <mergeCell ref="D196:G196"/>
    <mergeCell ref="A197:C197"/>
    <mergeCell ref="D197:G197"/>
    <mergeCell ref="A198:C198"/>
    <mergeCell ref="D198:G198"/>
    <mergeCell ref="A193:C193"/>
    <mergeCell ref="D193:G193"/>
    <mergeCell ref="A194:C194"/>
    <mergeCell ref="D194:G194"/>
    <mergeCell ref="A195:C195"/>
    <mergeCell ref="D195:G195"/>
    <mergeCell ref="A190:C190"/>
    <mergeCell ref="D190:G190"/>
    <mergeCell ref="A191:C191"/>
    <mergeCell ref="D191:G191"/>
    <mergeCell ref="A192:C192"/>
    <mergeCell ref="D192:G192"/>
    <mergeCell ref="A186:C186"/>
    <mergeCell ref="D186:G186"/>
    <mergeCell ref="B187:G187"/>
    <mergeCell ref="A188:C188"/>
    <mergeCell ref="D188:G188"/>
    <mergeCell ref="A189:C189"/>
    <mergeCell ref="D189:G189"/>
    <mergeCell ref="A184:C184"/>
    <mergeCell ref="D184:G184"/>
    <mergeCell ref="A185:C185"/>
    <mergeCell ref="D185:G185"/>
    <mergeCell ref="A181:C181"/>
    <mergeCell ref="D181:G181"/>
    <mergeCell ref="A182:C182"/>
    <mergeCell ref="D182:G182"/>
    <mergeCell ref="A183:C183"/>
    <mergeCell ref="D183:G183"/>
    <mergeCell ref="A178:C178"/>
    <mergeCell ref="D178:G178"/>
    <mergeCell ref="A179:C179"/>
    <mergeCell ref="D179:G179"/>
    <mergeCell ref="A180:C180"/>
    <mergeCell ref="D180:G180"/>
    <mergeCell ref="A175:C175"/>
    <mergeCell ref="D175:G175"/>
    <mergeCell ref="A176:C176"/>
    <mergeCell ref="D176:G176"/>
    <mergeCell ref="A177:C177"/>
    <mergeCell ref="D177:G177"/>
    <mergeCell ref="A172:C172"/>
    <mergeCell ref="D172:G172"/>
    <mergeCell ref="A173:C173"/>
    <mergeCell ref="D173:G173"/>
    <mergeCell ref="A174:C174"/>
    <mergeCell ref="D174:G174"/>
    <mergeCell ref="A169:C169"/>
    <mergeCell ref="D169:G169"/>
    <mergeCell ref="A170:C170"/>
    <mergeCell ref="D170:G170"/>
    <mergeCell ref="A171:C171"/>
    <mergeCell ref="D171:G171"/>
    <mergeCell ref="A167:C167"/>
    <mergeCell ref="D167:G167"/>
    <mergeCell ref="A168:C168"/>
    <mergeCell ref="D168:G168"/>
    <mergeCell ref="A163:C163"/>
    <mergeCell ref="D163:G163"/>
    <mergeCell ref="A164:C164"/>
    <mergeCell ref="D164:G164"/>
    <mergeCell ref="A165:C165"/>
    <mergeCell ref="D165:G165"/>
    <mergeCell ref="H111:H112"/>
    <mergeCell ref="I111:I112"/>
    <mergeCell ref="A161:C161"/>
    <mergeCell ref="D161:G161"/>
    <mergeCell ref="A162:C162"/>
    <mergeCell ref="D162:G162"/>
    <mergeCell ref="A27:G27"/>
    <mergeCell ref="E51:F51"/>
    <mergeCell ref="A166:C166"/>
    <mergeCell ref="D166:G166"/>
  </mergeCells>
  <printOptions horizontalCentered="1"/>
  <pageMargins left="0.23622047244094491" right="0.23622047244094491" top="0.74803149606299213" bottom="0.74803149606299213" header="0.31496062992125984" footer="0.31496062992125984"/>
  <pageSetup scale="81" fitToHeight="0" orientation="portrait" horizontalDpi="4294967292" verticalDpi="4294967292" r:id="rId1"/>
  <headerFooter>
    <oddFooter>&amp;C&amp;"Gill Sans MT,Regular"&amp;11Page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Applicant Information</vt:lpstr>
      <vt:lpstr>Basic</vt:lpstr>
      <vt:lpstr>Standard</vt:lpstr>
      <vt:lpstr>Superior</vt:lpstr>
      <vt:lpstr>Ultra </vt:lpstr>
      <vt:lpstr>Total </vt:lpstr>
      <vt:lpstr>Africa</vt:lpstr>
      <vt:lpstr>Standard!age</vt:lpstr>
      <vt:lpstr>Superior!age</vt:lpstr>
      <vt:lpstr>'Total '!age</vt:lpstr>
      <vt:lpstr>'Ultra '!age</vt:lpstr>
      <vt:lpstr>age</vt:lpstr>
      <vt:lpstr>AgtName</vt:lpstr>
      <vt:lpstr>ApplAge</vt:lpstr>
      <vt:lpstr>ApplName</vt:lpstr>
      <vt:lpstr>Asia</vt:lpstr>
      <vt:lpstr>Countries</vt:lpstr>
      <vt:lpstr>Country</vt:lpstr>
      <vt:lpstr>Deductible</vt:lpstr>
      <vt:lpstr>NumChild</vt:lpstr>
      <vt:lpstr>NumChild2</vt:lpstr>
      <vt:lpstr>NumChild3</vt:lpstr>
      <vt:lpstr>NumChild4</vt:lpstr>
      <vt:lpstr>NumChild5</vt:lpstr>
      <vt:lpstr>NumChild6</vt:lpstr>
      <vt:lpstr>'Applicant Information'!Print_Area</vt:lpstr>
      <vt:lpstr>Standard!Print_Area</vt:lpstr>
      <vt:lpstr>Superior!Print_Area</vt:lpstr>
      <vt:lpstr>'Total '!Print_Area</vt:lpstr>
      <vt:lpstr>'Ultra '!Print_Area</vt:lpstr>
      <vt:lpstr>Rgn</vt:lpstr>
      <vt:lpstr>SouthEastAsia</vt:lpstr>
      <vt:lpstr>SpcAge</vt:lpstr>
      <vt:lpstr>VERSION</vt:lpstr>
    </vt:vector>
  </TitlesOfParts>
  <Company>Hatchboard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VUMI</dc:creator>
  <cp:lastModifiedBy>Daniela Chipe</cp:lastModifiedBy>
  <cp:lastPrinted>2020-03-10T19:38:19Z</cp:lastPrinted>
  <dcterms:created xsi:type="dcterms:W3CDTF">2012-09-13T01:40:26Z</dcterms:created>
  <dcterms:modified xsi:type="dcterms:W3CDTF">2024-05-20T14:29:42Z</dcterms:modified>
</cp:coreProperties>
</file>