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karol\OneDrive\Área de Trabalho\"/>
    </mc:Choice>
  </mc:AlternateContent>
  <bookViews>
    <workbookView xWindow="0" yWindow="0" windowWidth="20490" windowHeight="8205"/>
  </bookViews>
  <sheets>
    <sheet name="Desperdícios Diário Geral" sheetId="1" r:id="rId1"/>
    <sheet name=" Controle Semanal Geral" sheetId="2" r:id="rId2"/>
    <sheet name="Controle Semanal Categoria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5" l="1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2" i="5" l="1"/>
  <c r="C2" i="5"/>
  <c r="A3" i="1"/>
  <c r="E6" i="1"/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A2" i="1"/>
  <c r="A4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E5" i="1"/>
  <c r="E4" i="1"/>
  <c r="E3" i="1"/>
  <c r="E2" i="1"/>
  <c r="B34" i="2"/>
  <c r="B30" i="2"/>
  <c r="B23" i="2"/>
  <c r="B16" i="2"/>
  <c r="B9" i="2"/>
  <c r="A101" i="1"/>
  <c r="E100" i="1"/>
  <c r="A100" i="1"/>
  <c r="E99" i="1"/>
  <c r="A99" i="1"/>
  <c r="E98" i="1"/>
  <c r="A98" i="1"/>
  <c r="E97" i="1"/>
  <c r="A97" i="1"/>
  <c r="E96" i="1"/>
  <c r="A96" i="1"/>
  <c r="E95" i="1"/>
  <c r="A95" i="1"/>
  <c r="E94" i="1"/>
  <c r="A94" i="1"/>
  <c r="E93" i="1"/>
  <c r="A93" i="1"/>
  <c r="E92" i="1"/>
  <c r="A92" i="1"/>
  <c r="E91" i="1"/>
  <c r="A91" i="1"/>
  <c r="E90" i="1"/>
  <c r="A90" i="1"/>
  <c r="E89" i="1"/>
  <c r="A89" i="1"/>
  <c r="E88" i="1"/>
  <c r="A88" i="1"/>
  <c r="E87" i="1"/>
  <c r="A87" i="1"/>
  <c r="E86" i="1"/>
  <c r="A86" i="1"/>
  <c r="E85" i="1"/>
  <c r="A85" i="1"/>
  <c r="E84" i="1"/>
  <c r="A84" i="1"/>
  <c r="E83" i="1"/>
  <c r="A83" i="1"/>
  <c r="E82" i="1"/>
  <c r="A82" i="1"/>
  <c r="E81" i="1"/>
  <c r="A81" i="1"/>
  <c r="E80" i="1"/>
  <c r="A80" i="1"/>
  <c r="E79" i="1"/>
  <c r="A79" i="1"/>
  <c r="E78" i="1"/>
  <c r="A78" i="1"/>
  <c r="E77" i="1"/>
  <c r="A77" i="1"/>
  <c r="E76" i="1"/>
  <c r="A76" i="1"/>
  <c r="E75" i="1"/>
  <c r="A75" i="1"/>
  <c r="E74" i="1"/>
  <c r="A74" i="1"/>
  <c r="E73" i="1"/>
  <c r="A73" i="1"/>
  <c r="E72" i="1"/>
  <c r="A72" i="1"/>
  <c r="E71" i="1"/>
  <c r="A71" i="1"/>
  <c r="E70" i="1"/>
  <c r="A70" i="1"/>
  <c r="E69" i="1"/>
  <c r="A69" i="1"/>
  <c r="E68" i="1"/>
  <c r="A68" i="1"/>
  <c r="E67" i="1"/>
  <c r="A67" i="1"/>
  <c r="E66" i="1"/>
  <c r="A66" i="1"/>
  <c r="E65" i="1"/>
  <c r="A65" i="1"/>
  <c r="E64" i="1"/>
  <c r="A64" i="1"/>
  <c r="E63" i="1"/>
  <c r="A63" i="1"/>
  <c r="E62" i="1"/>
  <c r="A62" i="1"/>
  <c r="E61" i="1"/>
  <c r="A61" i="1"/>
  <c r="E60" i="1"/>
  <c r="A60" i="1"/>
  <c r="E59" i="1"/>
  <c r="A59" i="1"/>
  <c r="E58" i="1"/>
  <c r="A58" i="1"/>
  <c r="E57" i="1"/>
  <c r="A57" i="1"/>
  <c r="E56" i="1"/>
  <c r="A56" i="1"/>
  <c r="E55" i="1"/>
  <c r="A55" i="1"/>
  <c r="E54" i="1"/>
  <c r="A54" i="1"/>
  <c r="E53" i="1"/>
  <c r="A53" i="1"/>
  <c r="E52" i="1"/>
  <c r="A52" i="1"/>
  <c r="E51" i="1"/>
  <c r="A51" i="1"/>
  <c r="E50" i="1"/>
  <c r="A50" i="1"/>
  <c r="E49" i="1"/>
  <c r="A49" i="1"/>
  <c r="E48" i="1"/>
  <c r="A48" i="1"/>
  <c r="E47" i="1"/>
  <c r="A47" i="1"/>
  <c r="E46" i="1"/>
  <c r="A46" i="1"/>
  <c r="E45" i="1"/>
  <c r="A45" i="1"/>
  <c r="E44" i="1"/>
  <c r="A44" i="1"/>
  <c r="E43" i="1"/>
  <c r="A43" i="1"/>
  <c r="E42" i="1"/>
  <c r="A42" i="1"/>
  <c r="E41" i="1"/>
  <c r="A41" i="1"/>
  <c r="E40" i="1"/>
  <c r="A40" i="1"/>
  <c r="E39" i="1"/>
  <c r="A39" i="1"/>
  <c r="E38" i="1"/>
  <c r="A38" i="1"/>
  <c r="E37" i="1"/>
  <c r="A37" i="1"/>
  <c r="E36" i="1"/>
  <c r="A36" i="1"/>
  <c r="E35" i="1"/>
  <c r="A35" i="1"/>
  <c r="E34" i="1"/>
  <c r="A34" i="1"/>
  <c r="E33" i="1"/>
  <c r="A33" i="1"/>
  <c r="E32" i="1"/>
  <c r="A32" i="1"/>
  <c r="E31" i="1"/>
  <c r="A31" i="1"/>
  <c r="A30" i="1"/>
  <c r="E30" i="1" l="1"/>
  <c r="E102" i="1" s="1"/>
</calcChain>
</file>

<file path=xl/sharedStrings.xml><?xml version="1.0" encoding="utf-8"?>
<sst xmlns="http://schemas.openxmlformats.org/spreadsheetml/2006/main" count="97" uniqueCount="52">
  <si>
    <t>ID do Item</t>
  </si>
  <si>
    <t>Nome do Item</t>
  </si>
  <si>
    <t>Quantidade do Item (kg)</t>
  </si>
  <si>
    <t>Valor do Item por kg (R$)</t>
  </si>
  <si>
    <t>Valor Total do Item (R$)</t>
  </si>
  <si>
    <t>Valor total</t>
  </si>
  <si>
    <t>TOTAL:</t>
  </si>
  <si>
    <t>Data</t>
  </si>
  <si>
    <t>Desperdício em R$</t>
  </si>
  <si>
    <t>Dia 1</t>
  </si>
  <si>
    <t>Dia 2</t>
  </si>
  <si>
    <t>Dia 3</t>
  </si>
  <si>
    <t>Dia 4</t>
  </si>
  <si>
    <t>Dia 5</t>
  </si>
  <si>
    <t>Dia 6</t>
  </si>
  <si>
    <t>Dia 7</t>
  </si>
  <si>
    <t>Total Semana 1</t>
  </si>
  <si>
    <t>Dia 9</t>
  </si>
  <si>
    <t>Dia 10</t>
  </si>
  <si>
    <t>Dia 11</t>
  </si>
  <si>
    <t>Dia 12</t>
  </si>
  <si>
    <t>Dia 13</t>
  </si>
  <si>
    <t>Dia 14</t>
  </si>
  <si>
    <t>Total Semana 2</t>
  </si>
  <si>
    <t>Dia 16</t>
  </si>
  <si>
    <t>Dia 17</t>
  </si>
  <si>
    <t>Dia 18</t>
  </si>
  <si>
    <t>Dia 19</t>
  </si>
  <si>
    <t>Dia 20</t>
  </si>
  <si>
    <t>Dia 21</t>
  </si>
  <si>
    <t>Total Semana 3</t>
  </si>
  <si>
    <t>Dia 23</t>
  </si>
  <si>
    <t>Dia 24</t>
  </si>
  <si>
    <t>Dia 25</t>
  </si>
  <si>
    <t>Dia 26</t>
  </si>
  <si>
    <t>Dia 27</t>
  </si>
  <si>
    <t>Dia 28</t>
  </si>
  <si>
    <t>Total Semana 4</t>
  </si>
  <si>
    <t>Dia 30</t>
  </si>
  <si>
    <t>Dia 31</t>
  </si>
  <si>
    <t>Total Mensal</t>
  </si>
  <si>
    <t>Categorias</t>
  </si>
  <si>
    <t>Carnes</t>
  </si>
  <si>
    <t>Porcionados</t>
  </si>
  <si>
    <t>Polpas</t>
  </si>
  <si>
    <t>Sucos</t>
  </si>
  <si>
    <t xml:space="preserve"> Desperdício (R$)</t>
  </si>
  <si>
    <t xml:space="preserve"> Legumes e verduras</t>
  </si>
  <si>
    <t>Pães</t>
  </si>
  <si>
    <t>Desperdício em (kg)</t>
  </si>
  <si>
    <t>Bebidas</t>
  </si>
  <si>
    <t>Total Mensal 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</si>
</sst>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\R\$\ #,##0.0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242424"/>
      <name val="Aptos Narrow"/>
      <charset val="1"/>
    </font>
    <font>
      <sz val="12"/>
      <color theme="0"/>
      <name val="Aptos Narrow"/>
      <charset val="1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5"/>
      </bottom>
      <diagonal/>
    </border>
    <border>
      <left/>
      <right style="thin">
        <color theme="0" tint="-0.34998626667073579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/>
      <bottom style="thin">
        <color theme="9" tint="-0.249977111117893"/>
      </bottom>
      <diagonal/>
    </border>
    <border>
      <left style="thin">
        <color theme="5"/>
      </left>
      <right style="thin">
        <color theme="1"/>
      </right>
      <top/>
      <bottom style="thin">
        <color theme="9" tint="-0.249977111117893"/>
      </bottom>
      <diagonal/>
    </border>
    <border>
      <left style="thin">
        <color theme="5"/>
      </left>
      <right style="thin">
        <color theme="1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1"/>
      </right>
      <top/>
      <bottom style="thin">
        <color theme="9" tint="-0.249977111117893"/>
      </bottom>
      <diagonal/>
    </border>
    <border>
      <left/>
      <right style="thin">
        <color theme="1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1"/>
      </left>
      <right/>
      <top/>
      <bottom style="thin">
        <color rgb="FFFF0000"/>
      </bottom>
      <diagonal/>
    </border>
    <border>
      <left style="thin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 style="thin">
        <color theme="1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theme="1"/>
      </left>
      <right style="thin">
        <color rgb="FFFF0000"/>
      </right>
      <top/>
      <bottom style="thin">
        <color theme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theme="9" tint="-0.249977111117893"/>
      </bottom>
      <diagonal/>
    </border>
    <border>
      <left style="thin">
        <color rgb="FFFF0000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rgb="FFFF0000"/>
      </left>
      <right style="thin">
        <color theme="9" tint="-0.249977111117893"/>
      </right>
      <top style="thin">
        <color theme="9" tint="-0.249977111117893"/>
      </top>
      <bottom/>
      <diagonal/>
    </border>
  </borders>
  <cellStyleXfs count="2">
    <xf numFmtId="0" fontId="0" fillId="0" borderId="0"/>
    <xf numFmtId="44" fontId="16" fillId="0" borderId="0" applyFont="0" applyFill="0" applyBorder="0" applyAlignment="0" applyProtection="0"/>
  </cellStyleXfs>
  <cellXfs count="1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6" borderId="0" xfId="0" applyFill="1"/>
    <xf numFmtId="0" fontId="2" fillId="2" borderId="2" xfId="0" applyFont="1" applyFill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/>
    </xf>
    <xf numFmtId="164" fontId="14" fillId="4" borderId="3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0" fillId="0" borderId="0" xfId="0" applyProtection="1">
      <protection locked="0"/>
    </xf>
    <xf numFmtId="164" fontId="13" fillId="0" borderId="0" xfId="0" applyNumberFormat="1" applyFont="1" applyAlignment="1" applyProtection="1">
      <alignment horizontal="center"/>
      <protection locked="0"/>
    </xf>
    <xf numFmtId="164" fontId="1" fillId="3" borderId="0" xfId="0" applyNumberFormat="1" applyFont="1" applyFill="1" applyAlignment="1" applyProtection="1">
      <alignment horizontal="center"/>
      <protection locked="0"/>
    </xf>
    <xf numFmtId="164" fontId="0" fillId="6" borderId="0" xfId="0" applyNumberFormat="1" applyFill="1" applyProtection="1">
      <protection locked="0"/>
    </xf>
    <xf numFmtId="164" fontId="0" fillId="0" borderId="0" xfId="0" applyNumberFormat="1" applyProtection="1">
      <protection locked="0"/>
    </xf>
    <xf numFmtId="0" fontId="2" fillId="2" borderId="0" xfId="0" applyFont="1" applyFill="1" applyAlignment="1" applyProtection="1">
      <alignment horizontal="center" vertical="center"/>
    </xf>
    <xf numFmtId="0" fontId="8" fillId="5" borderId="0" xfId="0" applyFont="1" applyFill="1" applyAlignment="1" applyProtection="1">
      <alignment horizontal="center" vertical="top"/>
    </xf>
    <xf numFmtId="0" fontId="4" fillId="6" borderId="0" xfId="0" applyFont="1" applyFill="1" applyProtection="1"/>
    <xf numFmtId="0" fontId="0" fillId="5" borderId="0" xfId="0" applyFill="1" applyAlignment="1" applyProtection="1">
      <alignment horizontal="center"/>
    </xf>
    <xf numFmtId="0" fontId="7" fillId="6" borderId="0" xfId="0" applyFont="1" applyFill="1" applyProtection="1"/>
    <xf numFmtId="0" fontId="0" fillId="5" borderId="0" xfId="0" applyFont="1" applyFill="1" applyAlignment="1" applyProtection="1">
      <alignment horizontal="center"/>
    </xf>
    <xf numFmtId="0" fontId="6" fillId="6" borderId="0" xfId="0" applyFont="1" applyFill="1" applyProtection="1"/>
    <xf numFmtId="0" fontId="10" fillId="5" borderId="0" xfId="0" applyFont="1" applyFill="1" applyProtection="1"/>
    <xf numFmtId="0" fontId="11" fillId="8" borderId="0" xfId="0" applyFont="1" applyFill="1" applyAlignment="1" applyProtection="1">
      <alignment horizontal="center"/>
    </xf>
    <xf numFmtId="0" fontId="9" fillId="7" borderId="0" xfId="0" applyFont="1" applyFill="1" applyProtection="1"/>
    <xf numFmtId="0" fontId="0" fillId="0" borderId="0" xfId="0" applyProtection="1"/>
    <xf numFmtId="0" fontId="2" fillId="2" borderId="1" xfId="0" applyFont="1" applyFill="1" applyBorder="1" applyAlignment="1" applyProtection="1">
      <alignment horizontal="center" vertical="center"/>
      <protection locked="0"/>
    </xf>
    <xf numFmtId="165" fontId="13" fillId="0" borderId="2" xfId="0" applyNumberFormat="1" applyFont="1" applyBorder="1" applyAlignment="1" applyProtection="1">
      <alignment horizontal="center"/>
      <protection locked="0"/>
    </xf>
    <xf numFmtId="165" fontId="5" fillId="7" borderId="2" xfId="0" applyNumberFormat="1" applyFont="1" applyFill="1" applyBorder="1" applyProtection="1">
      <protection locked="0"/>
    </xf>
    <xf numFmtId="165" fontId="5" fillId="7" borderId="0" xfId="0" applyNumberFormat="1" applyFont="1" applyFill="1" applyProtection="1">
      <protection locked="0"/>
    </xf>
    <xf numFmtId="165" fontId="12" fillId="4" borderId="4" xfId="0" applyNumberFormat="1" applyFont="1" applyFill="1" applyBorder="1" applyAlignment="1" applyProtection="1">
      <alignment horizontal="center"/>
    </xf>
    <xf numFmtId="165" fontId="5" fillId="4" borderId="4" xfId="0" applyNumberFormat="1" applyFont="1" applyFill="1" applyBorder="1" applyAlignment="1" applyProtection="1">
      <alignment horizontal="center"/>
    </xf>
    <xf numFmtId="165" fontId="13" fillId="7" borderId="5" xfId="0" applyNumberFormat="1" applyFont="1" applyFill="1" applyBorder="1" applyAlignment="1" applyProtection="1">
      <alignment horizontal="center"/>
      <protection locked="0"/>
    </xf>
    <xf numFmtId="165" fontId="13" fillId="0" borderId="6" xfId="0" applyNumberFormat="1" applyFont="1" applyBorder="1" applyAlignment="1" applyProtection="1">
      <alignment horizontal="center"/>
      <protection locked="0"/>
    </xf>
    <xf numFmtId="165" fontId="13" fillId="0" borderId="7" xfId="0" applyNumberFormat="1" applyFont="1" applyBorder="1" applyAlignment="1" applyProtection="1">
      <alignment horizontal="center"/>
      <protection locked="0"/>
    </xf>
    <xf numFmtId="165" fontId="13" fillId="0" borderId="8" xfId="0" applyNumberFormat="1" applyFont="1" applyBorder="1" applyAlignment="1" applyProtection="1">
      <alignment horizontal="center"/>
      <protection locked="0"/>
    </xf>
    <xf numFmtId="165" fontId="13" fillId="0" borderId="9" xfId="0" applyNumberFormat="1" applyFont="1" applyBorder="1" applyAlignment="1" applyProtection="1">
      <alignment horizontal="center"/>
      <protection locked="0"/>
    </xf>
    <xf numFmtId="165" fontId="13" fillId="0" borderId="10" xfId="0" applyNumberFormat="1" applyFont="1" applyBorder="1" applyAlignment="1" applyProtection="1">
      <alignment horizontal="center"/>
      <protection locked="0"/>
    </xf>
    <xf numFmtId="0" fontId="8" fillId="5" borderId="12" xfId="0" applyFont="1" applyFill="1" applyBorder="1" applyAlignment="1" applyProtection="1">
      <alignment horizontal="center" vertical="top"/>
    </xf>
    <xf numFmtId="165" fontId="5" fillId="4" borderId="3" xfId="0" applyNumberFormat="1" applyFont="1" applyFill="1" applyBorder="1" applyAlignment="1" applyProtection="1">
      <alignment horizontal="center"/>
    </xf>
    <xf numFmtId="0" fontId="0" fillId="5" borderId="12" xfId="0" applyFill="1" applyBorder="1" applyAlignment="1" applyProtection="1">
      <alignment horizontal="center"/>
    </xf>
    <xf numFmtId="0" fontId="0" fillId="5" borderId="12" xfId="0" applyFont="1" applyFill="1" applyBorder="1" applyAlignment="1" applyProtection="1">
      <alignment horizontal="center"/>
    </xf>
    <xf numFmtId="165" fontId="12" fillId="4" borderId="3" xfId="0" applyNumberFormat="1" applyFont="1" applyFill="1" applyBorder="1" applyAlignment="1" applyProtection="1">
      <alignment horizontal="center"/>
    </xf>
    <xf numFmtId="0" fontId="10" fillId="5" borderId="12" xfId="0" applyFont="1" applyFill="1" applyBorder="1" applyProtection="1"/>
    <xf numFmtId="0" fontId="11" fillId="8" borderId="12" xfId="0" applyFont="1" applyFill="1" applyBorder="1" applyAlignment="1" applyProtection="1">
      <alignment horizontal="center"/>
    </xf>
    <xf numFmtId="165" fontId="5" fillId="7" borderId="9" xfId="0" applyNumberFormat="1" applyFont="1" applyFill="1" applyBorder="1" applyAlignment="1" applyProtection="1">
      <alignment horizontal="center"/>
      <protection locked="0"/>
    </xf>
    <xf numFmtId="0" fontId="6" fillId="13" borderId="12" xfId="0" applyFont="1" applyFill="1" applyBorder="1" applyAlignment="1" applyProtection="1">
      <alignment horizontal="center"/>
    </xf>
    <xf numFmtId="0" fontId="6" fillId="11" borderId="12" xfId="0" applyFont="1" applyFill="1" applyBorder="1" applyAlignment="1" applyProtection="1">
      <alignment horizontal="center"/>
    </xf>
    <xf numFmtId="0" fontId="6" fillId="14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14" borderId="13" xfId="0" applyFill="1" applyBorder="1" applyAlignment="1" applyProtection="1">
      <alignment horizontal="center"/>
      <protection locked="0"/>
    </xf>
    <xf numFmtId="0" fontId="0" fillId="0" borderId="11" xfId="0" applyNumberFormat="1" applyBorder="1" applyAlignment="1" applyProtection="1">
      <alignment horizontal="center"/>
      <protection locked="0"/>
    </xf>
    <xf numFmtId="0" fontId="0" fillId="0" borderId="16" xfId="0" applyNumberForma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6" fillId="12" borderId="0" xfId="0" applyFont="1" applyFill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21" xfId="0" applyNumberFormat="1" applyBorder="1" applyAlignment="1" applyProtection="1">
      <alignment horizontal="center"/>
      <protection locked="0"/>
    </xf>
    <xf numFmtId="165" fontId="17" fillId="4" borderId="22" xfId="0" applyNumberFormat="1" applyFont="1" applyFill="1" applyBorder="1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0" fontId="0" fillId="12" borderId="14" xfId="0" applyFill="1" applyBorder="1" applyAlignment="1" applyProtection="1">
      <alignment horizontal="center"/>
      <protection locked="0"/>
    </xf>
    <xf numFmtId="0" fontId="0" fillId="0" borderId="12" xfId="0" applyNumberFormat="1" applyBorder="1" applyAlignment="1" applyProtection="1">
      <alignment horizontal="center"/>
      <protection locked="0"/>
    </xf>
    <xf numFmtId="0" fontId="0" fillId="0" borderId="19" xfId="0" applyNumberForma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6" fillId="10" borderId="0" xfId="0" applyFont="1" applyFill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6" fillId="16" borderId="0" xfId="0" applyFont="1" applyFill="1" applyAlignment="1" applyProtection="1">
      <alignment horizontal="center"/>
      <protection locked="0"/>
    </xf>
    <xf numFmtId="0" fontId="0" fillId="16" borderId="12" xfId="0" applyFill="1" applyBorder="1" applyAlignment="1" applyProtection="1">
      <alignment horizontal="center"/>
      <protection locked="0"/>
    </xf>
    <xf numFmtId="0" fontId="7" fillId="9" borderId="0" xfId="0" applyFont="1" applyFill="1" applyAlignment="1" applyProtection="1">
      <alignment horizontal="center"/>
      <protection locked="0"/>
    </xf>
    <xf numFmtId="0" fontId="0" fillId="9" borderId="12" xfId="0" applyFill="1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0" fillId="0" borderId="19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6" fillId="17" borderId="0" xfId="0" applyFont="1" applyFill="1" applyAlignment="1" applyProtection="1">
      <alignment horizontal="center"/>
      <protection locked="0"/>
    </xf>
    <xf numFmtId="0" fontId="0" fillId="17" borderId="12" xfId="0" applyFill="1" applyBorder="1" applyAlignment="1" applyProtection="1">
      <alignment horizontal="center"/>
      <protection locked="0"/>
    </xf>
    <xf numFmtId="0" fontId="6" fillId="6" borderId="0" xfId="0" applyFont="1" applyFill="1" applyAlignment="1" applyProtection="1">
      <alignment horizontal="center"/>
      <protection locked="0"/>
    </xf>
    <xf numFmtId="0" fontId="0" fillId="6" borderId="12" xfId="0" applyFill="1" applyBorder="1" applyAlignment="1" applyProtection="1">
      <alignment horizontal="center"/>
      <protection locked="0"/>
    </xf>
    <xf numFmtId="0" fontId="21" fillId="15" borderId="17" xfId="0" applyFont="1" applyFill="1" applyBorder="1" applyAlignment="1" applyProtection="1">
      <alignment horizontal="center"/>
    </xf>
    <xf numFmtId="0" fontId="21" fillId="15" borderId="18" xfId="0" applyFont="1" applyFill="1" applyBorder="1" applyAlignment="1" applyProtection="1">
      <alignment horizontal="center"/>
    </xf>
    <xf numFmtId="165" fontId="17" fillId="4" borderId="22" xfId="0" applyNumberFormat="1" applyFont="1" applyFill="1" applyBorder="1" applyAlignment="1" applyProtection="1">
      <alignment horizontal="center"/>
    </xf>
    <xf numFmtId="0" fontId="21" fillId="15" borderId="19" xfId="0" applyFont="1" applyFill="1" applyBorder="1" applyAlignment="1" applyProtection="1">
      <alignment horizontal="center"/>
    </xf>
    <xf numFmtId="165" fontId="17" fillId="4" borderId="23" xfId="0" applyNumberFormat="1" applyFont="1" applyFill="1" applyBorder="1" applyAlignment="1" applyProtection="1">
      <alignment horizontal="center"/>
    </xf>
    <xf numFmtId="0" fontId="21" fillId="15" borderId="20" xfId="0" applyFont="1" applyFill="1" applyBorder="1" applyAlignment="1" applyProtection="1">
      <alignment horizontal="center"/>
    </xf>
    <xf numFmtId="165" fontId="17" fillId="4" borderId="21" xfId="0" applyNumberFormat="1" applyFont="1" applyFill="1" applyBorder="1" applyAlignment="1" applyProtection="1">
      <alignment horizontal="center"/>
    </xf>
    <xf numFmtId="0" fontId="6" fillId="11" borderId="0" xfId="0" applyFont="1" applyFill="1" applyAlignment="1" applyProtection="1">
      <alignment horizontal="center" vertical="center"/>
    </xf>
    <xf numFmtId="0" fontId="6" fillId="11" borderId="15" xfId="0" applyFont="1" applyFill="1" applyBorder="1" applyAlignment="1" applyProtection="1">
      <alignment horizontal="center"/>
    </xf>
    <xf numFmtId="0" fontId="6" fillId="11" borderId="0" xfId="0" applyFont="1" applyFill="1" applyAlignment="1" applyProtection="1">
      <alignment horizontal="center"/>
    </xf>
    <xf numFmtId="0" fontId="6" fillId="11" borderId="12" xfId="0" applyFont="1" applyFill="1" applyBorder="1" applyAlignment="1" applyProtection="1"/>
    <xf numFmtId="0" fontId="21" fillId="15" borderId="19" xfId="0" applyNumberFormat="1" applyFont="1" applyFill="1" applyBorder="1" applyAlignment="1" applyProtection="1">
      <alignment horizontal="center"/>
    </xf>
    <xf numFmtId="0" fontId="21" fillId="15" borderId="18" xfId="0" applyNumberFormat="1" applyFont="1" applyFill="1" applyBorder="1" applyAlignment="1" applyProtection="1">
      <alignment horizontal="center"/>
    </xf>
    <xf numFmtId="0" fontId="6" fillId="6" borderId="12" xfId="0" applyFont="1" applyFill="1" applyBorder="1" applyAlignment="1" applyProtection="1">
      <alignment horizontal="center"/>
    </xf>
    <xf numFmtId="0" fontId="7" fillId="6" borderId="12" xfId="0" applyFont="1" applyFill="1" applyBorder="1" applyAlignment="1" applyProtection="1">
      <alignment horizontal="center"/>
    </xf>
    <xf numFmtId="0" fontId="4" fillId="6" borderId="12" xfId="0" applyFont="1" applyFill="1" applyBorder="1" applyAlignment="1" applyProtection="1">
      <alignment horizontal="center"/>
    </xf>
    <xf numFmtId="0" fontId="18" fillId="7" borderId="0" xfId="0" applyFont="1" applyFill="1" applyAlignment="1" applyProtection="1">
      <alignment horizontal="center"/>
    </xf>
    <xf numFmtId="0" fontId="0" fillId="7" borderId="0" xfId="0" applyFill="1" applyAlignment="1" applyProtection="1">
      <alignment horizontal="center"/>
      <protection locked="0"/>
    </xf>
    <xf numFmtId="0" fontId="20" fillId="7" borderId="0" xfId="0" applyFont="1" applyFill="1" applyAlignment="1" applyProtection="1">
      <alignment horizontal="center"/>
      <protection locked="0"/>
    </xf>
    <xf numFmtId="165" fontId="5" fillId="7" borderId="0" xfId="0" applyNumberFormat="1" applyFont="1" applyFill="1" applyAlignment="1" applyProtection="1">
      <alignment horizontal="center"/>
      <protection locked="0"/>
    </xf>
    <xf numFmtId="0" fontId="0" fillId="7" borderId="16" xfId="0" applyNumberFormat="1" applyFill="1" applyBorder="1" applyAlignment="1" applyProtection="1">
      <alignment horizontal="center"/>
      <protection locked="0"/>
    </xf>
    <xf numFmtId="0" fontId="19" fillId="7" borderId="0" xfId="0" applyFont="1" applyFill="1" applyAlignment="1" applyProtection="1">
      <alignment horizontal="center"/>
      <protection locked="0"/>
    </xf>
    <xf numFmtId="0" fontId="6" fillId="7" borderId="0" xfId="0" applyFont="1" applyFill="1" applyProtection="1"/>
    <xf numFmtId="0" fontId="7" fillId="7" borderId="0" xfId="0" applyFont="1" applyFill="1" applyProtection="1"/>
    <xf numFmtId="165" fontId="0" fillId="7" borderId="0" xfId="0" applyNumberFormat="1" applyFill="1" applyAlignment="1" applyProtection="1">
      <alignment horizontal="center"/>
      <protection locked="0"/>
    </xf>
    <xf numFmtId="0" fontId="0" fillId="7" borderId="13" xfId="0" applyFill="1" applyBorder="1" applyProtection="1"/>
    <xf numFmtId="0" fontId="0" fillId="7" borderId="24" xfId="0" applyFill="1" applyBorder="1" applyAlignment="1" applyProtection="1">
      <alignment horizontal="center"/>
      <protection locked="0"/>
    </xf>
    <xf numFmtId="0" fontId="18" fillId="13" borderId="25" xfId="0" applyFont="1" applyFill="1" applyBorder="1" applyProtection="1"/>
    <xf numFmtId="0" fontId="6" fillId="13" borderId="27" xfId="0" applyFont="1" applyFill="1" applyBorder="1" applyProtection="1"/>
    <xf numFmtId="0" fontId="0" fillId="7" borderId="29" xfId="0" applyFill="1" applyBorder="1" applyAlignment="1" applyProtection="1">
      <alignment horizontal="center"/>
      <protection locked="0"/>
    </xf>
    <xf numFmtId="165" fontId="17" fillId="4" borderId="26" xfId="0" applyNumberFormat="1" applyFont="1" applyFill="1" applyBorder="1" applyAlignment="1" applyProtection="1">
      <alignment horizontal="center"/>
    </xf>
    <xf numFmtId="0" fontId="0" fillId="4" borderId="28" xfId="0" applyFill="1" applyBorder="1" applyAlignment="1" applyProtection="1">
      <alignment horizontal="center"/>
    </xf>
    <xf numFmtId="0" fontId="19" fillId="15" borderId="30" xfId="0" applyFont="1" applyFill="1" applyBorder="1" applyAlignment="1" applyProtection="1">
      <alignment horizontal="center"/>
    </xf>
    <xf numFmtId="0" fontId="20" fillId="15" borderId="31" xfId="0" applyFont="1" applyFill="1" applyBorder="1" applyAlignment="1" applyProtection="1">
      <alignment horizontal="center"/>
    </xf>
    <xf numFmtId="0" fontId="20" fillId="15" borderId="20" xfId="0" applyFont="1" applyFill="1" applyBorder="1" applyAlignment="1" applyProtection="1">
      <alignment horizontal="center"/>
    </xf>
    <xf numFmtId="0" fontId="20" fillId="15" borderId="19" xfId="0" applyFont="1" applyFill="1" applyBorder="1" applyAlignment="1" applyProtection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29</xdr:row>
          <xdr:rowOff>9525</xdr:rowOff>
        </xdr:from>
        <xdr:to>
          <xdr:col>2</xdr:col>
          <xdr:colOff>1647825</xdr:colOff>
          <xdr:row>30</xdr:row>
          <xdr:rowOff>28575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200" b="0" i="0" u="none" strike="noStrike" baseline="0">
                  <a:solidFill>
                    <a:srgbClr val="FF0000"/>
                  </a:solidFill>
                  <a:latin typeface="Calibri"/>
                  <a:ea typeface="Calibri"/>
                  <a:cs typeface="Calibri"/>
                </a:rPr>
                <a:t>Limpar Tabela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LimparDado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E102"/>
  <sheetViews>
    <sheetView tabSelected="1" topLeftCell="A31" workbookViewId="0">
      <selection activeCell="C3" sqref="C3"/>
    </sheetView>
  </sheetViews>
  <sheetFormatPr defaultRowHeight="15"/>
  <cols>
    <col min="1" max="1" width="12.42578125" customWidth="1"/>
    <col min="2" max="2" width="17.5703125" style="11" customWidth="1"/>
    <col min="3" max="3" width="25" style="11" customWidth="1"/>
    <col min="4" max="4" width="27" style="11" customWidth="1"/>
    <col min="5" max="5" width="31" customWidth="1"/>
    <col min="6" max="6" width="15" customWidth="1"/>
  </cols>
  <sheetData>
    <row r="1" spans="1:5" ht="15.75">
      <c r="A1" s="1" t="s">
        <v>0</v>
      </c>
      <c r="B1" s="8" t="s">
        <v>1</v>
      </c>
      <c r="C1" s="8" t="s">
        <v>2</v>
      </c>
      <c r="D1" s="8" t="s">
        <v>3</v>
      </c>
      <c r="E1" s="3" t="s">
        <v>4</v>
      </c>
    </row>
    <row r="2" spans="1:5" ht="15.75">
      <c r="A2" s="6" t="str">
        <f>IF(B2&lt;&gt;"", 1, "")</f>
        <v/>
      </c>
      <c r="B2" s="12"/>
      <c r="C2" s="9"/>
      <c r="D2" s="12"/>
      <c r="E2" s="4" t="str">
        <f t="shared" ref="E2:E14" si="0">IF(AND(C2&lt;&gt;"", D2&lt;&gt;""), C2*D2, "")</f>
        <v/>
      </c>
    </row>
    <row r="3" spans="1:5" ht="15.75">
      <c r="A3" s="7" t="str">
        <f>IF(B3&lt;&gt;"", 2, "")</f>
        <v/>
      </c>
      <c r="B3" s="12"/>
      <c r="C3" s="9"/>
      <c r="D3" s="12"/>
      <c r="E3" s="4" t="str">
        <f t="shared" si="0"/>
        <v/>
      </c>
    </row>
    <row r="4" spans="1:5" ht="15.75">
      <c r="A4" s="7" t="str">
        <f>IF(B4&lt;&gt;"", 3, "")</f>
        <v/>
      </c>
      <c r="B4" s="12"/>
      <c r="C4" s="9"/>
      <c r="D4" s="12"/>
      <c r="E4" s="4" t="str">
        <f t="shared" si="0"/>
        <v/>
      </c>
    </row>
    <row r="5" spans="1:5" ht="15.75">
      <c r="A5" s="7" t="str">
        <f>IF(B5&lt;&gt;"", 4, "")</f>
        <v/>
      </c>
      <c r="B5" s="12"/>
      <c r="C5" s="9"/>
      <c r="D5" s="12"/>
      <c r="E5" s="4" t="str">
        <f t="shared" si="0"/>
        <v/>
      </c>
    </row>
    <row r="6" spans="1:5" ht="15.75">
      <c r="A6" s="7" t="str">
        <f>IF(B6&lt;&gt;"", 5, "")</f>
        <v/>
      </c>
      <c r="B6" s="12"/>
      <c r="C6" s="9"/>
      <c r="D6" s="12"/>
      <c r="E6" s="4" t="str">
        <f t="shared" si="0"/>
        <v/>
      </c>
    </row>
    <row r="7" spans="1:5" ht="15.75">
      <c r="A7" s="7" t="str">
        <f>IF(B7&lt;&gt;"", 6, "")</f>
        <v/>
      </c>
      <c r="B7" s="12"/>
      <c r="C7" s="9"/>
      <c r="D7" s="12"/>
      <c r="E7" s="4" t="str">
        <f t="shared" si="0"/>
        <v/>
      </c>
    </row>
    <row r="8" spans="1:5" ht="15.75">
      <c r="A8" s="7" t="str">
        <f>IF(B8&lt;&gt;"", 7, "")</f>
        <v/>
      </c>
      <c r="B8" s="12"/>
      <c r="C8" s="9"/>
      <c r="D8" s="12"/>
      <c r="E8" s="4" t="str">
        <f t="shared" si="0"/>
        <v/>
      </c>
    </row>
    <row r="9" spans="1:5" ht="15.75">
      <c r="A9" s="7" t="str">
        <f>IF(B9&lt;&gt;"", 8, "")</f>
        <v/>
      </c>
      <c r="B9" s="12"/>
      <c r="C9" s="9"/>
      <c r="D9" s="12"/>
      <c r="E9" s="4" t="str">
        <f t="shared" si="0"/>
        <v/>
      </c>
    </row>
    <row r="10" spans="1:5" ht="15.75">
      <c r="A10" s="7" t="str">
        <f>IF(B10&lt;&gt;"", 9, "")</f>
        <v/>
      </c>
      <c r="B10" s="12"/>
      <c r="C10" s="9"/>
      <c r="D10" s="12"/>
      <c r="E10" s="4" t="str">
        <f t="shared" si="0"/>
        <v/>
      </c>
    </row>
    <row r="11" spans="1:5" ht="15.75">
      <c r="A11" s="7" t="str">
        <f>IF(B11&lt;&gt;"", 10, "")</f>
        <v/>
      </c>
      <c r="B11" s="12"/>
      <c r="C11" s="9"/>
      <c r="D11" s="12"/>
      <c r="E11" s="4" t="str">
        <f t="shared" si="0"/>
        <v/>
      </c>
    </row>
    <row r="12" spans="1:5" ht="15.75">
      <c r="A12" s="7" t="str">
        <f>IF(B12&lt;&gt;"", 11, "")</f>
        <v/>
      </c>
      <c r="B12" s="12"/>
      <c r="C12" s="9"/>
      <c r="D12" s="12"/>
      <c r="E12" s="4" t="str">
        <f t="shared" si="0"/>
        <v/>
      </c>
    </row>
    <row r="13" spans="1:5" ht="15.75">
      <c r="A13" s="7" t="str">
        <f>IF(B13&lt;&gt;"", 12, "")</f>
        <v/>
      </c>
      <c r="B13" s="12"/>
      <c r="C13" s="9"/>
      <c r="D13" s="12"/>
      <c r="E13" s="4" t="str">
        <f t="shared" si="0"/>
        <v/>
      </c>
    </row>
    <row r="14" spans="1:5" ht="15.75">
      <c r="A14" s="7" t="str">
        <f>IF(B14&lt;&gt;"", 13, "")</f>
        <v/>
      </c>
      <c r="B14" s="12"/>
      <c r="C14" s="9"/>
      <c r="D14" s="12"/>
      <c r="E14" s="4" t="str">
        <f t="shared" si="0"/>
        <v/>
      </c>
    </row>
    <row r="15" spans="1:5" ht="15.75">
      <c r="A15" s="7" t="str">
        <f>IF(B15&lt;&gt;"", 14, "")</f>
        <v/>
      </c>
      <c r="B15" s="12"/>
      <c r="C15" s="9"/>
      <c r="D15" s="12"/>
      <c r="E15" s="4" t="str">
        <f>IF(AND(C15&lt;&gt;"", D15&lt;&gt;""), C14*D14, "")</f>
        <v/>
      </c>
    </row>
    <row r="16" spans="1:5" ht="15.75">
      <c r="A16" s="7" t="str">
        <f>IF(B16&lt;&gt;"", 15, "")</f>
        <v/>
      </c>
      <c r="B16" s="12"/>
      <c r="C16" s="9"/>
      <c r="D16" s="12"/>
      <c r="E16" s="4" t="str">
        <f t="shared" ref="E16:E25" si="1">IF(AND(C16&lt;&gt;"", D16&lt;&gt;""), C16*D16, "")</f>
        <v/>
      </c>
    </row>
    <row r="17" spans="1:5" ht="15.75">
      <c r="A17" s="7" t="str">
        <f>IF(B17&lt;&gt;"", 16, "")</f>
        <v/>
      </c>
      <c r="B17" s="12"/>
      <c r="C17" s="9"/>
      <c r="D17" s="12"/>
      <c r="E17" s="4" t="str">
        <f t="shared" si="1"/>
        <v/>
      </c>
    </row>
    <row r="18" spans="1:5" ht="15.75">
      <c r="A18" s="7" t="str">
        <f>IF(B18&lt;&gt;"", 17, "")</f>
        <v/>
      </c>
      <c r="B18" s="12"/>
      <c r="C18" s="9"/>
      <c r="D18" s="12"/>
      <c r="E18" s="4" t="str">
        <f t="shared" si="1"/>
        <v/>
      </c>
    </row>
    <row r="19" spans="1:5" ht="15.75">
      <c r="A19" s="7" t="str">
        <f>IF(B19&lt;&gt;"", 18, "")</f>
        <v/>
      </c>
      <c r="B19" s="12"/>
      <c r="C19" s="9"/>
      <c r="D19" s="12"/>
      <c r="E19" s="4" t="str">
        <f t="shared" si="1"/>
        <v/>
      </c>
    </row>
    <row r="20" spans="1:5" ht="15.75">
      <c r="A20" s="7" t="str">
        <f>IF(B20&lt;&gt;"", 19, "")</f>
        <v/>
      </c>
      <c r="B20" s="12"/>
      <c r="C20" s="9"/>
      <c r="D20" s="12"/>
      <c r="E20" s="4" t="str">
        <f t="shared" si="1"/>
        <v/>
      </c>
    </row>
    <row r="21" spans="1:5" ht="15.75">
      <c r="A21" s="7" t="str">
        <f>IF(B21&lt;&gt;"", 20, "")</f>
        <v/>
      </c>
      <c r="B21" s="12"/>
      <c r="C21" s="9"/>
      <c r="D21" s="12"/>
      <c r="E21" s="4" t="str">
        <f t="shared" si="1"/>
        <v/>
      </c>
    </row>
    <row r="22" spans="1:5" ht="15.75">
      <c r="A22" s="7" t="str">
        <f>IF(B22&lt;&gt;"", 21, "")</f>
        <v/>
      </c>
      <c r="B22" s="12"/>
      <c r="C22" s="9"/>
      <c r="D22" s="12"/>
      <c r="E22" s="4" t="str">
        <f t="shared" si="1"/>
        <v/>
      </c>
    </row>
    <row r="23" spans="1:5" ht="15.75">
      <c r="A23" s="7" t="str">
        <f>IF(B23&lt;&gt;"", 22, "")</f>
        <v/>
      </c>
      <c r="B23" s="12"/>
      <c r="C23" s="9"/>
      <c r="D23" s="12"/>
      <c r="E23" s="4" t="str">
        <f t="shared" si="1"/>
        <v/>
      </c>
    </row>
    <row r="24" spans="1:5" ht="15.75">
      <c r="A24" s="7" t="str">
        <f>IF(B24&lt;&gt;"", 23, "")</f>
        <v/>
      </c>
      <c r="B24" s="12"/>
      <c r="C24" s="9"/>
      <c r="D24" s="12"/>
      <c r="E24" s="4" t="str">
        <f t="shared" si="1"/>
        <v/>
      </c>
    </row>
    <row r="25" spans="1:5" ht="15.75">
      <c r="A25" s="7" t="str">
        <f>IF(B25&lt;&gt;"", 24, "")</f>
        <v/>
      </c>
      <c r="B25" s="12"/>
      <c r="C25" s="9"/>
      <c r="D25" s="12"/>
      <c r="E25" s="4" t="str">
        <f t="shared" si="1"/>
        <v/>
      </c>
    </row>
    <row r="26" spans="1:5" ht="15.75">
      <c r="A26" s="7" t="str">
        <f>IF(B26&lt;&gt;"", 25, "")</f>
        <v/>
      </c>
      <c r="B26" s="12"/>
      <c r="C26" s="9"/>
      <c r="D26" s="12"/>
      <c r="E26" s="4" t="str">
        <f>IF(AND(C26&lt;&gt;"", D26&lt;&gt;""), C26*D25, "")</f>
        <v/>
      </c>
    </row>
    <row r="27" spans="1:5" ht="15.75">
      <c r="A27" s="7" t="str">
        <f>IF(B27&lt;&gt;"", 26, "")</f>
        <v/>
      </c>
      <c r="B27" s="12"/>
      <c r="C27" s="9"/>
      <c r="D27" s="12"/>
      <c r="E27" s="4" t="str">
        <f>IF(AND(C27&lt;&gt;"", D27&lt;&gt;""), C27*D27, "")</f>
        <v/>
      </c>
    </row>
    <row r="28" spans="1:5" ht="15.75">
      <c r="A28" s="7" t="str">
        <f>IF(B28&lt;&gt;"", 27, "")</f>
        <v/>
      </c>
      <c r="B28" s="12"/>
      <c r="C28" s="9"/>
      <c r="D28" s="12"/>
      <c r="E28" s="4" t="str">
        <f>IF(AND(C28&lt;&gt;"", D28&lt;&gt;""), C28*D28, "")</f>
        <v/>
      </c>
    </row>
    <row r="29" spans="1:5" ht="15.75">
      <c r="A29" s="7" t="str">
        <f>IF(B29&lt;&gt;"", 28, "")</f>
        <v/>
      </c>
      <c r="B29" s="12"/>
      <c r="C29" s="9"/>
      <c r="D29" s="12"/>
      <c r="E29" s="4" t="str">
        <f>IF(AND(C29&lt;&gt;"", D29&lt;&gt;""), C29*D29, "")</f>
        <v/>
      </c>
    </row>
    <row r="30" spans="1:5" ht="18.75">
      <c r="A30" s="2" t="str">
        <f>IF(B30&lt;&gt;"", 29, "")</f>
        <v/>
      </c>
      <c r="B30" s="14"/>
      <c r="C30" s="10"/>
      <c r="D30" s="13" t="s">
        <v>5</v>
      </c>
      <c r="E30" s="5">
        <f>SUM(E2:E29)</f>
        <v>0</v>
      </c>
    </row>
    <row r="31" spans="1:5">
      <c r="A31" t="str">
        <f>IF(B31&lt;&gt;"", 30, "")</f>
        <v/>
      </c>
      <c r="B31" s="15"/>
      <c r="E31" t="str">
        <f t="shared" ref="E31:E62" si="2">IF(AND(C31&lt;&gt;"", D31&lt;&gt;""), C31*D31, "")</f>
        <v/>
      </c>
    </row>
    <row r="32" spans="1:5">
      <c r="A32" t="str">
        <f>IF(B32&lt;&gt;"", 31, "")</f>
        <v/>
      </c>
      <c r="B32" s="15"/>
      <c r="E32" t="str">
        <f t="shared" si="2"/>
        <v/>
      </c>
    </row>
    <row r="33" spans="1:5">
      <c r="A33" t="str">
        <f>IF(B33&lt;&gt;"", 32, "")</f>
        <v/>
      </c>
      <c r="B33" s="15"/>
      <c r="E33" t="str">
        <f t="shared" si="2"/>
        <v/>
      </c>
    </row>
    <row r="34" spans="1:5">
      <c r="A34" t="str">
        <f>IF(B34&lt;&gt;"", 33, "")</f>
        <v/>
      </c>
      <c r="B34" s="15"/>
      <c r="E34" t="str">
        <f t="shared" si="2"/>
        <v/>
      </c>
    </row>
    <row r="35" spans="1:5">
      <c r="A35" t="str">
        <f>IF(B35&lt;&gt;"", 34, "")</f>
        <v/>
      </c>
      <c r="B35" s="15"/>
      <c r="E35" t="str">
        <f t="shared" si="2"/>
        <v/>
      </c>
    </row>
    <row r="36" spans="1:5">
      <c r="A36" t="str">
        <f>IF(B36&lt;&gt;"", 35, "")</f>
        <v/>
      </c>
      <c r="B36" s="15"/>
      <c r="E36" t="str">
        <f t="shared" si="2"/>
        <v/>
      </c>
    </row>
    <row r="37" spans="1:5">
      <c r="A37" t="str">
        <f>IF(B37&lt;&gt;"", 36, "")</f>
        <v/>
      </c>
      <c r="B37" s="15"/>
      <c r="E37" t="str">
        <f t="shared" si="2"/>
        <v/>
      </c>
    </row>
    <row r="38" spans="1:5">
      <c r="A38" t="str">
        <f>IF(B38&lt;&gt;"", 37, "")</f>
        <v/>
      </c>
      <c r="B38" s="15"/>
      <c r="E38" t="str">
        <f t="shared" si="2"/>
        <v/>
      </c>
    </row>
    <row r="39" spans="1:5">
      <c r="A39" t="str">
        <f>IF(B39&lt;&gt;"", 38, "")</f>
        <v/>
      </c>
      <c r="B39" s="15"/>
      <c r="E39" t="str">
        <f t="shared" si="2"/>
        <v/>
      </c>
    </row>
    <row r="40" spans="1:5">
      <c r="A40" t="str">
        <f>IF(B40&lt;&gt;"", 39, "")</f>
        <v/>
      </c>
      <c r="B40" s="15"/>
      <c r="E40" t="str">
        <f t="shared" si="2"/>
        <v/>
      </c>
    </row>
    <row r="41" spans="1:5">
      <c r="A41" t="str">
        <f>IF(B41&lt;&gt;"", 40, "")</f>
        <v/>
      </c>
      <c r="B41" s="15"/>
      <c r="E41" t="str">
        <f t="shared" si="2"/>
        <v/>
      </c>
    </row>
    <row r="42" spans="1:5">
      <c r="A42" t="str">
        <f>IF(B42&lt;&gt;"", 41, "")</f>
        <v/>
      </c>
      <c r="B42" s="15"/>
      <c r="E42" t="str">
        <f t="shared" si="2"/>
        <v/>
      </c>
    </row>
    <row r="43" spans="1:5">
      <c r="A43" t="str">
        <f>IF(B43&lt;&gt;"", 42, "")</f>
        <v/>
      </c>
      <c r="B43" s="15"/>
      <c r="E43" t="str">
        <f t="shared" si="2"/>
        <v/>
      </c>
    </row>
    <row r="44" spans="1:5">
      <c r="A44" t="str">
        <f>IF(B44&lt;&gt;"", 43, "")</f>
        <v/>
      </c>
      <c r="B44" s="15"/>
      <c r="E44" t="str">
        <f t="shared" si="2"/>
        <v/>
      </c>
    </row>
    <row r="45" spans="1:5">
      <c r="A45" t="str">
        <f>IF(B45&lt;&gt;"", 44, "")</f>
        <v/>
      </c>
      <c r="B45" s="15"/>
      <c r="E45" t="str">
        <f t="shared" si="2"/>
        <v/>
      </c>
    </row>
    <row r="46" spans="1:5">
      <c r="A46" t="str">
        <f>IF(B46&lt;&gt;"", 45, "")</f>
        <v/>
      </c>
      <c r="B46" s="15"/>
      <c r="E46" t="str">
        <f t="shared" si="2"/>
        <v/>
      </c>
    </row>
    <row r="47" spans="1:5">
      <c r="A47" t="str">
        <f>IF(B47&lt;&gt;"", 46, "")</f>
        <v/>
      </c>
      <c r="B47" s="15"/>
      <c r="E47" t="str">
        <f t="shared" si="2"/>
        <v/>
      </c>
    </row>
    <row r="48" spans="1:5">
      <c r="A48" t="str">
        <f>IF(B48&lt;&gt;"", 47, "")</f>
        <v/>
      </c>
      <c r="B48" s="15"/>
      <c r="E48" t="str">
        <f t="shared" si="2"/>
        <v/>
      </c>
    </row>
    <row r="49" spans="1:5">
      <c r="A49" t="str">
        <f>IF(B49&lt;&gt;"", 48, "")</f>
        <v/>
      </c>
      <c r="B49" s="15"/>
      <c r="E49" t="str">
        <f t="shared" si="2"/>
        <v/>
      </c>
    </row>
    <row r="50" spans="1:5">
      <c r="A50" t="str">
        <f>IF(B50&lt;&gt;"", 49, "")</f>
        <v/>
      </c>
      <c r="E50" t="str">
        <f t="shared" si="2"/>
        <v/>
      </c>
    </row>
    <row r="51" spans="1:5">
      <c r="A51" t="str">
        <f>IF(B51&lt;&gt;"", 50, "")</f>
        <v/>
      </c>
      <c r="E51" t="str">
        <f t="shared" si="2"/>
        <v/>
      </c>
    </row>
    <row r="52" spans="1:5">
      <c r="A52" t="str">
        <f>IF(B52&lt;&gt;"", 51, "")</f>
        <v/>
      </c>
      <c r="E52" t="str">
        <f t="shared" si="2"/>
        <v/>
      </c>
    </row>
    <row r="53" spans="1:5">
      <c r="A53" t="str">
        <f>IF(B53&lt;&gt;"", 52, "")</f>
        <v/>
      </c>
      <c r="E53" t="str">
        <f t="shared" si="2"/>
        <v/>
      </c>
    </row>
    <row r="54" spans="1:5">
      <c r="A54" t="str">
        <f>IF(B54&lt;&gt;"", 53, "")</f>
        <v/>
      </c>
      <c r="E54" t="str">
        <f t="shared" si="2"/>
        <v/>
      </c>
    </row>
    <row r="55" spans="1:5">
      <c r="A55" t="str">
        <f>IF(B55&lt;&gt;"", 54, "")</f>
        <v/>
      </c>
      <c r="E55" t="str">
        <f t="shared" si="2"/>
        <v/>
      </c>
    </row>
    <row r="56" spans="1:5">
      <c r="A56" t="str">
        <f>IF(B56&lt;&gt;"", 55, "")</f>
        <v/>
      </c>
      <c r="E56" t="str">
        <f t="shared" si="2"/>
        <v/>
      </c>
    </row>
    <row r="57" spans="1:5">
      <c r="A57" t="str">
        <f>IF(B57&lt;&gt;"", 56, "")</f>
        <v/>
      </c>
      <c r="E57" t="str">
        <f t="shared" si="2"/>
        <v/>
      </c>
    </row>
    <row r="58" spans="1:5">
      <c r="A58" t="str">
        <f>IF(B58&lt;&gt;"", 57, "")</f>
        <v/>
      </c>
      <c r="E58" t="str">
        <f t="shared" si="2"/>
        <v/>
      </c>
    </row>
    <row r="59" spans="1:5">
      <c r="A59" t="str">
        <f>IF(B59&lt;&gt;"", 58, "")</f>
        <v/>
      </c>
      <c r="E59" t="str">
        <f t="shared" si="2"/>
        <v/>
      </c>
    </row>
    <row r="60" spans="1:5">
      <c r="A60" t="str">
        <f>IF(B60&lt;&gt;"", 59, "")</f>
        <v/>
      </c>
      <c r="E60" t="str">
        <f t="shared" si="2"/>
        <v/>
      </c>
    </row>
    <row r="61" spans="1:5">
      <c r="A61" t="str">
        <f>IF(B61&lt;&gt;"", 60, "")</f>
        <v/>
      </c>
      <c r="E61" t="str">
        <f t="shared" si="2"/>
        <v/>
      </c>
    </row>
    <row r="62" spans="1:5">
      <c r="A62" t="str">
        <f>IF(B62&lt;&gt;"", 61, "")</f>
        <v/>
      </c>
      <c r="E62" t="str">
        <f t="shared" si="2"/>
        <v/>
      </c>
    </row>
    <row r="63" spans="1:5">
      <c r="A63" t="str">
        <f>IF(B63&lt;&gt;"", 62, "")</f>
        <v/>
      </c>
      <c r="E63" t="str">
        <f t="shared" ref="E63:E94" si="3">IF(AND(C63&lt;&gt;"", D63&lt;&gt;""), C63*D63, "")</f>
        <v/>
      </c>
    </row>
    <row r="64" spans="1:5">
      <c r="A64" t="str">
        <f>IF(B64&lt;&gt;"", 63, "")</f>
        <v/>
      </c>
      <c r="E64" t="str">
        <f t="shared" si="3"/>
        <v/>
      </c>
    </row>
    <row r="65" spans="1:5">
      <c r="A65" t="str">
        <f>IF(B65&lt;&gt;"", 64, "")</f>
        <v/>
      </c>
      <c r="E65" t="str">
        <f t="shared" si="3"/>
        <v/>
      </c>
    </row>
    <row r="66" spans="1:5">
      <c r="A66" t="str">
        <f>IF(B66&lt;&gt;"", 65, "")</f>
        <v/>
      </c>
      <c r="E66" t="str">
        <f t="shared" si="3"/>
        <v/>
      </c>
    </row>
    <row r="67" spans="1:5">
      <c r="A67" t="str">
        <f>IF(B67&lt;&gt;"", 66, "")</f>
        <v/>
      </c>
      <c r="E67" t="str">
        <f t="shared" si="3"/>
        <v/>
      </c>
    </row>
    <row r="68" spans="1:5">
      <c r="A68" t="str">
        <f>IF(B68&lt;&gt;"", 67, "")</f>
        <v/>
      </c>
      <c r="E68" t="str">
        <f t="shared" si="3"/>
        <v/>
      </c>
    </row>
    <row r="69" spans="1:5">
      <c r="A69" t="str">
        <f>IF(B69&lt;&gt;"", 68, "")</f>
        <v/>
      </c>
      <c r="E69" t="str">
        <f t="shared" si="3"/>
        <v/>
      </c>
    </row>
    <row r="70" spans="1:5">
      <c r="A70" t="str">
        <f>IF(B70&lt;&gt;"", 69, "")</f>
        <v/>
      </c>
      <c r="E70" t="str">
        <f t="shared" si="3"/>
        <v/>
      </c>
    </row>
    <row r="71" spans="1:5">
      <c r="A71" t="str">
        <f>IF(B71&lt;&gt;"", 70, "")</f>
        <v/>
      </c>
      <c r="E71" t="str">
        <f t="shared" si="3"/>
        <v/>
      </c>
    </row>
    <row r="72" spans="1:5">
      <c r="A72" t="str">
        <f>IF(B72&lt;&gt;"", 71, "")</f>
        <v/>
      </c>
      <c r="E72" t="str">
        <f t="shared" si="3"/>
        <v/>
      </c>
    </row>
    <row r="73" spans="1:5">
      <c r="A73" t="str">
        <f>IF(B73&lt;&gt;"", 72, "")</f>
        <v/>
      </c>
      <c r="E73" t="str">
        <f t="shared" si="3"/>
        <v/>
      </c>
    </row>
    <row r="74" spans="1:5">
      <c r="A74" t="str">
        <f>IF(B74&lt;&gt;"", 73, "")</f>
        <v/>
      </c>
      <c r="E74" t="str">
        <f t="shared" si="3"/>
        <v/>
      </c>
    </row>
    <row r="75" spans="1:5">
      <c r="A75" t="str">
        <f>IF(B75&lt;&gt;"", 74, "")</f>
        <v/>
      </c>
      <c r="E75" t="str">
        <f t="shared" si="3"/>
        <v/>
      </c>
    </row>
    <row r="76" spans="1:5">
      <c r="A76" t="str">
        <f>IF(B76&lt;&gt;"", 75, "")</f>
        <v/>
      </c>
      <c r="E76" t="str">
        <f t="shared" si="3"/>
        <v/>
      </c>
    </row>
    <row r="77" spans="1:5">
      <c r="A77" t="str">
        <f>IF(B77&lt;&gt;"", 76, "")</f>
        <v/>
      </c>
      <c r="E77" t="str">
        <f t="shared" si="3"/>
        <v/>
      </c>
    </row>
    <row r="78" spans="1:5">
      <c r="A78" t="str">
        <f>IF(B78&lt;&gt;"", 77, "")</f>
        <v/>
      </c>
      <c r="E78" t="str">
        <f t="shared" si="3"/>
        <v/>
      </c>
    </row>
    <row r="79" spans="1:5">
      <c r="A79" t="str">
        <f>IF(B79&lt;&gt;"", 78, "")</f>
        <v/>
      </c>
      <c r="E79" t="str">
        <f t="shared" si="3"/>
        <v/>
      </c>
    </row>
    <row r="80" spans="1:5">
      <c r="A80" t="str">
        <f>IF(B80&lt;&gt;"", 79, "")</f>
        <v/>
      </c>
      <c r="E80" t="str">
        <f t="shared" si="3"/>
        <v/>
      </c>
    </row>
    <row r="81" spans="1:5">
      <c r="A81" t="str">
        <f>IF(B81&lt;&gt;"", 80, "")</f>
        <v/>
      </c>
      <c r="E81" t="str">
        <f t="shared" si="3"/>
        <v/>
      </c>
    </row>
    <row r="82" spans="1:5">
      <c r="A82" t="str">
        <f>IF(B82&lt;&gt;"", 81, "")</f>
        <v/>
      </c>
      <c r="E82" t="str">
        <f t="shared" si="3"/>
        <v/>
      </c>
    </row>
    <row r="83" spans="1:5">
      <c r="A83" t="str">
        <f>IF(B83&lt;&gt;"", 82, "")</f>
        <v/>
      </c>
      <c r="E83" t="str">
        <f t="shared" si="3"/>
        <v/>
      </c>
    </row>
    <row r="84" spans="1:5">
      <c r="A84" t="str">
        <f>IF(B84&lt;&gt;"", 83, "")</f>
        <v/>
      </c>
      <c r="E84" t="str">
        <f t="shared" si="3"/>
        <v/>
      </c>
    </row>
    <row r="85" spans="1:5">
      <c r="A85" t="str">
        <f>IF(B85&lt;&gt;"", 84, "")</f>
        <v/>
      </c>
      <c r="E85" t="str">
        <f t="shared" si="3"/>
        <v/>
      </c>
    </row>
    <row r="86" spans="1:5">
      <c r="A86" t="str">
        <f>IF(B86&lt;&gt;"", 85, "")</f>
        <v/>
      </c>
      <c r="E86" t="str">
        <f t="shared" si="3"/>
        <v/>
      </c>
    </row>
    <row r="87" spans="1:5">
      <c r="A87" t="str">
        <f>IF(B87&lt;&gt;"", 86, "")</f>
        <v/>
      </c>
      <c r="E87" t="str">
        <f t="shared" si="3"/>
        <v/>
      </c>
    </row>
    <row r="88" spans="1:5">
      <c r="A88" t="str">
        <f>IF(B88&lt;&gt;"", 87, "")</f>
        <v/>
      </c>
      <c r="E88" t="str">
        <f t="shared" si="3"/>
        <v/>
      </c>
    </row>
    <row r="89" spans="1:5">
      <c r="A89" t="str">
        <f>IF(B89&lt;&gt;"", 88, "")</f>
        <v/>
      </c>
      <c r="E89" t="str">
        <f t="shared" si="3"/>
        <v/>
      </c>
    </row>
    <row r="90" spans="1:5">
      <c r="A90" t="str">
        <f>IF(B90&lt;&gt;"", 89, "")</f>
        <v/>
      </c>
      <c r="E90" t="str">
        <f t="shared" si="3"/>
        <v/>
      </c>
    </row>
    <row r="91" spans="1:5">
      <c r="A91" t="str">
        <f>IF(B91&lt;&gt;"", 90, "")</f>
        <v/>
      </c>
      <c r="E91" t="str">
        <f t="shared" si="3"/>
        <v/>
      </c>
    </row>
    <row r="92" spans="1:5">
      <c r="A92" t="str">
        <f>IF(B92&lt;&gt;"", 91, "")</f>
        <v/>
      </c>
      <c r="E92" t="str">
        <f t="shared" si="3"/>
        <v/>
      </c>
    </row>
    <row r="93" spans="1:5">
      <c r="A93" t="str">
        <f>IF(B93&lt;&gt;"", 92, "")</f>
        <v/>
      </c>
      <c r="E93" t="str">
        <f t="shared" si="3"/>
        <v/>
      </c>
    </row>
    <row r="94" spans="1:5">
      <c r="A94" t="str">
        <f>IF(B94&lt;&gt;"", 93, "")</f>
        <v/>
      </c>
      <c r="E94" t="str">
        <f t="shared" si="3"/>
        <v/>
      </c>
    </row>
    <row r="95" spans="1:5">
      <c r="A95" t="str">
        <f>IF(B95&lt;&gt;"", 94, "")</f>
        <v/>
      </c>
      <c r="E95" t="str">
        <f t="shared" ref="E95:E100" si="4">IF(AND(C95&lt;&gt;"", D95&lt;&gt;""), C95*D95, "")</f>
        <v/>
      </c>
    </row>
    <row r="96" spans="1:5">
      <c r="A96" t="str">
        <f>IF(B96&lt;&gt;"", 95, "")</f>
        <v/>
      </c>
      <c r="E96" t="str">
        <f t="shared" si="4"/>
        <v/>
      </c>
    </row>
    <row r="97" spans="1:5">
      <c r="A97" t="str">
        <f>IF(B97&lt;&gt;"", 96, "")</f>
        <v/>
      </c>
      <c r="E97" t="str">
        <f t="shared" si="4"/>
        <v/>
      </c>
    </row>
    <row r="98" spans="1:5">
      <c r="A98" t="str">
        <f>IF(B98&lt;&gt;"", 97, "")</f>
        <v/>
      </c>
      <c r="E98" t="str">
        <f t="shared" si="4"/>
        <v/>
      </c>
    </row>
    <row r="99" spans="1:5">
      <c r="A99" t="str">
        <f>IF(B99&lt;&gt;"", 98, "")</f>
        <v/>
      </c>
      <c r="E99" t="str">
        <f t="shared" si="4"/>
        <v/>
      </c>
    </row>
    <row r="100" spans="1:5">
      <c r="A100" t="str">
        <f>IF(B100&lt;&gt;"", 99, "")</f>
        <v/>
      </c>
      <c r="E100" t="str">
        <f t="shared" si="4"/>
        <v/>
      </c>
    </row>
    <row r="101" spans="1:5">
      <c r="A101" t="str">
        <f>IF(B101&lt;&gt;"", 100, "")</f>
        <v/>
      </c>
    </row>
    <row r="102" spans="1:5">
      <c r="D102" s="11" t="s">
        <v>6</v>
      </c>
      <c r="E102">
        <f>SUM(E2:E101)</f>
        <v>0</v>
      </c>
    </row>
  </sheetData>
  <sheetProtection insertRows="0" deleteRows="0" selectLockedCells="1"/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LimparDados">
                <anchor moveWithCells="1" sizeWithCells="1">
                  <from>
                    <xdr:col>2</xdr:col>
                    <xdr:colOff>19050</xdr:colOff>
                    <xdr:row>29</xdr:row>
                    <xdr:rowOff>9525</xdr:rowOff>
                  </from>
                  <to>
                    <xdr:col>2</xdr:col>
                    <xdr:colOff>1647825</xdr:colOff>
                    <xdr:row>30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B35"/>
  <sheetViews>
    <sheetView workbookViewId="0">
      <selection activeCell="C38" sqref="C38"/>
    </sheetView>
  </sheetViews>
  <sheetFormatPr defaultRowHeight="15"/>
  <cols>
    <col min="1" max="1" width="16.85546875" style="26" customWidth="1"/>
    <col min="2" max="2" width="22" style="11" customWidth="1"/>
  </cols>
  <sheetData>
    <row r="1" spans="1:2" ht="15.75">
      <c r="A1" s="16" t="s">
        <v>7</v>
      </c>
      <c r="B1" s="27" t="s">
        <v>8</v>
      </c>
    </row>
    <row r="2" spans="1:2" ht="15.75">
      <c r="A2" s="17" t="s">
        <v>9</v>
      </c>
      <c r="B2" s="28"/>
    </row>
    <row r="3" spans="1:2" ht="15.75">
      <c r="A3" s="17" t="s">
        <v>10</v>
      </c>
      <c r="B3" s="28"/>
    </row>
    <row r="4" spans="1:2" ht="15.75">
      <c r="A4" s="17" t="s">
        <v>11</v>
      </c>
      <c r="B4" s="28"/>
    </row>
    <row r="5" spans="1:2" ht="15.75">
      <c r="A5" s="17" t="s">
        <v>12</v>
      </c>
      <c r="B5" s="28"/>
    </row>
    <row r="6" spans="1:2" ht="15.75">
      <c r="A6" s="17" t="s">
        <v>13</v>
      </c>
      <c r="B6" s="28"/>
    </row>
    <row r="7" spans="1:2" ht="15.75">
      <c r="A7" s="17" t="s">
        <v>14</v>
      </c>
      <c r="B7" s="28"/>
    </row>
    <row r="8" spans="1:2" ht="15.75">
      <c r="A8" s="17" t="s">
        <v>15</v>
      </c>
      <c r="B8" s="28"/>
    </row>
    <row r="9" spans="1:2">
      <c r="A9" s="18" t="s">
        <v>16</v>
      </c>
      <c r="B9" s="32">
        <f>SUM(B2:B8)</f>
        <v>0</v>
      </c>
    </row>
    <row r="10" spans="1:2" ht="15.75">
      <c r="A10" s="19" t="s">
        <v>17</v>
      </c>
      <c r="B10" s="28"/>
    </row>
    <row r="11" spans="1:2" ht="15.75">
      <c r="A11" s="19" t="s">
        <v>18</v>
      </c>
      <c r="B11" s="28"/>
    </row>
    <row r="12" spans="1:2" ht="15.75">
      <c r="A12" s="19" t="s">
        <v>19</v>
      </c>
      <c r="B12" s="28"/>
    </row>
    <row r="13" spans="1:2" ht="15.75">
      <c r="A13" s="19" t="s">
        <v>20</v>
      </c>
      <c r="B13" s="28"/>
    </row>
    <row r="14" spans="1:2" ht="15.75">
      <c r="A14" s="19" t="s">
        <v>21</v>
      </c>
      <c r="B14" s="28"/>
    </row>
    <row r="15" spans="1:2" ht="15.75">
      <c r="A15" s="19" t="s">
        <v>22</v>
      </c>
      <c r="B15" s="28"/>
    </row>
    <row r="16" spans="1:2">
      <c r="A16" s="18" t="s">
        <v>23</v>
      </c>
      <c r="B16" s="32">
        <f>SUM(B10:B15)</f>
        <v>0</v>
      </c>
    </row>
    <row r="17" spans="1:2" ht="15.75">
      <c r="A17" s="19" t="s">
        <v>24</v>
      </c>
      <c r="B17" s="28"/>
    </row>
    <row r="18" spans="1:2" ht="15.75">
      <c r="A18" s="19" t="s">
        <v>25</v>
      </c>
      <c r="B18" s="28"/>
    </row>
    <row r="19" spans="1:2" ht="15.75">
      <c r="A19" s="19" t="s">
        <v>26</v>
      </c>
      <c r="B19" s="28"/>
    </row>
    <row r="20" spans="1:2" ht="15.75">
      <c r="A20" s="19" t="s">
        <v>27</v>
      </c>
      <c r="B20" s="28"/>
    </row>
    <row r="21" spans="1:2" ht="15.75">
      <c r="A21" s="19" t="s">
        <v>28</v>
      </c>
      <c r="B21" s="28"/>
    </row>
    <row r="22" spans="1:2" ht="15.75">
      <c r="A22" s="19" t="s">
        <v>29</v>
      </c>
      <c r="B22" s="28"/>
    </row>
    <row r="23" spans="1:2">
      <c r="A23" s="20" t="s">
        <v>30</v>
      </c>
      <c r="B23" s="32">
        <f>SUM(B17:B22)</f>
        <v>0</v>
      </c>
    </row>
    <row r="24" spans="1:2" ht="15.75">
      <c r="A24" s="21" t="s">
        <v>31</v>
      </c>
      <c r="B24" s="28"/>
    </row>
    <row r="25" spans="1:2" ht="15.75">
      <c r="A25" s="21" t="s">
        <v>32</v>
      </c>
      <c r="B25" s="28"/>
    </row>
    <row r="26" spans="1:2" ht="15.75">
      <c r="A26" s="21" t="s">
        <v>33</v>
      </c>
      <c r="B26" s="28"/>
    </row>
    <row r="27" spans="1:2" ht="15.75">
      <c r="A27" s="21" t="s">
        <v>34</v>
      </c>
      <c r="B27" s="28"/>
    </row>
    <row r="28" spans="1:2" ht="15.75">
      <c r="A28" s="21" t="s">
        <v>35</v>
      </c>
      <c r="B28" s="28"/>
    </row>
    <row r="29" spans="1:2" ht="15.75">
      <c r="A29" s="21" t="s">
        <v>36</v>
      </c>
      <c r="B29" s="28"/>
    </row>
    <row r="30" spans="1:2" ht="15.75">
      <c r="A30" s="22" t="s">
        <v>37</v>
      </c>
      <c r="B30" s="31">
        <f>SUM(B24:B29)</f>
        <v>0</v>
      </c>
    </row>
    <row r="31" spans="1:2" ht="15.75">
      <c r="A31" s="19" t="s">
        <v>38</v>
      </c>
      <c r="B31" s="28"/>
    </row>
    <row r="32" spans="1:2" ht="15.75">
      <c r="A32" s="19" t="s">
        <v>39</v>
      </c>
      <c r="B32" s="28"/>
    </row>
    <row r="33" spans="1:2">
      <c r="A33" s="23"/>
      <c r="B33" s="29"/>
    </row>
    <row r="34" spans="1:2" ht="15.75">
      <c r="A34" s="24" t="s">
        <v>40</v>
      </c>
      <c r="B34" s="31">
        <f>SUM(B2,B3,B4,B5,B6,B7,B8,B10,B11,B12,B13,B14,B15,B17,B18,B19,B20,B21,B22,B24,B25,B26,B27,B28,B29)</f>
        <v>0</v>
      </c>
    </row>
    <row r="35" spans="1:2" ht="15.75">
      <c r="A35" s="25"/>
      <c r="B35" s="30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E20" sqref="E20"/>
    </sheetView>
  </sheetViews>
  <sheetFormatPr defaultRowHeight="15"/>
  <cols>
    <col min="1" max="1" width="24.7109375" style="26" customWidth="1"/>
    <col min="2" max="2" width="20.42578125" style="50" customWidth="1"/>
    <col min="3" max="3" width="18.42578125" style="50" customWidth="1"/>
    <col min="4" max="4" width="17.140625" style="50" customWidth="1"/>
    <col min="5" max="5" width="19" style="50" customWidth="1"/>
    <col min="6" max="6" width="21.85546875" style="50" customWidth="1"/>
    <col min="7" max="7" width="18.7109375" style="50" customWidth="1"/>
    <col min="8" max="8" width="18.85546875" style="50" customWidth="1"/>
    <col min="9" max="9" width="19.7109375" style="50" customWidth="1"/>
    <col min="10" max="10" width="16.28515625" style="50" customWidth="1"/>
    <col min="11" max="11" width="19" style="75" customWidth="1"/>
    <col min="12" max="12" width="16.7109375" style="50" customWidth="1"/>
    <col min="13" max="13" width="19.140625" style="50" customWidth="1"/>
    <col min="14" max="14" width="17.140625" style="50" customWidth="1"/>
    <col min="15" max="15" width="20.5703125" style="50" customWidth="1"/>
    <col min="16" max="16" width="33.85546875" customWidth="1"/>
  </cols>
  <sheetData>
    <row r="1" spans="1:15">
      <c r="A1" s="105"/>
      <c r="B1" s="106"/>
      <c r="C1" s="109"/>
    </row>
    <row r="2" spans="1:15" ht="15.75">
      <c r="A2" s="107" t="s">
        <v>51</v>
      </c>
      <c r="B2" s="110">
        <f>SUM(B39,D39,F39,H39,J39,L39,N39)</f>
        <v>99</v>
      </c>
      <c r="C2" s="113" t="str">
        <f>SUM(VALUE(LEFT(C39,LEN(C39)-3)),VALUE(LEFT(E39,LEN(E39)-3)),VALUE(LEFT(G39,LEN(G39)-3)),VALUE(LEFT(I39,LEN(I39)-3)),VALUE(LEFT(K39,LEN(K39)-3)),VALUE(LEFT(M39,LEN(M39)-3)),VALUE(LEFT(O39,LEN(O39)-3))) &amp; " kg"</f>
        <v>5 kg</v>
      </c>
    </row>
    <row r="3" spans="1:15">
      <c r="A3" s="108"/>
      <c r="B3" s="111"/>
      <c r="C3" s="112"/>
    </row>
    <row r="4" spans="1:15">
      <c r="A4" s="102"/>
      <c r="B4" s="97"/>
      <c r="C4" s="101"/>
    </row>
    <row r="5" spans="1:15">
      <c r="A5" s="47" t="s">
        <v>41</v>
      </c>
      <c r="B5" s="49" t="s">
        <v>42</v>
      </c>
      <c r="C5" s="51"/>
      <c r="D5" s="56" t="s">
        <v>43</v>
      </c>
      <c r="E5" s="62"/>
      <c r="F5" s="67" t="s">
        <v>47</v>
      </c>
      <c r="G5" s="68"/>
      <c r="H5" s="69" t="s">
        <v>48</v>
      </c>
      <c r="I5" s="70"/>
      <c r="J5" s="71" t="s">
        <v>44</v>
      </c>
      <c r="K5" s="72"/>
      <c r="L5" s="76" t="s">
        <v>50</v>
      </c>
      <c r="M5" s="77"/>
      <c r="N5" s="78" t="s">
        <v>45</v>
      </c>
      <c r="O5" s="79"/>
    </row>
    <row r="6" spans="1:15">
      <c r="A6" s="48" t="s">
        <v>7</v>
      </c>
      <c r="B6" s="87" t="s">
        <v>46</v>
      </c>
      <c r="C6" s="88" t="s">
        <v>49</v>
      </c>
      <c r="D6" s="89" t="s">
        <v>46</v>
      </c>
      <c r="E6" s="48" t="s">
        <v>49</v>
      </c>
      <c r="F6" s="89" t="s">
        <v>46</v>
      </c>
      <c r="G6" s="48" t="s">
        <v>49</v>
      </c>
      <c r="H6" s="89" t="s">
        <v>46</v>
      </c>
      <c r="I6" s="48" t="s">
        <v>49</v>
      </c>
      <c r="J6" s="89" t="s">
        <v>46</v>
      </c>
      <c r="K6" s="90" t="s">
        <v>49</v>
      </c>
      <c r="L6" s="89" t="s">
        <v>46</v>
      </c>
      <c r="M6" s="48" t="s">
        <v>49</v>
      </c>
      <c r="N6" s="89" t="s">
        <v>46</v>
      </c>
      <c r="O6" s="48" t="s">
        <v>49</v>
      </c>
    </row>
    <row r="7" spans="1:15" ht="15.75">
      <c r="A7" s="39" t="s">
        <v>9</v>
      </c>
      <c r="B7" s="33">
        <v>8</v>
      </c>
      <c r="C7" s="52"/>
      <c r="D7" s="57"/>
      <c r="E7" s="63"/>
      <c r="F7" s="58"/>
      <c r="G7" s="65"/>
      <c r="H7" s="58"/>
      <c r="I7" s="65"/>
      <c r="J7" s="58"/>
      <c r="K7" s="73"/>
      <c r="L7" s="58"/>
      <c r="M7" s="65"/>
      <c r="N7" s="58"/>
      <c r="O7" s="65"/>
    </row>
    <row r="8" spans="1:15" ht="15.75">
      <c r="A8" s="39" t="s">
        <v>10</v>
      </c>
      <c r="B8" s="34"/>
      <c r="C8" s="52">
        <v>5</v>
      </c>
      <c r="D8" s="58"/>
      <c r="E8" s="63"/>
      <c r="F8" s="58"/>
      <c r="G8" s="65"/>
      <c r="H8" s="58"/>
      <c r="I8" s="65"/>
      <c r="J8" s="58"/>
      <c r="K8" s="73"/>
      <c r="L8" s="58"/>
      <c r="M8" s="65"/>
      <c r="N8" s="58"/>
      <c r="O8" s="65"/>
    </row>
    <row r="9" spans="1:15" ht="15.75">
      <c r="A9" s="39" t="s">
        <v>11</v>
      </c>
      <c r="B9" s="35"/>
      <c r="C9" s="52"/>
      <c r="D9" s="58"/>
      <c r="E9" s="63"/>
      <c r="F9" s="58">
        <v>77</v>
      </c>
      <c r="G9" s="65"/>
      <c r="H9" s="58">
        <v>7</v>
      </c>
      <c r="I9" s="65"/>
      <c r="J9" s="58"/>
      <c r="K9" s="73"/>
      <c r="L9" s="58"/>
      <c r="M9" s="65"/>
      <c r="N9" s="58"/>
      <c r="O9" s="65"/>
    </row>
    <row r="10" spans="1:15" ht="15.75">
      <c r="A10" s="39" t="s">
        <v>12</v>
      </c>
      <c r="B10" s="36"/>
      <c r="C10" s="52"/>
      <c r="D10" s="58">
        <v>7</v>
      </c>
      <c r="E10" s="63"/>
      <c r="F10" s="58"/>
      <c r="G10" s="65"/>
      <c r="H10" s="58"/>
      <c r="I10" s="65"/>
      <c r="J10" s="58"/>
      <c r="K10" s="73"/>
      <c r="L10" s="58"/>
      <c r="M10" s="65"/>
      <c r="N10" s="58"/>
      <c r="O10" s="65"/>
    </row>
    <row r="11" spans="1:15" ht="15.75">
      <c r="A11" s="39" t="s">
        <v>13</v>
      </c>
      <c r="B11" s="36"/>
      <c r="C11" s="52"/>
      <c r="D11" s="58"/>
      <c r="E11" s="63"/>
      <c r="F11" s="58"/>
      <c r="G11" s="65"/>
      <c r="H11" s="58"/>
      <c r="I11" s="65"/>
      <c r="J11" s="58"/>
      <c r="K11" s="73"/>
      <c r="L11" s="58"/>
      <c r="M11" s="65"/>
      <c r="N11" s="58"/>
      <c r="O11" s="65"/>
    </row>
    <row r="12" spans="1:15" ht="15.75">
      <c r="A12" s="39" t="s">
        <v>14</v>
      </c>
      <c r="B12" s="36"/>
      <c r="C12" s="52"/>
      <c r="D12" s="58"/>
      <c r="E12" s="63"/>
      <c r="F12" s="58"/>
      <c r="G12" s="65"/>
      <c r="H12" s="58"/>
      <c r="I12" s="65"/>
      <c r="J12" s="58"/>
      <c r="K12" s="73"/>
      <c r="L12" s="58"/>
      <c r="M12" s="65"/>
      <c r="N12" s="58"/>
      <c r="O12" s="65"/>
    </row>
    <row r="13" spans="1:15" ht="15.75">
      <c r="A13" s="39" t="s">
        <v>15</v>
      </c>
      <c r="B13" s="37"/>
      <c r="C13" s="100"/>
      <c r="D13" s="59"/>
      <c r="E13" s="64"/>
      <c r="F13" s="59"/>
      <c r="G13" s="66"/>
      <c r="H13" s="59"/>
      <c r="I13" s="66"/>
      <c r="J13" s="59"/>
      <c r="K13" s="74"/>
      <c r="L13" s="59"/>
      <c r="M13" s="66"/>
      <c r="N13" s="59"/>
      <c r="O13" s="66"/>
    </row>
    <row r="14" spans="1:15" s="26" customFormat="1">
      <c r="A14" s="95" t="s">
        <v>16</v>
      </c>
      <c r="B14" s="40">
        <f>SUM(B7:B13)</f>
        <v>8</v>
      </c>
      <c r="C14" s="80" t="str">
        <f>SUM(C7:C13) &amp; " kg"</f>
        <v>5 kg</v>
      </c>
      <c r="D14" s="82">
        <f>SUM(D7:D13)</f>
        <v>7</v>
      </c>
      <c r="E14" s="83" t="str">
        <f>SUM(E7:E13) &amp; " kg"</f>
        <v>0 kg</v>
      </c>
      <c r="F14" s="82">
        <f>SUM(F7:F13)</f>
        <v>77</v>
      </c>
      <c r="G14" s="85" t="str">
        <f>SUM(G7:G13) &amp; " kg"</f>
        <v>0 kg</v>
      </c>
      <c r="H14" s="82">
        <f>SUM(H7:H13)</f>
        <v>7</v>
      </c>
      <c r="I14" s="85" t="str">
        <f>SUM(I7:I13) &amp; " kg"</f>
        <v>0 kg</v>
      </c>
      <c r="J14" s="82">
        <f>SUM(J7:J13)</f>
        <v>0</v>
      </c>
      <c r="K14" s="114" t="str">
        <f>SUM(K7:K13) &amp; " kg"</f>
        <v>0 kg</v>
      </c>
      <c r="L14" s="82">
        <f>SUM(L7:L13)</f>
        <v>0</v>
      </c>
      <c r="M14" s="114" t="str">
        <f>SUM(M7:M13) &amp; " kg"</f>
        <v>0 kg</v>
      </c>
      <c r="N14" s="82">
        <f>SUM(N7:N13)</f>
        <v>0</v>
      </c>
      <c r="O14" s="114" t="str">
        <f>SUM(O7:O13) &amp; " kg"</f>
        <v>0 kg</v>
      </c>
    </row>
    <row r="15" spans="1:15" ht="15.75">
      <c r="A15" s="41" t="s">
        <v>17</v>
      </c>
      <c r="B15" s="38"/>
      <c r="C15" s="52"/>
      <c r="D15" s="61"/>
      <c r="E15" s="65"/>
      <c r="F15" s="58"/>
      <c r="G15" s="65"/>
      <c r="H15" s="58"/>
      <c r="I15" s="65"/>
      <c r="J15" s="58"/>
      <c r="K15" s="73"/>
      <c r="L15" s="58"/>
      <c r="M15" s="65"/>
      <c r="N15" s="58"/>
      <c r="O15" s="65"/>
    </row>
    <row r="16" spans="1:15" ht="15.75">
      <c r="A16" s="41" t="s">
        <v>18</v>
      </c>
      <c r="B16" s="36"/>
      <c r="C16" s="52"/>
      <c r="D16" s="58"/>
      <c r="E16" s="65"/>
      <c r="F16" s="58"/>
      <c r="G16" s="65"/>
      <c r="H16" s="58"/>
      <c r="I16" s="65"/>
      <c r="J16" s="58"/>
      <c r="K16" s="73"/>
      <c r="L16" s="58"/>
      <c r="M16" s="65"/>
      <c r="N16" s="58"/>
      <c r="O16" s="65"/>
    </row>
    <row r="17" spans="1:15" ht="15.75">
      <c r="A17" s="41" t="s">
        <v>19</v>
      </c>
      <c r="B17" s="36"/>
      <c r="C17" s="52"/>
      <c r="D17" s="58"/>
      <c r="E17" s="65"/>
      <c r="F17" s="58"/>
      <c r="G17" s="65"/>
      <c r="H17" s="58"/>
      <c r="I17" s="65"/>
      <c r="J17" s="58"/>
      <c r="K17" s="73"/>
      <c r="L17" s="58"/>
      <c r="M17" s="65"/>
      <c r="N17" s="58"/>
      <c r="O17" s="65"/>
    </row>
    <row r="18" spans="1:15" ht="15.75">
      <c r="A18" s="41" t="s">
        <v>20</v>
      </c>
      <c r="B18" s="36"/>
      <c r="C18" s="52"/>
      <c r="D18" s="58"/>
      <c r="E18" s="65"/>
      <c r="F18" s="58"/>
      <c r="G18" s="65"/>
      <c r="H18" s="58"/>
      <c r="I18" s="65"/>
      <c r="J18" s="58"/>
      <c r="K18" s="73"/>
      <c r="L18" s="58"/>
      <c r="M18" s="65"/>
      <c r="N18" s="58"/>
      <c r="O18" s="65"/>
    </row>
    <row r="19" spans="1:15" ht="15.75">
      <c r="A19" s="41" t="s">
        <v>21</v>
      </c>
      <c r="B19" s="36"/>
      <c r="C19" s="52"/>
      <c r="D19" s="58"/>
      <c r="E19" s="65"/>
      <c r="F19" s="58"/>
      <c r="G19" s="65"/>
      <c r="H19" s="58"/>
      <c r="I19" s="65"/>
      <c r="J19" s="58"/>
      <c r="K19" s="73"/>
      <c r="L19" s="58"/>
      <c r="M19" s="65"/>
      <c r="N19" s="58"/>
      <c r="O19" s="65"/>
    </row>
    <row r="20" spans="1:15" ht="15.75">
      <c r="A20" s="41" t="s">
        <v>22</v>
      </c>
      <c r="B20" s="37"/>
      <c r="C20" s="53"/>
      <c r="D20" s="59"/>
      <c r="E20" s="66"/>
      <c r="F20" s="59"/>
      <c r="G20" s="66"/>
      <c r="H20" s="59"/>
      <c r="I20" s="66"/>
      <c r="J20" s="59"/>
      <c r="K20" s="74"/>
      <c r="L20" s="59"/>
      <c r="M20" s="66"/>
      <c r="N20" s="59"/>
      <c r="O20" s="66"/>
    </row>
    <row r="21" spans="1:15">
      <c r="A21" s="95" t="s">
        <v>23</v>
      </c>
      <c r="B21" s="40">
        <f>SUM(B15:B20)</f>
        <v>0</v>
      </c>
      <c r="C21" s="80" t="str">
        <f>SUM(C15:C20) &amp; " kg"</f>
        <v>0 kg</v>
      </c>
      <c r="D21" s="82">
        <f>SUM(D15:D20)</f>
        <v>0</v>
      </c>
      <c r="E21" s="83" t="str">
        <f>SUM(E15:E20) &amp; " kg"</f>
        <v>0 kg</v>
      </c>
      <c r="F21" s="84">
        <f>SUM(F15:F20)</f>
        <v>0</v>
      </c>
      <c r="G21" s="85" t="str">
        <f>SUM(G15:G20) &amp; " kg"</f>
        <v>0 kg</v>
      </c>
      <c r="H21" s="82">
        <f>SUM(H15:H20)</f>
        <v>0</v>
      </c>
      <c r="I21" s="85" t="str">
        <f>SUM(I15:I20) &amp; " kg"</f>
        <v>0 kg</v>
      </c>
      <c r="J21" s="82">
        <f>SUM(J15:J20)</f>
        <v>0</v>
      </c>
      <c r="K21" s="114" t="str">
        <f>SUM(K15:K20) &amp; " kg"</f>
        <v>0 kg</v>
      </c>
      <c r="L21" s="82">
        <f>SUM(L15:L20)</f>
        <v>0</v>
      </c>
      <c r="M21" s="115" t="str">
        <f>SUM(M15:M20) &amp; " kg"</f>
        <v>0 kg</v>
      </c>
      <c r="N21" s="82">
        <f>SUM(N15:N20)</f>
        <v>0</v>
      </c>
      <c r="O21" s="114" t="str">
        <f>SUM(O15:O20) &amp; " kg"</f>
        <v>0 kg</v>
      </c>
    </row>
    <row r="22" spans="1:15" ht="15.75">
      <c r="A22" s="41" t="s">
        <v>24</v>
      </c>
      <c r="B22" s="38"/>
      <c r="C22" s="52"/>
      <c r="D22" s="58"/>
      <c r="E22" s="65"/>
      <c r="F22" s="58"/>
      <c r="G22" s="65"/>
      <c r="H22" s="58"/>
      <c r="I22" s="65"/>
      <c r="J22" s="58"/>
      <c r="K22" s="73"/>
      <c r="L22" s="58"/>
      <c r="M22" s="65"/>
      <c r="N22" s="58"/>
      <c r="O22" s="65"/>
    </row>
    <row r="23" spans="1:15" ht="15.75">
      <c r="A23" s="41" t="s">
        <v>25</v>
      </c>
      <c r="B23" s="36"/>
      <c r="C23" s="52"/>
      <c r="D23" s="58"/>
      <c r="E23" s="65"/>
      <c r="F23" s="58"/>
      <c r="G23" s="65"/>
      <c r="H23" s="58"/>
      <c r="I23" s="65"/>
      <c r="J23" s="58"/>
      <c r="K23" s="73"/>
      <c r="L23" s="58"/>
      <c r="M23" s="65"/>
      <c r="N23" s="58"/>
      <c r="O23" s="65"/>
    </row>
    <row r="24" spans="1:15" ht="15.75">
      <c r="A24" s="41" t="s">
        <v>26</v>
      </c>
      <c r="B24" s="36"/>
      <c r="C24" s="52"/>
      <c r="D24" s="58"/>
      <c r="E24" s="65"/>
      <c r="F24" s="58"/>
      <c r="G24" s="65"/>
      <c r="H24" s="58"/>
      <c r="I24" s="65"/>
      <c r="J24" s="58"/>
      <c r="K24" s="73"/>
      <c r="L24" s="58"/>
      <c r="M24" s="65"/>
      <c r="N24" s="58"/>
      <c r="O24" s="65"/>
    </row>
    <row r="25" spans="1:15" ht="15.75">
      <c r="A25" s="41" t="s">
        <v>27</v>
      </c>
      <c r="B25" s="36"/>
      <c r="C25" s="52"/>
      <c r="D25" s="58"/>
      <c r="E25" s="65"/>
      <c r="F25" s="58"/>
      <c r="G25" s="65"/>
      <c r="H25" s="58"/>
      <c r="I25" s="65"/>
      <c r="J25" s="58"/>
      <c r="K25" s="73"/>
      <c r="L25" s="58"/>
      <c r="M25" s="65"/>
      <c r="N25" s="58"/>
      <c r="O25" s="65"/>
    </row>
    <row r="26" spans="1:15" ht="15.75">
      <c r="A26" s="41" t="s">
        <v>28</v>
      </c>
      <c r="B26" s="36"/>
      <c r="C26" s="52"/>
      <c r="D26" s="58"/>
      <c r="E26" s="65"/>
      <c r="F26" s="58"/>
      <c r="G26" s="65"/>
      <c r="H26" s="58"/>
      <c r="I26" s="65"/>
      <c r="J26" s="58"/>
      <c r="K26" s="73"/>
      <c r="L26" s="58"/>
      <c r="M26" s="65"/>
      <c r="N26" s="58"/>
      <c r="O26" s="65"/>
    </row>
    <row r="27" spans="1:15" ht="15.75">
      <c r="A27" s="41" t="s">
        <v>29</v>
      </c>
      <c r="B27" s="37"/>
      <c r="C27" s="53"/>
      <c r="D27" s="59"/>
      <c r="E27" s="66"/>
      <c r="F27" s="59"/>
      <c r="G27" s="66"/>
      <c r="H27" s="59"/>
      <c r="I27" s="66"/>
      <c r="J27" s="59"/>
      <c r="K27" s="74"/>
      <c r="L27" s="59"/>
      <c r="M27" s="66"/>
      <c r="N27" s="59"/>
      <c r="O27" s="66"/>
    </row>
    <row r="28" spans="1:15">
      <c r="A28" s="94" t="s">
        <v>30</v>
      </c>
      <c r="B28" s="40">
        <f>SUM(B22:B27)</f>
        <v>0</v>
      </c>
      <c r="C28" s="80" t="str">
        <f>SUM(C22:C27) &amp; " kg"</f>
        <v>0 kg</v>
      </c>
      <c r="D28" s="82">
        <f>SUM(D22:D27)</f>
        <v>0</v>
      </c>
      <c r="E28" s="83" t="str">
        <f>SUM(E22:E27) &amp; " kg"</f>
        <v>0 kg</v>
      </c>
      <c r="F28" s="82">
        <f>SUM(F22:F27)</f>
        <v>0</v>
      </c>
      <c r="G28" s="85" t="str">
        <f>SUM(G22:G27) &amp; " kg"</f>
        <v>0 kg</v>
      </c>
      <c r="H28" s="82">
        <f>SUM(H22:H27)</f>
        <v>0</v>
      </c>
      <c r="I28" s="85" t="str">
        <f>SUM(I22:I27) &amp; " kg"</f>
        <v>0 kg</v>
      </c>
      <c r="J28" s="82">
        <f>SUM(J22:J27)</f>
        <v>0</v>
      </c>
      <c r="K28" s="114" t="str">
        <f>SUM(K22:K27) &amp; " kg"</f>
        <v>0 kg</v>
      </c>
      <c r="L28" s="82">
        <f>SUM(L22:L27)</f>
        <v>0</v>
      </c>
      <c r="M28" s="115" t="str">
        <f>SUM(M22:M27) &amp; " kg"</f>
        <v>0 kg</v>
      </c>
      <c r="N28" s="82">
        <f>SUM(N22:N27)</f>
        <v>0</v>
      </c>
      <c r="O28" s="114" t="str">
        <f>SUM(O22:O27) &amp; " kg"</f>
        <v>0 kg</v>
      </c>
    </row>
    <row r="29" spans="1:15" ht="15.75">
      <c r="A29" s="42" t="s">
        <v>31</v>
      </c>
      <c r="B29" s="38"/>
      <c r="C29" s="52"/>
      <c r="D29" s="58"/>
      <c r="E29" s="65"/>
      <c r="F29" s="58"/>
      <c r="G29" s="65"/>
      <c r="H29" s="58"/>
      <c r="I29" s="65"/>
      <c r="J29" s="58"/>
      <c r="K29" s="73"/>
      <c r="L29" s="58"/>
      <c r="M29" s="65"/>
      <c r="N29" s="58"/>
      <c r="O29" s="65"/>
    </row>
    <row r="30" spans="1:15" ht="15.75">
      <c r="A30" s="42" t="s">
        <v>32</v>
      </c>
      <c r="B30" s="36"/>
      <c r="C30" s="52"/>
      <c r="D30" s="58"/>
      <c r="E30" s="65"/>
      <c r="F30" s="58"/>
      <c r="G30" s="65"/>
      <c r="H30" s="58"/>
      <c r="I30" s="65"/>
      <c r="J30" s="58"/>
      <c r="K30" s="73"/>
      <c r="L30" s="58"/>
      <c r="M30" s="65"/>
      <c r="N30" s="58"/>
      <c r="O30" s="65"/>
    </row>
    <row r="31" spans="1:15" ht="15.75">
      <c r="A31" s="42" t="s">
        <v>33</v>
      </c>
      <c r="B31" s="36"/>
      <c r="C31" s="52"/>
      <c r="D31" s="58"/>
      <c r="E31" s="65"/>
      <c r="F31" s="58"/>
      <c r="G31" s="65"/>
      <c r="H31" s="58"/>
      <c r="I31" s="65"/>
      <c r="J31" s="58"/>
      <c r="K31" s="73"/>
      <c r="L31" s="58"/>
      <c r="M31" s="65"/>
      <c r="N31" s="58"/>
      <c r="O31" s="65"/>
    </row>
    <row r="32" spans="1:15" ht="15.75">
      <c r="A32" s="42" t="s">
        <v>34</v>
      </c>
      <c r="B32" s="36"/>
      <c r="C32" s="52"/>
      <c r="D32" s="58"/>
      <c r="E32" s="65"/>
      <c r="F32" s="58"/>
      <c r="G32" s="65"/>
      <c r="H32" s="58"/>
      <c r="I32" s="65"/>
      <c r="J32" s="58"/>
      <c r="K32" s="73"/>
      <c r="L32" s="58"/>
      <c r="M32" s="65"/>
      <c r="N32" s="58"/>
      <c r="O32" s="65"/>
    </row>
    <row r="33" spans="1:15" ht="15.75">
      <c r="A33" s="42" t="s">
        <v>35</v>
      </c>
      <c r="B33" s="36"/>
      <c r="C33" s="52"/>
      <c r="D33" s="58"/>
      <c r="E33" s="65"/>
      <c r="F33" s="58"/>
      <c r="G33" s="65"/>
      <c r="H33" s="58"/>
      <c r="I33" s="65"/>
      <c r="J33" s="58"/>
      <c r="K33" s="73"/>
      <c r="L33" s="58"/>
      <c r="M33" s="65"/>
      <c r="N33" s="58"/>
      <c r="O33" s="65"/>
    </row>
    <row r="34" spans="1:15" ht="15.75">
      <c r="A34" s="42" t="s">
        <v>36</v>
      </c>
      <c r="B34" s="37"/>
      <c r="C34" s="53"/>
      <c r="D34" s="59"/>
      <c r="E34" s="66"/>
      <c r="F34" s="59"/>
      <c r="G34" s="66"/>
      <c r="H34" s="59"/>
      <c r="I34" s="66"/>
      <c r="J34" s="59"/>
      <c r="K34" s="74"/>
      <c r="L34" s="59"/>
      <c r="M34" s="66"/>
      <c r="N34" s="59"/>
      <c r="O34" s="66"/>
    </row>
    <row r="35" spans="1:15" ht="15.75">
      <c r="A35" s="93" t="s">
        <v>37</v>
      </c>
      <c r="B35" s="43">
        <f>SUM(B29:B34)</f>
        <v>0</v>
      </c>
      <c r="C35" s="81" t="str">
        <f>SUM(C29:C34) &amp; " kg"</f>
        <v>0 kg</v>
      </c>
      <c r="D35" s="60">
        <f>SUM(D29:D34)</f>
        <v>0</v>
      </c>
      <c r="E35" s="83" t="str">
        <f>SUM(E29:E34) &amp; " kg"</f>
        <v>0 kg</v>
      </c>
      <c r="F35" s="82">
        <f>SUM(F29:F34)</f>
        <v>0</v>
      </c>
      <c r="G35" s="83" t="str">
        <f>SUM(G29:G34) &amp; " kg"</f>
        <v>0 kg</v>
      </c>
      <c r="H35" s="82">
        <f>SUM(H29:H34)</f>
        <v>0</v>
      </c>
      <c r="I35" s="83" t="str">
        <f>SUM(I29:I34) &amp; " kg"</f>
        <v>0 kg</v>
      </c>
      <c r="J35" s="82">
        <f>SUM(J29:J34)</f>
        <v>0</v>
      </c>
      <c r="K35" s="114" t="str">
        <f>SUM(K29:K34) &amp; " kg"</f>
        <v>0 kg</v>
      </c>
      <c r="L35" s="82">
        <f>SUM(L29:L34)</f>
        <v>0</v>
      </c>
      <c r="M35" s="115" t="str">
        <f>SUM(M29:M34) &amp; " kg"</f>
        <v>0 kg</v>
      </c>
      <c r="N35" s="82">
        <f>SUM(N29:N34)</f>
        <v>0</v>
      </c>
      <c r="O35" s="114" t="str">
        <f>SUM(O29:O34) &amp; " kg"</f>
        <v>0 kg</v>
      </c>
    </row>
    <row r="36" spans="1:15" ht="15.75">
      <c r="A36" s="41" t="s">
        <v>38</v>
      </c>
      <c r="B36" s="38"/>
      <c r="C36" s="54"/>
      <c r="D36" s="58"/>
      <c r="E36" s="63"/>
      <c r="F36" s="58"/>
      <c r="G36" s="65"/>
      <c r="H36" s="58"/>
      <c r="I36" s="65"/>
      <c r="J36" s="58"/>
      <c r="K36" s="73"/>
      <c r="L36" s="58"/>
      <c r="M36" s="65"/>
      <c r="N36" s="58"/>
      <c r="O36" s="65"/>
    </row>
    <row r="37" spans="1:15" ht="15.75">
      <c r="A37" s="41" t="s">
        <v>39</v>
      </c>
      <c r="B37" s="36"/>
      <c r="C37" s="54"/>
      <c r="D37" s="58"/>
      <c r="E37" s="63"/>
      <c r="F37" s="58"/>
      <c r="G37" s="65"/>
      <c r="H37" s="58"/>
      <c r="I37" s="65"/>
      <c r="J37" s="58"/>
      <c r="K37" s="73"/>
      <c r="L37" s="58"/>
      <c r="M37" s="65"/>
      <c r="N37" s="58"/>
      <c r="O37" s="65"/>
    </row>
    <row r="38" spans="1:15">
      <c r="A38" s="44"/>
      <c r="B38" s="46"/>
      <c r="C38" s="55"/>
      <c r="D38" s="59"/>
      <c r="E38" s="66"/>
      <c r="F38" s="59"/>
      <c r="G38" s="66"/>
      <c r="H38" s="59"/>
      <c r="I38" s="66"/>
      <c r="J38" s="59"/>
      <c r="K38" s="74"/>
      <c r="L38" s="59"/>
      <c r="M38" s="66"/>
      <c r="N38" s="59"/>
      <c r="O38" s="66"/>
    </row>
    <row r="39" spans="1:15" ht="15.75">
      <c r="A39" s="45" t="s">
        <v>40</v>
      </c>
      <c r="B39" s="43">
        <f>SUM(B7,B8,B9,B10,B11,B12,B13,B15,B16,B17,B18,B19,B20,B22,B23,B24,B25,B26,B27,B29,B30,B31,B32,B33,B34,B36,B37)</f>
        <v>8</v>
      </c>
      <c r="C39" s="92" t="str">
        <f>SUM(C7,C8,C9,C10,C11,C12,C13,C15,C16,C17,C18,C19,C20,C22,C23,C24,C25,C26,C27,C29,C30,C31,C32,C33,C34,C36,C37) &amp; " kg"</f>
        <v>5 kg</v>
      </c>
      <c r="D39" s="60">
        <f>SUM(D7,D8,D9,D10,D11,D12,D13,D15,D16,D17,D18,D19,D20,D22,D23,D24,D25,D26,D27,D29,D30,D31,D32,D33,D34,D36,D37)</f>
        <v>7</v>
      </c>
      <c r="E39" s="91" t="str">
        <f>SUM(E7,E8,E9,E10,E11,E12,E13,E15,E16,E17,E18,E19,E20,E22,E23,E24,E25,E26,E27,E29,E30,E31,E32,E33,E34,E36,E37)&amp; " kg"</f>
        <v>0 kg</v>
      </c>
      <c r="F39" s="82">
        <f>SUM(F7,F8,F9,F10,F11,F12,F13,F15,F16,F17,F18,F19,F20,F22,F23,F24,F25,F26,F27,F29,F30,F31,F32,F33,F34,F36,F37)</f>
        <v>77</v>
      </c>
      <c r="G39" s="85" t="str">
        <f>SUM(G7,G8,G9,G10,G11,G12,G13,G15,G16,G17,G18,G19,G20,G22,G23,G24,G25,G26,G27,G29,G30,G31,G32,G33,G34,G36,G37) &amp; " kg"</f>
        <v>0 kg</v>
      </c>
      <c r="H39" s="82">
        <f>SUM(H7,H8,H9,H10,H11,H12,H13,H15,H16,H17,H18,H19,H20,H22,H23,H24,H25,H26,H27,H29,H30,H31,H32,H33,H34,H36,H37)</f>
        <v>7</v>
      </c>
      <c r="I39" s="83" t="str">
        <f>SUM(I7,I8,I9,I10,I11,I12,I13,I15,I16,I17,I18,I19,I20,I22,I23,I24,I25,I26,I27,I29,I30,I31,I32,I33,I34,I36,I37) &amp; " kg"</f>
        <v>0 kg</v>
      </c>
      <c r="J39" s="86">
        <f>SUM(J7,J8,J9,J10,J11,J12,J13,J15,J16,J17,J18,J19,J20,J22,J23,J24,J25,J26,J27,J29,J30,J31,J32,J33,J34,J36,J37)</f>
        <v>0</v>
      </c>
      <c r="K39" s="114" t="str">
        <f>SUM(K7,K8,K9,K10,K11,K12,K13,K15,K16,K17,K18,K19,K20,K22,K23,K24,K25,K26,K27,K29,K30,K31,K32,K33,K34,K36,K37) &amp; " kg"</f>
        <v>0 kg</v>
      </c>
      <c r="L39" s="82">
        <f>SUM(L7,L8,L9,L10,L11,L12,L13,L15,L16,L17,L18,L19,L20,L22,L23,L24,L25,L26,L27,L29,L30,L31,L32,L33,L34,L36,L37)</f>
        <v>0</v>
      </c>
      <c r="M39" s="115" t="str">
        <f>SUM(M7,M8,M9,M10,M11,M12,M13,M15,M16,M17,M18,M19,M20,M22,M23,M24,M25,M26,M27,M29,M30,M31,M32,M33,M34,M36,M37) &amp; " kg"</f>
        <v>0 kg</v>
      </c>
      <c r="N39" s="82">
        <f>SUM(N7,N8,N9,N10,N11,N12,N13,N15,N16,N17,N18,N19,N20,N22,N23,N24,N25,N26,N27,N29,N30,N31,N32,N33,N34,N36,N37)</f>
        <v>0</v>
      </c>
      <c r="O39" s="114" t="str">
        <f>SUM(O7,O8,O9,O10,O11,O12,O13,O15,O16,O17,O18,O19,O20,O22,O23,O24,O25,O26,O27,O29,O30,O31,O32,O33,O34,O36,O37) &amp; " kg"</f>
        <v>0 kg</v>
      </c>
    </row>
    <row r="40" spans="1:15" ht="15.75">
      <c r="A40" s="96"/>
      <c r="B40" s="99"/>
      <c r="C40" s="98"/>
    </row>
    <row r="41" spans="1:15">
      <c r="A41" s="103"/>
      <c r="B41" s="104"/>
      <c r="C41" s="97"/>
    </row>
    <row r="42" spans="1:15">
      <c r="C42" s="97"/>
    </row>
  </sheetData>
  <sheetProtection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Desperdícios Diário Geral</vt:lpstr>
      <vt:lpstr> Controle Semanal Geral</vt:lpstr>
      <vt:lpstr>Controle Semanal Categoria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karol fcmb</cp:lastModifiedBy>
  <cp:revision/>
  <dcterms:created xsi:type="dcterms:W3CDTF">2025-01-12T15:18:47Z</dcterms:created>
  <dcterms:modified xsi:type="dcterms:W3CDTF">2025-01-16T23:27:59Z</dcterms:modified>
  <cp:category/>
  <cp:contentStatus/>
</cp:coreProperties>
</file>