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C:\Users\marga\Documents\1. Master\2. Segundo\Asignaturas\2. Master thesis\Proyectos\upm_ueq\assets\excel\"/>
    </mc:Choice>
  </mc:AlternateContent>
  <xr:revisionPtr revIDLastSave="0" documentId="13_ncr:1_{5064DBB1-C24D-452B-A752-36D4C25CA768}" xr6:coauthVersionLast="47" xr6:coauthVersionMax="47" xr10:uidLastSave="{00000000-0000-0000-0000-000000000000}"/>
  <bookViews>
    <workbookView xWindow="-108" yWindow="-108" windowWidth="23256" windowHeight="12456" tabRatio="897" firstSheet="1" activeTab="1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T9" i="16" l="1"/>
  <c r="T8" i="16"/>
  <c r="T7" i="16"/>
  <c r="T6" i="16"/>
  <c r="T5" i="16"/>
  <c r="T4" i="16"/>
  <c r="S9" i="16"/>
  <c r="U9" i="16" s="1"/>
  <c r="S8" i="16"/>
  <c r="U8" i="16" s="1"/>
  <c r="S7" i="16"/>
  <c r="U7" i="16" s="1"/>
  <c r="S6" i="16"/>
  <c r="U6" i="16" s="1"/>
  <c r="S5" i="16"/>
  <c r="U5" i="16" s="1"/>
  <c r="S4" i="16"/>
  <c r="U4" i="16" s="1"/>
  <c r="R9" i="16"/>
  <c r="W9" i="16" s="1"/>
  <c r="R8" i="16"/>
  <c r="W8" i="16" s="1"/>
  <c r="R7" i="16"/>
  <c r="R6" i="16"/>
  <c r="R5" i="16"/>
  <c r="R4" i="16"/>
  <c r="Q9" i="16"/>
  <c r="N3" i="16"/>
  <c r="Q8" i="16"/>
  <c r="M3" i="16"/>
  <c r="Q7" i="16"/>
  <c r="L3" i="16"/>
  <c r="Q6" i="16"/>
  <c r="K3" i="16"/>
  <c r="Q5" i="16"/>
  <c r="J3" i="16"/>
  <c r="Q4" i="16"/>
  <c r="I3" i="16"/>
  <c r="V6" i="16" l="1"/>
  <c r="V8" i="16"/>
  <c r="V7" i="16"/>
  <c r="V4" i="16"/>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41" i="7" l="1"/>
  <c r="AC49" i="7"/>
  <c r="AE61" i="7"/>
  <c r="AC69" i="7"/>
  <c r="AE81" i="7"/>
  <c r="AC89" i="7"/>
  <c r="AE101" i="7"/>
  <c r="AC129" i="7"/>
  <c r="AE141" i="7"/>
  <c r="AC149" i="7"/>
  <c r="AE161" i="7"/>
  <c r="AC189" i="7"/>
  <c r="AE201" i="7"/>
  <c r="AC209" i="7"/>
  <c r="AE221" i="7"/>
  <c r="AE241" i="7"/>
  <c r="AC249" i="7"/>
  <c r="AE21" i="7"/>
  <c r="AC29" i="7"/>
  <c r="AC109" i="7"/>
  <c r="AE121" i="7"/>
  <c r="AC169" i="7"/>
  <c r="AE181" i="7"/>
  <c r="AC229" i="7"/>
  <c r="AH16" i="7"/>
  <c r="AE25" i="7"/>
  <c r="AH36" i="7"/>
  <c r="AH56" i="7"/>
  <c r="AH76" i="7"/>
  <c r="AC93" i="7"/>
  <c r="AH96" i="7"/>
  <c r="AC113" i="7"/>
  <c r="AH116" i="7"/>
  <c r="AE125" i="7"/>
  <c r="AH136" i="7"/>
  <c r="AE145" i="7"/>
  <c r="AC153" i="7"/>
  <c r="AH156" i="7"/>
  <c r="AE165" i="7"/>
  <c r="AC173" i="7"/>
  <c r="AH176" i="7"/>
  <c r="AE185" i="7"/>
  <c r="AC193" i="7"/>
  <c r="AH196" i="7"/>
  <c r="AC213" i="7"/>
  <c r="AH216" i="7"/>
  <c r="AC233" i="7"/>
  <c r="AH236" i="7"/>
  <c r="AE245" i="7"/>
  <c r="AC253" i="7"/>
  <c r="AH256" i="7"/>
  <c r="AH20" i="7"/>
  <c r="AE29" i="7"/>
  <c r="AH40" i="7"/>
  <c r="AC57" i="7"/>
  <c r="AH60" i="7"/>
  <c r="AE69" i="7"/>
  <c r="AH80" i="7"/>
  <c r="AC97" i="7"/>
  <c r="AE109" i="7"/>
  <c r="AC117" i="7"/>
  <c r="AH120" i="7"/>
  <c r="AE129" i="7"/>
  <c r="AH160" i="7"/>
  <c r="AC177" i="7"/>
  <c r="AH180" i="7"/>
  <c r="AC197" i="7"/>
  <c r="AE209" i="7"/>
  <c r="AC217" i="7"/>
  <c r="AH220" i="7"/>
  <c r="AE229" i="7"/>
  <c r="AC237" i="7"/>
  <c r="AH240" i="7"/>
  <c r="AE249" i="7"/>
  <c r="AC257" i="7"/>
  <c r="AC21" i="7"/>
  <c r="AH24" i="7"/>
  <c r="AE33" i="7"/>
  <c r="AC41" i="7"/>
  <c r="AH44" i="7"/>
  <c r="AE53" i="7"/>
  <c r="AC61" i="7"/>
  <c r="AH64" i="7"/>
  <c r="AE73" i="7"/>
  <c r="AC81" i="7"/>
  <c r="AH84" i="7"/>
  <c r="AE93" i="7"/>
  <c r="AC101" i="7"/>
  <c r="AH104" i="7"/>
  <c r="AE113" i="7"/>
  <c r="AC121" i="7"/>
  <c r="AH124" i="7"/>
  <c r="AE133" i="7"/>
  <c r="AC141" i="7"/>
  <c r="AH144" i="7"/>
  <c r="AE153" i="7"/>
  <c r="AC161" i="7"/>
  <c r="AH164" i="7"/>
  <c r="AE173" i="7"/>
  <c r="AC181" i="7"/>
  <c r="AH184" i="7"/>
  <c r="AE193" i="7"/>
  <c r="AC201" i="7"/>
  <c r="AH204" i="7"/>
  <c r="AE213" i="7"/>
  <c r="AC221" i="7"/>
  <c r="AH224" i="7"/>
  <c r="AE233" i="7"/>
  <c r="AC241" i="7"/>
  <c r="AH244" i="7"/>
  <c r="AE253" i="7"/>
  <c r="AE45" i="7"/>
  <c r="AC53" i="7"/>
  <c r="AE65" i="7"/>
  <c r="AC73" i="7"/>
  <c r="AE85" i="7"/>
  <c r="AE105" i="7"/>
  <c r="AC133" i="7"/>
  <c r="AE205" i="7"/>
  <c r="AE225" i="7"/>
  <c r="AC37" i="7"/>
  <c r="AE49" i="7"/>
  <c r="AC77" i="7"/>
  <c r="AE89" i="7"/>
  <c r="AH100" i="7"/>
  <c r="AC137" i="7"/>
  <c r="AH140" i="7"/>
  <c r="AE149" i="7"/>
  <c r="AC157" i="7"/>
  <c r="AE169" i="7"/>
  <c r="AE189" i="7"/>
  <c r="AH200" i="7"/>
  <c r="B3" i="2"/>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B9" i="3" s="1"/>
  <c r="N7" i="4"/>
  <c r="C26" i="2"/>
  <c r="D26" i="2" s="1"/>
  <c r="C28" i="3" s="1"/>
  <c r="E28" i="3" s="1"/>
  <c r="B26" i="2"/>
  <c r="B28" i="3" s="1"/>
  <c r="B21" i="4"/>
  <c r="C11" i="2"/>
  <c r="B11" i="2"/>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C27" i="2"/>
  <c r="D27" i="2" s="1"/>
  <c r="C29" i="3" s="1"/>
  <c r="E29" i="3" s="1"/>
  <c r="B27" i="2"/>
  <c r="B29" i="3" s="1"/>
  <c r="C9" i="2"/>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4" i="4"/>
  <c r="B13" i="4"/>
  <c r="B12" i="4"/>
  <c r="C23" i="2"/>
  <c r="B23" i="2"/>
  <c r="Q9" i="4"/>
  <c r="Q8" i="4"/>
  <c r="Q7" i="4"/>
  <c r="C5" i="2"/>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D6" i="11"/>
  <c r="C6" i="11"/>
  <c r="D4" i="11"/>
  <c r="C4" i="11"/>
  <c r="D7" i="11"/>
  <c r="C7" i="11"/>
  <c r="D5" i="11"/>
  <c r="C5" i="11"/>
  <c r="D8" i="11"/>
  <c r="C8"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<sst xmlns="http://schemas.openxmlformats.org/spreadsheetml/2006/main" count="2504" uniqueCount="2215">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</sst>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4">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c:v>
                  </c:pt>
                  <c:pt idx="1">
                    <c:v>0</c:v>
                  </c:pt>
                  <c:pt idx="2">
                    <c:v>0</c:v>
                  </c:pt>
                  <c:pt idx="3">
                    <c:v>0</c:v>
                  </c:pt>
                  <c:pt idx="4">
                    <c:v>0</c:v>
                  </c:pt>
                  <c:pt idx="5">
                    <c:v>0</c:v>
                  </c:pt>
                </c:numCache>
              </c:numRef>
            </c:plus>
            <c:minus>
              <c:numRef>
                <c:f>Confidence_Intervals!$M$5:$M$10</c:f>
                <c:numCache>
                  <c:formatCode>General</c:formatCode>
                  <c:ptCount val="6"/>
                  <c:pt idx="0">
                    <c:v>0</c:v>
                  </c:pt>
                  <c:pt idx="1">
                    <c:v>0</c:v>
                  </c:pt>
                  <c:pt idx="2">
                    <c:v>0</c:v>
                  </c:pt>
                  <c:pt idx="3">
                    <c:v>0</c:v>
                  </c:pt>
                  <c:pt idx="4">
                    <c:v>0</c:v>
                  </c:pt>
                  <c:pt idx="5">
                    <c:v>0</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s-E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s-E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s-E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s-E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c:v>
                </c:pt>
                <c:pt idx="1">
                  <c:v>0</c:v>
                </c:pt>
                <c:pt idx="2">
                  <c:v>0</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s-E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s-E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s-E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c:v>
                  </c:pt>
                  <c:pt idx="1">
                    <c:v>0</c:v>
                  </c:pt>
                  <c:pt idx="2">
                    <c:v>0</c:v>
                  </c:pt>
                  <c:pt idx="3">
                    <c:v>0</c:v>
                  </c:pt>
                  <c:pt idx="4">
                    <c:v>0</c:v>
                  </c:pt>
                  <c:pt idx="5">
                    <c:v>0</c:v>
                  </c:pt>
                </c:numCache>
              </c:numRef>
            </c:plus>
            <c:minus>
              <c:numRef>
                <c:f>Confidence_Intervals!$M$5:$M$10</c:f>
                <c:numCache>
                  <c:formatCode>General</c:formatCode>
                  <c:ptCount val="6"/>
                  <c:pt idx="0">
                    <c:v>0</c:v>
                  </c:pt>
                  <c:pt idx="1">
                    <c:v>0</c:v>
                  </c:pt>
                  <c:pt idx="2">
                    <c:v>0</c:v>
                  </c:pt>
                  <c:pt idx="3">
                    <c:v>0</c:v>
                  </c:pt>
                  <c:pt idx="4">
                    <c:v>0</c:v>
                  </c:pt>
                  <c:pt idx="5">
                    <c:v>0</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c:v>
                  </c:pt>
                  <c:pt idx="1">
                    <c:v>0</c:v>
                  </c:pt>
                  <c:pt idx="2">
                    <c:v>0</c:v>
                  </c:pt>
                  <c:pt idx="3">
                    <c:v>0</c:v>
                  </c:pt>
                  <c:pt idx="4">
                    <c:v>0</c:v>
                  </c:pt>
                  <c:pt idx="5">
                    <c:v>0</c:v>
                  </c:pt>
                </c:numCache>
              </c:numRef>
            </c:plus>
            <c:minus>
              <c:numRef>
                <c:f>KPI_Calculation!$U$4:$U$9</c:f>
                <c:numCache>
                  <c:formatCode>General</c:formatCode>
                  <c:ptCount val="6"/>
                  <c:pt idx="0">
                    <c:v>0</c:v>
                  </c:pt>
                  <c:pt idx="1">
                    <c:v>0</c:v>
                  </c:pt>
                  <c:pt idx="2">
                    <c:v>0</c:v>
                  </c:pt>
                  <c:pt idx="3">
                    <c:v>0</c:v>
                  </c:pt>
                  <c:pt idx="4">
                    <c:v>0</c:v>
                  </c:pt>
                  <c:pt idx="5">
                    <c:v>0</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s-E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s-E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baseColWidth="10" defaultColWidth="9.109375" defaultRowHeight="14.4"/>
  <cols>
    <col min="1" max="1" width="35.109375" customWidth="1"/>
    <col min="2" max="2" width="22" customWidth="1"/>
    <col min="3" max="3" width="43" customWidth="1"/>
  </cols>
  <sheetData>
    <row r="1" spans="1:3" ht="57" customHeight="1">
      <c r="A1" s="141"/>
      <c r="B1" s="141"/>
      <c r="C1" s="141"/>
    </row>
    <row r="2" spans="1:3" ht="58.8" customHeight="1">
      <c r="A2" s="137" t="s">
        <v>1291</v>
      </c>
      <c r="B2" s="137"/>
      <c r="C2" s="137"/>
    </row>
    <row r="3" spans="1:3" ht="107.25" customHeight="1">
      <c r="A3" s="138" t="s">
        <v>1280</v>
      </c>
      <c r="B3" s="138"/>
      <c r="C3" s="138"/>
    </row>
    <row r="5" spans="1:3" ht="18">
      <c r="A5" s="26" t="s">
        <v>818</v>
      </c>
      <c r="B5" s="51" t="s">
        <v>128</v>
      </c>
    </row>
    <row r="7" spans="1:3" ht="30.75" customHeight="1">
      <c r="A7" s="139" t="s">
        <v>1290</v>
      </c>
      <c r="B7" s="139"/>
      <c r="C7" s="139"/>
    </row>
    <row r="9" spans="1:3" ht="406.2" customHeight="1">
      <c r="A9" s="140" t="s">
        <v>1289</v>
      </c>
      <c r="B9" s="140"/>
      <c r="C9" s="140"/>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D102" sqref="D102"/>
    </sheetView>
  </sheetViews>
  <sheetFormatPr baseColWidth="10" defaultColWidth="9.109375" defaultRowHeight="14.4"/>
  <cols>
    <col min="1" max="26" width="3.6640625" style="1" customWidth="1"/>
  </cols>
  <sheetData>
    <row r="1" spans="1:27" ht="144" customHeight="1">
      <c r="A1" s="142" t="s">
        <v>1281</v>
      </c>
      <c r="B1" s="143"/>
      <c r="C1" s="143"/>
      <c r="D1" s="143"/>
      <c r="E1" s="143"/>
      <c r="F1" s="143"/>
      <c r="G1" s="143"/>
      <c r="H1" s="143"/>
      <c r="I1" s="143"/>
      <c r="J1" s="143"/>
      <c r="K1" s="143"/>
      <c r="L1" s="143"/>
      <c r="M1" s="143"/>
      <c r="N1" s="143"/>
      <c r="O1" s="143"/>
      <c r="P1" s="143"/>
      <c r="Q1" s="143"/>
      <c r="R1" s="143"/>
      <c r="S1" s="143"/>
      <c r="T1" s="143"/>
      <c r="U1" s="143"/>
      <c r="V1" s="143"/>
      <c r="W1" s="143"/>
      <c r="X1" s="143"/>
      <c r="Y1" s="143"/>
      <c r="Z1" s="143"/>
    </row>
    <row r="2" spans="1:27">
      <c r="A2" s="144" t="s">
        <v>0</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c r="B4" s="52"/>
      <c r="C4" s="52"/>
      <c r="D4" s="52"/>
      <c r="E4" s="52"/>
      <c r="F4" s="52"/>
      <c r="G4" s="52"/>
      <c r="H4" s="52"/>
      <c r="I4" s="52"/>
      <c r="J4" s="52"/>
      <c r="K4" s="52"/>
      <c r="L4" s="52"/>
      <c r="M4" s="52"/>
      <c r="N4" s="52"/>
      <c r="O4" s="52"/>
      <c r="P4" s="52"/>
      <c r="Q4" s="52"/>
      <c r="R4" s="52"/>
      <c r="S4" s="52"/>
      <c r="T4" s="52"/>
      <c r="U4" s="52"/>
      <c r="V4" s="52"/>
      <c r="W4" s="52"/>
      <c r="X4" s="52"/>
      <c r="Y4" s="52"/>
      <c r="Z4" s="52"/>
    </row>
    <row r="5" spans="1:27">
      <c r="A5" s="47"/>
      <c r="B5" s="47"/>
      <c r="C5" s="47"/>
      <c r="D5" s="47"/>
      <c r="E5" s="47"/>
      <c r="F5" s="47"/>
      <c r="G5" s="47"/>
      <c r="H5" s="47"/>
      <c r="I5" s="47"/>
      <c r="J5" s="47"/>
      <c r="K5" s="47"/>
      <c r="L5" s="47"/>
      <c r="M5" s="47"/>
      <c r="N5" s="47"/>
      <c r="O5" s="47"/>
      <c r="P5" s="47"/>
      <c r="Q5" s="47"/>
      <c r="R5" s="47"/>
      <c r="S5" s="47"/>
      <c r="T5" s="47"/>
      <c r="U5" s="47"/>
      <c r="V5" s="47"/>
      <c r="W5" s="47"/>
      <c r="X5" s="47"/>
      <c r="Y5" s="47"/>
      <c r="Z5" s="47"/>
    </row>
    <row r="6" spans="1:27">
      <c r="A6" s="47"/>
      <c r="B6" s="47"/>
      <c r="C6" s="47"/>
      <c r="D6" s="47"/>
      <c r="E6" s="47"/>
      <c r="F6" s="47"/>
      <c r="G6" s="47"/>
      <c r="H6" s="47"/>
      <c r="I6" s="47"/>
      <c r="J6" s="47"/>
      <c r="K6" s="47"/>
      <c r="L6" s="47"/>
      <c r="M6" s="47"/>
      <c r="N6" s="47"/>
      <c r="O6" s="47"/>
      <c r="P6" s="47"/>
      <c r="Q6" s="47"/>
      <c r="R6" s="47"/>
      <c r="S6" s="47"/>
      <c r="T6" s="47"/>
      <c r="U6" s="47"/>
      <c r="V6" s="47"/>
      <c r="W6" s="47"/>
      <c r="X6" s="47"/>
      <c r="Y6" s="47"/>
      <c r="Z6" s="47"/>
    </row>
    <row r="7" spans="1:27">
      <c r="A7" s="47"/>
      <c r="B7" s="47"/>
      <c r="C7" s="47"/>
      <c r="D7" s="47"/>
      <c r="E7" s="47"/>
      <c r="F7" s="47"/>
      <c r="G7" s="47"/>
      <c r="H7" s="47"/>
      <c r="I7" s="47"/>
      <c r="J7" s="47"/>
      <c r="K7" s="47"/>
      <c r="L7" s="47"/>
      <c r="M7" s="47"/>
      <c r="N7" s="47"/>
      <c r="O7" s="47"/>
      <c r="P7" s="47"/>
      <c r="Q7" s="47"/>
      <c r="R7" s="47"/>
      <c r="S7" s="47"/>
      <c r="T7" s="47"/>
      <c r="U7" s="47"/>
      <c r="V7" s="47"/>
      <c r="W7" s="47"/>
      <c r="X7" s="47"/>
      <c r="Y7" s="47"/>
      <c r="Z7" s="47"/>
    </row>
    <row r="8" spans="1:27">
      <c r="A8" s="47"/>
      <c r="B8" s="47"/>
      <c r="C8" s="47"/>
      <c r="D8" s="47"/>
      <c r="E8" s="47"/>
      <c r="F8" s="47"/>
      <c r="G8" s="47"/>
      <c r="H8" s="47"/>
      <c r="I8" s="47"/>
      <c r="J8" s="47"/>
      <c r="K8" s="47"/>
      <c r="L8" s="47"/>
      <c r="M8" s="47"/>
      <c r="N8" s="47"/>
      <c r="O8" s="47"/>
      <c r="P8" s="47"/>
      <c r="Q8" s="47"/>
      <c r="R8" s="47"/>
      <c r="S8" s="47"/>
      <c r="T8" s="47"/>
      <c r="U8" s="47"/>
      <c r="V8" s="47"/>
      <c r="W8" s="47"/>
      <c r="X8" s="47"/>
      <c r="Y8" s="47"/>
      <c r="Z8" s="47"/>
    </row>
    <row r="9" spans="1:27">
      <c r="A9" s="47"/>
      <c r="B9" s="47"/>
      <c r="C9" s="47"/>
      <c r="D9" s="47"/>
      <c r="E9" s="47"/>
      <c r="F9" s="47"/>
      <c r="G9" s="47"/>
      <c r="H9" s="47"/>
      <c r="I9" s="47"/>
      <c r="J9" s="47"/>
      <c r="K9" s="47"/>
      <c r="L9" s="47"/>
      <c r="M9" s="47"/>
      <c r="N9" s="47"/>
      <c r="O9" s="47"/>
      <c r="P9" s="47"/>
      <c r="Q9" s="47"/>
      <c r="R9" s="47"/>
      <c r="S9" s="47"/>
      <c r="T9" s="47"/>
      <c r="U9" s="47"/>
      <c r="V9" s="47"/>
      <c r="W9" s="47"/>
      <c r="X9" s="47"/>
      <c r="Y9" s="47"/>
      <c r="Z9" s="47"/>
    </row>
    <row r="10" spans="1:27">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7">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7">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7">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7">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7">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7">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opLeftCell="G1" workbookViewId="0">
      <selection activeCell="G1004" sqref="G1004"/>
    </sheetView>
  </sheetViews>
  <sheetFormatPr baseColWidth="10" defaultColWidth="9.109375" defaultRowHeight="14.4"/>
  <cols>
    <col min="1" max="26" width="3.6640625" style="1" customWidth="1"/>
    <col min="27" max="28" width="4.44140625" customWidth="1"/>
    <col min="29" max="34" width="13.77734375" style="1" customWidth="1"/>
  </cols>
  <sheetData>
    <row r="1" spans="1:34" ht="96" customHeight="1">
      <c r="A1" s="145" t="s">
        <v>819</v>
      </c>
      <c r="B1" s="146"/>
      <c r="C1" s="146"/>
      <c r="D1" s="146"/>
      <c r="E1" s="146"/>
      <c r="F1" s="146"/>
      <c r="G1" s="146"/>
      <c r="H1" s="146"/>
      <c r="I1" s="146"/>
      <c r="J1" s="146"/>
      <c r="K1" s="146"/>
      <c r="L1" s="146"/>
      <c r="M1" s="146"/>
      <c r="N1" s="146"/>
      <c r="O1" s="146"/>
      <c r="P1" s="146"/>
      <c r="Q1" s="146"/>
      <c r="R1" s="146"/>
      <c r="S1" s="146"/>
      <c r="T1" s="146"/>
      <c r="U1" s="146"/>
      <c r="V1" s="146"/>
      <c r="W1" s="146"/>
      <c r="X1" s="146"/>
      <c r="Y1" s="146"/>
      <c r="Z1" s="147"/>
      <c r="AC1" s="150"/>
      <c r="AD1" s="150"/>
      <c r="AE1" s="150"/>
      <c r="AF1" s="150"/>
      <c r="AG1" s="150"/>
      <c r="AH1" s="150"/>
    </row>
    <row r="2" spans="1:34">
      <c r="A2" s="148" t="s">
        <v>0</v>
      </c>
      <c r="B2" s="148"/>
      <c r="C2" s="148"/>
      <c r="D2" s="148"/>
      <c r="E2" s="148"/>
      <c r="F2" s="148"/>
      <c r="G2" s="148"/>
      <c r="H2" s="148"/>
      <c r="I2" s="148"/>
      <c r="J2" s="148"/>
      <c r="K2" s="148"/>
      <c r="L2" s="148"/>
      <c r="M2" s="148"/>
      <c r="N2" s="148"/>
      <c r="O2" s="148"/>
      <c r="P2" s="148"/>
      <c r="Q2" s="148"/>
      <c r="R2" s="148"/>
      <c r="S2" s="148"/>
      <c r="T2" s="148"/>
      <c r="U2" s="148"/>
      <c r="V2" s="148"/>
      <c r="W2" s="148"/>
      <c r="X2" s="148"/>
      <c r="Y2" s="148"/>
      <c r="Z2" s="148"/>
      <c r="AC2" s="149" t="s">
        <v>1287</v>
      </c>
      <c r="AD2" s="149"/>
      <c r="AE2" s="149"/>
      <c r="AF2" s="149"/>
      <c r="AG2" s="149"/>
      <c r="AH2" s="149"/>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t="str">
        <f>IF(Data!A4&gt;0,Data!A4-4,"")</f>
        <v/>
      </c>
      <c r="B4" s="54" t="str">
        <f>IF(Data!B4&gt;0,Data!B4-4,"")</f>
        <v/>
      </c>
      <c r="C4" s="54" t="str">
        <f>IF(Data!C4&gt;0,4-Data!C4,"")</f>
        <v/>
      </c>
      <c r="D4" s="54" t="str">
        <f>IF(Data!D4&gt;0,4-Data!D4,"")</f>
        <v/>
      </c>
      <c r="E4" s="54" t="str">
        <f>IF(Data!E4&gt;0,4-Data!E4,"")</f>
        <v/>
      </c>
      <c r="F4" s="54" t="str">
        <f>IF(Data!F4&gt;0,Data!F4-4,"")</f>
        <v/>
      </c>
      <c r="G4" s="54" t="str">
        <f>IF(Data!G4&gt;0,Data!G4-4,"")</f>
        <v/>
      </c>
      <c r="H4" s="54" t="str">
        <f>IF(Data!H4&gt;0,Data!H4-4,"")</f>
        <v/>
      </c>
      <c r="I4" s="54" t="str">
        <f>IF(Data!I4&gt;0,4-Data!I4,"")</f>
        <v/>
      </c>
      <c r="J4" s="54" t="str">
        <f>IF(Data!J4&gt;0,4-Data!J4,"")</f>
        <v/>
      </c>
      <c r="K4" s="54" t="str">
        <f>IF(Data!K4&gt;0,Data!K4-4,"")</f>
        <v/>
      </c>
      <c r="L4" s="54" t="str">
        <f>IF(Data!L4&gt;0,4-Data!L4,"")</f>
        <v/>
      </c>
      <c r="M4" s="54" t="str">
        <f>IF(Data!M4&gt;0,Data!M4-4,"")</f>
        <v/>
      </c>
      <c r="N4" s="54" t="str">
        <f>IF(Data!N4&gt;0,Data!N4-4,"")</f>
        <v/>
      </c>
      <c r="O4" s="54" t="str">
        <f>IF(Data!O4&gt;0,Data!O4-4,"")</f>
        <v/>
      </c>
      <c r="P4" s="54" t="str">
        <f>IF(Data!P4&gt;0,Data!P4-4,"")</f>
        <v/>
      </c>
      <c r="Q4" s="54" t="str">
        <f>IF(Data!Q4&gt;0,4-Data!Q4,"")</f>
        <v/>
      </c>
      <c r="R4" s="54" t="str">
        <f>IF(Data!R4&gt;0,4-Data!R4,"")</f>
        <v/>
      </c>
      <c r="S4" s="54" t="str">
        <f>IF(Data!S4&gt;0,4-Data!S4,"")</f>
        <v/>
      </c>
      <c r="T4" s="54" t="str">
        <f>IF(Data!T4&gt;0,Data!T4-4,"")</f>
        <v/>
      </c>
      <c r="U4" s="54" t="str">
        <f>IF(Data!U4&gt;0,4-Data!U4,"")</f>
        <v/>
      </c>
      <c r="V4" s="54" t="str">
        <f>IF(Data!V4&gt;0,Data!V4-4,"")</f>
        <v/>
      </c>
      <c r="W4" s="54" t="str">
        <f>IF(Data!W4&gt;0,4-Data!W4,"")</f>
        <v/>
      </c>
      <c r="X4" s="54" t="str">
        <f>IF(Data!X4&gt;0,4-Data!X4,"")</f>
        <v/>
      </c>
      <c r="Y4" s="54" t="str">
        <f>IF(Data!Y4&gt;0,4-Data!Y4,"")</f>
        <v/>
      </c>
      <c r="Z4" s="54" t="str">
        <f>IF(Data!Z4&gt;0,Data!Z4-4,"")</f>
        <v/>
      </c>
      <c r="AC4" s="55" t="str">
        <f t="shared" ref="AC4:AC68" si="0">IF(COUNT(A4,L4,N4,P4,X4,Y4)&gt;0,AVERAGE(A4,L4,N4,P4,X4,Y4),"")</f>
        <v/>
      </c>
      <c r="AD4" s="55" t="str">
        <f>IF(COUNT(B4,D4,M4,U4)&gt;0,AVERAGE(B4,D4,M4,U4),"")</f>
        <v/>
      </c>
      <c r="AE4" s="55" t="str">
        <f>IF(COUNT(I4,T4,V4,W4)&gt;0,AVERAGE(I4,T4,V4,W4),"")</f>
        <v/>
      </c>
      <c r="AF4" s="55" t="str">
        <f>IF(COUNT(H4,K4,Q4,S4)&gt;0,AVERAGE(H4,K4,Q4,S4),"")</f>
        <v/>
      </c>
      <c r="AG4" s="55" t="str">
        <f>IF(COUNT(E4,F4,G4,R4)&gt;0,AVERAGE(E4,F4,G4,R4),"")</f>
        <v/>
      </c>
      <c r="AH4" s="55" t="str">
        <f>IF(COUNT(C4,J4,O4,Z4)&gt;0,AVERAGE(C4,J4,O4,Z4),"")</f>
        <v/>
      </c>
    </row>
    <row r="5" spans="1:34">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6" t="str">
        <f t="shared" si="0"/>
        <v/>
      </c>
      <c r="AD5" s="6" t="str">
        <f t="shared" ref="AD5:AD68" si="1">IF(COUNT(B5,D5,M5,U5)&gt;0,AVERAGE(B5,D5,M5,U5),"")</f>
        <v/>
      </c>
      <c r="AE5" s="6" t="str">
        <f t="shared" ref="AE5:AE68" si="2">IF(COUNT(I5,T5,V5,W5)&gt;0,AVERAGE(I5,T5,V5,W5),"")</f>
        <v/>
      </c>
      <c r="AF5" s="6" t="str">
        <f t="shared" ref="AF5:AF68" si="3">IF(COUNT(H5,K5,Q5,S5)&gt;0,AVERAGE(H5,K5,Q5,S5),"")</f>
        <v/>
      </c>
      <c r="AG5" s="6" t="str">
        <f t="shared" ref="AG5:AG68" si="4">IF(COUNT(E5,F5,G5,R5)&gt;0,AVERAGE(E5,F5,G5,R5),"")</f>
        <v/>
      </c>
      <c r="AH5" s="6" t="str">
        <f t="shared" ref="AH5:AH68" si="5">IF(COUNT(C5,J5,O5,Z5)&gt;0,AVERAGE(C5,J5,O5,Z5),"")</f>
        <v/>
      </c>
    </row>
    <row r="6" spans="1:34">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6" t="str">
        <f t="shared" si="0"/>
        <v/>
      </c>
      <c r="AD6" s="6" t="str">
        <f t="shared" si="1"/>
        <v/>
      </c>
      <c r="AE6" s="6" t="str">
        <f t="shared" si="2"/>
        <v/>
      </c>
      <c r="AF6" s="6" t="str">
        <f t="shared" si="3"/>
        <v/>
      </c>
      <c r="AG6" s="6" t="str">
        <f t="shared" si="4"/>
        <v/>
      </c>
      <c r="AH6" s="6" t="str">
        <f t="shared" si="5"/>
        <v/>
      </c>
    </row>
    <row r="7" spans="1:34">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6" t="str">
        <f t="shared" si="0"/>
        <v/>
      </c>
      <c r="AD7" s="6" t="str">
        <f t="shared" si="1"/>
        <v/>
      </c>
      <c r="AE7" s="6" t="str">
        <f t="shared" si="2"/>
        <v/>
      </c>
      <c r="AF7" s="6" t="str">
        <f t="shared" si="3"/>
        <v/>
      </c>
      <c r="AG7" s="6" t="str">
        <f t="shared" si="4"/>
        <v/>
      </c>
      <c r="AH7" s="6" t="str">
        <f t="shared" si="5"/>
        <v/>
      </c>
    </row>
    <row r="8" spans="1:34">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6" t="str">
        <f t="shared" si="0"/>
        <v/>
      </c>
      <c r="AD8" s="6" t="str">
        <f t="shared" si="1"/>
        <v/>
      </c>
      <c r="AE8" s="6" t="str">
        <f t="shared" si="2"/>
        <v/>
      </c>
      <c r="AF8" s="6" t="str">
        <f t="shared" si="3"/>
        <v/>
      </c>
      <c r="AG8" s="6" t="str">
        <f t="shared" si="4"/>
        <v/>
      </c>
      <c r="AH8" s="6" t="str">
        <f t="shared" si="5"/>
        <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6" t="str">
        <f t="shared" si="0"/>
        <v/>
      </c>
      <c r="AD9" s="6" t="str">
        <f t="shared" si="1"/>
        <v/>
      </c>
      <c r="AE9" s="6" t="str">
        <f t="shared" si="2"/>
        <v/>
      </c>
      <c r="AF9" s="6" t="str">
        <f t="shared" si="3"/>
        <v/>
      </c>
      <c r="AG9" s="6" t="str">
        <f t="shared" si="4"/>
        <v/>
      </c>
      <c r="AH9" s="6"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spans="1:34">
      <c r="A1009"/>
      <c r="B1009"/>
      <c r="C1009"/>
      <c r="D1009"/>
      <c r="E1009"/>
      <c r="F1009"/>
      <c r="G1009"/>
      <c r="H1009"/>
      <c r="I1009"/>
      <c r="J1009"/>
      <c r="K1009"/>
      <c r="L1009"/>
      <c r="M1009"/>
      <c r="N1009"/>
      <c r="O1009"/>
      <c r="P1009"/>
      <c r="Q1009"/>
      <c r="R1009"/>
      <c r="S1009"/>
      <c r="T1009"/>
      <c r="U1009"/>
      <c r="V1009"/>
      <c r="W1009"/>
      <c r="X1009"/>
      <c r="Y1009"/>
      <c r="Z1009"/>
      <c r="AC1009"/>
      <c r="AD1009"/>
      <c r="AE1009"/>
      <c r="AF1009"/>
      <c r="AG1009"/>
      <c r="AH1009"/>
    </row>
    <row r="1010" spans="1:34">
      <c r="A1010"/>
      <c r="B1010"/>
      <c r="C1010"/>
      <c r="D1010"/>
      <c r="E1010"/>
      <c r="F1010"/>
      <c r="G1010"/>
      <c r="H1010"/>
      <c r="I1010"/>
      <c r="J1010"/>
      <c r="K1010"/>
      <c r="L1010"/>
      <c r="M1010"/>
      <c r="N1010"/>
      <c r="O1010"/>
      <c r="P1010"/>
      <c r="Q1010"/>
      <c r="R1010"/>
      <c r="S1010"/>
      <c r="T1010"/>
      <c r="U1010"/>
      <c r="V1010"/>
      <c r="W1010"/>
      <c r="X1010"/>
      <c r="Y1010"/>
      <c r="Z1010"/>
      <c r="AC1010"/>
      <c r="AD1010"/>
      <c r="AE1010"/>
      <c r="AF1010"/>
      <c r="AG1010"/>
      <c r="AH1010"/>
    </row>
    <row r="1011" spans="1:34">
      <c r="A1011"/>
      <c r="B1011"/>
      <c r="C1011"/>
      <c r="D1011"/>
      <c r="E1011"/>
      <c r="F1011"/>
      <c r="G1011"/>
      <c r="H1011"/>
      <c r="I1011"/>
      <c r="J1011"/>
      <c r="K1011"/>
      <c r="L1011"/>
      <c r="M1011"/>
      <c r="N1011"/>
      <c r="O1011"/>
      <c r="P1011"/>
      <c r="Q1011"/>
      <c r="R1011"/>
      <c r="S1011"/>
      <c r="T1011"/>
      <c r="U1011"/>
      <c r="V1011"/>
      <c r="W1011"/>
      <c r="X1011"/>
      <c r="Y1011"/>
      <c r="Z1011"/>
      <c r="AC1011"/>
      <c r="AD1011"/>
      <c r="AE1011"/>
      <c r="AF1011"/>
      <c r="AG1011"/>
      <c r="AH1011"/>
    </row>
    <row r="1012" spans="1:34">
      <c r="A1012"/>
      <c r="B1012"/>
      <c r="C1012"/>
      <c r="D1012"/>
      <c r="E1012"/>
      <c r="F1012"/>
      <c r="G1012"/>
      <c r="H1012"/>
      <c r="I1012"/>
      <c r="J1012"/>
      <c r="K1012"/>
      <c r="L1012"/>
      <c r="M1012"/>
      <c r="N1012"/>
      <c r="O1012"/>
      <c r="P1012"/>
      <c r="Q1012"/>
      <c r="R1012"/>
      <c r="S1012"/>
      <c r="T1012"/>
      <c r="U1012"/>
      <c r="V1012"/>
      <c r="W1012"/>
      <c r="X1012"/>
      <c r="Y1012"/>
      <c r="Z1012"/>
      <c r="AC1012"/>
      <c r="AD1012"/>
      <c r="AE1012"/>
      <c r="AF1012"/>
      <c r="AG1012"/>
      <c r="AH1012"/>
    </row>
    <row r="1013" spans="1:34">
      <c r="A1013"/>
      <c r="B1013"/>
      <c r="C1013"/>
      <c r="D1013"/>
      <c r="E1013"/>
      <c r="F1013"/>
      <c r="G1013"/>
      <c r="H1013"/>
      <c r="I1013"/>
      <c r="J1013"/>
      <c r="K1013"/>
      <c r="L1013"/>
      <c r="M1013"/>
      <c r="N1013"/>
      <c r="O1013"/>
      <c r="P1013"/>
      <c r="Q1013"/>
      <c r="R1013"/>
      <c r="S1013"/>
      <c r="T1013"/>
      <c r="U1013"/>
      <c r="V1013"/>
      <c r="W1013"/>
      <c r="X1013"/>
      <c r="Y1013"/>
      <c r="Z1013"/>
      <c r="AC1013"/>
      <c r="AD1013"/>
      <c r="AE1013"/>
      <c r="AF1013"/>
      <c r="AG1013"/>
      <c r="AH1013"/>
    </row>
    <row r="1014" spans="1:34">
      <c r="A1014"/>
      <c r="B1014"/>
      <c r="C1014"/>
      <c r="D1014"/>
      <c r="E1014"/>
      <c r="F1014"/>
      <c r="G1014"/>
      <c r="H1014"/>
      <c r="I1014"/>
      <c r="J1014"/>
      <c r="K1014"/>
      <c r="L1014"/>
      <c r="M1014"/>
      <c r="N1014"/>
      <c r="O1014"/>
      <c r="P1014"/>
      <c r="Q1014"/>
      <c r="R1014"/>
      <c r="S1014"/>
      <c r="T1014"/>
      <c r="U1014"/>
      <c r="V1014"/>
      <c r="W1014"/>
      <c r="X1014"/>
      <c r="Y1014"/>
      <c r="Z1014"/>
      <c r="AC1014"/>
      <c r="AD1014"/>
      <c r="AE1014"/>
      <c r="AF1014"/>
      <c r="AG1014"/>
      <c r="AH1014"/>
    </row>
    <row r="1015" spans="1:34">
      <c r="A1015"/>
      <c r="B1015"/>
      <c r="C1015"/>
      <c r="D1015"/>
      <c r="E1015"/>
      <c r="F1015"/>
      <c r="G1015"/>
      <c r="H1015"/>
      <c r="I1015"/>
      <c r="J1015"/>
      <c r="K1015"/>
      <c r="L1015"/>
      <c r="M1015"/>
      <c r="N1015"/>
      <c r="O1015"/>
      <c r="P1015"/>
      <c r="Q1015"/>
      <c r="R1015"/>
      <c r="S1015"/>
      <c r="T1015"/>
      <c r="U1015"/>
      <c r="V1015"/>
      <c r="W1015"/>
      <c r="X1015"/>
      <c r="Y1015"/>
      <c r="Z1015"/>
      <c r="AC1015"/>
      <c r="AD1015"/>
      <c r="AE1015"/>
      <c r="AF1015"/>
      <c r="AG1015"/>
      <c r="AH1015"/>
    </row>
    <row r="1016" spans="1:34">
      <c r="A1016"/>
      <c r="B1016"/>
      <c r="C1016"/>
      <c r="D1016"/>
      <c r="E1016"/>
      <c r="F1016"/>
      <c r="G1016"/>
      <c r="H1016"/>
      <c r="I1016"/>
      <c r="J1016"/>
      <c r="K1016"/>
      <c r="L1016"/>
      <c r="M1016"/>
      <c r="N1016"/>
      <c r="O1016"/>
      <c r="P1016"/>
      <c r="Q1016"/>
      <c r="R1016"/>
      <c r="S1016"/>
      <c r="T1016"/>
      <c r="U1016"/>
      <c r="V1016"/>
      <c r="W1016"/>
      <c r="X1016"/>
      <c r="Y1016"/>
      <c r="Z1016"/>
      <c r="AC1016"/>
      <c r="AD1016"/>
      <c r="AE1016"/>
      <c r="AF1016"/>
      <c r="AG1016"/>
      <c r="AH1016"/>
    </row>
    <row r="1017" spans="1:34">
      <c r="A1017"/>
      <c r="B1017"/>
      <c r="C1017"/>
      <c r="D1017"/>
      <c r="E1017"/>
      <c r="F1017"/>
      <c r="G1017"/>
      <c r="H1017"/>
      <c r="I1017"/>
      <c r="J1017"/>
      <c r="K1017"/>
      <c r="L1017"/>
      <c r="M1017"/>
      <c r="N1017"/>
      <c r="O1017"/>
      <c r="P1017"/>
      <c r="Q1017"/>
      <c r="R1017"/>
      <c r="S1017"/>
      <c r="T1017"/>
      <c r="U1017"/>
      <c r="V1017"/>
      <c r="W1017"/>
      <c r="X1017"/>
      <c r="Y1017"/>
      <c r="Z1017"/>
      <c r="AC1017"/>
      <c r="AD1017"/>
      <c r="AE1017"/>
      <c r="AF1017"/>
      <c r="AG1017"/>
      <c r="AH1017"/>
    </row>
    <row r="1018" spans="1:34">
      <c r="A1018"/>
      <c r="B1018"/>
      <c r="C1018"/>
      <c r="D1018"/>
      <c r="E1018"/>
      <c r="F1018"/>
      <c r="G1018"/>
      <c r="H1018"/>
      <c r="I1018"/>
      <c r="J1018"/>
      <c r="K1018"/>
      <c r="L1018"/>
      <c r="M1018"/>
      <c r="N1018"/>
      <c r="O1018"/>
      <c r="P1018"/>
      <c r="Q1018"/>
      <c r="R1018"/>
      <c r="S1018"/>
      <c r="T1018"/>
      <c r="U1018"/>
      <c r="V1018"/>
      <c r="W1018"/>
      <c r="X1018"/>
      <c r="Y1018"/>
      <c r="Z1018"/>
      <c r="AC1018"/>
      <c r="AD1018"/>
      <c r="AE1018"/>
      <c r="AF1018"/>
      <c r="AG1018"/>
      <c r="AH1018"/>
    </row>
    <row r="1019" spans="1:34">
      <c r="A1019"/>
      <c r="B1019"/>
      <c r="C1019"/>
      <c r="D1019"/>
      <c r="E1019"/>
      <c r="F1019"/>
      <c r="G1019"/>
      <c r="H1019"/>
      <c r="I1019"/>
      <c r="J1019"/>
      <c r="K1019"/>
      <c r="L1019"/>
      <c r="M1019"/>
      <c r="N1019"/>
      <c r="O1019"/>
      <c r="P1019"/>
      <c r="Q1019"/>
      <c r="R1019"/>
      <c r="S1019"/>
      <c r="T1019"/>
      <c r="U1019"/>
      <c r="V1019"/>
      <c r="W1019"/>
      <c r="X1019"/>
      <c r="Y1019"/>
      <c r="Z1019"/>
      <c r="AC1019"/>
      <c r="AD1019"/>
      <c r="AE1019"/>
      <c r="AF1019"/>
      <c r="AG1019"/>
      <c r="AH1019"/>
    </row>
    <row r="1020" spans="1:34">
      <c r="A1020"/>
      <c r="B1020"/>
      <c r="C1020"/>
      <c r="D1020"/>
      <c r="E1020"/>
      <c r="F1020"/>
      <c r="G1020"/>
      <c r="H1020"/>
      <c r="I1020"/>
      <c r="J1020"/>
      <c r="K1020"/>
      <c r="L1020"/>
      <c r="M1020"/>
      <c r="N1020"/>
      <c r="O1020"/>
      <c r="P1020"/>
      <c r="Q1020"/>
      <c r="R1020"/>
      <c r="S1020"/>
      <c r="T1020"/>
      <c r="U1020"/>
      <c r="V1020"/>
      <c r="W1020"/>
      <c r="X1020"/>
      <c r="Y1020"/>
      <c r="Z1020"/>
      <c r="AC1020"/>
      <c r="AD1020"/>
      <c r="AE1020"/>
      <c r="AF1020"/>
      <c r="AG1020"/>
      <c r="AH1020"/>
    </row>
    <row r="1021" spans="1:34">
      <c r="A1021"/>
      <c r="B1021"/>
      <c r="C1021"/>
      <c r="D1021"/>
      <c r="E1021"/>
      <c r="F1021"/>
      <c r="G1021"/>
      <c r="H1021"/>
      <c r="I1021"/>
      <c r="J1021"/>
      <c r="K1021"/>
      <c r="L1021"/>
      <c r="M1021"/>
      <c r="N1021"/>
      <c r="O1021"/>
      <c r="P1021"/>
      <c r="Q1021"/>
      <c r="R1021"/>
      <c r="S1021"/>
      <c r="T1021"/>
      <c r="U1021"/>
      <c r="V1021"/>
      <c r="W1021"/>
      <c r="X1021"/>
      <c r="Y1021"/>
      <c r="Z1021"/>
      <c r="AC1021"/>
      <c r="AD1021"/>
      <c r="AE1021"/>
      <c r="AF1021"/>
      <c r="AG1021"/>
      <c r="AH1021"/>
    </row>
    <row r="1022" spans="1:34">
      <c r="A1022"/>
      <c r="B1022"/>
      <c r="C1022"/>
      <c r="D1022"/>
      <c r="E1022"/>
      <c r="F1022"/>
      <c r="G1022"/>
      <c r="H1022"/>
      <c r="I1022"/>
      <c r="J1022"/>
      <c r="K1022"/>
      <c r="L1022"/>
      <c r="M1022"/>
      <c r="N1022"/>
      <c r="O1022"/>
      <c r="P1022"/>
      <c r="Q1022"/>
      <c r="R1022"/>
      <c r="S1022"/>
      <c r="T1022"/>
      <c r="U1022"/>
      <c r="V1022"/>
      <c r="W1022"/>
      <c r="X1022"/>
      <c r="Y1022"/>
      <c r="Z1022"/>
      <c r="AC1022"/>
      <c r="AD1022"/>
      <c r="AE1022"/>
      <c r="AF1022"/>
      <c r="AG1022"/>
      <c r="AH1022"/>
    </row>
    <row r="1023" spans="1:34">
      <c r="A1023"/>
      <c r="B1023"/>
      <c r="C1023"/>
      <c r="D1023"/>
      <c r="E1023"/>
      <c r="F1023"/>
      <c r="G1023"/>
      <c r="H1023"/>
      <c r="I1023"/>
      <c r="J1023"/>
      <c r="K1023"/>
      <c r="L1023"/>
      <c r="M1023"/>
      <c r="N1023"/>
      <c r="O1023"/>
      <c r="P1023"/>
      <c r="Q1023"/>
      <c r="R1023"/>
      <c r="S1023"/>
      <c r="T1023"/>
      <c r="U1023"/>
      <c r="V1023"/>
      <c r="W1023"/>
      <c r="X1023"/>
      <c r="Y1023"/>
      <c r="Z1023"/>
      <c r="AC1023"/>
      <c r="AD1023"/>
      <c r="AE1023"/>
      <c r="AF1023"/>
      <c r="AG1023"/>
      <c r="AH1023"/>
    </row>
    <row r="1024" spans="1:34">
      <c r="A1024"/>
      <c r="B1024"/>
      <c r="C1024"/>
      <c r="D1024"/>
      <c r="E1024"/>
      <c r="F1024"/>
      <c r="G1024"/>
      <c r="H1024"/>
      <c r="I1024"/>
      <c r="J1024"/>
      <c r="K1024"/>
      <c r="L1024"/>
      <c r="M1024"/>
      <c r="N1024"/>
      <c r="O1024"/>
      <c r="P1024"/>
      <c r="Q1024"/>
      <c r="R1024"/>
      <c r="S1024"/>
      <c r="T1024"/>
      <c r="U1024"/>
      <c r="V1024"/>
      <c r="W1024"/>
      <c r="X1024"/>
      <c r="Y1024"/>
      <c r="Z1024"/>
      <c r="AC1024"/>
      <c r="AD1024"/>
      <c r="AE1024"/>
      <c r="AF1024"/>
      <c r="AG1024"/>
      <c r="AH1024"/>
    </row>
    <row r="1025" spans="1:34">
      <c r="A1025"/>
      <c r="B1025"/>
      <c r="C1025"/>
      <c r="D1025"/>
      <c r="E1025"/>
      <c r="F1025"/>
      <c r="G1025"/>
      <c r="H1025"/>
      <c r="I1025"/>
      <c r="J1025"/>
      <c r="K1025"/>
      <c r="L1025"/>
      <c r="M1025"/>
      <c r="N1025"/>
      <c r="O1025"/>
      <c r="P1025"/>
      <c r="Q1025"/>
      <c r="R1025"/>
      <c r="S1025"/>
      <c r="T1025"/>
      <c r="U1025"/>
      <c r="V1025"/>
      <c r="W1025"/>
      <c r="X1025"/>
      <c r="Y1025"/>
      <c r="Z1025"/>
      <c r="AC1025"/>
      <c r="AD1025"/>
      <c r="AE1025"/>
      <c r="AF1025"/>
      <c r="AG1025"/>
      <c r="AH1025"/>
    </row>
    <row r="1026" spans="1:34">
      <c r="A1026"/>
      <c r="B1026"/>
      <c r="C1026"/>
      <c r="D1026"/>
      <c r="E1026"/>
      <c r="F1026"/>
      <c r="G1026"/>
      <c r="H1026"/>
      <c r="I1026"/>
      <c r="J1026"/>
      <c r="K1026"/>
      <c r="L1026"/>
      <c r="M1026"/>
      <c r="N1026"/>
      <c r="O1026"/>
      <c r="P1026"/>
      <c r="Q1026"/>
      <c r="R1026"/>
      <c r="S1026"/>
      <c r="T1026"/>
      <c r="U1026"/>
      <c r="V1026"/>
      <c r="W1026"/>
      <c r="X1026"/>
      <c r="Y1026"/>
      <c r="Z1026"/>
      <c r="AC1026"/>
      <c r="AD1026"/>
      <c r="AE1026"/>
      <c r="AF1026"/>
      <c r="AG1026"/>
      <c r="AH1026"/>
    </row>
    <row r="1027" spans="1:34">
      <c r="A1027"/>
      <c r="B1027"/>
      <c r="C1027"/>
      <c r="D1027"/>
      <c r="E1027"/>
      <c r="F1027"/>
      <c r="G1027"/>
      <c r="H1027"/>
      <c r="I1027"/>
      <c r="J1027"/>
      <c r="K1027"/>
      <c r="L1027"/>
      <c r="M1027"/>
      <c r="N1027"/>
      <c r="O1027"/>
      <c r="P1027"/>
      <c r="Q1027"/>
      <c r="R1027"/>
      <c r="S1027"/>
      <c r="T1027"/>
      <c r="U1027"/>
      <c r="V1027"/>
      <c r="W1027"/>
      <c r="X1027"/>
      <c r="Y1027"/>
      <c r="Z1027"/>
      <c r="AC1027"/>
      <c r="AD1027"/>
      <c r="AE1027"/>
      <c r="AF1027"/>
      <c r="AG1027"/>
      <c r="AH1027"/>
    </row>
    <row r="1028" spans="1:34">
      <c r="A1028"/>
      <c r="B1028"/>
      <c r="C1028"/>
      <c r="D1028"/>
      <c r="E1028"/>
      <c r="F1028"/>
      <c r="G1028"/>
      <c r="H1028"/>
      <c r="I1028"/>
      <c r="J1028"/>
      <c r="K1028"/>
      <c r="L1028"/>
      <c r="M1028"/>
      <c r="N1028"/>
      <c r="O1028"/>
      <c r="P1028"/>
      <c r="Q1028"/>
      <c r="R1028"/>
      <c r="S1028"/>
      <c r="T1028"/>
      <c r="U1028"/>
      <c r="V1028"/>
      <c r="W1028"/>
      <c r="X1028"/>
      <c r="Y1028"/>
      <c r="Z1028"/>
      <c r="AC1028"/>
      <c r="AD1028"/>
      <c r="AE1028"/>
      <c r="AF1028"/>
      <c r="AG1028"/>
      <c r="AH1028"/>
    </row>
    <row r="1029" spans="1:34">
      <c r="A1029"/>
      <c r="B1029"/>
      <c r="C1029"/>
      <c r="D1029"/>
      <c r="E1029"/>
      <c r="F1029"/>
      <c r="G1029"/>
      <c r="H1029"/>
      <c r="I1029"/>
      <c r="J1029"/>
      <c r="K1029"/>
      <c r="L1029"/>
      <c r="M1029"/>
      <c r="N1029"/>
      <c r="O1029"/>
      <c r="P1029"/>
      <c r="Q1029"/>
      <c r="R1029"/>
      <c r="S1029"/>
      <c r="T1029"/>
      <c r="U1029"/>
      <c r="V1029"/>
      <c r="W1029"/>
      <c r="X1029"/>
      <c r="Y1029"/>
      <c r="Z1029"/>
      <c r="AC1029"/>
      <c r="AD1029"/>
      <c r="AE1029"/>
      <c r="AF1029"/>
      <c r="AG1029"/>
      <c r="AH1029"/>
    </row>
    <row r="1030" spans="1:34">
      <c r="A1030"/>
      <c r="B1030"/>
      <c r="C1030"/>
      <c r="D1030"/>
      <c r="E1030"/>
      <c r="F1030"/>
      <c r="G1030"/>
      <c r="H1030"/>
      <c r="I1030"/>
      <c r="J1030"/>
      <c r="K1030"/>
      <c r="L1030"/>
      <c r="M1030"/>
      <c r="N1030"/>
      <c r="O1030"/>
      <c r="P1030"/>
      <c r="Q1030"/>
      <c r="R1030"/>
      <c r="S1030"/>
      <c r="T1030"/>
      <c r="U1030"/>
      <c r="V1030"/>
      <c r="W1030"/>
      <c r="X1030"/>
      <c r="Y1030"/>
      <c r="Z1030"/>
      <c r="AC1030"/>
      <c r="AD1030"/>
      <c r="AE1030"/>
      <c r="AF1030"/>
      <c r="AG1030"/>
      <c r="AH1030"/>
    </row>
    <row r="1031" spans="1:34">
      <c r="A1031"/>
      <c r="B1031"/>
      <c r="C1031"/>
      <c r="D1031"/>
      <c r="E1031"/>
      <c r="F1031"/>
      <c r="G1031"/>
      <c r="H1031"/>
      <c r="I1031"/>
      <c r="J1031"/>
      <c r="K1031"/>
      <c r="L1031"/>
      <c r="M1031"/>
      <c r="N1031"/>
      <c r="O1031"/>
      <c r="P1031"/>
      <c r="Q1031"/>
      <c r="R1031"/>
      <c r="S1031"/>
      <c r="T1031"/>
      <c r="U1031"/>
      <c r="V1031"/>
      <c r="W1031"/>
      <c r="X1031"/>
      <c r="Y1031"/>
      <c r="Z1031"/>
      <c r="AC1031"/>
      <c r="AD1031"/>
      <c r="AE1031"/>
      <c r="AF1031"/>
      <c r="AG1031"/>
      <c r="AH1031"/>
    </row>
    <row r="1032" spans="1:34">
      <c r="A1032"/>
      <c r="B1032"/>
      <c r="C1032"/>
      <c r="D1032"/>
      <c r="E1032"/>
      <c r="F1032"/>
      <c r="G1032"/>
      <c r="H1032"/>
      <c r="I1032"/>
      <c r="J1032"/>
      <c r="K1032"/>
      <c r="L1032"/>
      <c r="M1032"/>
      <c r="N1032"/>
      <c r="O1032"/>
      <c r="P1032"/>
      <c r="Q1032"/>
      <c r="R1032"/>
      <c r="S1032"/>
      <c r="T1032"/>
      <c r="U1032"/>
      <c r="V1032"/>
      <c r="W1032"/>
      <c r="X1032"/>
      <c r="Y1032"/>
      <c r="Z1032"/>
      <c r="AC1032"/>
      <c r="AD1032"/>
      <c r="AE1032"/>
      <c r="AF1032"/>
      <c r="AG1032"/>
      <c r="AH1032"/>
    </row>
    <row r="1033" spans="1:34">
      <c r="A1033"/>
      <c r="B1033"/>
      <c r="C1033"/>
      <c r="D1033"/>
      <c r="E1033"/>
      <c r="F1033"/>
      <c r="G1033"/>
      <c r="H1033"/>
      <c r="I1033"/>
      <c r="J1033"/>
      <c r="K1033"/>
      <c r="L1033"/>
      <c r="M1033"/>
      <c r="N1033"/>
      <c r="O1033"/>
      <c r="P1033"/>
      <c r="Q1033"/>
      <c r="R1033"/>
      <c r="S1033"/>
      <c r="T1033"/>
      <c r="U1033"/>
      <c r="V1033"/>
      <c r="W1033"/>
      <c r="X1033"/>
      <c r="Y1033"/>
      <c r="Z1033"/>
      <c r="AC1033"/>
      <c r="AD1033"/>
      <c r="AE1033"/>
      <c r="AF1033"/>
      <c r="AG1033"/>
      <c r="AH1033"/>
    </row>
    <row r="1034" spans="1:34">
      <c r="A1034"/>
      <c r="B1034"/>
      <c r="C1034"/>
      <c r="D1034"/>
      <c r="E1034"/>
      <c r="F1034"/>
      <c r="G1034"/>
      <c r="H1034"/>
      <c r="I1034"/>
      <c r="J1034"/>
      <c r="K1034"/>
      <c r="L1034"/>
      <c r="M1034"/>
      <c r="N1034"/>
      <c r="O1034"/>
      <c r="P1034"/>
      <c r="Q1034"/>
      <c r="R1034"/>
      <c r="S1034"/>
      <c r="T1034"/>
      <c r="U1034"/>
      <c r="V1034"/>
      <c r="W1034"/>
      <c r="X1034"/>
      <c r="Y1034"/>
      <c r="Z1034"/>
      <c r="AC1034"/>
      <c r="AD1034"/>
      <c r="AE1034"/>
      <c r="AF1034"/>
      <c r="AG1034"/>
      <c r="AH1034"/>
    </row>
    <row r="1035" spans="1:34">
      <c r="A1035"/>
      <c r="B1035"/>
      <c r="C1035"/>
      <c r="D1035"/>
      <c r="E1035"/>
      <c r="F1035"/>
      <c r="G1035"/>
      <c r="H1035"/>
      <c r="I1035"/>
      <c r="J1035"/>
      <c r="K1035"/>
      <c r="L1035"/>
      <c r="M1035"/>
      <c r="N1035"/>
      <c r="O1035"/>
      <c r="P1035"/>
      <c r="Q1035"/>
      <c r="R1035"/>
      <c r="S1035"/>
      <c r="T1035"/>
      <c r="U1035"/>
      <c r="V1035"/>
      <c r="W1035"/>
      <c r="X1035"/>
      <c r="Y1035"/>
      <c r="Z1035"/>
      <c r="AC1035"/>
      <c r="AD1035"/>
      <c r="AE1035"/>
      <c r="AF1035"/>
      <c r="AG1035"/>
      <c r="AH1035"/>
    </row>
    <row r="1036" spans="1:34">
      <c r="A1036"/>
      <c r="B1036"/>
      <c r="C1036"/>
      <c r="D1036"/>
      <c r="E1036"/>
      <c r="F1036"/>
      <c r="G1036"/>
      <c r="H1036"/>
      <c r="I1036"/>
      <c r="J1036"/>
      <c r="K1036"/>
      <c r="L1036"/>
      <c r="M1036"/>
      <c r="N1036"/>
      <c r="O1036"/>
      <c r="P1036"/>
      <c r="Q1036"/>
      <c r="R1036"/>
      <c r="S1036"/>
      <c r="T1036"/>
      <c r="U1036"/>
      <c r="V1036"/>
      <c r="W1036"/>
      <c r="X1036"/>
      <c r="Y1036"/>
      <c r="Z1036"/>
      <c r="AC1036"/>
      <c r="AD1036"/>
      <c r="AE1036"/>
      <c r="AF1036"/>
      <c r="AG1036"/>
      <c r="AH1036"/>
    </row>
    <row r="1037" spans="1:34">
      <c r="A1037"/>
      <c r="B1037"/>
      <c r="C1037"/>
      <c r="D1037"/>
      <c r="E1037"/>
      <c r="F1037"/>
      <c r="G1037"/>
      <c r="H1037"/>
      <c r="I1037"/>
      <c r="J1037"/>
      <c r="K1037"/>
      <c r="L1037"/>
      <c r="M1037"/>
      <c r="N1037"/>
      <c r="O1037"/>
      <c r="P1037"/>
      <c r="Q1037"/>
      <c r="R1037"/>
      <c r="S1037"/>
      <c r="T1037"/>
      <c r="U1037"/>
      <c r="V1037"/>
      <c r="W1037"/>
      <c r="X1037"/>
      <c r="Y1037"/>
      <c r="Z1037"/>
      <c r="AC1037"/>
      <c r="AD1037"/>
      <c r="AE1037"/>
      <c r="AF1037"/>
      <c r="AG1037"/>
      <c r="AH1037"/>
    </row>
    <row r="1038" spans="1:34">
      <c r="A1038"/>
      <c r="B1038"/>
      <c r="C1038"/>
      <c r="D1038"/>
      <c r="E1038"/>
      <c r="F1038"/>
      <c r="G1038"/>
      <c r="H1038"/>
      <c r="I1038"/>
      <c r="J1038"/>
      <c r="K1038"/>
      <c r="L1038"/>
      <c r="M1038"/>
      <c r="N1038"/>
      <c r="O1038"/>
      <c r="P1038"/>
      <c r="Q1038"/>
      <c r="R1038"/>
      <c r="S1038"/>
      <c r="T1038"/>
      <c r="U1038"/>
      <c r="V1038"/>
      <c r="W1038"/>
      <c r="X1038"/>
      <c r="Y1038"/>
      <c r="Z1038"/>
      <c r="AC1038"/>
      <c r="AD1038"/>
      <c r="AE1038"/>
      <c r="AF1038"/>
      <c r="AG1038"/>
      <c r="AH1038"/>
    </row>
    <row r="1039" spans="1:34">
      <c r="A1039"/>
      <c r="B1039"/>
      <c r="C1039"/>
      <c r="D1039"/>
      <c r="E1039"/>
      <c r="F1039"/>
      <c r="G1039"/>
      <c r="H1039"/>
      <c r="I1039"/>
      <c r="J1039"/>
      <c r="K1039"/>
      <c r="L1039"/>
      <c r="M1039"/>
      <c r="N1039"/>
      <c r="O1039"/>
      <c r="P1039"/>
      <c r="Q1039"/>
      <c r="R1039"/>
      <c r="S1039"/>
      <c r="T1039"/>
      <c r="U1039"/>
      <c r="V1039"/>
      <c r="W1039"/>
      <c r="X1039"/>
      <c r="Y1039"/>
      <c r="Z1039"/>
      <c r="AC1039"/>
      <c r="AD1039"/>
      <c r="AE1039"/>
      <c r="AF1039"/>
      <c r="AG1039"/>
      <c r="AH1039"/>
    </row>
    <row r="1040" spans="1:34">
      <c r="A1040"/>
      <c r="B1040"/>
      <c r="C1040"/>
      <c r="D1040"/>
      <c r="E1040"/>
      <c r="F1040"/>
      <c r="G1040"/>
      <c r="H1040"/>
      <c r="I1040"/>
      <c r="J1040"/>
      <c r="K1040"/>
      <c r="L1040"/>
      <c r="M1040"/>
      <c r="N1040"/>
      <c r="O1040"/>
      <c r="P1040"/>
      <c r="Q1040"/>
      <c r="R1040"/>
      <c r="S1040"/>
      <c r="T1040"/>
      <c r="U1040"/>
      <c r="V1040"/>
      <c r="W1040"/>
      <c r="X1040"/>
      <c r="Y1040"/>
      <c r="Z1040"/>
      <c r="AC1040"/>
      <c r="AD1040"/>
      <c r="AE1040"/>
      <c r="AF1040"/>
      <c r="AG1040"/>
      <c r="AH1040"/>
    </row>
    <row r="1041" spans="1:34">
      <c r="A1041"/>
      <c r="B1041"/>
      <c r="C1041"/>
      <c r="D1041"/>
      <c r="E1041"/>
      <c r="F1041"/>
      <c r="G1041"/>
      <c r="H1041"/>
      <c r="I1041"/>
      <c r="J1041"/>
      <c r="K1041"/>
      <c r="L1041"/>
      <c r="M1041"/>
      <c r="N1041"/>
      <c r="O1041"/>
      <c r="P1041"/>
      <c r="Q1041"/>
      <c r="R1041"/>
      <c r="S1041"/>
      <c r="T1041"/>
      <c r="U1041"/>
      <c r="V1041"/>
      <c r="W1041"/>
      <c r="X1041"/>
      <c r="Y1041"/>
      <c r="Z1041"/>
      <c r="AC1041"/>
      <c r="AD1041"/>
      <c r="AE1041"/>
      <c r="AF1041"/>
      <c r="AG1041"/>
      <c r="AH1041"/>
    </row>
    <row r="1042" spans="1:34">
      <c r="A1042"/>
      <c r="B1042"/>
      <c r="C1042"/>
      <c r="D1042"/>
      <c r="E1042"/>
      <c r="F1042"/>
      <c r="G1042"/>
      <c r="H1042"/>
      <c r="I1042"/>
      <c r="J1042"/>
      <c r="K1042"/>
      <c r="L1042"/>
      <c r="M1042"/>
      <c r="N1042"/>
      <c r="O1042"/>
      <c r="P1042"/>
      <c r="Q1042"/>
      <c r="R1042"/>
      <c r="S1042"/>
      <c r="T1042"/>
      <c r="U1042"/>
      <c r="V1042"/>
      <c r="W1042"/>
      <c r="X1042"/>
      <c r="Y1042"/>
      <c r="Z1042"/>
      <c r="AC1042"/>
      <c r="AD1042"/>
      <c r="AE1042"/>
      <c r="AF1042"/>
      <c r="AG1042"/>
      <c r="AH1042"/>
    </row>
    <row r="1043" spans="1:34">
      <c r="A1043"/>
      <c r="B1043"/>
      <c r="C1043"/>
      <c r="D1043"/>
      <c r="E1043"/>
      <c r="F1043"/>
      <c r="G1043"/>
      <c r="H1043"/>
      <c r="I1043"/>
      <c r="J1043"/>
      <c r="K1043"/>
      <c r="L1043"/>
      <c r="M1043"/>
      <c r="N1043"/>
      <c r="O1043"/>
      <c r="P1043"/>
      <c r="Q1043"/>
      <c r="R1043"/>
      <c r="S1043"/>
      <c r="T1043"/>
      <c r="U1043"/>
      <c r="V1043"/>
      <c r="W1043"/>
      <c r="X1043"/>
      <c r="Y1043"/>
      <c r="Z1043"/>
      <c r="AC1043"/>
      <c r="AD1043"/>
      <c r="AE1043"/>
      <c r="AF1043"/>
      <c r="AG1043"/>
      <c r="AH1043"/>
    </row>
    <row r="1044" spans="1:34">
      <c r="A1044"/>
      <c r="B1044"/>
      <c r="C1044"/>
      <c r="D1044"/>
      <c r="E1044"/>
      <c r="F1044"/>
      <c r="G1044"/>
      <c r="H1044"/>
      <c r="I1044"/>
      <c r="J1044"/>
      <c r="K1044"/>
      <c r="L1044"/>
      <c r="M1044"/>
      <c r="N1044"/>
      <c r="O1044"/>
      <c r="P1044"/>
      <c r="Q1044"/>
      <c r="R1044"/>
      <c r="S1044"/>
      <c r="T1044"/>
      <c r="U1044"/>
      <c r="V1044"/>
      <c r="W1044"/>
      <c r="X1044"/>
      <c r="Y1044"/>
      <c r="Z1044"/>
      <c r="AC1044"/>
      <c r="AD1044"/>
      <c r="AE1044"/>
      <c r="AF1044"/>
      <c r="AG1044"/>
      <c r="AH1044"/>
    </row>
    <row r="1045" spans="1:34">
      <c r="A1045"/>
      <c r="B1045"/>
      <c r="C1045"/>
      <c r="D1045"/>
      <c r="E1045"/>
      <c r="F1045"/>
      <c r="G1045"/>
      <c r="H1045"/>
      <c r="I1045"/>
      <c r="J1045"/>
      <c r="K1045"/>
      <c r="L1045"/>
      <c r="M1045"/>
      <c r="N1045"/>
      <c r="O1045"/>
      <c r="P1045"/>
      <c r="Q1045"/>
      <c r="R1045"/>
      <c r="S1045"/>
      <c r="T1045"/>
      <c r="U1045"/>
      <c r="V1045"/>
      <c r="W1045"/>
      <c r="X1045"/>
      <c r="Y1045"/>
      <c r="Z1045"/>
      <c r="AC1045"/>
      <c r="AD1045"/>
      <c r="AE1045"/>
      <c r="AF1045"/>
      <c r="AG1045"/>
      <c r="AH1045"/>
    </row>
    <row r="1046" spans="1:34">
      <c r="A1046"/>
      <c r="B1046"/>
      <c r="C1046"/>
      <c r="D1046"/>
      <c r="E1046"/>
      <c r="F1046"/>
      <c r="G1046"/>
      <c r="H1046"/>
      <c r="I1046"/>
      <c r="J1046"/>
      <c r="K1046"/>
      <c r="L1046"/>
      <c r="M1046"/>
      <c r="N1046"/>
      <c r="O1046"/>
      <c r="P1046"/>
      <c r="Q1046"/>
      <c r="R1046"/>
      <c r="S1046"/>
      <c r="T1046"/>
      <c r="U1046"/>
      <c r="V1046"/>
      <c r="W1046"/>
      <c r="X1046"/>
      <c r="Y1046"/>
      <c r="Z1046"/>
      <c r="AC1046"/>
      <c r="AD1046"/>
      <c r="AE1046"/>
      <c r="AF1046"/>
      <c r="AG1046"/>
      <c r="AH1046"/>
    </row>
    <row r="1047" spans="1:34">
      <c r="A1047"/>
      <c r="B1047"/>
      <c r="C1047"/>
      <c r="D1047"/>
      <c r="E1047"/>
      <c r="F1047"/>
      <c r="G1047"/>
      <c r="H1047"/>
      <c r="I1047"/>
      <c r="J1047"/>
      <c r="K1047"/>
      <c r="L1047"/>
      <c r="M1047"/>
      <c r="N1047"/>
      <c r="O1047"/>
      <c r="P1047"/>
      <c r="Q1047"/>
      <c r="R1047"/>
      <c r="S1047"/>
      <c r="T1047"/>
      <c r="U1047"/>
      <c r="V1047"/>
      <c r="W1047"/>
      <c r="X1047"/>
      <c r="Y1047"/>
      <c r="Z1047"/>
      <c r="AC1047"/>
      <c r="AD1047"/>
      <c r="AE1047"/>
      <c r="AF1047"/>
      <c r="AG1047"/>
      <c r="AH1047"/>
    </row>
    <row r="1048" spans="1:34">
      <c r="A1048"/>
      <c r="B1048"/>
      <c r="C1048"/>
      <c r="D1048"/>
      <c r="E1048"/>
      <c r="F1048"/>
      <c r="G1048"/>
      <c r="H1048"/>
      <c r="I1048"/>
      <c r="J1048"/>
      <c r="K1048"/>
      <c r="L1048"/>
      <c r="M1048"/>
      <c r="N1048"/>
      <c r="O1048"/>
      <c r="P1048"/>
      <c r="Q1048"/>
      <c r="R1048"/>
      <c r="S1048"/>
      <c r="T1048"/>
      <c r="U1048"/>
      <c r="V1048"/>
      <c r="W1048"/>
      <c r="X1048"/>
      <c r="Y1048"/>
      <c r="Z1048"/>
      <c r="AC1048"/>
      <c r="AD1048"/>
      <c r="AE1048"/>
      <c r="AF1048"/>
      <c r="AG1048"/>
      <c r="AH1048"/>
    </row>
    <row r="1049" spans="1:34">
      <c r="A1049"/>
      <c r="B1049"/>
      <c r="C1049"/>
      <c r="D1049"/>
      <c r="E1049"/>
      <c r="F1049"/>
      <c r="G1049"/>
      <c r="H1049"/>
      <c r="I1049"/>
      <c r="J1049"/>
      <c r="K1049"/>
      <c r="L1049"/>
      <c r="M1049"/>
      <c r="N1049"/>
      <c r="O1049"/>
      <c r="P1049"/>
      <c r="Q1049"/>
      <c r="R1049"/>
      <c r="S1049"/>
      <c r="T1049"/>
      <c r="U1049"/>
      <c r="V1049"/>
      <c r="W1049"/>
      <c r="X1049"/>
      <c r="Y1049"/>
      <c r="Z1049"/>
      <c r="AC1049"/>
      <c r="AD1049"/>
      <c r="AE1049"/>
      <c r="AF1049"/>
      <c r="AG1049"/>
      <c r="AH1049"/>
    </row>
    <row r="1050" spans="1:34">
      <c r="A1050"/>
      <c r="B1050"/>
      <c r="C1050"/>
      <c r="D1050"/>
      <c r="E1050"/>
      <c r="F1050"/>
      <c r="G1050"/>
      <c r="H1050"/>
      <c r="I1050"/>
      <c r="J1050"/>
      <c r="K1050"/>
      <c r="L1050"/>
      <c r="M1050"/>
      <c r="N1050"/>
      <c r="O1050"/>
      <c r="P1050"/>
      <c r="Q1050"/>
      <c r="R1050"/>
      <c r="S1050"/>
      <c r="T1050"/>
      <c r="U1050"/>
      <c r="V1050"/>
      <c r="W1050"/>
      <c r="X1050"/>
      <c r="Y1050"/>
      <c r="Z1050"/>
      <c r="AC1050"/>
      <c r="AD1050"/>
      <c r="AE1050"/>
      <c r="AF1050"/>
      <c r="AG1050"/>
      <c r="AH1050"/>
    </row>
    <row r="1051" spans="1:34">
      <c r="A1051"/>
      <c r="B1051"/>
      <c r="C1051"/>
      <c r="D1051"/>
      <c r="E1051"/>
      <c r="F1051"/>
      <c r="G1051"/>
      <c r="H1051"/>
      <c r="I1051"/>
      <c r="J1051"/>
      <c r="K1051"/>
      <c r="L1051"/>
      <c r="M1051"/>
      <c r="N1051"/>
      <c r="O1051"/>
      <c r="P1051"/>
      <c r="Q1051"/>
      <c r="R1051"/>
      <c r="S1051"/>
      <c r="T1051"/>
      <c r="U1051"/>
      <c r="V1051"/>
      <c r="W1051"/>
      <c r="X1051"/>
      <c r="Y1051"/>
      <c r="Z1051"/>
      <c r="AC1051"/>
      <c r="AD1051"/>
      <c r="AE1051"/>
      <c r="AF1051"/>
      <c r="AG1051"/>
      <c r="AH1051"/>
    </row>
    <row r="1052" spans="1:34">
      <c r="A1052"/>
      <c r="B1052"/>
      <c r="C1052"/>
      <c r="D1052"/>
      <c r="E1052"/>
      <c r="F1052"/>
      <c r="G1052"/>
      <c r="H1052"/>
      <c r="I1052"/>
      <c r="J1052"/>
      <c r="K1052"/>
      <c r="L1052"/>
      <c r="M1052"/>
      <c r="N1052"/>
      <c r="O1052"/>
      <c r="P1052"/>
      <c r="Q1052"/>
      <c r="R1052"/>
      <c r="S1052"/>
      <c r="T1052"/>
      <c r="U1052"/>
      <c r="V1052"/>
      <c r="W1052"/>
      <c r="X1052"/>
      <c r="Y1052"/>
      <c r="Z1052"/>
      <c r="AC1052"/>
      <c r="AD1052"/>
      <c r="AE1052"/>
      <c r="AF1052"/>
      <c r="AG1052"/>
      <c r="AH1052"/>
    </row>
    <row r="1053" spans="1:34">
      <c r="A1053"/>
      <c r="B1053"/>
      <c r="C1053"/>
      <c r="D1053"/>
      <c r="E1053"/>
      <c r="F1053"/>
      <c r="G1053"/>
      <c r="H1053"/>
      <c r="I1053"/>
      <c r="J1053"/>
      <c r="K1053"/>
      <c r="L1053"/>
      <c r="M1053"/>
      <c r="N1053"/>
      <c r="O1053"/>
      <c r="P1053"/>
      <c r="Q1053"/>
      <c r="R1053"/>
      <c r="S1053"/>
      <c r="T1053"/>
      <c r="U1053"/>
      <c r="V1053"/>
      <c r="W1053"/>
      <c r="X1053"/>
      <c r="Y1053"/>
      <c r="Z1053"/>
      <c r="AC1053"/>
      <c r="AD1053"/>
      <c r="AE1053"/>
      <c r="AF1053"/>
      <c r="AG1053"/>
      <c r="AH1053"/>
    </row>
    <row r="1054" spans="1:34">
      <c r="A1054"/>
      <c r="B1054"/>
      <c r="C1054"/>
      <c r="D1054"/>
      <c r="E1054"/>
      <c r="F1054"/>
      <c r="G1054"/>
      <c r="H1054"/>
      <c r="I1054"/>
      <c r="J1054"/>
      <c r="K1054"/>
      <c r="L1054"/>
      <c r="M1054"/>
      <c r="N1054"/>
      <c r="O1054"/>
      <c r="P1054"/>
      <c r="Q1054"/>
      <c r="R1054"/>
      <c r="S1054"/>
      <c r="T1054"/>
      <c r="U1054"/>
      <c r="V1054"/>
      <c r="W1054"/>
      <c r="X1054"/>
      <c r="Y1054"/>
      <c r="Z1054"/>
      <c r="AC1054"/>
      <c r="AD1054"/>
      <c r="AE1054"/>
      <c r="AF1054"/>
      <c r="AG1054"/>
      <c r="AH1054"/>
    </row>
    <row r="1055" spans="1:34">
      <c r="A1055"/>
      <c r="B1055"/>
      <c r="C1055"/>
      <c r="D1055"/>
      <c r="E1055"/>
      <c r="F1055"/>
      <c r="G1055"/>
      <c r="H1055"/>
      <c r="I1055"/>
      <c r="J1055"/>
      <c r="K1055"/>
      <c r="L1055"/>
      <c r="M1055"/>
      <c r="N1055"/>
      <c r="O1055"/>
      <c r="P1055"/>
      <c r="Q1055"/>
      <c r="R1055"/>
      <c r="S1055"/>
      <c r="T1055"/>
      <c r="U1055"/>
      <c r="V1055"/>
      <c r="W1055"/>
      <c r="X1055"/>
      <c r="Y1055"/>
      <c r="Z1055"/>
      <c r="AC1055"/>
      <c r="AD1055"/>
      <c r="AE1055"/>
      <c r="AF1055"/>
      <c r="AG1055"/>
      <c r="AH1055"/>
    </row>
    <row r="1056" spans="1:34">
      <c r="A1056"/>
      <c r="B1056"/>
      <c r="C1056"/>
      <c r="D1056"/>
      <c r="E1056"/>
      <c r="F1056"/>
      <c r="G1056"/>
      <c r="H1056"/>
      <c r="I1056"/>
      <c r="J1056"/>
      <c r="K1056"/>
      <c r="L1056"/>
      <c r="M1056"/>
      <c r="N1056"/>
      <c r="O1056"/>
      <c r="P1056"/>
      <c r="Q1056"/>
      <c r="R1056"/>
      <c r="S1056"/>
      <c r="T1056"/>
      <c r="U1056"/>
      <c r="V1056"/>
      <c r="W1056"/>
      <c r="X1056"/>
      <c r="Y1056"/>
      <c r="Z1056"/>
      <c r="AC1056"/>
      <c r="AD1056"/>
      <c r="AE1056"/>
      <c r="AF1056"/>
      <c r="AG1056"/>
      <c r="AH1056"/>
    </row>
    <row r="1057" spans="1:34">
      <c r="A1057"/>
      <c r="B1057"/>
      <c r="C1057"/>
      <c r="D1057"/>
      <c r="E1057"/>
      <c r="F1057"/>
      <c r="G1057"/>
      <c r="H1057"/>
      <c r="I1057"/>
      <c r="J1057"/>
      <c r="K1057"/>
      <c r="L1057"/>
      <c r="M1057"/>
      <c r="N1057"/>
      <c r="O1057"/>
      <c r="P1057"/>
      <c r="Q1057"/>
      <c r="R1057"/>
      <c r="S1057"/>
      <c r="T1057"/>
      <c r="U1057"/>
      <c r="V1057"/>
      <c r="W1057"/>
      <c r="X1057"/>
      <c r="Y1057"/>
      <c r="Z1057"/>
      <c r="AC1057"/>
      <c r="AD1057"/>
      <c r="AE1057"/>
      <c r="AF1057"/>
      <c r="AG1057"/>
      <c r="AH1057"/>
    </row>
    <row r="1058" spans="1:34">
      <c r="A1058"/>
      <c r="B1058"/>
      <c r="C1058"/>
      <c r="D1058"/>
      <c r="E1058"/>
      <c r="F1058"/>
      <c r="G1058"/>
      <c r="H1058"/>
      <c r="I1058"/>
      <c r="J1058"/>
      <c r="K1058"/>
      <c r="L1058"/>
      <c r="M1058"/>
      <c r="N1058"/>
      <c r="O1058"/>
      <c r="P1058"/>
      <c r="Q1058"/>
      <c r="R1058"/>
      <c r="S1058"/>
      <c r="T1058"/>
      <c r="U1058"/>
      <c r="V1058"/>
      <c r="W1058"/>
      <c r="X1058"/>
      <c r="Y1058"/>
      <c r="Z1058"/>
      <c r="AC1058"/>
      <c r="AD1058"/>
      <c r="AE1058"/>
      <c r="AF1058"/>
      <c r="AG1058"/>
      <c r="AH1058"/>
    </row>
    <row r="1059" spans="1:34">
      <c r="A1059"/>
      <c r="B1059"/>
      <c r="C1059"/>
      <c r="D1059"/>
      <c r="E1059"/>
      <c r="F1059"/>
      <c r="G1059"/>
      <c r="H1059"/>
      <c r="I1059"/>
      <c r="J1059"/>
      <c r="K1059"/>
      <c r="L1059"/>
      <c r="M1059"/>
      <c r="N1059"/>
      <c r="O1059"/>
      <c r="P1059"/>
      <c r="Q1059"/>
      <c r="R1059"/>
      <c r="S1059"/>
      <c r="T1059"/>
      <c r="U1059"/>
      <c r="V1059"/>
      <c r="W1059"/>
      <c r="X1059"/>
      <c r="Y1059"/>
      <c r="Z1059"/>
      <c r="AC1059"/>
      <c r="AD1059"/>
      <c r="AE1059"/>
      <c r="AF1059"/>
      <c r="AG1059"/>
      <c r="AH1059"/>
    </row>
    <row r="1060" spans="1:34">
      <c r="A1060"/>
      <c r="B1060"/>
      <c r="C1060"/>
      <c r="D1060"/>
      <c r="E1060"/>
      <c r="F1060"/>
      <c r="G1060"/>
      <c r="H1060"/>
      <c r="I1060"/>
      <c r="J1060"/>
      <c r="K1060"/>
      <c r="L1060"/>
      <c r="M1060"/>
      <c r="N1060"/>
      <c r="O1060"/>
      <c r="P1060"/>
      <c r="Q1060"/>
      <c r="R1060"/>
      <c r="S1060"/>
      <c r="T1060"/>
      <c r="U1060"/>
      <c r="V1060"/>
      <c r="W1060"/>
      <c r="X1060"/>
      <c r="Y1060"/>
      <c r="Z1060"/>
      <c r="AC1060"/>
      <c r="AD1060"/>
      <c r="AE1060"/>
      <c r="AF1060"/>
      <c r="AG1060"/>
      <c r="AH1060"/>
    </row>
    <row r="1061" spans="1:34">
      <c r="A1061"/>
      <c r="B1061"/>
      <c r="C1061"/>
      <c r="D1061"/>
      <c r="E1061"/>
      <c r="F1061"/>
      <c r="G1061"/>
      <c r="H1061"/>
      <c r="I1061"/>
      <c r="J1061"/>
      <c r="K1061"/>
      <c r="L1061"/>
      <c r="M1061"/>
      <c r="N1061"/>
      <c r="O1061"/>
      <c r="P1061"/>
      <c r="Q1061"/>
      <c r="R1061"/>
      <c r="S1061"/>
      <c r="T1061"/>
      <c r="U1061"/>
      <c r="V1061"/>
      <c r="W1061"/>
      <c r="X1061"/>
      <c r="Y1061"/>
      <c r="Z1061"/>
      <c r="AC1061"/>
      <c r="AD1061"/>
      <c r="AE1061"/>
      <c r="AF1061"/>
      <c r="AG1061"/>
      <c r="AH1061"/>
    </row>
    <row r="1062" spans="1:34">
      <c r="A1062"/>
      <c r="B1062"/>
      <c r="C1062"/>
      <c r="D1062"/>
      <c r="E1062"/>
      <c r="F1062"/>
      <c r="G1062"/>
      <c r="H1062"/>
      <c r="I1062"/>
      <c r="J1062"/>
      <c r="K1062"/>
      <c r="L1062"/>
      <c r="M1062"/>
      <c r="N1062"/>
      <c r="O1062"/>
      <c r="P1062"/>
      <c r="Q1062"/>
      <c r="R1062"/>
      <c r="S1062"/>
      <c r="T1062"/>
      <c r="U1062"/>
      <c r="V1062"/>
      <c r="W1062"/>
      <c r="X1062"/>
      <c r="Y1062"/>
      <c r="Z1062"/>
      <c r="AC1062"/>
      <c r="AD1062"/>
      <c r="AE1062"/>
      <c r="AF1062"/>
      <c r="AG1062"/>
      <c r="AH1062"/>
    </row>
    <row r="1063" spans="1:34">
      <c r="A1063"/>
      <c r="B1063"/>
      <c r="C1063"/>
      <c r="D1063"/>
      <c r="E1063"/>
      <c r="F1063"/>
      <c r="G1063"/>
      <c r="H1063"/>
      <c r="I1063"/>
      <c r="J1063"/>
      <c r="K1063"/>
      <c r="L1063"/>
      <c r="M1063"/>
      <c r="N1063"/>
      <c r="O1063"/>
      <c r="P1063"/>
      <c r="Q1063"/>
      <c r="R1063"/>
      <c r="S1063"/>
      <c r="T1063"/>
      <c r="U1063"/>
      <c r="V1063"/>
      <c r="W1063"/>
      <c r="X1063"/>
      <c r="Y1063"/>
      <c r="Z1063"/>
      <c r="AC1063"/>
      <c r="AD1063"/>
      <c r="AE1063"/>
      <c r="AF1063"/>
      <c r="AG1063"/>
      <c r="AH1063"/>
    </row>
    <row r="1064" spans="1:34">
      <c r="A1064"/>
      <c r="B1064"/>
      <c r="C1064"/>
      <c r="D1064"/>
      <c r="E1064"/>
      <c r="F1064"/>
      <c r="G1064"/>
      <c r="H1064"/>
      <c r="I1064"/>
      <c r="J1064"/>
      <c r="K1064"/>
      <c r="L1064"/>
      <c r="M1064"/>
      <c r="N1064"/>
      <c r="O1064"/>
      <c r="P1064"/>
      <c r="Q1064"/>
      <c r="R1064"/>
      <c r="S1064"/>
      <c r="T1064"/>
      <c r="U1064"/>
      <c r="V1064"/>
      <c r="W1064"/>
      <c r="X1064"/>
      <c r="Y1064"/>
      <c r="Z1064"/>
      <c r="AC1064"/>
      <c r="AD1064"/>
      <c r="AE1064"/>
      <c r="AF1064"/>
      <c r="AG1064"/>
      <c r="AH1064"/>
    </row>
    <row r="1065" spans="1:34">
      <c r="A1065"/>
      <c r="B1065"/>
      <c r="C1065"/>
      <c r="D1065"/>
      <c r="E1065"/>
      <c r="F1065"/>
      <c r="G1065"/>
      <c r="H1065"/>
      <c r="I1065"/>
      <c r="J1065"/>
      <c r="K1065"/>
      <c r="L1065"/>
      <c r="M1065"/>
      <c r="N1065"/>
      <c r="O1065"/>
      <c r="P1065"/>
      <c r="Q1065"/>
      <c r="R1065"/>
      <c r="S1065"/>
      <c r="T1065"/>
      <c r="U1065"/>
      <c r="V1065"/>
      <c r="W1065"/>
      <c r="X1065"/>
      <c r="Y1065"/>
      <c r="Z1065"/>
      <c r="AC1065"/>
      <c r="AD1065"/>
      <c r="AE1065"/>
      <c r="AF1065"/>
      <c r="AG1065"/>
      <c r="AH1065"/>
    </row>
    <row r="1066" spans="1:34">
      <c r="A1066"/>
      <c r="B1066"/>
      <c r="C1066"/>
      <c r="D1066"/>
      <c r="E1066"/>
      <c r="F1066"/>
      <c r="G1066"/>
      <c r="H1066"/>
      <c r="I1066"/>
      <c r="J1066"/>
      <c r="K1066"/>
      <c r="L1066"/>
      <c r="M1066"/>
      <c r="N1066"/>
      <c r="O1066"/>
      <c r="P1066"/>
      <c r="Q1066"/>
      <c r="R1066"/>
      <c r="S1066"/>
      <c r="T1066"/>
      <c r="U1066"/>
      <c r="V1066"/>
      <c r="W1066"/>
      <c r="X1066"/>
      <c r="Y1066"/>
      <c r="Z1066"/>
      <c r="AC1066"/>
      <c r="AD1066"/>
      <c r="AE1066"/>
      <c r="AF1066"/>
      <c r="AG1066"/>
      <c r="AH1066"/>
    </row>
    <row r="1067" spans="1:34">
      <c r="A1067"/>
      <c r="B1067"/>
      <c r="C1067"/>
      <c r="D1067"/>
      <c r="E1067"/>
      <c r="F1067"/>
      <c r="G1067"/>
      <c r="H1067"/>
      <c r="I1067"/>
      <c r="J1067"/>
      <c r="K1067"/>
      <c r="L1067"/>
      <c r="M1067"/>
      <c r="N1067"/>
      <c r="O1067"/>
      <c r="P1067"/>
      <c r="Q1067"/>
      <c r="R1067"/>
      <c r="S1067"/>
      <c r="T1067"/>
      <c r="U1067"/>
      <c r="V1067"/>
      <c r="W1067"/>
      <c r="X1067"/>
      <c r="Y1067"/>
      <c r="Z1067"/>
      <c r="AC1067"/>
      <c r="AD1067"/>
      <c r="AE1067"/>
      <c r="AF1067"/>
      <c r="AG1067"/>
      <c r="AH1067"/>
    </row>
    <row r="1068" spans="1:34">
      <c r="A1068"/>
      <c r="B1068"/>
      <c r="C1068"/>
      <c r="D1068"/>
      <c r="E1068"/>
      <c r="F1068"/>
      <c r="G1068"/>
      <c r="H1068"/>
      <c r="I1068"/>
      <c r="J1068"/>
      <c r="K1068"/>
      <c r="L1068"/>
      <c r="M1068"/>
      <c r="N1068"/>
      <c r="O1068"/>
      <c r="P1068"/>
      <c r="Q1068"/>
      <c r="R1068"/>
      <c r="S1068"/>
      <c r="T1068"/>
      <c r="U1068"/>
      <c r="V1068"/>
      <c r="W1068"/>
      <c r="X1068"/>
      <c r="Y1068"/>
      <c r="Z1068"/>
      <c r="AC1068"/>
      <c r="AD1068"/>
      <c r="AE1068"/>
      <c r="AF1068"/>
      <c r="AG1068"/>
      <c r="AH1068"/>
    </row>
    <row r="1069" spans="1:34">
      <c r="A1069"/>
      <c r="B1069"/>
      <c r="C1069"/>
      <c r="D1069"/>
      <c r="E1069"/>
      <c r="F1069"/>
      <c r="G1069"/>
      <c r="H1069"/>
      <c r="I1069"/>
      <c r="J1069"/>
      <c r="K1069"/>
      <c r="L1069"/>
      <c r="M1069"/>
      <c r="N1069"/>
      <c r="O1069"/>
      <c r="P1069"/>
      <c r="Q1069"/>
      <c r="R1069"/>
      <c r="S1069"/>
      <c r="T1069"/>
      <c r="U1069"/>
      <c r="V1069"/>
      <c r="W1069"/>
      <c r="X1069"/>
      <c r="Y1069"/>
      <c r="Z1069"/>
      <c r="AC1069"/>
      <c r="AD1069"/>
      <c r="AE1069"/>
      <c r="AF1069"/>
      <c r="AG1069"/>
      <c r="AH1069"/>
    </row>
    <row r="1070" spans="1:34">
      <c r="A1070"/>
      <c r="B1070"/>
      <c r="C1070"/>
      <c r="D1070"/>
      <c r="E1070"/>
      <c r="F1070"/>
      <c r="G1070"/>
      <c r="H1070"/>
      <c r="I1070"/>
      <c r="J1070"/>
      <c r="K1070"/>
      <c r="L1070"/>
      <c r="M1070"/>
      <c r="N1070"/>
      <c r="O1070"/>
      <c r="P1070"/>
      <c r="Q1070"/>
      <c r="R1070"/>
      <c r="S1070"/>
      <c r="T1070"/>
      <c r="U1070"/>
      <c r="V1070"/>
      <c r="W1070"/>
      <c r="X1070"/>
      <c r="Y1070"/>
      <c r="Z1070"/>
      <c r="AC1070"/>
      <c r="AD1070"/>
      <c r="AE1070"/>
      <c r="AF1070"/>
      <c r="AG1070"/>
      <c r="AH1070"/>
    </row>
    <row r="1071" spans="1:34">
      <c r="A1071"/>
      <c r="B1071"/>
      <c r="C1071"/>
      <c r="D1071"/>
      <c r="E1071"/>
      <c r="F1071"/>
      <c r="G1071"/>
      <c r="H1071"/>
      <c r="I1071"/>
      <c r="J1071"/>
      <c r="K1071"/>
      <c r="L1071"/>
      <c r="M1071"/>
      <c r="N1071"/>
      <c r="O1071"/>
      <c r="P1071"/>
      <c r="Q1071"/>
      <c r="R1071"/>
      <c r="S1071"/>
      <c r="T1071"/>
      <c r="U1071"/>
      <c r="V1071"/>
      <c r="W1071"/>
      <c r="X1071"/>
      <c r="Y1071"/>
      <c r="Z1071"/>
      <c r="AC1071"/>
      <c r="AD1071"/>
      <c r="AE1071"/>
      <c r="AF1071"/>
      <c r="AG1071"/>
      <c r="AH1071"/>
    </row>
    <row r="1072" spans="1:34">
      <c r="A1072"/>
      <c r="B1072"/>
      <c r="C1072"/>
      <c r="D1072"/>
      <c r="E1072"/>
      <c r="F1072"/>
      <c r="G1072"/>
      <c r="H1072"/>
      <c r="I1072"/>
      <c r="J1072"/>
      <c r="K1072"/>
      <c r="L1072"/>
      <c r="M1072"/>
      <c r="N1072"/>
      <c r="O1072"/>
      <c r="P1072"/>
      <c r="Q1072"/>
      <c r="R1072"/>
      <c r="S1072"/>
      <c r="T1072"/>
      <c r="U1072"/>
      <c r="V1072"/>
      <c r="W1072"/>
      <c r="X1072"/>
      <c r="Y1072"/>
      <c r="Z1072"/>
      <c r="AC1072"/>
      <c r="AD1072"/>
      <c r="AE1072"/>
      <c r="AF1072"/>
      <c r="AG1072"/>
      <c r="AH1072"/>
    </row>
    <row r="1073" spans="1:34">
      <c r="A1073"/>
      <c r="B1073"/>
      <c r="C1073"/>
      <c r="D1073"/>
      <c r="E1073"/>
      <c r="F1073"/>
      <c r="G1073"/>
      <c r="H1073"/>
      <c r="I1073"/>
      <c r="J1073"/>
      <c r="K1073"/>
      <c r="L1073"/>
      <c r="M1073"/>
      <c r="N1073"/>
      <c r="O1073"/>
      <c r="P1073"/>
      <c r="Q1073"/>
      <c r="R1073"/>
      <c r="S1073"/>
      <c r="T1073"/>
      <c r="U1073"/>
      <c r="V1073"/>
      <c r="W1073"/>
      <c r="X1073"/>
      <c r="Y1073"/>
      <c r="Z1073"/>
      <c r="AC1073"/>
      <c r="AD1073"/>
      <c r="AE1073"/>
      <c r="AF1073"/>
      <c r="AG1073"/>
      <c r="AH1073"/>
    </row>
    <row r="1074" spans="1:34">
      <c r="A1074"/>
      <c r="B1074"/>
      <c r="C1074"/>
      <c r="D1074"/>
      <c r="E1074"/>
      <c r="F1074"/>
      <c r="G1074"/>
      <c r="H1074"/>
      <c r="I1074"/>
      <c r="J1074"/>
      <c r="K1074"/>
      <c r="L1074"/>
      <c r="M1074"/>
      <c r="N1074"/>
      <c r="O1074"/>
      <c r="P1074"/>
      <c r="Q1074"/>
      <c r="R1074"/>
      <c r="S1074"/>
      <c r="T1074"/>
      <c r="U1074"/>
      <c r="V1074"/>
      <c r="W1074"/>
      <c r="X1074"/>
      <c r="Y1074"/>
      <c r="Z1074"/>
      <c r="AC1074"/>
      <c r="AD1074"/>
      <c r="AE1074"/>
      <c r="AF1074"/>
      <c r="AG1074"/>
      <c r="AH1074"/>
    </row>
    <row r="1075" spans="1:34">
      <c r="A1075"/>
      <c r="B1075"/>
      <c r="C1075"/>
      <c r="D1075"/>
      <c r="E1075"/>
      <c r="F1075"/>
      <c r="G1075"/>
      <c r="H1075"/>
      <c r="I1075"/>
      <c r="J1075"/>
      <c r="K1075"/>
      <c r="L1075"/>
      <c r="M1075"/>
      <c r="N1075"/>
      <c r="O1075"/>
      <c r="P1075"/>
      <c r="Q1075"/>
      <c r="R1075"/>
      <c r="S1075"/>
      <c r="T1075"/>
      <c r="U1075"/>
      <c r="V1075"/>
      <c r="W1075"/>
      <c r="X1075"/>
      <c r="Y1075"/>
      <c r="Z1075"/>
      <c r="AC1075"/>
      <c r="AD1075"/>
      <c r="AE1075"/>
      <c r="AF1075"/>
      <c r="AG1075"/>
      <c r="AH1075"/>
    </row>
    <row r="1076" spans="1:34">
      <c r="A1076"/>
      <c r="B1076"/>
      <c r="C1076"/>
      <c r="D1076"/>
      <c r="E1076"/>
      <c r="F1076"/>
      <c r="G1076"/>
      <c r="H1076"/>
      <c r="I1076"/>
      <c r="J1076"/>
      <c r="K1076"/>
      <c r="L1076"/>
      <c r="M1076"/>
      <c r="N1076"/>
      <c r="O1076"/>
      <c r="P1076"/>
      <c r="Q1076"/>
      <c r="R1076"/>
      <c r="S1076"/>
      <c r="T1076"/>
      <c r="U1076"/>
      <c r="V1076"/>
      <c r="W1076"/>
      <c r="X1076"/>
      <c r="Y1076"/>
      <c r="Z1076"/>
      <c r="AC1076"/>
      <c r="AD1076"/>
      <c r="AE1076"/>
      <c r="AF1076"/>
      <c r="AG1076"/>
      <c r="AH1076"/>
    </row>
    <row r="1077" spans="1:34">
      <c r="A1077"/>
      <c r="B1077"/>
      <c r="C1077"/>
      <c r="D1077"/>
      <c r="E1077"/>
      <c r="F1077"/>
      <c r="G1077"/>
      <c r="H1077"/>
      <c r="I1077"/>
      <c r="J1077"/>
      <c r="K1077"/>
      <c r="L1077"/>
      <c r="M1077"/>
      <c r="N1077"/>
      <c r="O1077"/>
      <c r="P1077"/>
      <c r="Q1077"/>
      <c r="R1077"/>
      <c r="S1077"/>
      <c r="T1077"/>
      <c r="U1077"/>
      <c r="V1077"/>
      <c r="W1077"/>
      <c r="X1077"/>
      <c r="Y1077"/>
      <c r="Z1077"/>
      <c r="AC1077"/>
      <c r="AD1077"/>
      <c r="AE1077"/>
      <c r="AF1077"/>
      <c r="AG1077"/>
      <c r="AH1077"/>
    </row>
    <row r="1078" spans="1:34">
      <c r="A1078"/>
      <c r="B1078"/>
      <c r="C1078"/>
      <c r="D1078"/>
      <c r="E1078"/>
      <c r="F1078"/>
      <c r="G1078"/>
      <c r="H1078"/>
      <c r="I1078"/>
      <c r="J1078"/>
      <c r="K1078"/>
      <c r="L1078"/>
      <c r="M1078"/>
      <c r="N1078"/>
      <c r="O1078"/>
      <c r="P1078"/>
      <c r="Q1078"/>
      <c r="R1078"/>
      <c r="S1078"/>
      <c r="T1078"/>
      <c r="U1078"/>
      <c r="V1078"/>
      <c r="W1078"/>
      <c r="X1078"/>
      <c r="Y1078"/>
      <c r="Z1078"/>
      <c r="AC1078"/>
      <c r="AD1078"/>
      <c r="AE1078"/>
      <c r="AF1078"/>
      <c r="AG1078"/>
      <c r="AH1078"/>
    </row>
    <row r="1079" spans="1:34">
      <c r="A1079"/>
      <c r="B1079"/>
      <c r="C1079"/>
      <c r="D1079"/>
      <c r="E1079"/>
      <c r="F1079"/>
      <c r="G1079"/>
      <c r="H1079"/>
      <c r="I1079"/>
      <c r="J1079"/>
      <c r="K1079"/>
      <c r="L1079"/>
      <c r="M1079"/>
      <c r="N1079"/>
      <c r="O1079"/>
      <c r="P1079"/>
      <c r="Q1079"/>
      <c r="R1079"/>
      <c r="S1079"/>
      <c r="T1079"/>
      <c r="U1079"/>
      <c r="V1079"/>
      <c r="W1079"/>
      <c r="X1079"/>
      <c r="Y1079"/>
      <c r="Z1079"/>
      <c r="AC1079"/>
      <c r="AD1079"/>
      <c r="AE1079"/>
      <c r="AF1079"/>
      <c r="AG1079"/>
      <c r="AH1079"/>
    </row>
    <row r="1080" spans="1:34">
      <c r="A1080"/>
      <c r="B1080"/>
      <c r="C1080"/>
      <c r="D1080"/>
      <c r="E1080"/>
      <c r="F1080"/>
      <c r="G1080"/>
      <c r="H1080"/>
      <c r="I1080"/>
      <c r="J1080"/>
      <c r="K1080"/>
      <c r="L1080"/>
      <c r="M1080"/>
      <c r="N1080"/>
      <c r="O1080"/>
      <c r="P1080"/>
      <c r="Q1080"/>
      <c r="R1080"/>
      <c r="S1080"/>
      <c r="T1080"/>
      <c r="U1080"/>
      <c r="V1080"/>
      <c r="W1080"/>
      <c r="X1080"/>
      <c r="Y1080"/>
      <c r="Z1080"/>
      <c r="AC1080"/>
      <c r="AD1080"/>
      <c r="AE1080"/>
      <c r="AF1080"/>
      <c r="AG1080"/>
      <c r="AH1080"/>
    </row>
    <row r="1081" spans="1:34">
      <c r="A1081"/>
      <c r="B1081"/>
      <c r="C1081"/>
      <c r="D1081"/>
      <c r="E1081"/>
      <c r="F1081"/>
      <c r="G1081"/>
      <c r="H1081"/>
      <c r="I1081"/>
      <c r="J1081"/>
      <c r="K1081"/>
      <c r="L1081"/>
      <c r="M1081"/>
      <c r="N1081"/>
      <c r="O1081"/>
      <c r="P1081"/>
      <c r="Q1081"/>
      <c r="R1081"/>
      <c r="S1081"/>
      <c r="T1081"/>
      <c r="U1081"/>
      <c r="V1081"/>
      <c r="W1081"/>
      <c r="X1081"/>
      <c r="Y1081"/>
      <c r="Z1081"/>
      <c r="AC1081"/>
      <c r="AD1081"/>
      <c r="AE1081"/>
      <c r="AF1081"/>
      <c r="AG1081"/>
      <c r="AH1081"/>
    </row>
    <row r="1082" spans="1:34">
      <c r="A1082"/>
      <c r="B1082"/>
      <c r="C1082"/>
      <c r="D1082"/>
      <c r="E1082"/>
      <c r="F1082"/>
      <c r="G1082"/>
      <c r="H1082"/>
      <c r="I1082"/>
      <c r="J1082"/>
      <c r="K1082"/>
      <c r="L1082"/>
      <c r="M1082"/>
      <c r="N1082"/>
      <c r="O1082"/>
      <c r="P1082"/>
      <c r="Q1082"/>
      <c r="R1082"/>
      <c r="S1082"/>
      <c r="T1082"/>
      <c r="U1082"/>
      <c r="V1082"/>
      <c r="W1082"/>
      <c r="X1082"/>
      <c r="Y1082"/>
      <c r="Z1082"/>
      <c r="AC1082"/>
      <c r="AD1082"/>
      <c r="AE1082"/>
      <c r="AF1082"/>
      <c r="AG1082"/>
      <c r="AH1082"/>
    </row>
    <row r="1083" spans="1:34">
      <c r="A1083"/>
      <c r="B1083"/>
      <c r="C1083"/>
      <c r="D1083"/>
      <c r="E1083"/>
      <c r="F1083"/>
      <c r="G1083"/>
      <c r="H1083"/>
      <c r="I1083"/>
      <c r="J1083"/>
      <c r="K1083"/>
      <c r="L1083"/>
      <c r="M1083"/>
      <c r="N1083"/>
      <c r="O1083"/>
      <c r="P1083"/>
      <c r="Q1083"/>
      <c r="R1083"/>
      <c r="S1083"/>
      <c r="T1083"/>
      <c r="U1083"/>
      <c r="V1083"/>
      <c r="W1083"/>
      <c r="X1083"/>
      <c r="Y1083"/>
      <c r="Z1083"/>
      <c r="AC1083"/>
      <c r="AD1083"/>
      <c r="AE1083"/>
      <c r="AF1083"/>
      <c r="AG1083"/>
      <c r="AH1083"/>
    </row>
    <row r="1084" spans="1:34">
      <c r="A1084"/>
      <c r="B1084"/>
      <c r="C1084"/>
      <c r="D1084"/>
      <c r="E1084"/>
      <c r="F1084"/>
      <c r="G1084"/>
      <c r="H1084"/>
      <c r="I1084"/>
      <c r="J1084"/>
      <c r="K1084"/>
      <c r="L1084"/>
      <c r="M1084"/>
      <c r="N1084"/>
      <c r="O1084"/>
      <c r="P1084"/>
      <c r="Q1084"/>
      <c r="R1084"/>
      <c r="S1084"/>
      <c r="T1084"/>
      <c r="U1084"/>
      <c r="V1084"/>
      <c r="W1084"/>
      <c r="X1084"/>
      <c r="Y1084"/>
      <c r="Z1084"/>
      <c r="AC1084"/>
      <c r="AD1084"/>
      <c r="AE1084"/>
      <c r="AF1084"/>
      <c r="AG1084"/>
      <c r="AH1084"/>
    </row>
    <row r="1085" spans="1:34">
      <c r="A1085"/>
      <c r="B1085"/>
      <c r="C1085"/>
      <c r="D1085"/>
      <c r="E1085"/>
      <c r="F1085"/>
      <c r="G1085"/>
      <c r="H1085"/>
      <c r="I1085"/>
      <c r="J1085"/>
      <c r="K1085"/>
      <c r="L1085"/>
      <c r="M1085"/>
      <c r="N1085"/>
      <c r="O1085"/>
      <c r="P1085"/>
      <c r="Q1085"/>
      <c r="R1085"/>
      <c r="S1085"/>
      <c r="T1085"/>
      <c r="U1085"/>
      <c r="V1085"/>
      <c r="W1085"/>
      <c r="X1085"/>
      <c r="Y1085"/>
      <c r="Z1085"/>
      <c r="AC1085"/>
      <c r="AD1085"/>
      <c r="AE1085"/>
      <c r="AF1085"/>
      <c r="AG1085"/>
      <c r="AH1085"/>
    </row>
    <row r="1086" spans="1:34">
      <c r="A1086"/>
      <c r="B1086"/>
      <c r="C1086"/>
      <c r="D1086"/>
      <c r="E1086"/>
      <c r="F1086"/>
      <c r="G1086"/>
      <c r="H1086"/>
      <c r="I1086"/>
      <c r="J1086"/>
      <c r="K1086"/>
      <c r="L1086"/>
      <c r="M1086"/>
      <c r="N1086"/>
      <c r="O1086"/>
      <c r="P1086"/>
      <c r="Q1086"/>
      <c r="R1086"/>
      <c r="S1086"/>
      <c r="T1086"/>
      <c r="U1086"/>
      <c r="V1086"/>
      <c r="W1086"/>
      <c r="X1086"/>
      <c r="Y1086"/>
      <c r="Z1086"/>
      <c r="AC1086"/>
      <c r="AD1086"/>
      <c r="AE1086"/>
      <c r="AF1086"/>
      <c r="AG1086"/>
      <c r="AH1086"/>
    </row>
    <row r="1087" spans="1:34">
      <c r="A1087"/>
      <c r="B1087"/>
      <c r="C1087"/>
      <c r="D1087"/>
      <c r="E1087"/>
      <c r="F1087"/>
      <c r="G1087"/>
      <c r="H1087"/>
      <c r="I1087"/>
      <c r="J1087"/>
      <c r="K1087"/>
      <c r="L1087"/>
      <c r="M1087"/>
      <c r="N1087"/>
      <c r="O1087"/>
      <c r="P1087"/>
      <c r="Q1087"/>
      <c r="R1087"/>
      <c r="S1087"/>
      <c r="T1087"/>
      <c r="U1087"/>
      <c r="V1087"/>
      <c r="W1087"/>
      <c r="X1087"/>
      <c r="Y1087"/>
      <c r="Z1087"/>
      <c r="AC1087"/>
      <c r="AD1087"/>
      <c r="AE1087"/>
      <c r="AF1087"/>
      <c r="AG1087"/>
      <c r="AH1087"/>
    </row>
    <row r="1088" spans="1:34">
      <c r="A1088"/>
      <c r="B1088"/>
      <c r="C1088"/>
      <c r="D1088"/>
      <c r="E1088"/>
      <c r="F1088"/>
      <c r="G1088"/>
      <c r="H1088"/>
      <c r="I1088"/>
      <c r="J1088"/>
      <c r="K1088"/>
      <c r="L1088"/>
      <c r="M1088"/>
      <c r="N1088"/>
      <c r="O1088"/>
      <c r="P1088"/>
      <c r="Q1088"/>
      <c r="R1088"/>
      <c r="S1088"/>
      <c r="T1088"/>
      <c r="U1088"/>
      <c r="V1088"/>
      <c r="W1088"/>
      <c r="X1088"/>
      <c r="Y1088"/>
      <c r="Z1088"/>
      <c r="AC1088"/>
      <c r="AD1088"/>
      <c r="AE1088"/>
      <c r="AF1088"/>
      <c r="AG1088"/>
      <c r="AH1088"/>
    </row>
    <row r="1089" spans="1:34">
      <c r="A1089"/>
      <c r="B1089"/>
      <c r="C1089"/>
      <c r="D1089"/>
      <c r="E1089"/>
      <c r="F1089"/>
      <c r="G1089"/>
      <c r="H1089"/>
      <c r="I1089"/>
      <c r="J1089"/>
      <c r="K1089"/>
      <c r="L1089"/>
      <c r="M1089"/>
      <c r="N1089"/>
      <c r="O1089"/>
      <c r="P1089"/>
      <c r="Q1089"/>
      <c r="R1089"/>
      <c r="S1089"/>
      <c r="T1089"/>
      <c r="U1089"/>
      <c r="V1089"/>
      <c r="W1089"/>
      <c r="X1089"/>
      <c r="Y1089"/>
      <c r="Z1089"/>
      <c r="AC1089"/>
      <c r="AD1089"/>
      <c r="AE1089"/>
      <c r="AF1089"/>
      <c r="AG1089"/>
      <c r="AH1089"/>
    </row>
    <row r="1090" spans="1:34">
      <c r="A1090"/>
      <c r="B1090"/>
      <c r="C1090"/>
      <c r="D1090"/>
      <c r="E1090"/>
      <c r="F1090"/>
      <c r="G1090"/>
      <c r="H1090"/>
      <c r="I1090"/>
      <c r="J1090"/>
      <c r="K1090"/>
      <c r="L1090"/>
      <c r="M1090"/>
      <c r="N1090"/>
      <c r="O1090"/>
      <c r="P1090"/>
      <c r="Q1090"/>
      <c r="R1090"/>
      <c r="S1090"/>
      <c r="T1090"/>
      <c r="U1090"/>
      <c r="V1090"/>
      <c r="W1090"/>
      <c r="X1090"/>
      <c r="Y1090"/>
      <c r="Z1090"/>
      <c r="AC1090"/>
      <c r="AD1090"/>
      <c r="AE1090"/>
      <c r="AF1090"/>
      <c r="AG1090"/>
      <c r="AH1090"/>
    </row>
    <row r="1091" spans="1:34">
      <c r="A1091"/>
      <c r="B1091"/>
      <c r="C1091"/>
      <c r="D1091"/>
      <c r="E1091"/>
      <c r="F1091"/>
      <c r="G1091"/>
      <c r="H1091"/>
      <c r="I1091"/>
      <c r="J1091"/>
      <c r="K1091"/>
      <c r="L1091"/>
      <c r="M1091"/>
      <c r="N1091"/>
      <c r="O1091"/>
      <c r="P1091"/>
      <c r="Q1091"/>
      <c r="R1091"/>
      <c r="S1091"/>
      <c r="T1091"/>
      <c r="U1091"/>
      <c r="V1091"/>
      <c r="W1091"/>
      <c r="X1091"/>
      <c r="Y1091"/>
      <c r="Z1091"/>
      <c r="AC1091"/>
      <c r="AD1091"/>
      <c r="AE1091"/>
      <c r="AF1091"/>
      <c r="AG1091"/>
      <c r="AH1091"/>
    </row>
    <row r="1092" spans="1:34">
      <c r="A1092"/>
      <c r="B1092"/>
      <c r="C1092"/>
      <c r="D1092"/>
      <c r="E1092"/>
      <c r="F1092"/>
      <c r="G1092"/>
      <c r="H1092"/>
      <c r="I1092"/>
      <c r="J1092"/>
      <c r="K1092"/>
      <c r="L1092"/>
      <c r="M1092"/>
      <c r="N1092"/>
      <c r="O1092"/>
      <c r="P1092"/>
      <c r="Q1092"/>
      <c r="R1092"/>
      <c r="S1092"/>
      <c r="T1092"/>
      <c r="U1092"/>
      <c r="V1092"/>
      <c r="W1092"/>
      <c r="X1092"/>
      <c r="Y1092"/>
      <c r="Z1092"/>
      <c r="AC1092"/>
      <c r="AD1092"/>
      <c r="AE1092"/>
      <c r="AF1092"/>
      <c r="AG1092"/>
      <c r="AH1092"/>
    </row>
    <row r="1093" spans="1:34">
      <c r="A1093"/>
      <c r="B1093"/>
      <c r="C1093"/>
      <c r="D1093"/>
      <c r="E1093"/>
      <c r="F1093"/>
      <c r="G1093"/>
      <c r="H1093"/>
      <c r="I1093"/>
      <c r="J1093"/>
      <c r="K1093"/>
      <c r="L1093"/>
      <c r="M1093"/>
      <c r="N1093"/>
      <c r="O1093"/>
      <c r="P1093"/>
      <c r="Q1093"/>
      <c r="R1093"/>
      <c r="S1093"/>
      <c r="T1093"/>
      <c r="U1093"/>
      <c r="V1093"/>
      <c r="W1093"/>
      <c r="X1093"/>
      <c r="Y1093"/>
      <c r="Z1093"/>
      <c r="AC1093"/>
      <c r="AD1093"/>
      <c r="AE1093"/>
      <c r="AF1093"/>
      <c r="AG1093"/>
      <c r="AH1093"/>
    </row>
    <row r="1094" spans="1:34">
      <c r="A1094"/>
      <c r="B1094"/>
      <c r="C1094"/>
      <c r="D1094"/>
      <c r="E1094"/>
      <c r="F1094"/>
      <c r="G1094"/>
      <c r="H1094"/>
      <c r="I1094"/>
      <c r="J1094"/>
      <c r="K1094"/>
      <c r="L1094"/>
      <c r="M1094"/>
      <c r="N1094"/>
      <c r="O1094"/>
      <c r="P1094"/>
      <c r="Q1094"/>
      <c r="R1094"/>
      <c r="S1094"/>
      <c r="T1094"/>
      <c r="U1094"/>
      <c r="V1094"/>
      <c r="W1094"/>
      <c r="X1094"/>
      <c r="Y1094"/>
      <c r="Z1094"/>
      <c r="AC1094"/>
      <c r="AD1094"/>
      <c r="AE1094"/>
      <c r="AF1094"/>
      <c r="AG1094"/>
      <c r="AH1094"/>
    </row>
    <row r="1095" spans="1:34">
      <c r="A1095"/>
      <c r="B1095"/>
      <c r="C1095"/>
      <c r="D1095"/>
      <c r="E1095"/>
      <c r="F1095"/>
      <c r="G1095"/>
      <c r="H1095"/>
      <c r="I1095"/>
      <c r="J1095"/>
      <c r="K1095"/>
      <c r="L1095"/>
      <c r="M1095"/>
      <c r="N1095"/>
      <c r="O1095"/>
      <c r="P1095"/>
      <c r="Q1095"/>
      <c r="R1095"/>
      <c r="S1095"/>
      <c r="T1095"/>
      <c r="U1095"/>
      <c r="V1095"/>
      <c r="W1095"/>
      <c r="X1095"/>
      <c r="Y1095"/>
      <c r="Z1095"/>
      <c r="AC1095"/>
      <c r="AD1095"/>
      <c r="AE1095"/>
      <c r="AF1095"/>
      <c r="AG1095"/>
      <c r="AH1095"/>
    </row>
    <row r="1096" spans="1:34">
      <c r="A1096"/>
      <c r="B1096"/>
      <c r="C1096"/>
      <c r="D1096"/>
      <c r="E1096"/>
      <c r="F1096"/>
      <c r="G1096"/>
      <c r="H1096"/>
      <c r="I1096"/>
      <c r="J1096"/>
      <c r="K1096"/>
      <c r="L1096"/>
      <c r="M1096"/>
      <c r="N1096"/>
      <c r="O1096"/>
      <c r="P1096"/>
      <c r="Q1096"/>
      <c r="R1096"/>
      <c r="S1096"/>
      <c r="T1096"/>
      <c r="U1096"/>
      <c r="V1096"/>
      <c r="W1096"/>
      <c r="X1096"/>
      <c r="Y1096"/>
      <c r="Z1096"/>
      <c r="AC1096"/>
      <c r="AD1096"/>
      <c r="AE1096"/>
      <c r="AF1096"/>
      <c r="AG1096"/>
      <c r="AH1096"/>
    </row>
    <row r="1097" spans="1:34">
      <c r="A1097"/>
      <c r="B1097"/>
      <c r="C1097"/>
      <c r="D1097"/>
      <c r="E1097"/>
      <c r="F1097"/>
      <c r="G1097"/>
      <c r="H1097"/>
      <c r="I1097"/>
      <c r="J1097"/>
      <c r="K1097"/>
      <c r="L1097"/>
      <c r="M1097"/>
      <c r="N1097"/>
      <c r="O1097"/>
      <c r="P1097"/>
      <c r="Q1097"/>
      <c r="R1097"/>
      <c r="S1097"/>
      <c r="T1097"/>
      <c r="U1097"/>
      <c r="V1097"/>
      <c r="W1097"/>
      <c r="X1097"/>
      <c r="Y1097"/>
      <c r="Z1097"/>
      <c r="AC1097"/>
      <c r="AD1097"/>
      <c r="AE1097"/>
      <c r="AF1097"/>
      <c r="AG1097"/>
      <c r="AH1097"/>
    </row>
    <row r="1098" spans="1:34">
      <c r="A1098"/>
      <c r="B1098"/>
      <c r="C1098"/>
      <c r="D1098"/>
      <c r="E1098"/>
      <c r="F1098"/>
      <c r="G1098"/>
      <c r="H1098"/>
      <c r="I1098"/>
      <c r="J1098"/>
      <c r="K1098"/>
      <c r="L1098"/>
      <c r="M1098"/>
      <c r="N1098"/>
      <c r="O1098"/>
      <c r="P1098"/>
      <c r="Q1098"/>
      <c r="R1098"/>
      <c r="S1098"/>
      <c r="T1098"/>
      <c r="U1098"/>
      <c r="V1098"/>
      <c r="W1098"/>
      <c r="X1098"/>
      <c r="Y1098"/>
      <c r="Z1098"/>
      <c r="AC1098"/>
      <c r="AD1098"/>
      <c r="AE1098"/>
      <c r="AF1098"/>
      <c r="AG1098"/>
      <c r="AH1098"/>
    </row>
    <row r="1099" spans="1:34">
      <c r="A1099"/>
      <c r="B1099"/>
      <c r="C1099"/>
      <c r="D1099"/>
      <c r="E1099"/>
      <c r="F1099"/>
      <c r="G1099"/>
      <c r="H1099"/>
      <c r="I1099"/>
      <c r="J1099"/>
      <c r="K1099"/>
      <c r="L1099"/>
      <c r="M1099"/>
      <c r="N1099"/>
      <c r="O1099"/>
      <c r="P1099"/>
      <c r="Q1099"/>
      <c r="R1099"/>
      <c r="S1099"/>
      <c r="T1099"/>
      <c r="U1099"/>
      <c r="V1099"/>
      <c r="W1099"/>
      <c r="X1099"/>
      <c r="Y1099"/>
      <c r="Z1099"/>
      <c r="AC1099"/>
      <c r="AD1099"/>
      <c r="AE1099"/>
      <c r="AF1099"/>
      <c r="AG1099"/>
      <c r="AH1099"/>
    </row>
    <row r="1100" spans="1:34">
      <c r="A1100"/>
      <c r="B1100"/>
      <c r="C1100"/>
      <c r="D1100"/>
      <c r="E1100"/>
      <c r="F1100"/>
      <c r="G1100"/>
      <c r="H1100"/>
      <c r="I1100"/>
      <c r="J1100"/>
      <c r="K1100"/>
      <c r="L1100"/>
      <c r="M1100"/>
      <c r="N1100"/>
      <c r="O1100"/>
      <c r="P1100"/>
      <c r="Q1100"/>
      <c r="R1100"/>
      <c r="S1100"/>
      <c r="T1100"/>
      <c r="U1100"/>
      <c r="V1100"/>
      <c r="W1100"/>
      <c r="X1100"/>
      <c r="Y1100"/>
      <c r="Z1100"/>
      <c r="AC1100"/>
      <c r="AD1100"/>
      <c r="AE1100"/>
      <c r="AF1100"/>
      <c r="AG1100"/>
      <c r="AH1100"/>
    </row>
    <row r="1101" spans="1:34">
      <c r="A1101"/>
      <c r="B1101"/>
      <c r="C1101"/>
      <c r="D1101"/>
      <c r="E1101"/>
      <c r="F1101"/>
      <c r="G1101"/>
      <c r="H1101"/>
      <c r="I1101"/>
      <c r="J1101"/>
      <c r="K1101"/>
      <c r="L1101"/>
      <c r="M1101"/>
      <c r="N1101"/>
      <c r="O1101"/>
      <c r="P1101"/>
      <c r="Q1101"/>
      <c r="R1101"/>
      <c r="S1101"/>
      <c r="T1101"/>
      <c r="U1101"/>
      <c r="V1101"/>
      <c r="W1101"/>
      <c r="X1101"/>
      <c r="Y1101"/>
      <c r="Z1101"/>
      <c r="AC1101"/>
      <c r="AD1101"/>
      <c r="AE1101"/>
      <c r="AF1101"/>
      <c r="AG1101"/>
      <c r="AH1101"/>
    </row>
    <row r="1102" spans="1:34">
      <c r="A1102"/>
      <c r="B1102"/>
      <c r="C1102"/>
      <c r="D1102"/>
      <c r="E1102"/>
      <c r="F1102"/>
      <c r="G1102"/>
      <c r="H1102"/>
      <c r="I1102"/>
      <c r="J1102"/>
      <c r="K1102"/>
      <c r="L1102"/>
      <c r="M1102"/>
      <c r="N1102"/>
      <c r="O1102"/>
      <c r="P1102"/>
      <c r="Q1102"/>
      <c r="R1102"/>
      <c r="S1102"/>
      <c r="T1102"/>
      <c r="U1102"/>
      <c r="V1102"/>
      <c r="W1102"/>
      <c r="X1102"/>
      <c r="Y1102"/>
      <c r="Z1102"/>
      <c r="AC1102"/>
      <c r="AD1102"/>
      <c r="AE1102"/>
      <c r="AF1102"/>
      <c r="AG1102"/>
      <c r="AH1102"/>
    </row>
    <row r="1103" spans="1:34">
      <c r="A1103"/>
      <c r="B1103"/>
      <c r="C1103"/>
      <c r="D1103"/>
      <c r="E1103"/>
      <c r="F1103"/>
      <c r="G1103"/>
      <c r="H1103"/>
      <c r="I1103"/>
      <c r="J1103"/>
      <c r="K1103"/>
      <c r="L1103"/>
      <c r="M1103"/>
      <c r="N1103"/>
      <c r="O1103"/>
      <c r="P1103"/>
      <c r="Q1103"/>
      <c r="R1103"/>
      <c r="S1103"/>
      <c r="T1103"/>
      <c r="U1103"/>
      <c r="V1103"/>
      <c r="W1103"/>
      <c r="X1103"/>
      <c r="Y1103"/>
      <c r="Z1103"/>
      <c r="AC1103"/>
      <c r="AD1103"/>
      <c r="AE1103"/>
      <c r="AF1103"/>
      <c r="AG1103"/>
      <c r="AH1103"/>
    </row>
    <row r="1104" spans="1:34">
      <c r="A1104"/>
      <c r="B1104"/>
      <c r="C1104"/>
      <c r="D1104"/>
      <c r="E1104"/>
      <c r="F1104"/>
      <c r="G1104"/>
      <c r="H1104"/>
      <c r="I1104"/>
      <c r="J1104"/>
      <c r="K1104"/>
      <c r="L1104"/>
      <c r="M1104"/>
      <c r="N1104"/>
      <c r="O1104"/>
      <c r="P1104"/>
      <c r="Q1104"/>
      <c r="R1104"/>
      <c r="S1104"/>
      <c r="T1104"/>
      <c r="U1104"/>
      <c r="V1104"/>
      <c r="W1104"/>
      <c r="X1104"/>
      <c r="Y1104"/>
      <c r="Z1104"/>
      <c r="AC1104"/>
      <c r="AD1104"/>
      <c r="AE1104"/>
      <c r="AF1104"/>
      <c r="AG1104"/>
      <c r="AH1104"/>
    </row>
    <row r="1105" spans="1:34">
      <c r="A1105"/>
      <c r="B1105"/>
      <c r="C1105"/>
      <c r="D1105"/>
      <c r="E1105"/>
      <c r="F1105"/>
      <c r="G1105"/>
      <c r="H1105"/>
      <c r="I1105"/>
      <c r="J1105"/>
      <c r="K1105"/>
      <c r="L1105"/>
      <c r="M1105"/>
      <c r="N1105"/>
      <c r="O1105"/>
      <c r="P1105"/>
      <c r="Q1105"/>
      <c r="R1105"/>
      <c r="S1105"/>
      <c r="T1105"/>
      <c r="U1105"/>
      <c r="V1105"/>
      <c r="W1105"/>
      <c r="X1105"/>
      <c r="Y1105"/>
      <c r="Z1105"/>
      <c r="AC1105"/>
      <c r="AD1105"/>
      <c r="AE1105"/>
      <c r="AF1105"/>
      <c r="AG1105"/>
      <c r="AH1105"/>
    </row>
    <row r="1106" spans="1:34">
      <c r="A1106"/>
      <c r="B1106"/>
      <c r="C1106"/>
      <c r="D1106"/>
      <c r="E1106"/>
      <c r="F1106"/>
      <c r="G1106"/>
      <c r="H1106"/>
      <c r="I1106"/>
      <c r="J1106"/>
      <c r="K1106"/>
      <c r="L1106"/>
      <c r="M1106"/>
      <c r="N1106"/>
      <c r="O1106"/>
      <c r="P1106"/>
      <c r="Q1106"/>
      <c r="R1106"/>
      <c r="S1106"/>
      <c r="T1106"/>
      <c r="U1106"/>
      <c r="V1106"/>
      <c r="W1106"/>
      <c r="X1106"/>
      <c r="Y1106"/>
      <c r="Z1106"/>
      <c r="AC1106"/>
      <c r="AD1106"/>
      <c r="AE1106"/>
      <c r="AF1106"/>
      <c r="AG1106"/>
      <c r="AH1106"/>
    </row>
    <row r="1107" spans="1:34">
      <c r="A1107"/>
      <c r="B1107"/>
      <c r="C1107"/>
      <c r="D1107"/>
      <c r="E1107"/>
      <c r="F1107"/>
      <c r="G1107"/>
      <c r="H1107"/>
      <c r="I1107"/>
      <c r="J1107"/>
      <c r="K1107"/>
      <c r="L1107"/>
      <c r="M1107"/>
      <c r="N1107"/>
      <c r="O1107"/>
      <c r="P1107"/>
      <c r="Q1107"/>
      <c r="R1107"/>
      <c r="S1107"/>
      <c r="T1107"/>
      <c r="U1107"/>
      <c r="V1107"/>
      <c r="W1107"/>
      <c r="X1107"/>
      <c r="Y1107"/>
      <c r="Z1107"/>
      <c r="AC1107"/>
      <c r="AD1107"/>
      <c r="AE1107"/>
      <c r="AF1107"/>
      <c r="AG1107"/>
      <c r="AH1107"/>
    </row>
    <row r="1108" spans="1:34">
      <c r="A1108"/>
      <c r="B1108"/>
      <c r="C1108"/>
      <c r="D1108"/>
      <c r="E1108"/>
      <c r="F1108"/>
      <c r="G1108"/>
      <c r="H1108"/>
      <c r="I1108"/>
      <c r="J1108"/>
      <c r="K1108"/>
      <c r="L1108"/>
      <c r="M1108"/>
      <c r="N1108"/>
      <c r="O1108"/>
      <c r="P1108"/>
      <c r="Q1108"/>
      <c r="R1108"/>
      <c r="S1108"/>
      <c r="T1108"/>
      <c r="U1108"/>
      <c r="V1108"/>
      <c r="W1108"/>
      <c r="X1108"/>
      <c r="Y1108"/>
      <c r="Z1108"/>
      <c r="AC1108"/>
      <c r="AD1108"/>
      <c r="AE1108"/>
      <c r="AF1108"/>
      <c r="AG1108"/>
      <c r="AH1108"/>
    </row>
    <row r="1109" spans="1:34">
      <c r="A1109"/>
      <c r="B1109"/>
      <c r="C1109"/>
      <c r="D1109"/>
      <c r="E1109"/>
      <c r="F1109"/>
      <c r="G1109"/>
      <c r="H1109"/>
      <c r="I1109"/>
      <c r="J1109"/>
      <c r="K1109"/>
      <c r="L1109"/>
      <c r="M1109"/>
      <c r="N1109"/>
      <c r="O1109"/>
      <c r="P1109"/>
      <c r="Q1109"/>
      <c r="R1109"/>
      <c r="S1109"/>
      <c r="T1109"/>
      <c r="U1109"/>
      <c r="V1109"/>
      <c r="W1109"/>
      <c r="X1109"/>
      <c r="Y1109"/>
      <c r="Z1109"/>
      <c r="AC1109"/>
      <c r="AD1109"/>
      <c r="AE1109"/>
      <c r="AF1109"/>
      <c r="AG1109"/>
      <c r="AH1109"/>
    </row>
    <row r="1110" spans="1:34">
      <c r="A1110"/>
      <c r="B1110"/>
      <c r="C1110"/>
      <c r="D1110"/>
      <c r="E1110"/>
      <c r="F1110"/>
      <c r="G1110"/>
      <c r="H1110"/>
      <c r="I1110"/>
      <c r="J1110"/>
      <c r="K1110"/>
      <c r="L1110"/>
      <c r="M1110"/>
      <c r="N1110"/>
      <c r="O1110"/>
      <c r="P1110"/>
      <c r="Q1110"/>
      <c r="R1110"/>
      <c r="S1110"/>
      <c r="T1110"/>
      <c r="U1110"/>
      <c r="V1110"/>
      <c r="W1110"/>
      <c r="X1110"/>
      <c r="Y1110"/>
      <c r="Z1110"/>
      <c r="AC1110"/>
      <c r="AD1110"/>
      <c r="AE1110"/>
      <c r="AF1110"/>
      <c r="AG1110"/>
      <c r="AH1110"/>
    </row>
    <row r="1111" spans="1:34">
      <c r="A1111"/>
      <c r="B1111"/>
      <c r="C1111"/>
      <c r="D1111"/>
      <c r="E1111"/>
      <c r="F1111"/>
      <c r="G1111"/>
      <c r="H1111"/>
      <c r="I1111"/>
      <c r="J1111"/>
      <c r="K1111"/>
      <c r="L1111"/>
      <c r="M1111"/>
      <c r="N1111"/>
      <c r="O1111"/>
      <c r="P1111"/>
      <c r="Q1111"/>
      <c r="R1111"/>
      <c r="S1111"/>
      <c r="T1111"/>
      <c r="U1111"/>
      <c r="V1111"/>
      <c r="W1111"/>
      <c r="X1111"/>
      <c r="Y1111"/>
      <c r="Z1111"/>
      <c r="AC1111"/>
      <c r="AD1111"/>
      <c r="AE1111"/>
      <c r="AF1111"/>
      <c r="AG1111"/>
      <c r="AH1111"/>
    </row>
    <row r="1112" spans="1:34">
      <c r="A1112"/>
      <c r="B1112"/>
      <c r="C1112"/>
      <c r="D1112"/>
      <c r="E1112"/>
      <c r="F1112"/>
      <c r="G1112"/>
      <c r="H1112"/>
      <c r="I1112"/>
      <c r="J1112"/>
      <c r="K1112"/>
      <c r="L1112"/>
      <c r="M1112"/>
      <c r="N1112"/>
      <c r="O1112"/>
      <c r="P1112"/>
      <c r="Q1112"/>
      <c r="R1112"/>
      <c r="S1112"/>
      <c r="T1112"/>
      <c r="U1112"/>
      <c r="V1112"/>
      <c r="W1112"/>
      <c r="X1112"/>
      <c r="Y1112"/>
      <c r="Z1112"/>
      <c r="AC1112"/>
      <c r="AD1112"/>
      <c r="AE1112"/>
      <c r="AF1112"/>
      <c r="AG1112"/>
      <c r="AH1112"/>
    </row>
    <row r="1113" spans="1:34">
      <c r="A1113"/>
      <c r="B1113"/>
      <c r="C1113"/>
      <c r="D1113"/>
      <c r="E1113"/>
      <c r="F1113"/>
      <c r="G1113"/>
      <c r="H1113"/>
      <c r="I1113"/>
      <c r="J1113"/>
      <c r="K1113"/>
      <c r="L1113"/>
      <c r="M1113"/>
      <c r="N1113"/>
      <c r="O1113"/>
      <c r="P1113"/>
      <c r="Q1113"/>
      <c r="R1113"/>
      <c r="S1113"/>
      <c r="T1113"/>
      <c r="U1113"/>
      <c r="V1113"/>
      <c r="W1113"/>
      <c r="X1113"/>
      <c r="Y1113"/>
      <c r="Z1113"/>
      <c r="AC1113"/>
      <c r="AD1113"/>
      <c r="AE1113"/>
      <c r="AF1113"/>
      <c r="AG1113"/>
      <c r="AH1113"/>
    </row>
    <row r="1114" spans="1:34">
      <c r="A1114"/>
      <c r="B1114"/>
      <c r="C1114"/>
      <c r="D1114"/>
      <c r="E1114"/>
      <c r="F1114"/>
      <c r="G1114"/>
      <c r="H1114"/>
      <c r="I1114"/>
      <c r="J1114"/>
      <c r="K1114"/>
      <c r="L1114"/>
      <c r="M1114"/>
      <c r="N1114"/>
      <c r="O1114"/>
      <c r="P1114"/>
      <c r="Q1114"/>
      <c r="R1114"/>
      <c r="S1114"/>
      <c r="T1114"/>
      <c r="U1114"/>
      <c r="V1114"/>
      <c r="W1114"/>
      <c r="X1114"/>
      <c r="Y1114"/>
      <c r="Z1114"/>
      <c r="AC1114"/>
      <c r="AD1114"/>
      <c r="AE1114"/>
      <c r="AF1114"/>
      <c r="AG1114"/>
      <c r="AH1114"/>
    </row>
    <row r="1115" spans="1:34">
      <c r="A1115"/>
      <c r="B1115"/>
      <c r="C1115"/>
      <c r="D1115"/>
      <c r="E1115"/>
      <c r="F1115"/>
      <c r="G1115"/>
      <c r="H1115"/>
      <c r="I1115"/>
      <c r="J1115"/>
      <c r="K1115"/>
      <c r="L1115"/>
      <c r="M1115"/>
      <c r="N1115"/>
      <c r="O1115"/>
      <c r="P1115"/>
      <c r="Q1115"/>
      <c r="R1115"/>
      <c r="S1115"/>
      <c r="T1115"/>
      <c r="U1115"/>
      <c r="V1115"/>
      <c r="W1115"/>
      <c r="X1115"/>
      <c r="Y1115"/>
      <c r="Z1115"/>
      <c r="AC1115"/>
      <c r="AD1115"/>
      <c r="AE1115"/>
      <c r="AF1115"/>
      <c r="AG1115"/>
      <c r="AH1115"/>
    </row>
    <row r="1116" spans="1:34">
      <c r="A1116"/>
      <c r="B1116"/>
      <c r="C1116"/>
      <c r="D1116"/>
      <c r="E1116"/>
      <c r="F1116"/>
      <c r="G1116"/>
      <c r="H1116"/>
      <c r="I1116"/>
      <c r="J1116"/>
      <c r="K1116"/>
      <c r="L1116"/>
      <c r="M1116"/>
      <c r="N1116"/>
      <c r="O1116"/>
      <c r="P1116"/>
      <c r="Q1116"/>
      <c r="R1116"/>
      <c r="S1116"/>
      <c r="T1116"/>
      <c r="U1116"/>
      <c r="V1116"/>
      <c r="W1116"/>
      <c r="X1116"/>
      <c r="Y1116"/>
      <c r="Z1116"/>
      <c r="AC1116"/>
      <c r="AD1116"/>
      <c r="AE1116"/>
      <c r="AF1116"/>
      <c r="AG1116"/>
      <c r="AH1116"/>
    </row>
    <row r="1117" spans="1:34">
      <c r="A1117"/>
      <c r="B1117"/>
      <c r="C1117"/>
      <c r="D1117"/>
      <c r="E1117"/>
      <c r="F1117"/>
      <c r="G1117"/>
      <c r="H1117"/>
      <c r="I1117"/>
      <c r="J1117"/>
      <c r="K1117"/>
      <c r="L1117"/>
      <c r="M1117"/>
      <c r="N1117"/>
      <c r="O1117"/>
      <c r="P1117"/>
      <c r="Q1117"/>
      <c r="R1117"/>
      <c r="S1117"/>
      <c r="T1117"/>
      <c r="U1117"/>
      <c r="V1117"/>
      <c r="W1117"/>
      <c r="X1117"/>
      <c r="Y1117"/>
      <c r="Z1117"/>
      <c r="AC1117"/>
      <c r="AD1117"/>
      <c r="AE1117"/>
      <c r="AF1117"/>
      <c r="AG1117"/>
      <c r="AH1117"/>
    </row>
    <row r="1118" spans="1:34">
      <c r="A1118"/>
      <c r="B1118"/>
      <c r="C1118"/>
      <c r="D1118"/>
      <c r="E1118"/>
      <c r="F1118"/>
      <c r="G1118"/>
      <c r="H1118"/>
      <c r="I1118"/>
      <c r="J1118"/>
      <c r="K1118"/>
      <c r="L1118"/>
      <c r="M1118"/>
      <c r="N1118"/>
      <c r="O1118"/>
      <c r="P1118"/>
      <c r="Q1118"/>
      <c r="R1118"/>
      <c r="S1118"/>
      <c r="T1118"/>
      <c r="U1118"/>
      <c r="V1118"/>
      <c r="W1118"/>
      <c r="X1118"/>
      <c r="Y1118"/>
      <c r="Z1118"/>
      <c r="AC1118"/>
      <c r="AD1118"/>
      <c r="AE1118"/>
      <c r="AF1118"/>
      <c r="AG1118"/>
      <c r="AH1118"/>
    </row>
    <row r="1119" spans="1:34">
      <c r="A1119"/>
      <c r="B1119"/>
      <c r="C1119"/>
      <c r="D1119"/>
      <c r="E1119"/>
      <c r="F1119"/>
      <c r="G1119"/>
      <c r="H1119"/>
      <c r="I1119"/>
      <c r="J1119"/>
      <c r="K1119"/>
      <c r="L1119"/>
      <c r="M1119"/>
      <c r="N1119"/>
      <c r="O1119"/>
      <c r="P1119"/>
      <c r="Q1119"/>
      <c r="R1119"/>
      <c r="S1119"/>
      <c r="T1119"/>
      <c r="U1119"/>
      <c r="V1119"/>
      <c r="W1119"/>
      <c r="X1119"/>
      <c r="Y1119"/>
      <c r="Z1119"/>
      <c r="AC1119"/>
      <c r="AD1119"/>
      <c r="AE1119"/>
      <c r="AF1119"/>
      <c r="AG1119"/>
      <c r="AH1119"/>
    </row>
    <row r="1120" spans="1:34">
      <c r="A1120"/>
      <c r="B1120"/>
      <c r="C1120"/>
      <c r="D1120"/>
      <c r="E1120"/>
      <c r="F1120"/>
      <c r="G1120"/>
      <c r="H1120"/>
      <c r="I1120"/>
      <c r="J1120"/>
      <c r="K1120"/>
      <c r="L1120"/>
      <c r="M1120"/>
      <c r="N1120"/>
      <c r="O1120"/>
      <c r="P1120"/>
      <c r="Q1120"/>
      <c r="R1120"/>
      <c r="S1120"/>
      <c r="T1120"/>
      <c r="U1120"/>
      <c r="V1120"/>
      <c r="W1120"/>
      <c r="X1120"/>
      <c r="Y1120"/>
      <c r="Z1120"/>
      <c r="AC1120"/>
      <c r="AD1120"/>
      <c r="AE1120"/>
      <c r="AF1120"/>
      <c r="AG1120"/>
      <c r="AH1120"/>
    </row>
    <row r="1121" spans="1:34">
      <c r="A1121"/>
      <c r="B1121"/>
      <c r="C1121"/>
      <c r="D1121"/>
      <c r="E1121"/>
      <c r="F1121"/>
      <c r="G1121"/>
      <c r="H1121"/>
      <c r="I1121"/>
      <c r="J1121"/>
      <c r="K1121"/>
      <c r="L1121"/>
      <c r="M1121"/>
      <c r="N1121"/>
      <c r="O1121"/>
      <c r="P1121"/>
      <c r="Q1121"/>
      <c r="R1121"/>
      <c r="S1121"/>
      <c r="T1121"/>
      <c r="U1121"/>
      <c r="V1121"/>
      <c r="W1121"/>
      <c r="X1121"/>
      <c r="Y1121"/>
      <c r="Z1121"/>
      <c r="AC1121"/>
      <c r="AD1121"/>
      <c r="AE1121"/>
      <c r="AF1121"/>
      <c r="AG1121"/>
      <c r="AH1121"/>
    </row>
    <row r="1122" spans="1:34">
      <c r="A1122"/>
      <c r="B1122"/>
      <c r="C1122"/>
      <c r="D1122"/>
      <c r="E1122"/>
      <c r="F1122"/>
      <c r="G1122"/>
      <c r="H1122"/>
      <c r="I1122"/>
      <c r="J1122"/>
      <c r="K1122"/>
      <c r="L1122"/>
      <c r="M1122"/>
      <c r="N1122"/>
      <c r="O1122"/>
      <c r="P1122"/>
      <c r="Q1122"/>
      <c r="R1122"/>
      <c r="S1122"/>
      <c r="T1122"/>
      <c r="U1122"/>
      <c r="V1122"/>
      <c r="W1122"/>
      <c r="X1122"/>
      <c r="Y1122"/>
      <c r="Z1122"/>
      <c r="AC1122"/>
      <c r="AD1122"/>
      <c r="AE1122"/>
      <c r="AF1122"/>
      <c r="AG1122"/>
      <c r="AH1122"/>
    </row>
    <row r="1123" spans="1:34">
      <c r="A1123"/>
      <c r="B1123"/>
      <c r="C1123"/>
      <c r="D1123"/>
      <c r="E1123"/>
      <c r="F1123"/>
      <c r="G1123"/>
      <c r="H1123"/>
      <c r="I1123"/>
      <c r="J1123"/>
      <c r="K1123"/>
      <c r="L1123"/>
      <c r="M1123"/>
      <c r="N1123"/>
      <c r="O1123"/>
      <c r="P1123"/>
      <c r="Q1123"/>
      <c r="R1123"/>
      <c r="S1123"/>
      <c r="T1123"/>
      <c r="U1123"/>
      <c r="V1123"/>
      <c r="W1123"/>
      <c r="X1123"/>
      <c r="Y1123"/>
      <c r="Z1123"/>
      <c r="AC1123"/>
      <c r="AD1123"/>
      <c r="AE1123"/>
      <c r="AF1123"/>
      <c r="AG1123"/>
      <c r="AH1123"/>
    </row>
    <row r="1124" spans="1:34">
      <c r="A1124"/>
      <c r="B1124"/>
      <c r="C1124"/>
      <c r="D1124"/>
      <c r="E1124"/>
      <c r="F1124"/>
      <c r="G1124"/>
      <c r="H1124"/>
      <c r="I1124"/>
      <c r="J1124"/>
      <c r="K1124"/>
      <c r="L1124"/>
      <c r="M1124"/>
      <c r="N1124"/>
      <c r="O1124"/>
      <c r="P1124"/>
      <c r="Q1124"/>
      <c r="R1124"/>
      <c r="S1124"/>
      <c r="T1124"/>
      <c r="U1124"/>
      <c r="V1124"/>
      <c r="W1124"/>
      <c r="X1124"/>
      <c r="Y1124"/>
      <c r="Z1124"/>
      <c r="AC1124"/>
      <c r="AD1124"/>
      <c r="AE1124"/>
      <c r="AF1124"/>
      <c r="AG1124"/>
      <c r="AH1124"/>
    </row>
    <row r="1125" spans="1:34">
      <c r="A1125"/>
      <c r="B1125"/>
      <c r="C1125"/>
      <c r="D1125"/>
      <c r="E1125"/>
      <c r="F1125"/>
      <c r="G1125"/>
      <c r="H1125"/>
      <c r="I1125"/>
      <c r="J1125"/>
      <c r="K1125"/>
      <c r="L1125"/>
      <c r="M1125"/>
      <c r="N1125"/>
      <c r="O1125"/>
      <c r="P1125"/>
      <c r="Q1125"/>
      <c r="R1125"/>
      <c r="S1125"/>
      <c r="T1125"/>
      <c r="U1125"/>
      <c r="V1125"/>
      <c r="W1125"/>
      <c r="X1125"/>
      <c r="Y1125"/>
      <c r="Z1125"/>
      <c r="AC1125"/>
      <c r="AD1125"/>
      <c r="AE1125"/>
      <c r="AF1125"/>
      <c r="AG1125"/>
      <c r="AH1125"/>
    </row>
    <row r="1126" spans="1:34">
      <c r="A1126"/>
      <c r="B1126"/>
      <c r="C1126"/>
      <c r="D1126"/>
      <c r="E1126"/>
      <c r="F1126"/>
      <c r="G1126"/>
      <c r="H1126"/>
      <c r="I1126"/>
      <c r="J1126"/>
      <c r="K1126"/>
      <c r="L1126"/>
      <c r="M1126"/>
      <c r="N1126"/>
      <c r="O1126"/>
      <c r="P1126"/>
      <c r="Q1126"/>
      <c r="R1126"/>
      <c r="S1126"/>
      <c r="T1126"/>
      <c r="U1126"/>
      <c r="V1126"/>
      <c r="W1126"/>
      <c r="X1126"/>
      <c r="Y1126"/>
      <c r="Z1126"/>
      <c r="AC1126"/>
      <c r="AD1126"/>
      <c r="AE1126"/>
      <c r="AF1126"/>
      <c r="AG1126"/>
      <c r="AH1126"/>
    </row>
    <row r="1127" spans="1:34">
      <c r="A1127"/>
      <c r="B1127"/>
      <c r="C1127"/>
      <c r="D1127"/>
      <c r="E1127"/>
      <c r="F1127"/>
      <c r="G1127"/>
      <c r="H1127"/>
      <c r="I1127"/>
      <c r="J1127"/>
      <c r="K1127"/>
      <c r="L1127"/>
      <c r="M1127"/>
      <c r="N1127"/>
      <c r="O1127"/>
      <c r="P1127"/>
      <c r="Q1127"/>
      <c r="R1127"/>
      <c r="S1127"/>
      <c r="T1127"/>
      <c r="U1127"/>
      <c r="V1127"/>
      <c r="W1127"/>
      <c r="X1127"/>
      <c r="Y1127"/>
      <c r="Z1127"/>
      <c r="AC1127"/>
      <c r="AD1127"/>
      <c r="AE1127"/>
      <c r="AF1127"/>
      <c r="AG1127"/>
      <c r="AH1127"/>
    </row>
    <row r="1128" spans="1:34">
      <c r="A1128"/>
      <c r="B1128"/>
      <c r="C1128"/>
      <c r="D1128"/>
      <c r="E1128"/>
      <c r="F1128"/>
      <c r="G1128"/>
      <c r="H1128"/>
      <c r="I1128"/>
      <c r="J1128"/>
      <c r="K1128"/>
      <c r="L1128"/>
      <c r="M1128"/>
      <c r="N1128"/>
      <c r="O1128"/>
      <c r="P1128"/>
      <c r="Q1128"/>
      <c r="R1128"/>
      <c r="S1128"/>
      <c r="T1128"/>
      <c r="U1128"/>
      <c r="V1128"/>
      <c r="W1128"/>
      <c r="X1128"/>
      <c r="Y1128"/>
      <c r="Z1128"/>
      <c r="AC1128"/>
      <c r="AD1128"/>
      <c r="AE1128"/>
      <c r="AF1128"/>
      <c r="AG1128"/>
      <c r="AH1128"/>
    </row>
    <row r="1129" spans="1:34">
      <c r="A1129"/>
      <c r="B1129"/>
      <c r="C1129"/>
      <c r="D1129"/>
      <c r="E1129"/>
      <c r="F1129"/>
      <c r="G1129"/>
      <c r="H1129"/>
      <c r="I1129"/>
      <c r="J1129"/>
      <c r="K1129"/>
      <c r="L1129"/>
      <c r="M1129"/>
      <c r="N1129"/>
      <c r="O1129"/>
      <c r="P1129"/>
      <c r="Q1129"/>
      <c r="R1129"/>
      <c r="S1129"/>
      <c r="T1129"/>
      <c r="U1129"/>
      <c r="V1129"/>
      <c r="W1129"/>
      <c r="X1129"/>
      <c r="Y1129"/>
      <c r="Z1129"/>
      <c r="AC1129"/>
      <c r="AD1129"/>
      <c r="AE1129"/>
      <c r="AF1129"/>
      <c r="AG1129"/>
      <c r="AH1129"/>
    </row>
    <row r="1130" spans="1:34">
      <c r="A1130"/>
      <c r="B1130"/>
      <c r="C1130"/>
      <c r="D1130"/>
      <c r="E1130"/>
      <c r="F1130"/>
      <c r="G1130"/>
      <c r="H1130"/>
      <c r="I1130"/>
      <c r="J1130"/>
      <c r="K1130"/>
      <c r="L1130"/>
      <c r="M1130"/>
      <c r="N1130"/>
      <c r="O1130"/>
      <c r="P1130"/>
      <c r="Q1130"/>
      <c r="R1130"/>
      <c r="S1130"/>
      <c r="T1130"/>
      <c r="U1130"/>
      <c r="V1130"/>
      <c r="W1130"/>
      <c r="X1130"/>
      <c r="Y1130"/>
      <c r="Z1130"/>
      <c r="AC1130"/>
      <c r="AD1130"/>
      <c r="AE1130"/>
      <c r="AF1130"/>
      <c r="AG1130"/>
      <c r="AH1130"/>
    </row>
    <row r="1131" spans="1:34">
      <c r="A1131"/>
      <c r="B1131"/>
      <c r="C1131"/>
      <c r="D1131"/>
      <c r="E1131"/>
      <c r="F1131"/>
      <c r="G1131"/>
      <c r="H1131"/>
      <c r="I1131"/>
      <c r="J1131"/>
      <c r="K1131"/>
      <c r="L1131"/>
      <c r="M1131"/>
      <c r="N1131"/>
      <c r="O1131"/>
      <c r="P1131"/>
      <c r="Q1131"/>
      <c r="R1131"/>
      <c r="S1131"/>
      <c r="T1131"/>
      <c r="U1131"/>
      <c r="V1131"/>
      <c r="W1131"/>
      <c r="X1131"/>
      <c r="Y1131"/>
      <c r="Z1131"/>
      <c r="AC1131"/>
      <c r="AD1131"/>
      <c r="AE1131"/>
      <c r="AF1131"/>
      <c r="AG1131"/>
      <c r="AH1131"/>
    </row>
    <row r="1132" spans="1:34">
      <c r="A1132"/>
      <c r="B1132"/>
      <c r="C1132"/>
      <c r="D1132"/>
      <c r="E1132"/>
      <c r="F1132"/>
      <c r="G1132"/>
      <c r="H1132"/>
      <c r="I1132"/>
      <c r="J1132"/>
      <c r="K1132"/>
      <c r="L1132"/>
      <c r="M1132"/>
      <c r="N1132"/>
      <c r="O1132"/>
      <c r="P1132"/>
      <c r="Q1132"/>
      <c r="R1132"/>
      <c r="S1132"/>
      <c r="T1132"/>
      <c r="U1132"/>
      <c r="V1132"/>
      <c r="W1132"/>
      <c r="X1132"/>
      <c r="Y1132"/>
      <c r="Z1132"/>
      <c r="AC1132"/>
      <c r="AD1132"/>
      <c r="AE1132"/>
      <c r="AF1132"/>
      <c r="AG1132"/>
      <c r="AH1132"/>
    </row>
    <row r="1133" spans="1:34">
      <c r="A1133"/>
      <c r="B1133"/>
      <c r="C1133"/>
      <c r="D1133"/>
      <c r="E1133"/>
      <c r="F1133"/>
      <c r="G1133"/>
      <c r="H1133"/>
      <c r="I1133"/>
      <c r="J1133"/>
      <c r="K1133"/>
      <c r="L1133"/>
      <c r="M1133"/>
      <c r="N1133"/>
      <c r="O1133"/>
      <c r="P1133"/>
      <c r="Q1133"/>
      <c r="R1133"/>
      <c r="S1133"/>
      <c r="T1133"/>
      <c r="U1133"/>
      <c r="V1133"/>
      <c r="W1133"/>
      <c r="X1133"/>
      <c r="Y1133"/>
      <c r="Z1133"/>
      <c r="AC1133"/>
      <c r="AD1133"/>
      <c r="AE1133"/>
      <c r="AF1133"/>
      <c r="AG1133"/>
      <c r="AH1133"/>
    </row>
    <row r="1134" spans="1:34">
      <c r="A1134"/>
      <c r="B1134"/>
      <c r="C1134"/>
      <c r="D1134"/>
      <c r="E1134"/>
      <c r="F1134"/>
      <c r="G1134"/>
      <c r="H1134"/>
      <c r="I1134"/>
      <c r="J1134"/>
      <c r="K1134"/>
      <c r="L1134"/>
      <c r="M1134"/>
      <c r="N1134"/>
      <c r="O1134"/>
      <c r="P1134"/>
      <c r="Q1134"/>
      <c r="R1134"/>
      <c r="S1134"/>
      <c r="T1134"/>
      <c r="U1134"/>
      <c r="V1134"/>
      <c r="W1134"/>
      <c r="X1134"/>
      <c r="Y1134"/>
      <c r="Z1134"/>
      <c r="AC1134"/>
      <c r="AD1134"/>
      <c r="AE1134"/>
      <c r="AF1134"/>
      <c r="AG1134"/>
      <c r="AH1134"/>
    </row>
    <row r="1135" spans="1:34">
      <c r="A1135"/>
      <c r="B1135"/>
      <c r="C1135"/>
      <c r="D1135"/>
      <c r="E1135"/>
      <c r="F1135"/>
      <c r="G1135"/>
      <c r="H1135"/>
      <c r="I1135"/>
      <c r="J1135"/>
      <c r="K1135"/>
      <c r="L1135"/>
      <c r="M1135"/>
      <c r="N1135"/>
      <c r="O1135"/>
      <c r="P1135"/>
      <c r="Q1135"/>
      <c r="R1135"/>
      <c r="S1135"/>
      <c r="T1135"/>
      <c r="U1135"/>
      <c r="V1135"/>
      <c r="W1135"/>
      <c r="X1135"/>
      <c r="Y1135"/>
      <c r="Z1135"/>
      <c r="AC1135"/>
      <c r="AD1135"/>
      <c r="AE1135"/>
      <c r="AF1135"/>
      <c r="AG1135"/>
      <c r="AH1135"/>
    </row>
    <row r="1136" spans="1:34">
      <c r="A1136"/>
      <c r="B1136"/>
      <c r="C1136"/>
      <c r="D1136"/>
      <c r="E1136"/>
      <c r="F1136"/>
      <c r="G1136"/>
      <c r="H1136"/>
      <c r="I1136"/>
      <c r="J1136"/>
      <c r="K1136"/>
      <c r="L1136"/>
      <c r="M1136"/>
      <c r="N1136"/>
      <c r="O1136"/>
      <c r="P1136"/>
      <c r="Q1136"/>
      <c r="R1136"/>
      <c r="S1136"/>
      <c r="T1136"/>
      <c r="U1136"/>
      <c r="V1136"/>
      <c r="W1136"/>
      <c r="X1136"/>
      <c r="Y1136"/>
      <c r="Z1136"/>
      <c r="AC1136"/>
      <c r="AD1136"/>
      <c r="AE1136"/>
      <c r="AF1136"/>
      <c r="AG1136"/>
      <c r="AH1136"/>
    </row>
    <row r="1137" spans="1:34">
      <c r="A1137"/>
      <c r="B1137"/>
      <c r="C1137"/>
      <c r="D1137"/>
      <c r="E1137"/>
      <c r="F1137"/>
      <c r="G1137"/>
      <c r="H1137"/>
      <c r="I1137"/>
      <c r="J1137"/>
      <c r="K1137"/>
      <c r="L1137"/>
      <c r="M1137"/>
      <c r="N1137"/>
      <c r="O1137"/>
      <c r="P1137"/>
      <c r="Q1137"/>
      <c r="R1137"/>
      <c r="S1137"/>
      <c r="T1137"/>
      <c r="U1137"/>
      <c r="V1137"/>
      <c r="W1137"/>
      <c r="X1137"/>
      <c r="Y1137"/>
      <c r="Z1137"/>
      <c r="AC1137"/>
      <c r="AD1137"/>
      <c r="AE1137"/>
      <c r="AF1137"/>
      <c r="AG1137"/>
      <c r="AH1137"/>
    </row>
    <row r="1138" spans="1:34">
      <c r="A1138"/>
      <c r="B1138"/>
      <c r="C1138"/>
      <c r="D1138"/>
      <c r="E1138"/>
      <c r="F1138"/>
      <c r="G1138"/>
      <c r="H1138"/>
      <c r="I1138"/>
      <c r="J1138"/>
      <c r="K1138"/>
      <c r="L1138"/>
      <c r="M1138"/>
      <c r="N1138"/>
      <c r="O1138"/>
      <c r="P1138"/>
      <c r="Q1138"/>
      <c r="R1138"/>
      <c r="S1138"/>
      <c r="T1138"/>
      <c r="U1138"/>
      <c r="V1138"/>
      <c r="W1138"/>
      <c r="X1138"/>
      <c r="Y1138"/>
      <c r="Z1138"/>
      <c r="AC1138"/>
      <c r="AD1138"/>
      <c r="AE1138"/>
      <c r="AF1138"/>
      <c r="AG1138"/>
      <c r="AH1138"/>
    </row>
    <row r="1139" spans="1:34">
      <c r="A1139"/>
      <c r="B1139"/>
      <c r="C1139"/>
      <c r="D1139"/>
      <c r="E1139"/>
      <c r="F1139"/>
      <c r="G1139"/>
      <c r="H1139"/>
      <c r="I1139"/>
      <c r="J1139"/>
      <c r="K1139"/>
      <c r="L1139"/>
      <c r="M1139"/>
      <c r="N1139"/>
      <c r="O1139"/>
      <c r="P1139"/>
      <c r="Q1139"/>
      <c r="R1139"/>
      <c r="S1139"/>
      <c r="T1139"/>
      <c r="U1139"/>
      <c r="V1139"/>
      <c r="W1139"/>
      <c r="X1139"/>
      <c r="Y1139"/>
      <c r="Z1139"/>
      <c r="AC1139"/>
      <c r="AD1139"/>
      <c r="AE1139"/>
      <c r="AF1139"/>
      <c r="AG1139"/>
      <c r="AH1139"/>
    </row>
    <row r="1140" spans="1:34">
      <c r="A1140"/>
      <c r="B1140"/>
      <c r="C1140"/>
      <c r="D1140"/>
      <c r="E1140"/>
      <c r="F1140"/>
      <c r="G1140"/>
      <c r="H1140"/>
      <c r="I1140"/>
      <c r="J1140"/>
      <c r="K1140"/>
      <c r="L1140"/>
      <c r="M1140"/>
      <c r="N1140"/>
      <c r="O1140"/>
      <c r="P1140"/>
      <c r="Q1140"/>
      <c r="R1140"/>
      <c r="S1140"/>
      <c r="T1140"/>
      <c r="U1140"/>
      <c r="V1140"/>
      <c r="W1140"/>
      <c r="X1140"/>
      <c r="Y1140"/>
      <c r="Z1140"/>
      <c r="AC1140"/>
      <c r="AD1140"/>
      <c r="AE1140"/>
      <c r="AF1140"/>
      <c r="AG1140"/>
      <c r="AH1140"/>
    </row>
    <row r="1141" spans="1:34">
      <c r="A1141"/>
      <c r="B1141"/>
      <c r="C1141"/>
      <c r="D1141"/>
      <c r="E1141"/>
      <c r="F1141"/>
      <c r="G1141"/>
      <c r="H1141"/>
      <c r="I1141"/>
      <c r="J1141"/>
      <c r="K1141"/>
      <c r="L1141"/>
      <c r="M1141"/>
      <c r="N1141"/>
      <c r="O1141"/>
      <c r="P1141"/>
      <c r="Q1141"/>
      <c r="R1141"/>
      <c r="S1141"/>
      <c r="T1141"/>
      <c r="U1141"/>
      <c r="V1141"/>
      <c r="W1141"/>
      <c r="X1141"/>
      <c r="Y1141"/>
      <c r="Z1141"/>
      <c r="AC1141"/>
      <c r="AD1141"/>
      <c r="AE1141"/>
      <c r="AF1141"/>
      <c r="AG1141"/>
      <c r="AH1141"/>
    </row>
    <row r="1142" spans="1:34">
      <c r="A1142"/>
      <c r="B1142"/>
      <c r="C1142"/>
      <c r="D1142"/>
      <c r="E1142"/>
      <c r="F1142"/>
      <c r="G1142"/>
      <c r="H1142"/>
      <c r="I1142"/>
      <c r="J1142"/>
      <c r="K1142"/>
      <c r="L1142"/>
      <c r="M1142"/>
      <c r="N1142"/>
      <c r="O1142"/>
      <c r="P1142"/>
      <c r="Q1142"/>
      <c r="R1142"/>
      <c r="S1142"/>
      <c r="T1142"/>
      <c r="U1142"/>
      <c r="V1142"/>
      <c r="W1142"/>
      <c r="X1142"/>
      <c r="Y1142"/>
      <c r="Z1142"/>
      <c r="AC1142"/>
      <c r="AD1142"/>
      <c r="AE1142"/>
      <c r="AF1142"/>
      <c r="AG1142"/>
      <c r="AH1142"/>
    </row>
    <row r="1143" spans="1:34">
      <c r="A1143"/>
      <c r="B1143"/>
      <c r="C1143"/>
      <c r="D1143"/>
      <c r="E1143"/>
      <c r="F1143"/>
      <c r="G1143"/>
      <c r="H1143"/>
      <c r="I1143"/>
      <c r="J1143"/>
      <c r="K1143"/>
      <c r="L1143"/>
      <c r="M1143"/>
      <c r="N1143"/>
      <c r="O1143"/>
      <c r="P1143"/>
      <c r="Q1143"/>
      <c r="R1143"/>
      <c r="S1143"/>
      <c r="T1143"/>
      <c r="U1143"/>
      <c r="V1143"/>
      <c r="W1143"/>
      <c r="X1143"/>
      <c r="Y1143"/>
      <c r="Z1143"/>
      <c r="AC1143"/>
      <c r="AD1143"/>
      <c r="AE1143"/>
      <c r="AF1143"/>
      <c r="AG1143"/>
      <c r="AH1143"/>
    </row>
    <row r="1144" spans="1:34">
      <c r="A1144"/>
      <c r="B1144"/>
      <c r="C1144"/>
      <c r="D1144"/>
      <c r="E1144"/>
      <c r="F1144"/>
      <c r="G1144"/>
      <c r="H1144"/>
      <c r="I1144"/>
      <c r="J1144"/>
      <c r="K1144"/>
      <c r="L1144"/>
      <c r="M1144"/>
      <c r="N1144"/>
      <c r="O1144"/>
      <c r="P1144"/>
      <c r="Q1144"/>
      <c r="R1144"/>
      <c r="S1144"/>
      <c r="T1144"/>
      <c r="U1144"/>
      <c r="V1144"/>
      <c r="W1144"/>
      <c r="X1144"/>
      <c r="Y1144"/>
      <c r="Z1144"/>
      <c r="AC1144"/>
      <c r="AD1144"/>
      <c r="AE1144"/>
      <c r="AF1144"/>
      <c r="AG1144"/>
      <c r="AH1144"/>
    </row>
    <row r="1145" spans="1:34">
      <c r="A1145"/>
      <c r="B1145"/>
      <c r="C1145"/>
      <c r="D1145"/>
      <c r="E1145"/>
      <c r="F1145"/>
      <c r="G1145"/>
      <c r="H1145"/>
      <c r="I1145"/>
      <c r="J1145"/>
      <c r="K1145"/>
      <c r="L1145"/>
      <c r="M1145"/>
      <c r="N1145"/>
      <c r="O1145"/>
      <c r="P1145"/>
      <c r="Q1145"/>
      <c r="R1145"/>
      <c r="S1145"/>
      <c r="T1145"/>
      <c r="U1145"/>
      <c r="V1145"/>
      <c r="W1145"/>
      <c r="X1145"/>
      <c r="Y1145"/>
      <c r="Z1145"/>
      <c r="AC1145"/>
      <c r="AD1145"/>
      <c r="AE1145"/>
      <c r="AF1145"/>
      <c r="AG1145"/>
      <c r="AH1145"/>
    </row>
    <row r="1146" spans="1:34">
      <c r="A1146"/>
      <c r="B1146"/>
      <c r="C1146"/>
      <c r="D1146"/>
      <c r="E1146"/>
      <c r="F1146"/>
      <c r="G1146"/>
      <c r="H1146"/>
      <c r="I1146"/>
      <c r="J1146"/>
      <c r="K1146"/>
      <c r="L1146"/>
      <c r="M1146"/>
      <c r="N1146"/>
      <c r="O1146"/>
      <c r="P1146"/>
      <c r="Q1146"/>
      <c r="R1146"/>
      <c r="S1146"/>
      <c r="T1146"/>
      <c r="U1146"/>
      <c r="V1146"/>
      <c r="W1146"/>
      <c r="X1146"/>
      <c r="Y1146"/>
      <c r="Z1146"/>
      <c r="AC1146"/>
      <c r="AD1146"/>
      <c r="AE1146"/>
      <c r="AF1146"/>
      <c r="AG1146"/>
      <c r="AH1146"/>
    </row>
    <row r="1147" spans="1:34">
      <c r="A1147"/>
      <c r="B1147"/>
      <c r="C1147"/>
      <c r="D1147"/>
      <c r="E1147"/>
      <c r="F1147"/>
      <c r="G1147"/>
      <c r="H1147"/>
      <c r="I1147"/>
      <c r="J1147"/>
      <c r="K1147"/>
      <c r="L1147"/>
      <c r="M1147"/>
      <c r="N1147"/>
      <c r="O1147"/>
      <c r="P1147"/>
      <c r="Q1147"/>
      <c r="R1147"/>
      <c r="S1147"/>
      <c r="T1147"/>
      <c r="U1147"/>
      <c r="V1147"/>
      <c r="W1147"/>
      <c r="X1147"/>
      <c r="Y1147"/>
      <c r="Z1147"/>
      <c r="AC1147"/>
      <c r="AD1147"/>
      <c r="AE1147"/>
      <c r="AF1147"/>
      <c r="AG1147"/>
      <c r="AH1147"/>
    </row>
    <row r="1148" spans="1:34">
      <c r="A1148"/>
      <c r="B1148"/>
      <c r="C1148"/>
      <c r="D1148"/>
      <c r="E1148"/>
      <c r="F1148"/>
      <c r="G1148"/>
      <c r="H1148"/>
      <c r="I1148"/>
      <c r="J1148"/>
      <c r="K1148"/>
      <c r="L1148"/>
      <c r="M1148"/>
      <c r="N1148"/>
      <c r="O1148"/>
      <c r="P1148"/>
      <c r="Q1148"/>
      <c r="R1148"/>
      <c r="S1148"/>
      <c r="T1148"/>
      <c r="U1148"/>
      <c r="V1148"/>
      <c r="W1148"/>
      <c r="X1148"/>
      <c r="Y1148"/>
      <c r="Z1148"/>
      <c r="AC1148"/>
      <c r="AD1148"/>
      <c r="AE1148"/>
      <c r="AF1148"/>
      <c r="AG1148"/>
      <c r="AH1148"/>
    </row>
    <row r="1149" spans="1:34">
      <c r="A1149"/>
      <c r="B1149"/>
      <c r="C1149"/>
      <c r="D1149"/>
      <c r="E1149"/>
      <c r="F1149"/>
      <c r="G1149"/>
      <c r="H1149"/>
      <c r="I1149"/>
      <c r="J1149"/>
      <c r="K1149"/>
      <c r="L1149"/>
      <c r="M1149"/>
      <c r="N1149"/>
      <c r="O1149"/>
      <c r="P1149"/>
      <c r="Q1149"/>
      <c r="R1149"/>
      <c r="S1149"/>
      <c r="T1149"/>
      <c r="U1149"/>
      <c r="V1149"/>
      <c r="W1149"/>
      <c r="X1149"/>
      <c r="Y1149"/>
      <c r="Z1149"/>
      <c r="AC1149"/>
      <c r="AD1149"/>
      <c r="AE1149"/>
      <c r="AF1149"/>
      <c r="AG1149"/>
      <c r="AH1149"/>
    </row>
    <row r="1150" spans="1:34">
      <c r="A1150"/>
      <c r="B1150"/>
      <c r="C1150"/>
      <c r="D1150"/>
      <c r="E1150"/>
      <c r="F1150"/>
      <c r="G1150"/>
      <c r="H1150"/>
      <c r="I1150"/>
      <c r="J1150"/>
      <c r="K1150"/>
      <c r="L1150"/>
      <c r="M1150"/>
      <c r="N1150"/>
      <c r="O1150"/>
      <c r="P1150"/>
      <c r="Q1150"/>
      <c r="R1150"/>
      <c r="S1150"/>
      <c r="T1150"/>
      <c r="U1150"/>
      <c r="V1150"/>
      <c r="W1150"/>
      <c r="X1150"/>
      <c r="Y1150"/>
      <c r="Z1150"/>
      <c r="AC1150"/>
      <c r="AD1150"/>
      <c r="AE1150"/>
      <c r="AF1150"/>
      <c r="AG1150"/>
      <c r="AH1150"/>
    </row>
    <row r="1151" spans="1:34">
      <c r="A1151"/>
      <c r="B1151"/>
      <c r="C1151"/>
      <c r="D1151"/>
      <c r="E1151"/>
      <c r="F1151"/>
      <c r="G1151"/>
      <c r="H1151"/>
      <c r="I1151"/>
      <c r="J1151"/>
      <c r="K1151"/>
      <c r="L1151"/>
      <c r="M1151"/>
      <c r="N1151"/>
      <c r="O1151"/>
      <c r="P1151"/>
      <c r="Q1151"/>
      <c r="R1151"/>
      <c r="S1151"/>
      <c r="T1151"/>
      <c r="U1151"/>
      <c r="V1151"/>
      <c r="W1151"/>
      <c r="X1151"/>
      <c r="Y1151"/>
      <c r="Z1151"/>
      <c r="AC1151"/>
      <c r="AD1151"/>
      <c r="AE1151"/>
      <c r="AF1151"/>
      <c r="AG1151"/>
      <c r="AH1151"/>
    </row>
    <row r="1152" spans="1:34">
      <c r="A1152"/>
      <c r="B1152"/>
      <c r="C1152"/>
      <c r="D1152"/>
      <c r="E1152"/>
      <c r="F1152"/>
      <c r="G1152"/>
      <c r="H1152"/>
      <c r="I1152"/>
      <c r="J1152"/>
      <c r="K1152"/>
      <c r="L1152"/>
      <c r="M1152"/>
      <c r="N1152"/>
      <c r="O1152"/>
      <c r="P1152"/>
      <c r="Q1152"/>
      <c r="R1152"/>
      <c r="S1152"/>
      <c r="T1152"/>
      <c r="U1152"/>
      <c r="V1152"/>
      <c r="W1152"/>
      <c r="X1152"/>
      <c r="Y1152"/>
      <c r="Z1152"/>
      <c r="AC1152"/>
      <c r="AD1152"/>
      <c r="AE1152"/>
      <c r="AF1152"/>
      <c r="AG1152"/>
      <c r="AH1152"/>
    </row>
    <row r="1153" spans="1:34">
      <c r="A1153"/>
      <c r="B1153"/>
      <c r="C1153"/>
      <c r="D1153"/>
      <c r="E1153"/>
      <c r="F1153"/>
      <c r="G1153"/>
      <c r="H1153"/>
      <c r="I1153"/>
      <c r="J1153"/>
      <c r="K1153"/>
      <c r="L1153"/>
      <c r="M1153"/>
      <c r="N1153"/>
      <c r="O1153"/>
      <c r="P1153"/>
      <c r="Q1153"/>
      <c r="R1153"/>
      <c r="S1153"/>
      <c r="T1153"/>
      <c r="U1153"/>
      <c r="V1153"/>
      <c r="W1153"/>
      <c r="X1153"/>
      <c r="Y1153"/>
      <c r="Z1153"/>
      <c r="AC1153"/>
      <c r="AD1153"/>
      <c r="AE1153"/>
      <c r="AF1153"/>
      <c r="AG1153"/>
      <c r="AH1153"/>
    </row>
    <row r="1154" spans="1:34">
      <c r="A1154"/>
      <c r="B1154"/>
      <c r="C1154"/>
      <c r="D1154"/>
      <c r="E1154"/>
      <c r="F1154"/>
      <c r="G1154"/>
      <c r="H1154"/>
      <c r="I1154"/>
      <c r="J1154"/>
      <c r="K1154"/>
      <c r="L1154"/>
      <c r="M1154"/>
      <c r="N1154"/>
      <c r="O1154"/>
      <c r="P1154"/>
      <c r="Q1154"/>
      <c r="R1154"/>
      <c r="S1154"/>
      <c r="T1154"/>
      <c r="U1154"/>
      <c r="V1154"/>
      <c r="W1154"/>
      <c r="X1154"/>
      <c r="Y1154"/>
      <c r="Z1154"/>
      <c r="AC1154"/>
      <c r="AD1154"/>
      <c r="AE1154"/>
      <c r="AF1154"/>
      <c r="AG1154"/>
      <c r="AH1154"/>
    </row>
    <row r="1155" spans="1:34">
      <c r="A1155"/>
      <c r="B1155"/>
      <c r="C1155"/>
      <c r="D1155"/>
      <c r="E1155"/>
      <c r="F1155"/>
      <c r="G1155"/>
      <c r="H1155"/>
      <c r="I1155"/>
      <c r="J1155"/>
      <c r="K1155"/>
      <c r="L1155"/>
      <c r="M1155"/>
      <c r="N1155"/>
      <c r="O1155"/>
      <c r="P1155"/>
      <c r="Q1155"/>
      <c r="R1155"/>
      <c r="S1155"/>
      <c r="T1155"/>
      <c r="U1155"/>
      <c r="V1155"/>
      <c r="W1155"/>
      <c r="X1155"/>
      <c r="Y1155"/>
      <c r="Z1155"/>
      <c r="AC1155"/>
      <c r="AD1155"/>
      <c r="AE1155"/>
      <c r="AF1155"/>
      <c r="AG1155"/>
      <c r="AH1155"/>
    </row>
    <row r="1156" spans="1:34">
      <c r="A1156"/>
      <c r="B1156"/>
      <c r="C1156"/>
      <c r="D1156"/>
      <c r="E1156"/>
      <c r="F1156"/>
      <c r="G1156"/>
      <c r="H1156"/>
      <c r="I1156"/>
      <c r="J1156"/>
      <c r="K1156"/>
      <c r="L1156"/>
      <c r="M1156"/>
      <c r="N1156"/>
      <c r="O1156"/>
      <c r="P1156"/>
      <c r="Q1156"/>
      <c r="R1156"/>
      <c r="S1156"/>
      <c r="T1156"/>
      <c r="U1156"/>
      <c r="V1156"/>
      <c r="W1156"/>
      <c r="X1156"/>
      <c r="Y1156"/>
      <c r="Z1156"/>
      <c r="AC1156"/>
      <c r="AD1156"/>
      <c r="AE1156"/>
      <c r="AF1156"/>
      <c r="AG1156"/>
      <c r="AH1156"/>
    </row>
    <row r="1157" spans="1:34">
      <c r="A1157"/>
      <c r="B1157"/>
      <c r="C1157"/>
      <c r="D1157"/>
      <c r="E1157"/>
      <c r="F1157"/>
      <c r="G1157"/>
      <c r="H1157"/>
      <c r="I1157"/>
      <c r="J1157"/>
      <c r="K1157"/>
      <c r="L1157"/>
      <c r="M1157"/>
      <c r="N1157"/>
      <c r="O1157"/>
      <c r="P1157"/>
      <c r="Q1157"/>
      <c r="R1157"/>
      <c r="S1157"/>
      <c r="T1157"/>
      <c r="U1157"/>
      <c r="V1157"/>
      <c r="W1157"/>
      <c r="X1157"/>
      <c r="Y1157"/>
      <c r="Z1157"/>
      <c r="AC1157"/>
      <c r="AD1157"/>
      <c r="AE1157"/>
      <c r="AF1157"/>
      <c r="AG1157"/>
      <c r="AH1157"/>
    </row>
    <row r="1158" spans="1:34">
      <c r="A1158"/>
      <c r="B1158"/>
      <c r="C1158"/>
      <c r="D1158"/>
      <c r="E1158"/>
      <c r="F1158"/>
      <c r="G1158"/>
      <c r="H1158"/>
      <c r="I1158"/>
      <c r="J1158"/>
      <c r="K1158"/>
      <c r="L1158"/>
      <c r="M1158"/>
      <c r="N1158"/>
      <c r="O1158"/>
      <c r="P1158"/>
      <c r="Q1158"/>
      <c r="R1158"/>
      <c r="S1158"/>
      <c r="T1158"/>
      <c r="U1158"/>
      <c r="V1158"/>
      <c r="W1158"/>
      <c r="X1158"/>
      <c r="Y1158"/>
      <c r="Z1158"/>
      <c r="AC1158"/>
      <c r="AD1158"/>
      <c r="AE1158"/>
      <c r="AF1158"/>
      <c r="AG1158"/>
      <c r="AH1158"/>
    </row>
    <row r="1159" spans="1:34">
      <c r="A1159"/>
      <c r="B1159"/>
      <c r="C1159"/>
      <c r="D1159"/>
      <c r="E1159"/>
      <c r="F1159"/>
      <c r="G1159"/>
      <c r="H1159"/>
      <c r="I1159"/>
      <c r="J1159"/>
      <c r="K1159"/>
      <c r="L1159"/>
      <c r="M1159"/>
      <c r="N1159"/>
      <c r="O1159"/>
      <c r="P1159"/>
      <c r="Q1159"/>
      <c r="R1159"/>
      <c r="S1159"/>
      <c r="T1159"/>
      <c r="U1159"/>
      <c r="V1159"/>
      <c r="W1159"/>
      <c r="X1159"/>
      <c r="Y1159"/>
      <c r="Z1159"/>
      <c r="AC1159"/>
      <c r="AD1159"/>
      <c r="AE1159"/>
      <c r="AF1159"/>
      <c r="AG1159"/>
      <c r="AH1159"/>
    </row>
    <row r="1160" spans="1:34">
      <c r="A1160"/>
      <c r="B1160"/>
      <c r="C1160"/>
      <c r="D1160"/>
      <c r="E1160"/>
      <c r="F1160"/>
      <c r="G1160"/>
      <c r="H1160"/>
      <c r="I1160"/>
      <c r="J1160"/>
      <c r="K1160"/>
      <c r="L1160"/>
      <c r="M1160"/>
      <c r="N1160"/>
      <c r="O1160"/>
      <c r="P1160"/>
      <c r="Q1160"/>
      <c r="R1160"/>
      <c r="S1160"/>
      <c r="T1160"/>
      <c r="U1160"/>
      <c r="V1160"/>
      <c r="W1160"/>
      <c r="X1160"/>
      <c r="Y1160"/>
      <c r="Z1160"/>
      <c r="AC1160"/>
      <c r="AD1160"/>
      <c r="AE1160"/>
      <c r="AF1160"/>
      <c r="AG1160"/>
      <c r="AH1160"/>
    </row>
    <row r="1161" spans="1:34">
      <c r="A1161"/>
      <c r="B1161"/>
      <c r="C1161"/>
      <c r="D1161"/>
      <c r="E1161"/>
      <c r="F1161"/>
      <c r="G1161"/>
      <c r="H1161"/>
      <c r="I1161"/>
      <c r="J1161"/>
      <c r="K1161"/>
      <c r="L1161"/>
      <c r="M1161"/>
      <c r="N1161"/>
      <c r="O1161"/>
      <c r="P1161"/>
      <c r="Q1161"/>
      <c r="R1161"/>
      <c r="S1161"/>
      <c r="T1161"/>
      <c r="U1161"/>
      <c r="V1161"/>
      <c r="W1161"/>
      <c r="X1161"/>
      <c r="Y1161"/>
      <c r="Z1161"/>
      <c r="AC1161"/>
      <c r="AD1161"/>
      <c r="AE1161"/>
      <c r="AF1161"/>
      <c r="AG1161"/>
      <c r="AH1161"/>
    </row>
    <row r="1162" spans="1:34">
      <c r="A1162"/>
      <c r="B1162"/>
      <c r="C1162"/>
      <c r="D1162"/>
      <c r="E1162"/>
      <c r="F1162"/>
      <c r="G1162"/>
      <c r="H1162"/>
      <c r="I1162"/>
      <c r="J1162"/>
      <c r="K1162"/>
      <c r="L1162"/>
      <c r="M1162"/>
      <c r="N1162"/>
      <c r="O1162"/>
      <c r="P1162"/>
      <c r="Q1162"/>
      <c r="R1162"/>
      <c r="S1162"/>
      <c r="T1162"/>
      <c r="U1162"/>
      <c r="V1162"/>
      <c r="W1162"/>
      <c r="X1162"/>
      <c r="Y1162"/>
      <c r="Z1162"/>
      <c r="AC1162"/>
      <c r="AD1162"/>
      <c r="AE1162"/>
      <c r="AF1162"/>
      <c r="AG1162"/>
      <c r="AH1162"/>
    </row>
    <row r="1163" spans="1:34">
      <c r="A1163"/>
      <c r="B1163"/>
      <c r="C1163"/>
      <c r="D1163"/>
      <c r="E1163"/>
      <c r="F1163"/>
      <c r="G1163"/>
      <c r="H1163"/>
      <c r="I1163"/>
      <c r="J1163"/>
      <c r="K1163"/>
      <c r="L1163"/>
      <c r="M1163"/>
      <c r="N1163"/>
      <c r="O1163"/>
      <c r="P1163"/>
      <c r="Q1163"/>
      <c r="R1163"/>
      <c r="S1163"/>
      <c r="T1163"/>
      <c r="U1163"/>
      <c r="V1163"/>
      <c r="W1163"/>
      <c r="X1163"/>
      <c r="Y1163"/>
      <c r="Z1163"/>
      <c r="AC1163"/>
      <c r="AD1163"/>
      <c r="AE1163"/>
      <c r="AF1163"/>
      <c r="AG1163"/>
      <c r="AH1163"/>
    </row>
    <row r="1164" spans="1:34">
      <c r="A1164"/>
      <c r="B1164"/>
      <c r="C1164"/>
      <c r="D1164"/>
      <c r="E1164"/>
      <c r="F1164"/>
      <c r="G1164"/>
      <c r="H1164"/>
      <c r="I1164"/>
      <c r="J1164"/>
      <c r="K1164"/>
      <c r="L1164"/>
      <c r="M1164"/>
      <c r="N1164"/>
      <c r="O1164"/>
      <c r="P1164"/>
      <c r="Q1164"/>
      <c r="R1164"/>
      <c r="S1164"/>
      <c r="T1164"/>
      <c r="U1164"/>
      <c r="V1164"/>
      <c r="W1164"/>
      <c r="X1164"/>
      <c r="Y1164"/>
      <c r="Z1164"/>
      <c r="AC1164"/>
      <c r="AD1164"/>
      <c r="AE1164"/>
      <c r="AF1164"/>
      <c r="AG1164"/>
      <c r="AH1164"/>
    </row>
    <row r="1165" spans="1:34">
      <c r="A1165"/>
      <c r="B1165"/>
      <c r="C1165"/>
      <c r="D1165"/>
      <c r="E1165"/>
      <c r="F1165"/>
      <c r="G1165"/>
      <c r="H1165"/>
      <c r="I1165"/>
      <c r="J1165"/>
      <c r="K1165"/>
      <c r="L1165"/>
      <c r="M1165"/>
      <c r="N1165"/>
      <c r="O1165"/>
      <c r="P1165"/>
      <c r="Q1165"/>
      <c r="R1165"/>
      <c r="S1165"/>
      <c r="T1165"/>
      <c r="U1165"/>
      <c r="V1165"/>
      <c r="W1165"/>
      <c r="X1165"/>
      <c r="Y1165"/>
      <c r="Z1165"/>
      <c r="AC1165"/>
      <c r="AD1165"/>
      <c r="AE1165"/>
      <c r="AF1165"/>
      <c r="AG1165"/>
      <c r="AH1165"/>
    </row>
    <row r="1166" spans="1:34">
      <c r="A1166"/>
      <c r="B1166"/>
      <c r="C1166"/>
      <c r="D1166"/>
      <c r="E1166"/>
      <c r="F1166"/>
      <c r="G1166"/>
      <c r="H1166"/>
      <c r="I1166"/>
      <c r="J1166"/>
      <c r="K1166"/>
      <c r="L1166"/>
      <c r="M1166"/>
      <c r="N1166"/>
      <c r="O1166"/>
      <c r="P1166"/>
      <c r="Q1166"/>
      <c r="R1166"/>
      <c r="S1166"/>
      <c r="T1166"/>
      <c r="U1166"/>
      <c r="V1166"/>
      <c r="W1166"/>
      <c r="X1166"/>
      <c r="Y1166"/>
      <c r="Z1166"/>
      <c r="AC1166"/>
      <c r="AD1166"/>
      <c r="AE1166"/>
      <c r="AF1166"/>
      <c r="AG1166"/>
      <c r="AH1166"/>
    </row>
    <row r="1167" spans="1:34">
      <c r="A1167"/>
      <c r="B1167"/>
      <c r="C1167"/>
      <c r="D1167"/>
      <c r="E1167"/>
      <c r="F1167"/>
      <c r="G1167"/>
      <c r="H1167"/>
      <c r="I1167"/>
      <c r="J1167"/>
      <c r="K1167"/>
      <c r="L1167"/>
      <c r="M1167"/>
      <c r="N1167"/>
      <c r="O1167"/>
      <c r="P1167"/>
      <c r="Q1167"/>
      <c r="R1167"/>
      <c r="S1167"/>
      <c r="T1167"/>
      <c r="U1167"/>
      <c r="V1167"/>
      <c r="W1167"/>
      <c r="X1167"/>
      <c r="Y1167"/>
      <c r="Z1167"/>
      <c r="AC1167"/>
      <c r="AD1167"/>
      <c r="AE1167"/>
      <c r="AF1167"/>
      <c r="AG1167"/>
      <c r="AH1167"/>
    </row>
    <row r="1168" spans="1:34">
      <c r="A1168"/>
      <c r="B1168"/>
      <c r="C1168"/>
      <c r="D1168"/>
      <c r="E1168"/>
      <c r="F1168"/>
      <c r="G1168"/>
      <c r="H1168"/>
      <c r="I1168"/>
      <c r="J1168"/>
      <c r="K1168"/>
      <c r="L1168"/>
      <c r="M1168"/>
      <c r="N1168"/>
      <c r="O1168"/>
      <c r="P1168"/>
      <c r="Q1168"/>
      <c r="R1168"/>
      <c r="S1168"/>
      <c r="T1168"/>
      <c r="U1168"/>
      <c r="V1168"/>
      <c r="W1168"/>
      <c r="X1168"/>
      <c r="Y1168"/>
      <c r="Z1168"/>
      <c r="AC1168"/>
      <c r="AD1168"/>
      <c r="AE1168"/>
      <c r="AF1168"/>
      <c r="AG1168"/>
      <c r="AH1168"/>
    </row>
    <row r="1169" spans="1:34">
      <c r="A1169"/>
      <c r="B1169"/>
      <c r="C1169"/>
      <c r="D1169"/>
      <c r="E1169"/>
      <c r="F1169"/>
      <c r="G1169"/>
      <c r="H1169"/>
      <c r="I1169"/>
      <c r="J1169"/>
      <c r="K1169"/>
      <c r="L1169"/>
      <c r="M1169"/>
      <c r="N1169"/>
      <c r="O1169"/>
      <c r="P1169"/>
      <c r="Q1169"/>
      <c r="R1169"/>
      <c r="S1169"/>
      <c r="T1169"/>
      <c r="U1169"/>
      <c r="V1169"/>
      <c r="W1169"/>
      <c r="X1169"/>
      <c r="Y1169"/>
      <c r="Z1169"/>
      <c r="AC1169"/>
      <c r="AD1169"/>
      <c r="AE1169"/>
      <c r="AF1169"/>
      <c r="AG1169"/>
      <c r="AH1169"/>
    </row>
    <row r="1170" spans="1:34">
      <c r="A1170"/>
      <c r="B1170"/>
      <c r="C1170"/>
      <c r="D1170"/>
      <c r="E1170"/>
      <c r="F1170"/>
      <c r="G1170"/>
      <c r="H1170"/>
      <c r="I1170"/>
      <c r="J1170"/>
      <c r="K1170"/>
      <c r="L1170"/>
      <c r="M1170"/>
      <c r="N1170"/>
      <c r="O1170"/>
      <c r="P1170"/>
      <c r="Q1170"/>
      <c r="R1170"/>
      <c r="S1170"/>
      <c r="T1170"/>
      <c r="U1170"/>
      <c r="V1170"/>
      <c r="W1170"/>
      <c r="X1170"/>
      <c r="Y1170"/>
      <c r="Z1170"/>
      <c r="AC1170"/>
      <c r="AD1170"/>
      <c r="AE1170"/>
      <c r="AF1170"/>
      <c r="AG1170"/>
      <c r="AH1170"/>
    </row>
    <row r="1171" spans="1:34">
      <c r="A1171"/>
      <c r="B1171"/>
      <c r="C1171"/>
      <c r="D1171"/>
      <c r="E1171"/>
      <c r="F1171"/>
      <c r="G1171"/>
      <c r="H1171"/>
      <c r="I1171"/>
      <c r="J1171"/>
      <c r="K1171"/>
      <c r="L1171"/>
      <c r="M1171"/>
      <c r="N1171"/>
      <c r="O1171"/>
      <c r="P1171"/>
      <c r="Q1171"/>
      <c r="R1171"/>
      <c r="S1171"/>
      <c r="T1171"/>
      <c r="U1171"/>
      <c r="V1171"/>
      <c r="W1171"/>
      <c r="X1171"/>
      <c r="Y1171"/>
      <c r="Z1171"/>
      <c r="AC1171"/>
      <c r="AD1171"/>
      <c r="AE1171"/>
      <c r="AF1171"/>
      <c r="AG1171"/>
      <c r="AH1171"/>
    </row>
    <row r="1172" spans="1:34">
      <c r="A1172"/>
      <c r="B1172"/>
      <c r="C1172"/>
      <c r="D1172"/>
      <c r="E1172"/>
      <c r="F1172"/>
      <c r="G1172"/>
      <c r="H1172"/>
      <c r="I1172"/>
      <c r="J1172"/>
      <c r="K1172"/>
      <c r="L1172"/>
      <c r="M1172"/>
      <c r="N1172"/>
      <c r="O1172"/>
      <c r="P1172"/>
      <c r="Q1172"/>
      <c r="R1172"/>
      <c r="S1172"/>
      <c r="T1172"/>
      <c r="U1172"/>
      <c r="V1172"/>
      <c r="W1172"/>
      <c r="X1172"/>
      <c r="Y1172"/>
      <c r="Z1172"/>
      <c r="AC1172"/>
      <c r="AD1172"/>
      <c r="AE1172"/>
      <c r="AF1172"/>
      <c r="AG1172"/>
      <c r="AH1172"/>
    </row>
    <row r="1173" spans="1:34">
      <c r="A1173"/>
      <c r="B1173"/>
      <c r="C1173"/>
      <c r="D1173"/>
      <c r="E1173"/>
      <c r="F1173"/>
      <c r="G1173"/>
      <c r="H1173"/>
      <c r="I1173"/>
      <c r="J1173"/>
      <c r="K1173"/>
      <c r="L1173"/>
      <c r="M1173"/>
      <c r="N1173"/>
      <c r="O1173"/>
      <c r="P1173"/>
      <c r="Q1173"/>
      <c r="R1173"/>
      <c r="S1173"/>
      <c r="T1173"/>
      <c r="U1173"/>
      <c r="V1173"/>
      <c r="W1173"/>
      <c r="X1173"/>
      <c r="Y1173"/>
      <c r="Z1173"/>
      <c r="AC1173"/>
      <c r="AD1173"/>
      <c r="AE1173"/>
      <c r="AF1173"/>
      <c r="AG1173"/>
      <c r="AH1173"/>
    </row>
    <row r="1174" spans="1:34">
      <c r="A1174"/>
      <c r="B1174"/>
      <c r="C1174"/>
      <c r="D1174"/>
      <c r="E1174"/>
      <c r="F1174"/>
      <c r="G1174"/>
      <c r="H1174"/>
      <c r="I1174"/>
      <c r="J1174"/>
      <c r="K1174"/>
      <c r="L1174"/>
      <c r="M1174"/>
      <c r="N1174"/>
      <c r="O1174"/>
      <c r="P1174"/>
      <c r="Q1174"/>
      <c r="R1174"/>
      <c r="S1174"/>
      <c r="T1174"/>
      <c r="U1174"/>
      <c r="V1174"/>
      <c r="W1174"/>
      <c r="X1174"/>
      <c r="Y1174"/>
      <c r="Z1174"/>
      <c r="AC1174"/>
      <c r="AD1174"/>
      <c r="AE1174"/>
      <c r="AF1174"/>
      <c r="AG1174"/>
      <c r="AH1174"/>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baseColWidth="10" defaultColWidth="9.109375" defaultRowHeight="14.4"/>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c r="A1" s="152" t="s">
        <v>1529</v>
      </c>
      <c r="B1" s="153"/>
      <c r="C1" s="153"/>
      <c r="D1" s="153"/>
      <c r="E1" s="153"/>
      <c r="F1" s="153"/>
      <c r="G1" s="153"/>
      <c r="H1" s="153"/>
      <c r="I1" s="153"/>
      <c r="J1" s="153"/>
      <c r="K1" s="153"/>
      <c r="L1" s="153"/>
      <c r="M1" s="153"/>
      <c r="N1" s="153"/>
    </row>
    <row r="2" spans="1:18">
      <c r="A2" s="62" t="s">
        <v>2</v>
      </c>
      <c r="B2" s="63" t="s">
        <v>106</v>
      </c>
      <c r="C2" s="64" t="s">
        <v>107</v>
      </c>
      <c r="D2" s="65" t="s">
        <v>108</v>
      </c>
      <c r="E2" s="64" t="s">
        <v>109</v>
      </c>
      <c r="F2" s="66" t="s">
        <v>117</v>
      </c>
      <c r="G2" s="67" t="s">
        <v>118</v>
      </c>
      <c r="H2" s="64" t="s">
        <v>110</v>
      </c>
      <c r="I2" s="68"/>
      <c r="K2" s="151" t="s">
        <v>1273</v>
      </c>
      <c r="L2" s="151"/>
      <c r="M2" s="151"/>
    </row>
    <row r="3" spans="1:18">
      <c r="A3" s="57">
        <v>1</v>
      </c>
      <c r="B3" s="58" t="e">
        <f>AVERAGE(DT!A4:A1004)</f>
        <v>#DIV/0!</v>
      </c>
      <c r="C3" s="58" t="e">
        <f>VAR(DT!A4:A1004)</f>
        <v>#DIV/0!</v>
      </c>
      <c r="D3" s="58" t="e">
        <f>SQRT(C3)</f>
        <v>#DIV/0!</v>
      </c>
      <c r="E3" s="59">
        <f>COUNTA(Data!A4:A1004)</f>
        <v>0</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t="e">
        <f>AVERAGE(DT!AC4:AC1004)</f>
        <v>#DIV/0!</v>
      </c>
      <c r="M3" s="6" t="e">
        <f>VAR(DT!AC4:AC1004)</f>
        <v>#DIV/0!</v>
      </c>
      <c r="R3" s="5"/>
    </row>
    <row r="4" spans="1:18">
      <c r="A4" s="2">
        <v>2</v>
      </c>
      <c r="B4" s="3" t="e">
        <f>AVERAGE(DT!B4:B1004)</f>
        <v>#DIV/0!</v>
      </c>
      <c r="C4" s="3" t="e">
        <f>VAR(DT!B4:B1004)</f>
        <v>#DIV/0!</v>
      </c>
      <c r="D4" s="3" t="e">
        <f t="shared" ref="D4:D28" si="0">SQRT(C4)</f>
        <v>#DIV/0!</v>
      </c>
      <c r="E4" s="4">
        <f>COUNTA(Data!B4:B1004)</f>
        <v>0</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t="e">
        <f>AVERAGE(DT!AD4:AD1004)</f>
        <v>#DIV/0!</v>
      </c>
      <c r="M4" s="6" t="e">
        <f>VAR(DT!AD4:AD1004)</f>
        <v>#DIV/0!</v>
      </c>
    </row>
    <row r="5" spans="1:18">
      <c r="A5" s="2">
        <v>3</v>
      </c>
      <c r="B5" s="3" t="e">
        <f>AVERAGE(DT!C4:C1004)</f>
        <v>#DIV/0!</v>
      </c>
      <c r="C5" s="3" t="e">
        <f>VAR(DT!C4:C1004)</f>
        <v>#DIV/0!</v>
      </c>
      <c r="D5" s="3" t="e">
        <f t="shared" si="0"/>
        <v>#DIV/0!</v>
      </c>
      <c r="E5" s="4">
        <f>COUNTA(Data!C4:C1004)</f>
        <v>0</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t="e">
        <f>AVERAGE(DT!AE4:AE1004)</f>
        <v>#DIV/0!</v>
      </c>
      <c r="M5" s="6" t="e">
        <f>VAR(DT!AE4:AE1004)</f>
        <v>#DIV/0!</v>
      </c>
    </row>
    <row r="6" spans="1:18">
      <c r="A6" s="2">
        <v>4</v>
      </c>
      <c r="B6" s="3" t="e">
        <f>AVERAGE(DT!D4:D1004)</f>
        <v>#DIV/0!</v>
      </c>
      <c r="C6" s="3" t="e">
        <f>VAR(DT!D4:D1004)</f>
        <v>#DIV/0!</v>
      </c>
      <c r="D6" s="3" t="e">
        <f t="shared" si="0"/>
        <v>#DIV/0!</v>
      </c>
      <c r="E6" s="4">
        <f>COUNTA(Data!D4:D1004)</f>
        <v>0</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t="e">
        <f>AVERAGE(DT!AF4:AF1004)</f>
        <v>#DIV/0!</v>
      </c>
      <c r="M6" s="6" t="e">
        <f>VAR(DT!AF4:AF1004)</f>
        <v>#DIV/0!</v>
      </c>
    </row>
    <row r="7" spans="1:18">
      <c r="A7" s="2">
        <v>5</v>
      </c>
      <c r="B7" s="3" t="e">
        <f>AVERAGE(DT!E4:E1004)</f>
        <v>#DIV/0!</v>
      </c>
      <c r="C7" s="3" t="e">
        <f>VAR(DT!E4:E1004)</f>
        <v>#DIV/0!</v>
      </c>
      <c r="D7" s="3" t="e">
        <f t="shared" si="0"/>
        <v>#DIV/0!</v>
      </c>
      <c r="E7" s="4">
        <f>COUNTA(Data!E4:E1004)</f>
        <v>0</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t="e">
        <f>AVERAGE(DT!AG4:AG1004)</f>
        <v>#DIV/0!</v>
      </c>
      <c r="M7" s="6" t="e">
        <f>VAR(DT!AG4:AG1004)</f>
        <v>#DIV/0!</v>
      </c>
    </row>
    <row r="8" spans="1:18">
      <c r="A8" s="2">
        <v>6</v>
      </c>
      <c r="B8" s="3" t="e">
        <f>AVERAGE(DT!F4:F1004)</f>
        <v>#DIV/0!</v>
      </c>
      <c r="C8" s="3" t="e">
        <f>VAR(DT!F4:F1004)</f>
        <v>#DIV/0!</v>
      </c>
      <c r="D8" s="3" t="e">
        <f t="shared" si="0"/>
        <v>#DIV/0!</v>
      </c>
      <c r="E8" s="4">
        <f>COUNTA(Data!F4:F1004)</f>
        <v>0</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t="e">
        <f>AVERAGE(DT!AH4:AH1004)</f>
        <v>#DIV/0!</v>
      </c>
      <c r="M8" s="6" t="e">
        <f>VAR(DT!AH4:AH1004)</f>
        <v>#DIV/0!</v>
      </c>
    </row>
    <row r="9" spans="1:18">
      <c r="A9" s="2">
        <v>7</v>
      </c>
      <c r="B9" s="3" t="e">
        <f>AVERAGE(DT!G4:G1004)</f>
        <v>#DIV/0!</v>
      </c>
      <c r="C9" s="3" t="e">
        <f>VAR(DT!G4:G1004)</f>
        <v>#DIV/0!</v>
      </c>
      <c r="D9" s="3" t="e">
        <f t="shared" si="0"/>
        <v>#DIV/0!</v>
      </c>
      <c r="E9" s="4">
        <f>COUNTA(Data!G4:G1004)</f>
        <v>0</v>
      </c>
      <c r="F9" s="18" t="str">
        <f>VLOOKUP(Read_First!B5,Items!A1:BA50,14,FALSE)</f>
        <v>not interesting</v>
      </c>
      <c r="G9" s="18" t="str">
        <f>VLOOKUP(Read_First!B5,Items!A1:BA50,15,FALSE)</f>
        <v>interesting</v>
      </c>
      <c r="H9" s="24" t="str">
        <f>VLOOKUP(Read_First!B5,Items!A1:BI50,58,FALSE)</f>
        <v>Stimulation</v>
      </c>
      <c r="I9" s="124"/>
    </row>
    <row r="10" spans="1:18">
      <c r="A10" s="2">
        <v>8</v>
      </c>
      <c r="B10" s="3" t="e">
        <f>AVERAGE(DT!H4:H1004)</f>
        <v>#DIV/0!</v>
      </c>
      <c r="C10" s="3" t="e">
        <f>VAR(DT!H4:H1004)</f>
        <v>#DIV/0!</v>
      </c>
      <c r="D10" s="3" t="e">
        <f t="shared" si="0"/>
        <v>#DIV/0!</v>
      </c>
      <c r="E10" s="4">
        <f>COUNTA(Data!H4:H1004)</f>
        <v>0</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t="e">
        <f>AVERAGE(DT!I4:I1004)</f>
        <v>#DIV/0!</v>
      </c>
      <c r="C11" s="3" t="e">
        <f>VAR(DT!I4:I1004)</f>
        <v>#DIV/0!</v>
      </c>
      <c r="D11" s="3" t="e">
        <f t="shared" si="0"/>
        <v>#DIV/0!</v>
      </c>
      <c r="E11" s="4">
        <f>COUNTA(Data!I4:I1004)</f>
        <v>0</v>
      </c>
      <c r="F11" s="18" t="str">
        <f>VLOOKUP(Read_First!B5,Items!A1:BA50,18,FALSE)</f>
        <v>fast</v>
      </c>
      <c r="G11" s="18" t="str">
        <f>VLOOKUP(Read_First!B5,Items!A1:BA50,19,FALSE)</f>
        <v>slow</v>
      </c>
      <c r="H11" s="23" t="str">
        <f>VLOOKUP(Read_First!B5,Items!A1:BI50,56,FALSE)</f>
        <v>Efficiency</v>
      </c>
      <c r="I11" s="125"/>
    </row>
    <row r="12" spans="1:18">
      <c r="A12" s="2">
        <v>10</v>
      </c>
      <c r="B12" s="3" t="e">
        <f>AVERAGE(DT!J4:J1004)</f>
        <v>#DIV/0!</v>
      </c>
      <c r="C12" s="3" t="e">
        <f>VAR(DT!J4:J1004)</f>
        <v>#DIV/0!</v>
      </c>
      <c r="D12" s="3" t="e">
        <f t="shared" si="0"/>
        <v>#DIV/0!</v>
      </c>
      <c r="E12" s="4">
        <f>COUNTA(Data!J4:J1004)</f>
        <v>0</v>
      </c>
      <c r="F12" s="18" t="str">
        <f>VLOOKUP(Read_First!B5,Items!A1:BA50,20,FALSE)</f>
        <v>inventive</v>
      </c>
      <c r="G12" s="18" t="str">
        <f>VLOOKUP(Read_First!B5,Items!A1:BA50,21,FALSE)</f>
        <v>conventional</v>
      </c>
      <c r="H12" s="23" t="str">
        <f>VLOOKUP(Read_First!B5,Items!A1:BI50,59,FALSE)</f>
        <v>Novelty</v>
      </c>
      <c r="I12" s="123"/>
    </row>
    <row r="13" spans="1:18">
      <c r="A13" s="2">
        <v>11</v>
      </c>
      <c r="B13" s="3" t="e">
        <f>AVERAGE(DT!K4:K1004)</f>
        <v>#DIV/0!</v>
      </c>
      <c r="C13" s="3" t="e">
        <f>VAR(DT!K4:K1004)</f>
        <v>#DIV/0!</v>
      </c>
      <c r="D13" s="3" t="e">
        <f t="shared" si="0"/>
        <v>#DIV/0!</v>
      </c>
      <c r="E13" s="4">
        <f>COUNTA(Data!K4:K1004)</f>
        <v>0</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t="e">
        <f>AVERAGE(DT!L4:L1004)</f>
        <v>#DIV/0!</v>
      </c>
      <c r="C14" s="3" t="e">
        <f>VAR(DT!L4:L1004)</f>
        <v>#DIV/0!</v>
      </c>
      <c r="D14" s="3" t="e">
        <f t="shared" si="0"/>
        <v>#DIV/0!</v>
      </c>
      <c r="E14" s="4">
        <f>COUNTA(Data!L4:L1004)</f>
        <v>0</v>
      </c>
      <c r="F14" s="18" t="str">
        <f>VLOOKUP(Read_First!B5,Items!A1:BA50,24,FALSE)</f>
        <v>good</v>
      </c>
      <c r="G14" s="18" t="str">
        <f>VLOOKUP(Read_First!B5,Items!A1:BA50,25,FALSE)</f>
        <v>bad</v>
      </c>
      <c r="H14" s="23" t="str">
        <f>VLOOKUP(Read_First!B5,Items!A1:BI50,54,FALSE)</f>
        <v>Attractiveness</v>
      </c>
      <c r="I14" s="122"/>
    </row>
    <row r="15" spans="1:18">
      <c r="A15" s="2">
        <v>13</v>
      </c>
      <c r="B15" s="3" t="e">
        <f>AVERAGE(DT!M4:M1004)</f>
        <v>#DIV/0!</v>
      </c>
      <c r="C15" s="3" t="e">
        <f>VAR(DT!M4:M1004)</f>
        <v>#DIV/0!</v>
      </c>
      <c r="D15" s="3" t="e">
        <f t="shared" si="0"/>
        <v>#DIV/0!</v>
      </c>
      <c r="E15" s="4">
        <f>COUNTA(Data!M4:M1004)</f>
        <v>0</v>
      </c>
      <c r="F15" s="18" t="str">
        <f>VLOOKUP(Read_First!B5,Items!A1:BA50,26,FALSE)</f>
        <v>complicated</v>
      </c>
      <c r="G15" s="18" t="str">
        <f>VLOOKUP(Read_First!B5,Items!A1:BA50,27,FALSE)</f>
        <v>easy</v>
      </c>
      <c r="H15" s="23" t="str">
        <f>VLOOKUP(Read_First!B5,Items!A1:BI50,55,FALSE)</f>
        <v>Perspicuity</v>
      </c>
      <c r="I15" s="8"/>
    </row>
    <row r="16" spans="1:18">
      <c r="A16" s="2">
        <v>14</v>
      </c>
      <c r="B16" s="3" t="e">
        <f>AVERAGE(DT!N4:N1004)</f>
        <v>#DIV/0!</v>
      </c>
      <c r="C16" s="3" t="e">
        <f>VAR(DT!N4:N1004)</f>
        <v>#DIV/0!</v>
      </c>
      <c r="D16" s="3" t="e">
        <f t="shared" si="0"/>
        <v>#DIV/0!</v>
      </c>
      <c r="E16" s="4">
        <f>COUNTA(Data!N4:N1004)</f>
        <v>0</v>
      </c>
      <c r="F16" s="18" t="str">
        <f>VLOOKUP(Read_First!B5,Items!A1:BA50,28,FALSE)</f>
        <v>unlikable</v>
      </c>
      <c r="G16" s="18" t="str">
        <f>VLOOKUP(Read_First!B5,Items!A1:BA50,29,FALSE)</f>
        <v>pleasing</v>
      </c>
      <c r="H16" s="23" t="str">
        <f>VLOOKUP(Read_First!B5,Items!A1:BI50,54,FALSE)</f>
        <v>Attractiveness</v>
      </c>
      <c r="I16" s="122"/>
    </row>
    <row r="17" spans="1:9">
      <c r="A17" s="2">
        <v>15</v>
      </c>
      <c r="B17" s="3" t="e">
        <f>AVERAGE(DT!O4:O1004)</f>
        <v>#DIV/0!</v>
      </c>
      <c r="C17" s="3" t="e">
        <f>VAR(DT!O4:O1004)</f>
        <v>#DIV/0!</v>
      </c>
      <c r="D17" s="3" t="e">
        <f t="shared" si="0"/>
        <v>#DIV/0!</v>
      </c>
      <c r="E17" s="4">
        <f>COUNTA(Data!O4:O1004)</f>
        <v>0</v>
      </c>
      <c r="F17" s="18" t="str">
        <f>VLOOKUP(Read_First!B5,Items!A1:BA50,30,FALSE)</f>
        <v>usual</v>
      </c>
      <c r="G17" s="18" t="str">
        <f>VLOOKUP(Read_First!B5,Items!A1:BA50,31,FALSE)</f>
        <v>leading edge</v>
      </c>
      <c r="H17" s="23" t="str">
        <f>VLOOKUP(Read_First!B5,Items!A1:BI50,59,FALSE)</f>
        <v>Novelty</v>
      </c>
      <c r="I17" s="123"/>
    </row>
    <row r="18" spans="1:9">
      <c r="A18" s="2">
        <v>16</v>
      </c>
      <c r="B18" s="3" t="e">
        <f>AVERAGE(DT!P4:P1004)</f>
        <v>#DIV/0!</v>
      </c>
      <c r="C18" s="3" t="e">
        <f>VAR(DT!P4:P1004)</f>
        <v>#DIV/0!</v>
      </c>
      <c r="D18" s="3" t="e">
        <f t="shared" si="0"/>
        <v>#DIV/0!</v>
      </c>
      <c r="E18" s="4">
        <f>COUNTA(Data!P4:P1004)</f>
        <v>0</v>
      </c>
      <c r="F18" s="18" t="str">
        <f>VLOOKUP(Read_First!B5,Items!A1:BA50,32,FALSE)</f>
        <v>unpleasant</v>
      </c>
      <c r="G18" s="18" t="str">
        <f>VLOOKUP(Read_First!B5,Items!A1:BA50,33,FALSE)</f>
        <v>pleasant</v>
      </c>
      <c r="H18" s="23" t="str">
        <f>VLOOKUP(Read_First!B5,Items!A1:BI50,54,FALSE)</f>
        <v>Attractiveness</v>
      </c>
      <c r="I18" s="122"/>
    </row>
    <row r="19" spans="1:9">
      <c r="A19" s="2">
        <v>17</v>
      </c>
      <c r="B19" s="3" t="e">
        <f>AVERAGE(DT!Q4:Q1004)</f>
        <v>#DIV/0!</v>
      </c>
      <c r="C19" s="3" t="e">
        <f>VAR(DT!Q4:Q1004)</f>
        <v>#DIV/0!</v>
      </c>
      <c r="D19" s="3" t="e">
        <f t="shared" si="0"/>
        <v>#DIV/0!</v>
      </c>
      <c r="E19" s="4">
        <f>COUNTA(Data!Q4:Q1004)</f>
        <v>0</v>
      </c>
      <c r="F19" s="18" t="str">
        <f>VLOOKUP(Read_First!B5,Items!A1:BA50,34,FALSE)</f>
        <v>secure</v>
      </c>
      <c r="G19" s="18" t="str">
        <f>VLOOKUP(Read_First!B5,Items!A1:BA50,35,FALSE)</f>
        <v>not secure</v>
      </c>
      <c r="H19" s="23" t="str">
        <f>VLOOKUP(Read_First!B5,Items!A1:BI50,57,FALSE)</f>
        <v>Dependability</v>
      </c>
      <c r="I19" s="126"/>
    </row>
    <row r="20" spans="1:9">
      <c r="A20" s="2">
        <v>18</v>
      </c>
      <c r="B20" s="3" t="e">
        <f>AVERAGE(DT!R4:R1004)</f>
        <v>#DIV/0!</v>
      </c>
      <c r="C20" s="3" t="e">
        <f>VAR(DT!R4:R1004)</f>
        <v>#DIV/0!</v>
      </c>
      <c r="D20" s="3" t="e">
        <f t="shared" si="0"/>
        <v>#DIV/0!</v>
      </c>
      <c r="E20" s="4">
        <f>COUNTA(Data!R4:R1004)</f>
        <v>0</v>
      </c>
      <c r="F20" s="18" t="str">
        <f>VLOOKUP(Read_First!B5,Items!A1:BA50,36,FALSE)</f>
        <v>motivating</v>
      </c>
      <c r="G20" s="18" t="str">
        <f>VLOOKUP(Read_First!B5,Items!A1:BA50,37,FALSE)</f>
        <v>demotivating</v>
      </c>
      <c r="H20" s="24" t="str">
        <f>VLOOKUP(Read_First!B5,Items!A1:BI50,58,FALSE)</f>
        <v>Stimulation</v>
      </c>
      <c r="I20" s="124"/>
    </row>
    <row r="21" spans="1:9">
      <c r="A21" s="2">
        <v>19</v>
      </c>
      <c r="B21" s="3" t="e">
        <f>AVERAGE(DT!S4:S1004)</f>
        <v>#DIV/0!</v>
      </c>
      <c r="C21" s="3" t="e">
        <f>VAR(DT!S4:S1004)</f>
        <v>#DIV/0!</v>
      </c>
      <c r="D21" s="3" t="e">
        <f t="shared" si="0"/>
        <v>#DIV/0!</v>
      </c>
      <c r="E21" s="4">
        <f>COUNTA(Data!S4:S1004)</f>
        <v>0</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t="e">
        <f>AVERAGE(DT!T4:T1004)</f>
        <v>#DIV/0!</v>
      </c>
      <c r="C22" s="3" t="e">
        <f>VAR(DT!T4:T1004)</f>
        <v>#DIV/0!</v>
      </c>
      <c r="D22" s="3" t="e">
        <f t="shared" si="0"/>
        <v>#DIV/0!</v>
      </c>
      <c r="E22" s="4">
        <f>COUNTA(Data!T4:T1004)</f>
        <v>0</v>
      </c>
      <c r="F22" s="18" t="str">
        <f>VLOOKUP(Read_First!B5,Items!A1:BA50,40,FALSE)</f>
        <v>inefficient</v>
      </c>
      <c r="G22" s="18" t="str">
        <f>VLOOKUP(Read_First!B5,Items!A1:BA50,41,FALSE)</f>
        <v>efficient</v>
      </c>
      <c r="H22" s="23" t="str">
        <f>VLOOKUP(Read_First!B5,Items!A1:BI50,56,FALSE)</f>
        <v>Efficiency</v>
      </c>
      <c r="I22" s="125"/>
    </row>
    <row r="23" spans="1:9">
      <c r="A23" s="2">
        <v>21</v>
      </c>
      <c r="B23" s="3" t="e">
        <f>AVERAGE(DT!U4:U1004)</f>
        <v>#DIV/0!</v>
      </c>
      <c r="C23" s="3" t="e">
        <f>VAR(DT!U4:U1004)</f>
        <v>#DIV/0!</v>
      </c>
      <c r="D23" s="3" t="e">
        <f t="shared" si="0"/>
        <v>#DIV/0!</v>
      </c>
      <c r="E23" s="4">
        <f>COUNTA(Data!U4:U1004)</f>
        <v>0</v>
      </c>
      <c r="F23" s="18" t="str">
        <f>VLOOKUP(Read_First!B5,Items!A1:BA50,42,FALSE)</f>
        <v>clear</v>
      </c>
      <c r="G23" s="18" t="str">
        <f>VLOOKUP(Read_First!B5,Items!A1:BA50,43,FALSE)</f>
        <v>confusing</v>
      </c>
      <c r="H23" s="23" t="str">
        <f>VLOOKUP(Read_First!B5,Items!A1:BI50,55,FALSE)</f>
        <v>Perspicuity</v>
      </c>
      <c r="I23" s="8"/>
    </row>
    <row r="24" spans="1:9">
      <c r="A24" s="2">
        <v>22</v>
      </c>
      <c r="B24" s="3" t="e">
        <f>AVERAGE(DT!V4:V1004)</f>
        <v>#DIV/0!</v>
      </c>
      <c r="C24" s="3" t="e">
        <f>VAR(DT!V4:V1004)</f>
        <v>#DIV/0!</v>
      </c>
      <c r="D24" s="3" t="e">
        <f t="shared" si="0"/>
        <v>#DIV/0!</v>
      </c>
      <c r="E24" s="4">
        <f>COUNTA(Data!V4:V1004)</f>
        <v>0</v>
      </c>
      <c r="F24" s="18" t="str">
        <f>VLOOKUP(Read_First!B5,Items!A1:BA50,44,FALSE)</f>
        <v>impractical</v>
      </c>
      <c r="G24" s="18" t="str">
        <f>VLOOKUP(Read_First!B5,Items!A1:BA50,45,FALSE)</f>
        <v>practical</v>
      </c>
      <c r="H24" s="23" t="str">
        <f>VLOOKUP(Read_First!B5,Items!A1:BI50,56,FALSE)</f>
        <v>Efficiency</v>
      </c>
      <c r="I24" s="125"/>
    </row>
    <row r="25" spans="1:9">
      <c r="A25" s="2">
        <v>23</v>
      </c>
      <c r="B25" s="3" t="e">
        <f>AVERAGE(DT!W4:W1004)</f>
        <v>#DIV/0!</v>
      </c>
      <c r="C25" s="3" t="e">
        <f>VAR(DT!W4:W1004)</f>
        <v>#DIV/0!</v>
      </c>
      <c r="D25" s="3" t="e">
        <f t="shared" si="0"/>
        <v>#DIV/0!</v>
      </c>
      <c r="E25" s="4">
        <f>COUNTA(Data!W4:W1004)</f>
        <v>0</v>
      </c>
      <c r="F25" s="18" t="str">
        <f>VLOOKUP(Read_First!B5,Items!A1:BA50,46,FALSE)</f>
        <v>organized</v>
      </c>
      <c r="G25" s="18" t="str">
        <f>VLOOKUP(Read_First!B5,Items!A1:BA50,47,FALSE)</f>
        <v>cluttered</v>
      </c>
      <c r="H25" s="23" t="str">
        <f>VLOOKUP(Read_First!B5,Items!A1:BI50,56,FALSE)</f>
        <v>Efficiency</v>
      </c>
      <c r="I25" s="125"/>
    </row>
    <row r="26" spans="1:9">
      <c r="A26" s="2">
        <v>24</v>
      </c>
      <c r="B26" s="3" t="e">
        <f>AVERAGE(DT!X4:X1004)</f>
        <v>#DIV/0!</v>
      </c>
      <c r="C26" s="3" t="e">
        <f>VAR(DT!X4:X1004)</f>
        <v>#DIV/0!</v>
      </c>
      <c r="D26" s="3" t="e">
        <f t="shared" si="0"/>
        <v>#DIV/0!</v>
      </c>
      <c r="E26" s="4">
        <f>COUNTA(Data!X4:X1004)</f>
        <v>0</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t="e">
        <f>AVERAGE(DT!Y4:Y1004)</f>
        <v>#DIV/0!</v>
      </c>
      <c r="C27" s="3" t="e">
        <f>VAR(DT!Y4:Y1004)</f>
        <v>#DIV/0!</v>
      </c>
      <c r="D27" s="3" t="e">
        <f t="shared" si="0"/>
        <v>#DIV/0!</v>
      </c>
      <c r="E27" s="4">
        <f>COUNTA(Data!Y4:Y1004)</f>
        <v>0</v>
      </c>
      <c r="F27" s="18" t="str">
        <f>VLOOKUP(Read_First!B5,Items!A1:BA50,50,FALSE)</f>
        <v>friendly</v>
      </c>
      <c r="G27" s="18" t="str">
        <f>VLOOKUP(Read_First!B5,Items!A1:BA50,51,FALSE)</f>
        <v>unfriendly</v>
      </c>
      <c r="H27" s="23" t="str">
        <f>VLOOKUP(Read_First!B5,Items!A1:BI50,54,FALSE)</f>
        <v>Attractiveness</v>
      </c>
      <c r="I27" s="122"/>
    </row>
    <row r="28" spans="1:9">
      <c r="A28" s="2">
        <v>26</v>
      </c>
      <c r="B28" s="3" t="e">
        <f>AVERAGE(DT!Z4:Z1004)</f>
        <v>#DIV/0!</v>
      </c>
      <c r="C28" s="3" t="e">
        <f>VAR(DT!Z4:Z1004)</f>
        <v>#DIV/0!</v>
      </c>
      <c r="D28" s="3" t="e">
        <f t="shared" si="0"/>
        <v>#DIV/0!</v>
      </c>
      <c r="E28" s="4">
        <f>COUNTA(Data!Z4:Z1004)</f>
        <v>0</v>
      </c>
      <c r="F28" s="18" t="str">
        <f>VLOOKUP(Read_First!B5,Items!A1:BA50,52,FALSE)</f>
        <v>conservative</v>
      </c>
      <c r="G28" s="18" t="str">
        <f>VLOOKUP(Read_First!B5,Items!A1:BA50,53,FALSE)</f>
        <v>innovative</v>
      </c>
      <c r="H28" s="23" t="str">
        <f>VLOOKUP(Read_First!B5,Items!A1:BI50,59,FALSE)</f>
        <v>Novelty</v>
      </c>
      <c r="I28" s="123"/>
    </row>
    <row r="39" spans="11:15">
      <c r="K39" s="151" t="s">
        <v>820</v>
      </c>
      <c r="L39" s="151"/>
    </row>
    <row r="40" spans="11:15">
      <c r="K40" s="34" t="str">
        <f>VLOOKUP(Read_First!B5,Items!A1:BI50,54,FALSE)</f>
        <v>Attractiveness</v>
      </c>
      <c r="L40" s="35" t="e">
        <f>AVERAGE(DT!AC4:AC1004)</f>
        <v>#DIV/0!</v>
      </c>
    </row>
    <row r="41" spans="11:15">
      <c r="K41" s="1" t="str">
        <f>VLOOKUP(Read_First!B5,Items!A1:BI50,60,FALSE)</f>
        <v>Pragmatic Quality</v>
      </c>
      <c r="L41" s="36" t="e">
        <f>(L4+L5+L6)/3</f>
        <v>#DIV/0!</v>
      </c>
    </row>
    <row r="42" spans="11:15">
      <c r="K42" s="1" t="str">
        <f>VLOOKUP(Read_First!B5,Items!A1:BI50,61,FALSE)</f>
        <v>Hedonic Quality</v>
      </c>
      <c r="L42" s="36" t="e">
        <f>(L7+L8)/2</f>
        <v>#DIV/0!</v>
      </c>
    </row>
    <row r="44" spans="11:15" ht="102.75" customHeight="1">
      <c r="K44" s="140" t="s">
        <v>821</v>
      </c>
      <c r="L44" s="140"/>
      <c r="M44" s="140"/>
      <c r="N44" s="140"/>
      <c r="O44" s="140"/>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baseColWidth="10" defaultColWidth="9.109375" defaultRowHeight="14.4"/>
  <cols>
    <col min="5" max="5" width="12.6640625" customWidth="1"/>
    <col min="9" max="9" width="18.6640625" customWidth="1"/>
    <col min="13" max="13" width="11.88671875" customWidth="1"/>
    <col min="15" max="15" width="9.5546875" customWidth="1"/>
  </cols>
  <sheetData>
    <row r="1" spans="1:15" ht="100.8" customHeight="1">
      <c r="A1" s="157" t="s">
        <v>1282</v>
      </c>
      <c r="B1" s="158"/>
      <c r="C1" s="158"/>
      <c r="D1" s="158"/>
      <c r="E1" s="158"/>
      <c r="F1" s="158"/>
      <c r="G1" s="158"/>
      <c r="H1" s="158"/>
      <c r="I1" s="158"/>
      <c r="J1" s="158"/>
      <c r="K1" s="158"/>
      <c r="L1" s="158"/>
      <c r="M1" s="158"/>
      <c r="N1" s="158"/>
      <c r="O1" s="158"/>
    </row>
    <row r="3" spans="1:15">
      <c r="A3" s="154" t="s">
        <v>114</v>
      </c>
      <c r="B3" s="154"/>
      <c r="C3" s="154"/>
      <c r="D3" s="154"/>
      <c r="E3" s="154"/>
      <c r="F3" s="154"/>
      <c r="G3" s="154"/>
      <c r="I3" s="154" t="s">
        <v>111</v>
      </c>
      <c r="J3" s="154"/>
      <c r="K3" s="154"/>
      <c r="L3" s="154"/>
      <c r="M3" s="154"/>
      <c r="N3" s="154"/>
      <c r="O3" s="154"/>
    </row>
    <row r="4" spans="1:15">
      <c r="A4" s="101" t="s">
        <v>2</v>
      </c>
      <c r="B4" s="102" t="s">
        <v>106</v>
      </c>
      <c r="C4" s="102" t="s">
        <v>108</v>
      </c>
      <c r="D4" s="103" t="s">
        <v>3</v>
      </c>
      <c r="E4" s="102" t="s">
        <v>112</v>
      </c>
      <c r="F4" s="155" t="s">
        <v>113</v>
      </c>
      <c r="G4" s="156"/>
      <c r="I4" s="104" t="s">
        <v>110</v>
      </c>
      <c r="J4" s="103" t="s">
        <v>106</v>
      </c>
      <c r="K4" s="103" t="s">
        <v>108</v>
      </c>
      <c r="L4" s="103" t="s">
        <v>3</v>
      </c>
      <c r="M4" s="105" t="s">
        <v>112</v>
      </c>
      <c r="N4" s="155" t="s">
        <v>113</v>
      </c>
      <c r="O4" s="156"/>
    </row>
    <row r="5" spans="1:15">
      <c r="A5" s="71">
        <v>1</v>
      </c>
      <c r="B5" s="70" t="e">
        <f>Results!B3</f>
        <v>#DIV/0!</v>
      </c>
      <c r="C5" s="70" t="e">
        <f>Results!D3</f>
        <v>#DIV/0!</v>
      </c>
      <c r="D5" s="59">
        <f>Results!E3</f>
        <v>0</v>
      </c>
      <c r="E5" s="70" t="e">
        <f t="shared" ref="E5:E24" si="0">CONFIDENCE(0.05, C5, D5)</f>
        <v>#DIV/0!</v>
      </c>
      <c r="F5" s="70" t="e">
        <f t="shared" ref="F5:F24" si="1">B5-E5</f>
        <v>#DIV/0!</v>
      </c>
      <c r="G5" s="70" t="e">
        <f t="shared" ref="G5:G24" si="2">B5+E5</f>
        <v>#DIV/0!</v>
      </c>
      <c r="I5" s="72" t="str">
        <f>VLOOKUP(Read_First!B5,Items!A1:BI50,54,FALSE)</f>
        <v>Attractiveness</v>
      </c>
      <c r="J5" s="70" t="e">
        <f>AVERAGE(DT!AC4:AC1004)</f>
        <v>#DIV/0!</v>
      </c>
      <c r="K5" s="70" t="e">
        <f>STDEV(DT!AC4:AC1004)</f>
        <v>#DIV/0!</v>
      </c>
      <c r="L5" s="59">
        <f>MAX(D5:D24)</f>
        <v>0</v>
      </c>
      <c r="M5" s="70" t="e">
        <f>CONFIDENCE(0.05, K5, L5)</f>
        <v>#DIV/0!</v>
      </c>
      <c r="N5" s="70" t="e">
        <f t="shared" ref="N5:N10" si="3">J5-M5</f>
        <v>#DIV/0!</v>
      </c>
      <c r="O5" s="70" t="e">
        <f t="shared" ref="O5:O10" si="4">J5+M5</f>
        <v>#DIV/0!</v>
      </c>
    </row>
    <row r="6" spans="1:15">
      <c r="A6" s="12">
        <v>2</v>
      </c>
      <c r="B6" s="10" t="e">
        <f>Results!B4</f>
        <v>#DIV/0!</v>
      </c>
      <c r="C6" s="10" t="e">
        <f>Results!D4</f>
        <v>#DIV/0!</v>
      </c>
      <c r="D6" s="4">
        <f>Results!E4</f>
        <v>0</v>
      </c>
      <c r="E6" s="10" t="e">
        <f t="shared" si="0"/>
        <v>#DIV/0!</v>
      </c>
      <c r="F6" s="10" t="e">
        <f t="shared" si="1"/>
        <v>#DIV/0!</v>
      </c>
      <c r="G6" s="10" t="e">
        <f t="shared" si="2"/>
        <v>#DIV/0!</v>
      </c>
      <c r="I6" s="9" t="str">
        <f>VLOOKUP(Read_First!B5,Items!A1:BI50,55,FALSE)</f>
        <v>Perspicuity</v>
      </c>
      <c r="J6" s="10" t="e">
        <f>AVERAGE(DT!AD4:AD1004)</f>
        <v>#DIV/0!</v>
      </c>
      <c r="K6" s="10" t="e">
        <f>STDEV(DT!AD4:AD1004)</f>
        <v>#DIV/0!</v>
      </c>
      <c r="L6" s="4">
        <f>L5</f>
        <v>0</v>
      </c>
      <c r="M6" s="10" t="e">
        <f t="shared" ref="M6:M10" si="5">CONFIDENCE(0.05, K6, L6)</f>
        <v>#DIV/0!</v>
      </c>
      <c r="N6" s="10" t="e">
        <f t="shared" si="3"/>
        <v>#DIV/0!</v>
      </c>
      <c r="O6" s="10" t="e">
        <f t="shared" si="4"/>
        <v>#DIV/0!</v>
      </c>
    </row>
    <row r="7" spans="1:15">
      <c r="A7" s="12">
        <v>3</v>
      </c>
      <c r="B7" s="10" t="e">
        <f>Results!B5</f>
        <v>#DIV/0!</v>
      </c>
      <c r="C7" s="10" t="e">
        <f>Results!D5</f>
        <v>#DIV/0!</v>
      </c>
      <c r="D7" s="4">
        <f>Results!E5</f>
        <v>0</v>
      </c>
      <c r="E7" s="10" t="e">
        <f t="shared" si="0"/>
        <v>#DIV/0!</v>
      </c>
      <c r="F7" s="10" t="e">
        <f t="shared" si="1"/>
        <v>#DIV/0!</v>
      </c>
      <c r="G7" s="10" t="e">
        <f t="shared" si="2"/>
        <v>#DIV/0!</v>
      </c>
      <c r="I7" s="9" t="str">
        <f>VLOOKUP(Read_First!B5,Items!A1:BI50,56,FALSE)</f>
        <v>Efficiency</v>
      </c>
      <c r="J7" s="10" t="e">
        <f>AVERAGE(DT!AE4:AE1004)</f>
        <v>#DIV/0!</v>
      </c>
      <c r="K7" s="10" t="e">
        <f>STDEV(DT!AE4:AE1004)</f>
        <v>#DIV/0!</v>
      </c>
      <c r="L7" s="4">
        <f>L6</f>
        <v>0</v>
      </c>
      <c r="M7" s="10" t="e">
        <f t="shared" si="5"/>
        <v>#DIV/0!</v>
      </c>
      <c r="N7" s="10" t="e">
        <f t="shared" si="3"/>
        <v>#DIV/0!</v>
      </c>
      <c r="O7" s="10" t="e">
        <f t="shared" si="4"/>
        <v>#DIV/0!</v>
      </c>
    </row>
    <row r="8" spans="1:15">
      <c r="A8" s="12">
        <v>4</v>
      </c>
      <c r="B8" s="10" t="e">
        <f>Results!B6</f>
        <v>#DIV/0!</v>
      </c>
      <c r="C8" s="10" t="e">
        <f>Results!D6</f>
        <v>#DIV/0!</v>
      </c>
      <c r="D8" s="4">
        <f>Results!E6</f>
        <v>0</v>
      </c>
      <c r="E8" s="10" t="e">
        <f t="shared" si="0"/>
        <v>#DIV/0!</v>
      </c>
      <c r="F8" s="10" t="e">
        <f t="shared" si="1"/>
        <v>#DIV/0!</v>
      </c>
      <c r="G8" s="10" t="e">
        <f t="shared" si="2"/>
        <v>#DIV/0!</v>
      </c>
      <c r="I8" s="11" t="str">
        <f>VLOOKUP(Read_First!B5,Items!A1:BI50,57,FALSE)</f>
        <v>Dependability</v>
      </c>
      <c r="J8" s="10" t="e">
        <f>AVERAGE(DT!AF4:AF1004)</f>
        <v>#DIV/0!</v>
      </c>
      <c r="K8" s="10" t="e">
        <f>STDEV(DT!AF4:AF1004)</f>
        <v>#DIV/0!</v>
      </c>
      <c r="L8" s="4">
        <f>L7</f>
        <v>0</v>
      </c>
      <c r="M8" s="10" t="e">
        <f t="shared" si="5"/>
        <v>#DIV/0!</v>
      </c>
      <c r="N8" s="10" t="e">
        <f t="shared" si="3"/>
        <v>#DIV/0!</v>
      </c>
      <c r="O8" s="10" t="e">
        <f t="shared" si="4"/>
        <v>#DIV/0!</v>
      </c>
    </row>
    <row r="9" spans="1:15">
      <c r="A9" s="12">
        <v>5</v>
      </c>
      <c r="B9" s="10" t="e">
        <f>Results!B7</f>
        <v>#DIV/0!</v>
      </c>
      <c r="C9" s="10" t="e">
        <f>Results!D7</f>
        <v>#DIV/0!</v>
      </c>
      <c r="D9" s="4">
        <f>Results!E7</f>
        <v>0</v>
      </c>
      <c r="E9" s="10" t="e">
        <f t="shared" si="0"/>
        <v>#DIV/0!</v>
      </c>
      <c r="F9" s="10" t="e">
        <f t="shared" si="1"/>
        <v>#DIV/0!</v>
      </c>
      <c r="G9" s="10" t="e">
        <f t="shared" si="2"/>
        <v>#DIV/0!</v>
      </c>
      <c r="I9" s="11" t="str">
        <f>VLOOKUP(Read_First!B5,Items!A1:BI50,58,FALSE)</f>
        <v>Stimulation</v>
      </c>
      <c r="J9" s="10" t="e">
        <f>AVERAGE(DT!AG4:AG1004)</f>
        <v>#DIV/0!</v>
      </c>
      <c r="K9" s="10" t="e">
        <f>STDEV(DT!AG4:AG1004)</f>
        <v>#DIV/0!</v>
      </c>
      <c r="L9" s="4">
        <f>L8</f>
        <v>0</v>
      </c>
      <c r="M9" s="10" t="e">
        <f t="shared" si="5"/>
        <v>#DIV/0!</v>
      </c>
      <c r="N9" s="10" t="e">
        <f t="shared" si="3"/>
        <v>#DIV/0!</v>
      </c>
      <c r="O9" s="10" t="e">
        <f t="shared" si="4"/>
        <v>#DIV/0!</v>
      </c>
    </row>
    <row r="10" spans="1:15">
      <c r="A10" s="12">
        <v>6</v>
      </c>
      <c r="B10" s="10" t="e">
        <f>Results!B8</f>
        <v>#DIV/0!</v>
      </c>
      <c r="C10" s="10" t="e">
        <f>Results!D8</f>
        <v>#DIV/0!</v>
      </c>
      <c r="D10" s="4">
        <f>Results!E8</f>
        <v>0</v>
      </c>
      <c r="E10" s="10" t="e">
        <f t="shared" si="0"/>
        <v>#DIV/0!</v>
      </c>
      <c r="F10" s="10" t="e">
        <f t="shared" si="1"/>
        <v>#DIV/0!</v>
      </c>
      <c r="G10" s="10" t="e">
        <f t="shared" si="2"/>
        <v>#DIV/0!</v>
      </c>
      <c r="I10" s="9" t="str">
        <f>VLOOKUP(Read_First!B5,Items!A1:BI50,59,FALSE)</f>
        <v>Novelty</v>
      </c>
      <c r="J10" s="10" t="e">
        <f>AVERAGE(DT!AH4:AH1004)</f>
        <v>#DIV/0!</v>
      </c>
      <c r="K10" s="10" t="e">
        <f>STDEV(DT!AH4:AH1004)</f>
        <v>#DIV/0!</v>
      </c>
      <c r="L10" s="4">
        <f>L9</f>
        <v>0</v>
      </c>
      <c r="M10" s="10" t="e">
        <f t="shared" si="5"/>
        <v>#DIV/0!</v>
      </c>
      <c r="N10" s="10" t="e">
        <f t="shared" si="3"/>
        <v>#DIV/0!</v>
      </c>
      <c r="O10" s="10" t="e">
        <f t="shared" si="4"/>
        <v>#DIV/0!</v>
      </c>
    </row>
    <row r="11" spans="1:15">
      <c r="A11" s="12">
        <v>7</v>
      </c>
      <c r="B11" s="10" t="e">
        <f>Results!B9</f>
        <v>#DIV/0!</v>
      </c>
      <c r="C11" s="10" t="e">
        <f>Results!D9</f>
        <v>#DIV/0!</v>
      </c>
      <c r="D11" s="4">
        <f>Results!E9</f>
        <v>0</v>
      </c>
      <c r="E11" s="10" t="e">
        <f t="shared" si="0"/>
        <v>#DIV/0!</v>
      </c>
      <c r="F11" s="10" t="e">
        <f t="shared" si="1"/>
        <v>#DIV/0!</v>
      </c>
      <c r="G11" s="10" t="e">
        <f t="shared" si="2"/>
        <v>#DIV/0!</v>
      </c>
    </row>
    <row r="12" spans="1:15">
      <c r="A12" s="12">
        <v>8</v>
      </c>
      <c r="B12" s="10" t="e">
        <f>Results!B10</f>
        <v>#DIV/0!</v>
      </c>
      <c r="C12" s="10" t="e">
        <f>Results!D10</f>
        <v>#DIV/0!</v>
      </c>
      <c r="D12" s="4">
        <f>Results!E10</f>
        <v>0</v>
      </c>
      <c r="E12" s="10" t="e">
        <f t="shared" si="0"/>
        <v>#DIV/0!</v>
      </c>
      <c r="F12" s="10" t="e">
        <f t="shared" si="1"/>
        <v>#DIV/0!</v>
      </c>
      <c r="G12" s="10" t="e">
        <f t="shared" si="2"/>
        <v>#DIV/0!</v>
      </c>
    </row>
    <row r="13" spans="1:15">
      <c r="A13" s="12">
        <v>9</v>
      </c>
      <c r="B13" s="10" t="e">
        <f>Results!B11</f>
        <v>#DIV/0!</v>
      </c>
      <c r="C13" s="10" t="e">
        <f>Results!D11</f>
        <v>#DIV/0!</v>
      </c>
      <c r="D13" s="4">
        <f>Results!E11</f>
        <v>0</v>
      </c>
      <c r="E13" s="10" t="e">
        <f t="shared" si="0"/>
        <v>#DIV/0!</v>
      </c>
      <c r="F13" s="10" t="e">
        <f t="shared" si="1"/>
        <v>#DIV/0!</v>
      </c>
      <c r="G13" s="10" t="e">
        <f t="shared" si="2"/>
        <v>#DIV/0!</v>
      </c>
    </row>
    <row r="14" spans="1:15">
      <c r="A14" s="12">
        <v>10</v>
      </c>
      <c r="B14" s="10" t="e">
        <f>Results!B12</f>
        <v>#DIV/0!</v>
      </c>
      <c r="C14" s="10" t="e">
        <f>Results!D12</f>
        <v>#DIV/0!</v>
      </c>
      <c r="D14" s="4">
        <f>Results!E12</f>
        <v>0</v>
      </c>
      <c r="E14" s="10" t="e">
        <f t="shared" si="0"/>
        <v>#DIV/0!</v>
      </c>
      <c r="F14" s="10" t="e">
        <f t="shared" si="1"/>
        <v>#DIV/0!</v>
      </c>
      <c r="G14" s="10" t="e">
        <f t="shared" si="2"/>
        <v>#DIV/0!</v>
      </c>
    </row>
    <row r="15" spans="1:15">
      <c r="A15" s="12">
        <v>11</v>
      </c>
      <c r="B15" s="10" t="e">
        <f>Results!B13</f>
        <v>#DIV/0!</v>
      </c>
      <c r="C15" s="10" t="e">
        <f>Results!D13</f>
        <v>#DIV/0!</v>
      </c>
      <c r="D15" s="4">
        <f>Results!E13</f>
        <v>0</v>
      </c>
      <c r="E15" s="10" t="e">
        <f t="shared" si="0"/>
        <v>#DIV/0!</v>
      </c>
      <c r="F15" s="10" t="e">
        <f t="shared" si="1"/>
        <v>#DIV/0!</v>
      </c>
      <c r="G15" s="10" t="e">
        <f t="shared" si="2"/>
        <v>#DIV/0!</v>
      </c>
      <c r="J15" s="69"/>
    </row>
    <row r="16" spans="1:15">
      <c r="A16" s="12">
        <v>12</v>
      </c>
      <c r="B16" s="10" t="e">
        <f>Results!B14</f>
        <v>#DIV/0!</v>
      </c>
      <c r="C16" s="10" t="e">
        <f>Results!D14</f>
        <v>#DIV/0!</v>
      </c>
      <c r="D16" s="4">
        <f>Results!E14</f>
        <v>0</v>
      </c>
      <c r="E16" s="10" t="e">
        <f t="shared" si="0"/>
        <v>#DIV/0!</v>
      </c>
      <c r="F16" s="10" t="e">
        <f t="shared" si="1"/>
        <v>#DIV/0!</v>
      </c>
      <c r="G16" s="10" t="e">
        <f t="shared" si="2"/>
        <v>#DIV/0!</v>
      </c>
    </row>
    <row r="17" spans="1:7">
      <c r="A17" s="12">
        <v>13</v>
      </c>
      <c r="B17" s="10" t="e">
        <f>Results!B15</f>
        <v>#DIV/0!</v>
      </c>
      <c r="C17" s="10" t="e">
        <f>Results!D15</f>
        <v>#DIV/0!</v>
      </c>
      <c r="D17" s="4">
        <f>Results!E15</f>
        <v>0</v>
      </c>
      <c r="E17" s="10" t="e">
        <f t="shared" si="0"/>
        <v>#DIV/0!</v>
      </c>
      <c r="F17" s="10" t="e">
        <f t="shared" si="1"/>
        <v>#DIV/0!</v>
      </c>
      <c r="G17" s="10" t="e">
        <f t="shared" si="2"/>
        <v>#DIV/0!</v>
      </c>
    </row>
    <row r="18" spans="1:7">
      <c r="A18" s="12">
        <v>14</v>
      </c>
      <c r="B18" s="10" t="e">
        <f>Results!B16</f>
        <v>#DIV/0!</v>
      </c>
      <c r="C18" s="10" t="e">
        <f>Results!D16</f>
        <v>#DIV/0!</v>
      </c>
      <c r="D18" s="4">
        <f>Results!E16</f>
        <v>0</v>
      </c>
      <c r="E18" s="10" t="e">
        <f t="shared" si="0"/>
        <v>#DIV/0!</v>
      </c>
      <c r="F18" s="10" t="e">
        <f t="shared" si="1"/>
        <v>#DIV/0!</v>
      </c>
      <c r="G18" s="10" t="e">
        <f t="shared" si="2"/>
        <v>#DIV/0!</v>
      </c>
    </row>
    <row r="19" spans="1:7">
      <c r="A19" s="12">
        <v>15</v>
      </c>
      <c r="B19" s="10" t="e">
        <f>Results!B17</f>
        <v>#DIV/0!</v>
      </c>
      <c r="C19" s="10" t="e">
        <f>Results!D17</f>
        <v>#DIV/0!</v>
      </c>
      <c r="D19" s="4">
        <f>Results!E17</f>
        <v>0</v>
      </c>
      <c r="E19" s="10" t="e">
        <f t="shared" si="0"/>
        <v>#DIV/0!</v>
      </c>
      <c r="F19" s="10" t="e">
        <f t="shared" si="1"/>
        <v>#DIV/0!</v>
      </c>
      <c r="G19" s="10" t="e">
        <f t="shared" si="2"/>
        <v>#DIV/0!</v>
      </c>
    </row>
    <row r="20" spans="1:7">
      <c r="A20" s="12">
        <v>16</v>
      </c>
      <c r="B20" s="10" t="e">
        <f>Results!B18</f>
        <v>#DIV/0!</v>
      </c>
      <c r="C20" s="10" t="e">
        <f>Results!D18</f>
        <v>#DIV/0!</v>
      </c>
      <c r="D20" s="4">
        <f>Results!E18</f>
        <v>0</v>
      </c>
      <c r="E20" s="10" t="e">
        <f t="shared" si="0"/>
        <v>#DIV/0!</v>
      </c>
      <c r="F20" s="10" t="e">
        <f t="shared" si="1"/>
        <v>#DIV/0!</v>
      </c>
      <c r="G20" s="10" t="e">
        <f t="shared" si="2"/>
        <v>#DIV/0!</v>
      </c>
    </row>
    <row r="21" spans="1:7">
      <c r="A21" s="12">
        <v>17</v>
      </c>
      <c r="B21" s="10" t="e">
        <f>Results!B19</f>
        <v>#DIV/0!</v>
      </c>
      <c r="C21" s="10" t="e">
        <f>Results!D19</f>
        <v>#DIV/0!</v>
      </c>
      <c r="D21" s="4">
        <f>Results!E19</f>
        <v>0</v>
      </c>
      <c r="E21" s="10" t="e">
        <f t="shared" si="0"/>
        <v>#DIV/0!</v>
      </c>
      <c r="F21" s="10" t="e">
        <f t="shared" si="1"/>
        <v>#DIV/0!</v>
      </c>
      <c r="G21" s="10" t="e">
        <f t="shared" si="2"/>
        <v>#DIV/0!</v>
      </c>
    </row>
    <row r="22" spans="1:7">
      <c r="A22" s="12">
        <v>18</v>
      </c>
      <c r="B22" s="10" t="e">
        <f>Results!B20</f>
        <v>#DIV/0!</v>
      </c>
      <c r="C22" s="10" t="e">
        <f>Results!D20</f>
        <v>#DIV/0!</v>
      </c>
      <c r="D22" s="4">
        <f>Results!E20</f>
        <v>0</v>
      </c>
      <c r="E22" s="10" t="e">
        <f t="shared" si="0"/>
        <v>#DIV/0!</v>
      </c>
      <c r="F22" s="10" t="e">
        <f t="shared" si="1"/>
        <v>#DIV/0!</v>
      </c>
      <c r="G22" s="10" t="e">
        <f t="shared" si="2"/>
        <v>#DIV/0!</v>
      </c>
    </row>
    <row r="23" spans="1:7">
      <c r="A23" s="12">
        <v>19</v>
      </c>
      <c r="B23" s="10" t="e">
        <f>Results!B21</f>
        <v>#DIV/0!</v>
      </c>
      <c r="C23" s="10" t="e">
        <f>Results!D21</f>
        <v>#DIV/0!</v>
      </c>
      <c r="D23" s="4">
        <f>Results!E21</f>
        <v>0</v>
      </c>
      <c r="E23" s="10" t="e">
        <f t="shared" si="0"/>
        <v>#DIV/0!</v>
      </c>
      <c r="F23" s="10" t="e">
        <f t="shared" si="1"/>
        <v>#DIV/0!</v>
      </c>
      <c r="G23" s="10" t="e">
        <f t="shared" si="2"/>
        <v>#DIV/0!</v>
      </c>
    </row>
    <row r="24" spans="1:7">
      <c r="A24" s="12">
        <v>20</v>
      </c>
      <c r="B24" s="10" t="e">
        <f>Results!B22</f>
        <v>#DIV/0!</v>
      </c>
      <c r="C24" s="10" t="e">
        <f>Results!D22</f>
        <v>#DIV/0!</v>
      </c>
      <c r="D24" s="4">
        <f>Results!E22</f>
        <v>0</v>
      </c>
      <c r="E24" s="10" t="e">
        <f t="shared" si="0"/>
        <v>#DIV/0!</v>
      </c>
      <c r="F24" s="10" t="e">
        <f t="shared" si="1"/>
        <v>#DIV/0!</v>
      </c>
      <c r="G24" s="10" t="e">
        <f t="shared" si="2"/>
        <v>#DIV/0!</v>
      </c>
    </row>
    <row r="25" spans="1:7">
      <c r="A25" s="12">
        <v>21</v>
      </c>
      <c r="B25" s="10" t="e">
        <f>Results!B23</f>
        <v>#DIV/0!</v>
      </c>
      <c r="C25" s="10" t="e">
        <f>Results!D23</f>
        <v>#DIV/0!</v>
      </c>
      <c r="D25" s="4">
        <f>Results!E23</f>
        <v>0</v>
      </c>
      <c r="E25" s="10" t="e">
        <f t="shared" ref="E25:E30" si="6">CONFIDENCE(0.05, C25, D25)</f>
        <v>#DIV/0!</v>
      </c>
      <c r="F25" s="10" t="e">
        <f t="shared" ref="F25:F30" si="7">B25-E25</f>
        <v>#DIV/0!</v>
      </c>
      <c r="G25" s="10" t="e">
        <f t="shared" ref="G25:G30" si="8">B25+E25</f>
        <v>#DIV/0!</v>
      </c>
    </row>
    <row r="26" spans="1:7">
      <c r="A26" s="12">
        <v>22</v>
      </c>
      <c r="B26" s="10" t="e">
        <f>Results!B24</f>
        <v>#DIV/0!</v>
      </c>
      <c r="C26" s="10" t="e">
        <f>Results!D24</f>
        <v>#DIV/0!</v>
      </c>
      <c r="D26" s="4">
        <f>Results!E24</f>
        <v>0</v>
      </c>
      <c r="E26" s="10" t="e">
        <f t="shared" si="6"/>
        <v>#DIV/0!</v>
      </c>
      <c r="F26" s="10" t="e">
        <f t="shared" si="7"/>
        <v>#DIV/0!</v>
      </c>
      <c r="G26" s="10" t="e">
        <f t="shared" si="8"/>
        <v>#DIV/0!</v>
      </c>
    </row>
    <row r="27" spans="1:7">
      <c r="A27" s="12">
        <v>23</v>
      </c>
      <c r="B27" s="10" t="e">
        <f>Results!B25</f>
        <v>#DIV/0!</v>
      </c>
      <c r="C27" s="10" t="e">
        <f>Results!D25</f>
        <v>#DIV/0!</v>
      </c>
      <c r="D27" s="4">
        <f>Results!E25</f>
        <v>0</v>
      </c>
      <c r="E27" s="10" t="e">
        <f t="shared" si="6"/>
        <v>#DIV/0!</v>
      </c>
      <c r="F27" s="10" t="e">
        <f t="shared" si="7"/>
        <v>#DIV/0!</v>
      </c>
      <c r="G27" s="10" t="e">
        <f t="shared" si="8"/>
        <v>#DIV/0!</v>
      </c>
    </row>
    <row r="28" spans="1:7">
      <c r="A28" s="12">
        <v>24</v>
      </c>
      <c r="B28" s="10" t="e">
        <f>Results!B26</f>
        <v>#DIV/0!</v>
      </c>
      <c r="C28" s="10" t="e">
        <f>Results!D26</f>
        <v>#DIV/0!</v>
      </c>
      <c r="D28" s="4">
        <f>Results!E26</f>
        <v>0</v>
      </c>
      <c r="E28" s="10" t="e">
        <f t="shared" si="6"/>
        <v>#DIV/0!</v>
      </c>
      <c r="F28" s="10" t="e">
        <f t="shared" si="7"/>
        <v>#DIV/0!</v>
      </c>
      <c r="G28" s="10" t="e">
        <f t="shared" si="8"/>
        <v>#DIV/0!</v>
      </c>
    </row>
    <row r="29" spans="1:7">
      <c r="A29" s="12">
        <v>25</v>
      </c>
      <c r="B29" s="10" t="e">
        <f>Results!B27</f>
        <v>#DIV/0!</v>
      </c>
      <c r="C29" s="10" t="e">
        <f>Results!D27</f>
        <v>#DIV/0!</v>
      </c>
      <c r="D29" s="4">
        <f>Results!E27</f>
        <v>0</v>
      </c>
      <c r="E29" s="10" t="e">
        <f t="shared" si="6"/>
        <v>#DIV/0!</v>
      </c>
      <c r="F29" s="10" t="e">
        <f t="shared" si="7"/>
        <v>#DIV/0!</v>
      </c>
      <c r="G29" s="10" t="e">
        <f t="shared" si="8"/>
        <v>#DIV/0!</v>
      </c>
    </row>
    <row r="30" spans="1:7">
      <c r="A30" s="12">
        <v>26</v>
      </c>
      <c r="B30" s="10" t="e">
        <f>Results!B28</f>
        <v>#DIV/0!</v>
      </c>
      <c r="C30" s="10" t="e">
        <f>Results!D28</f>
        <v>#DIV/0!</v>
      </c>
      <c r="D30" s="4">
        <f>Results!E28</f>
        <v>0</v>
      </c>
      <c r="E30" s="10" t="e">
        <f t="shared" si="6"/>
        <v>#DIV/0!</v>
      </c>
      <c r="F30" s="10" t="e">
        <f t="shared" si="7"/>
        <v>#DIV/0!</v>
      </c>
      <c r="G30" s="10" t="e">
        <f t="shared" si="8"/>
        <v>#DIV/0!</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baseColWidth="10" defaultColWidth="8.88671875" defaultRowHeight="14.4"/>
  <cols>
    <col min="2" max="2" width="39.88671875" customWidth="1"/>
    <col min="3" max="3" width="8.88671875" customWidth="1"/>
    <col min="10" max="10" width="18" customWidth="1"/>
    <col min="11" max="11" width="5.33203125" customWidth="1"/>
  </cols>
  <sheetData>
    <row r="1" spans="1:11" ht="82.2" customHeight="1">
      <c r="A1" s="159" t="s">
        <v>1283</v>
      </c>
      <c r="B1" s="153"/>
      <c r="C1" s="153"/>
      <c r="D1" s="153"/>
      <c r="E1" s="153"/>
      <c r="F1" s="153"/>
      <c r="G1" s="153"/>
      <c r="H1" s="153"/>
      <c r="I1" s="153"/>
      <c r="J1" s="153"/>
      <c r="K1" s="153"/>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0</v>
      </c>
      <c r="H3" s="1">
        <f>COUNTIF(DT!A4:A1004,"2")</f>
        <v>0</v>
      </c>
      <c r="I3" s="1">
        <f>COUNTIF(DT!A4:A1004,"3")</f>
        <v>0</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0</v>
      </c>
      <c r="I4" s="1">
        <f>COUNTIF(DT!B4:B1004,"3")</f>
        <v>0</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0</v>
      </c>
      <c r="H5" s="1">
        <f>COUNTIF(DT!C4:C1004,"2")</f>
        <v>0</v>
      </c>
      <c r="I5" s="1">
        <f>COUNTIF(DT!C4:C1004,"3")</f>
        <v>0</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0</v>
      </c>
      <c r="I6" s="1">
        <f>COUNTIF(DT!D4:D1004,"3")</f>
        <v>0</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0</v>
      </c>
      <c r="H7" s="1">
        <f>COUNTIF(DT!E4:E1004,"2")</f>
        <v>0</v>
      </c>
      <c r="I7" s="1">
        <f>COUNTIF(DT!E4:E1004,"3")</f>
        <v>0</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0</v>
      </c>
      <c r="H8" s="1">
        <f>COUNTIF(DT!F4:F1004,"2")</f>
        <v>0</v>
      </c>
      <c r="I8" s="1">
        <f>COUNTIF(DT!F4:F1004,"3")</f>
        <v>0</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0</v>
      </c>
      <c r="H9" s="1">
        <f>COUNTIF(DT!G4:G1004,"2")</f>
        <v>0</v>
      </c>
      <c r="I9" s="1">
        <f>COUNTIF(DT!G4:G1004,"3")</f>
        <v>0</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0</v>
      </c>
      <c r="G10" s="1">
        <f>COUNTIF(DT!H4:H1004,"1")</f>
        <v>0</v>
      </c>
      <c r="H10" s="1">
        <f>COUNTIF(DT!H4:H1004,"2")</f>
        <v>0</v>
      </c>
      <c r="I10" s="1">
        <f>COUNTIF(DT!H4:H1004,"3")</f>
        <v>0</v>
      </c>
      <c r="J10" s="23" t="str">
        <f>Results!H10</f>
        <v>Dependability</v>
      </c>
    </row>
    <row r="11" spans="1:11">
      <c r="A11" s="2">
        <v>9</v>
      </c>
      <c r="B11" s="1" t="str">
        <f>_xlfn.CONCAT(Results!G11,"/",Results!F11)</f>
        <v>slow/fast</v>
      </c>
      <c r="C11" s="1">
        <f>COUNTIF(DT!I4:I1004,"-3")</f>
        <v>0</v>
      </c>
      <c r="D11" s="1">
        <f>COUNTIF(DT!I4:I1004,"-2")</f>
        <v>0</v>
      </c>
      <c r="E11" s="1">
        <f>COUNTIF(DT!I4:I1004,"-1")</f>
        <v>0</v>
      </c>
      <c r="F11" s="1">
        <f>COUNTIF(DT!I4:I1004,"0")</f>
        <v>0</v>
      </c>
      <c r="G11" s="1">
        <f>COUNTIF(DT!I4:I1004,"1")</f>
        <v>0</v>
      </c>
      <c r="H11" s="1">
        <f>COUNTIF(DT!I4:I1004,"2")</f>
        <v>0</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0</v>
      </c>
      <c r="G12" s="1">
        <f>COUNTIF(DT!J4:J1004,"1")</f>
        <v>0</v>
      </c>
      <c r="H12" s="1">
        <f>COUNTIF(DT!J4:J1004,"2")</f>
        <v>0</v>
      </c>
      <c r="I12" s="1">
        <f>COUNTIF(DT!J4:J1004,"3")</f>
        <v>0</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0</v>
      </c>
      <c r="I13" s="1">
        <f>COUNTIF(DT!K4:K1004,"3")</f>
        <v>0</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0</v>
      </c>
      <c r="I14" s="1">
        <f>COUNTIF(DT!L4:L1004,"3")</f>
        <v>0</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0</v>
      </c>
      <c r="I15" s="1">
        <f>COUNTIF(DT!M4:M1004,"3")</f>
        <v>0</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0</v>
      </c>
      <c r="I16" s="1">
        <f>COUNTIF(DT!N4:N1004,"3")</f>
        <v>0</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0</v>
      </c>
      <c r="G17" s="1">
        <f>COUNTIF(DT!O4:O1004,"1")</f>
        <v>0</v>
      </c>
      <c r="H17" s="1">
        <f>COUNTIF(DT!O4:O1004,"2")</f>
        <v>0</v>
      </c>
      <c r="I17" s="1">
        <f>COUNTIF(DT!O4:O1004,"3")</f>
        <v>0</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0</v>
      </c>
      <c r="I18" s="1">
        <f>COUNTIF(DT!P4:P1004,"3")</f>
        <v>0</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0</v>
      </c>
      <c r="I19" s="1">
        <f>COUNTIF(DT!Q4:Q1004,"3")</f>
        <v>0</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0</v>
      </c>
      <c r="I20" s="1">
        <f>COUNTIF(DT!R4:R1004,"3")</f>
        <v>0</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0</v>
      </c>
      <c r="I21" s="1">
        <f>COUNTIF(DT!S4:S1004,"3")</f>
        <v>0</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0</v>
      </c>
      <c r="I22" s="1">
        <f>COUNTIF(DT!T4:T1004,"3")</f>
        <v>0</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0</v>
      </c>
      <c r="I23" s="1">
        <f>COUNTIF(DT!U4:U1004,"3")</f>
        <v>0</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0</v>
      </c>
      <c r="I24" s="1">
        <f>COUNTIF(DT!V4:V1004,"3")</f>
        <v>0</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0</v>
      </c>
      <c r="I25" s="1">
        <f>COUNTIF(DT!W4:W1004,"3")</f>
        <v>0</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0</v>
      </c>
      <c r="I26" s="1">
        <f>COUNTIF(DT!X4:X1004,"3")</f>
        <v>0</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0</v>
      </c>
      <c r="I27" s="1">
        <f>COUNTIF(DT!Y4:Y1004,"3")</f>
        <v>0</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0</v>
      </c>
      <c r="I28" s="1">
        <f>COUNTIF(DT!Z4:Z1004,"3")</f>
        <v>0</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baseColWidth="10" defaultColWidth="9.109375" defaultRowHeight="14.4"/>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c r="A1" s="140" t="s">
        <v>1278</v>
      </c>
      <c r="B1" s="160"/>
      <c r="C1" s="160"/>
      <c r="D1" s="160"/>
      <c r="E1" s="160"/>
      <c r="F1" s="160"/>
      <c r="G1" s="160"/>
      <c r="H1" s="160"/>
      <c r="I1" s="160"/>
      <c r="J1" s="160"/>
      <c r="K1" s="160"/>
      <c r="L1" s="160"/>
      <c r="M1" s="160"/>
      <c r="N1" s="160"/>
      <c r="O1" s="160"/>
      <c r="P1" s="160"/>
      <c r="Q1" s="160"/>
      <c r="R1" s="160"/>
    </row>
    <row r="2" spans="1:18" ht="18.600000000000001" customHeight="1">
      <c r="A2" s="42"/>
      <c r="B2" s="43"/>
      <c r="C2" s="43"/>
      <c r="D2" s="43"/>
      <c r="E2" s="43"/>
      <c r="F2" s="43"/>
      <c r="G2" s="43"/>
      <c r="H2" s="43"/>
      <c r="I2" s="43"/>
      <c r="J2" s="43"/>
      <c r="K2" s="43"/>
      <c r="L2" s="43"/>
      <c r="M2" s="43"/>
      <c r="N2" s="43"/>
      <c r="O2" s="43"/>
      <c r="P2" s="43"/>
      <c r="Q2" s="43"/>
      <c r="R2" s="43"/>
    </row>
    <row r="3" spans="1:18" ht="172.95" customHeight="1">
      <c r="A3" s="161" t="s">
        <v>1463</v>
      </c>
      <c r="B3" s="159"/>
      <c r="C3" s="159"/>
      <c r="D3" s="159"/>
      <c r="E3" s="159"/>
      <c r="F3" s="159"/>
      <c r="G3" s="159"/>
      <c r="H3" s="159"/>
      <c r="I3" s="159"/>
      <c r="J3" s="159"/>
      <c r="K3" s="159"/>
      <c r="L3" s="159"/>
      <c r="M3" s="159"/>
      <c r="N3" s="159"/>
      <c r="O3" s="159"/>
      <c r="P3" s="159"/>
      <c r="Q3" s="159"/>
      <c r="R3" s="43"/>
    </row>
    <row r="5" spans="1:18">
      <c r="A5" s="144" t="str">
        <f>VLOOKUP(Read_First!B5,Items!A1:BI50,54,FALSE)</f>
        <v>Attractiveness</v>
      </c>
      <c r="B5" s="144"/>
      <c r="D5" s="148" t="str">
        <f>VLOOKUP(Read_First!B5,Items!A1:BI50,55,FALSE)</f>
        <v>Perspicuity</v>
      </c>
      <c r="E5" s="148"/>
      <c r="G5" s="148" t="str">
        <f>VLOOKUP(Read_First!B5,Items!A1:BI50,56,FALSE)</f>
        <v>Efficiency</v>
      </c>
      <c r="H5" s="148"/>
      <c r="J5" s="148" t="str">
        <f>VLOOKUP(Read_First!B5,Items!A1:BI50,57,FALSE)</f>
        <v>Dependability</v>
      </c>
      <c r="K5" s="148"/>
      <c r="M5" s="148" t="str">
        <f>VLOOKUP(Read_First!B5,Items!A1:BI50,58,FALSE)</f>
        <v>Stimulation</v>
      </c>
      <c r="N5" s="148"/>
      <c r="P5" s="148" t="str">
        <f>VLOOKUP(Read_First!B5,Items!A1:BI50,59,FALSE)</f>
        <v>Novelty</v>
      </c>
      <c r="Q5" s="148"/>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t="e">
        <f>CORREL(DT!A4:A1004,DT!L4:L1004)</f>
        <v>#DIV/0!</v>
      </c>
      <c r="D7" s="79" t="s">
        <v>5</v>
      </c>
      <c r="E7" s="80" t="e">
        <f>CORREL(DT!B4:B1004,DT!D4:D1004)</f>
        <v>#DIV/0!</v>
      </c>
      <c r="G7" s="79" t="s">
        <v>11</v>
      </c>
      <c r="H7" s="80" t="e">
        <f>CORREL(DT!I4:I1004,DT!T4:T1004)</f>
        <v>#DIV/0!</v>
      </c>
      <c r="J7" s="79" t="s">
        <v>17</v>
      </c>
      <c r="K7" s="80" t="e">
        <f>CORREL(DT!H4:H1004,DT!K4:K1004)</f>
        <v>#DIV/0!</v>
      </c>
      <c r="M7" s="79" t="s">
        <v>24</v>
      </c>
      <c r="N7" s="80" t="e">
        <f>CORREL(DT!E4:E1004,DT!F4:F1004)</f>
        <v>#DIV/0!</v>
      </c>
      <c r="P7" s="79" t="s">
        <v>34</v>
      </c>
      <c r="Q7" s="80" t="e">
        <f>CORREL(DT!C4:C1004,DT!J4:J1004)</f>
        <v>#DIV/0!</v>
      </c>
    </row>
    <row r="8" spans="1:18">
      <c r="A8" s="31" t="s">
        <v>37</v>
      </c>
      <c r="B8" s="32" t="e">
        <f>CORREL(DT!A4:A1004,DT!N4:N1004)</f>
        <v>#DIV/0!</v>
      </c>
      <c r="D8" s="31" t="s">
        <v>6</v>
      </c>
      <c r="E8" s="32" t="e">
        <f>CORREL(DT!B4:B1004,DT!M4:M1004)</f>
        <v>#DIV/0!</v>
      </c>
      <c r="G8" s="31" t="s">
        <v>12</v>
      </c>
      <c r="H8" s="32" t="e">
        <f>CORREL(DT!I4:I1004,DT!V4:V1004)</f>
        <v>#DIV/0!</v>
      </c>
      <c r="J8" s="31" t="s">
        <v>18</v>
      </c>
      <c r="K8" s="32" t="e">
        <f>CORREL(DT!H4:H1004,DT!Q4:Q1004)</f>
        <v>#DIV/0!</v>
      </c>
      <c r="M8" s="31" t="s">
        <v>25</v>
      </c>
      <c r="N8" s="32" t="e">
        <f>CORREL(DT!E4:E1004,DT!G4:G1004)</f>
        <v>#DIV/0!</v>
      </c>
      <c r="P8" s="31" t="s">
        <v>33</v>
      </c>
      <c r="Q8" s="32" t="e">
        <f>CORREL(DT!C4:C1004,DT!O4:O1004)</f>
        <v>#DIV/0!</v>
      </c>
    </row>
    <row r="9" spans="1:18">
      <c r="A9" s="31" t="s">
        <v>38</v>
      </c>
      <c r="B9" s="32" t="e">
        <f>CORREL(DT!A4:A1004,DT!P4:P1004)</f>
        <v>#DIV/0!</v>
      </c>
      <c r="D9" s="31" t="s">
        <v>7</v>
      </c>
      <c r="E9" s="32" t="e">
        <f>CORREL(DT!B4:B1004,DT!U4:U1004)</f>
        <v>#DIV/0!</v>
      </c>
      <c r="G9" s="31" t="s">
        <v>13</v>
      </c>
      <c r="H9" s="32" t="e">
        <f>CORREL(DT!I4:I1004,DT!W4:W1004)</f>
        <v>#DIV/0!</v>
      </c>
      <c r="J9" s="31" t="s">
        <v>19</v>
      </c>
      <c r="K9" s="32" t="e">
        <f>CORREL(DT!H4:H1004,DT!S4:S1004)</f>
        <v>#DIV/0!</v>
      </c>
      <c r="M9" s="31" t="s">
        <v>26</v>
      </c>
      <c r="N9" s="32" t="e">
        <f>CORREL(DT!E4:E1004,DT!R4:R1004)</f>
        <v>#DIV/0!</v>
      </c>
      <c r="P9" s="31" t="s">
        <v>32</v>
      </c>
      <c r="Q9" s="32" t="e">
        <f>CORREL(DT!C4:C1004,DT!Z4:Z1004)</f>
        <v>#DIV/0!</v>
      </c>
    </row>
    <row r="10" spans="1:18">
      <c r="A10" s="31" t="s">
        <v>39</v>
      </c>
      <c r="B10" s="32" t="e">
        <f>CORREL(DT!A4:A1004,DT!X4:X1004)</f>
        <v>#DIV/0!</v>
      </c>
      <c r="D10" s="31" t="s">
        <v>8</v>
      </c>
      <c r="E10" s="32" t="e">
        <f>CORREL(DT!D4:D1004,DT!M4:M1004)</f>
        <v>#DIV/0!</v>
      </c>
      <c r="G10" s="31" t="s">
        <v>14</v>
      </c>
      <c r="H10" s="32" t="e">
        <f>CORREL(DT!T4:T1004,DT!V4:V1004)</f>
        <v>#DIV/0!</v>
      </c>
      <c r="J10" s="31" t="s">
        <v>20</v>
      </c>
      <c r="K10" s="32" t="e">
        <f>CORREL(DT!K4:K1004,DT!Q4:Q1004)</f>
        <v>#DIV/0!</v>
      </c>
      <c r="M10" s="31" t="s">
        <v>27</v>
      </c>
      <c r="N10" s="32" t="e">
        <f>CORREL(DT!F4:F1004,DT!G4:G1004)</f>
        <v>#DIV/0!</v>
      </c>
      <c r="P10" s="31" t="s">
        <v>31</v>
      </c>
      <c r="Q10" s="32" t="e">
        <f>CORREL(DT!J4:J1004,DT!O4:O1004)</f>
        <v>#DIV/0!</v>
      </c>
    </row>
    <row r="11" spans="1:18">
      <c r="A11" s="31" t="s">
        <v>40</v>
      </c>
      <c r="B11" s="32" t="e">
        <f>CORREL(DT!A4:A1004,DT!Y4:Y1004)</f>
        <v>#DIV/0!</v>
      </c>
      <c r="D11" s="31" t="s">
        <v>9</v>
      </c>
      <c r="E11" s="32" t="e">
        <f>CORREL(DT!D4:D1004,DT!U4:U1004)</f>
        <v>#DIV/0!</v>
      </c>
      <c r="G11" s="31" t="s">
        <v>15</v>
      </c>
      <c r="H11" s="32" t="e">
        <f>CORREL(DT!T4:T1004,DT!W4:W1004)</f>
        <v>#DIV/0!</v>
      </c>
      <c r="J11" s="31" t="s">
        <v>21</v>
      </c>
      <c r="K11" s="32" t="e">
        <f>CORREL(DT!K4:K1004,DT!S4:S1004)</f>
        <v>#DIV/0!</v>
      </c>
      <c r="M11" s="31" t="s">
        <v>28</v>
      </c>
      <c r="N11" s="32" t="e">
        <f>CORREL(DT!F4:F1004,DT!R4:R1004)</f>
        <v>#DIV/0!</v>
      </c>
      <c r="P11" s="31" t="s">
        <v>30</v>
      </c>
      <c r="Q11" s="32" t="e">
        <f>CORREL(DT!J4:J1004,DT!Z4:Z1004)</f>
        <v>#DIV/0!</v>
      </c>
    </row>
    <row r="12" spans="1:18">
      <c r="A12" s="31" t="s">
        <v>41</v>
      </c>
      <c r="B12" s="32" t="e">
        <f>CORREL(DT!L4:L1004,DT!N4:N1004)</f>
        <v>#DIV/0!</v>
      </c>
      <c r="D12" s="31" t="s">
        <v>10</v>
      </c>
      <c r="E12" s="32" t="e">
        <f>CORREL(DT!M4:M1004,DT!U4:U1004)</f>
        <v>#DIV/0!</v>
      </c>
      <c r="G12" s="31" t="s">
        <v>16</v>
      </c>
      <c r="H12" s="32" t="e">
        <f>CORREL(DT!V4:V1004,DT!W4:W1004)</f>
        <v>#DIV/0!</v>
      </c>
      <c r="J12" s="31" t="s">
        <v>22</v>
      </c>
      <c r="K12" s="32" t="e">
        <f>CORREL(DT!Q4:Q1004,DT!S4:S1004)</f>
        <v>#DIV/0!</v>
      </c>
      <c r="M12" s="31" t="s">
        <v>23</v>
      </c>
      <c r="N12" s="32" t="e">
        <f>CORREL(DT!G4:G1004,DT!R4:R1004)</f>
        <v>#DIV/0!</v>
      </c>
      <c r="P12" s="31" t="s">
        <v>29</v>
      </c>
      <c r="Q12" s="32" t="e">
        <f>CORREL(DT!O4:O1004,DT!Z4:Z1004)</f>
        <v>#DIV/0!</v>
      </c>
    </row>
    <row r="13" spans="1:18">
      <c r="A13" s="31" t="s">
        <v>42</v>
      </c>
      <c r="B13" s="32" t="e">
        <f>CORREL(DT!L4:L1004,DT!P4:P1004)</f>
        <v>#DIV/0!</v>
      </c>
      <c r="D13" s="33" t="s">
        <v>826</v>
      </c>
      <c r="E13" s="32" t="e">
        <f>AVERAGE(E7:E12)</f>
        <v>#DIV/0!</v>
      </c>
      <c r="G13" s="33" t="s">
        <v>826</v>
      </c>
      <c r="H13" s="32" t="e">
        <f>AVERAGE(H7:H12)</f>
        <v>#DIV/0!</v>
      </c>
      <c r="J13" s="33" t="s">
        <v>826</v>
      </c>
      <c r="K13" s="32" t="e">
        <f>AVERAGE(K7:K12)</f>
        <v>#DIV/0!</v>
      </c>
      <c r="M13" s="33" t="s">
        <v>826</v>
      </c>
      <c r="N13" s="32" t="e">
        <f>AVERAGE(N7:N12)</f>
        <v>#DIV/0!</v>
      </c>
      <c r="P13" s="33" t="s">
        <v>826</v>
      </c>
      <c r="Q13" s="32" t="e">
        <f>AVERAGE(Q7:Q12)</f>
        <v>#DIV/0!</v>
      </c>
    </row>
    <row r="14" spans="1:18">
      <c r="A14" s="31" t="s">
        <v>43</v>
      </c>
      <c r="B14" s="32" t="e">
        <f>CORREL(DT!L4:L1004,DT!X4:X1004)</f>
        <v>#DIV/0!</v>
      </c>
      <c r="C14" s="7"/>
      <c r="D14" s="44" t="s">
        <v>4</v>
      </c>
      <c r="E14" s="45" t="e">
        <f>(4*E13)/(1+(3*E13))</f>
        <v>#DIV/0!</v>
      </c>
      <c r="F14" s="46"/>
      <c r="G14" s="44" t="s">
        <v>4</v>
      </c>
      <c r="H14" s="45" t="e">
        <f>(4*H13)/(1+(3*H13))</f>
        <v>#DIV/0!</v>
      </c>
      <c r="I14" s="46"/>
      <c r="J14" s="44" t="s">
        <v>4</v>
      </c>
      <c r="K14" s="45" t="e">
        <f>(4*K13)/(1+(3*K13))</f>
        <v>#DIV/0!</v>
      </c>
      <c r="L14" s="46"/>
      <c r="M14" s="44" t="s">
        <v>4</v>
      </c>
      <c r="N14" s="45" t="e">
        <f>(4*N13)/(1+(3*N13))</f>
        <v>#DIV/0!</v>
      </c>
      <c r="P14" s="44" t="s">
        <v>4</v>
      </c>
      <c r="Q14" s="45" t="e">
        <f>(4*Q13)/(1+(3*Q13))</f>
        <v>#DIV/0!</v>
      </c>
    </row>
    <row r="15" spans="1:18">
      <c r="A15" s="31" t="s">
        <v>44</v>
      </c>
      <c r="B15" s="32" t="e">
        <f>CORREL(DT!L4:L1004,DT!Y4:Y1004)</f>
        <v>#DIV/0!</v>
      </c>
      <c r="D15" s="165" t="s">
        <v>1462</v>
      </c>
      <c r="E15" s="36" t="e">
        <f>1-EXP(LN(1-E14)+1.96*SQRT(8/(3*(Results!E3-2))))</f>
        <v>#DIV/0!</v>
      </c>
      <c r="G15" s="165" t="s">
        <v>1462</v>
      </c>
      <c r="H15" s="36" t="e">
        <f>1-EXP(LN(1-H14)+1.96*SQRT(8/(3*(Results!E3-2))))</f>
        <v>#DIV/0!</v>
      </c>
      <c r="J15" s="165" t="s">
        <v>1462</v>
      </c>
      <c r="K15" s="36" t="e">
        <f>1-EXP(LN(1-K14)+1.96*SQRT(8/(3*(Results!E3-2))))</f>
        <v>#DIV/0!</v>
      </c>
      <c r="M15" s="165" t="s">
        <v>1462</v>
      </c>
      <c r="N15" s="36" t="e">
        <f>1-EXP(LN(1-N14)+1.96*SQRT(8/(3*(Results!E3-2))))</f>
        <v>#DIV/0!</v>
      </c>
      <c r="P15" s="165" t="s">
        <v>1462</v>
      </c>
      <c r="Q15" s="36" t="e">
        <f>1-EXP(LN(1-Q14)+1.96*SQRT(8/(3*(Results!E3-2))))</f>
        <v>#DIV/0!</v>
      </c>
    </row>
    <row r="16" spans="1:18">
      <c r="A16" s="31" t="s">
        <v>45</v>
      </c>
      <c r="B16" s="32" t="e">
        <f>CORREL(DT!N4:N1004,DT!P4:P1004)</f>
        <v>#DIV/0!</v>
      </c>
      <c r="D16" s="166"/>
      <c r="E16" s="36" t="e">
        <f>1-EXP(LN(1-E14)-1.96*SQRT(8/(3*(Results!E3-2))))</f>
        <v>#DIV/0!</v>
      </c>
      <c r="G16" s="166"/>
      <c r="H16" s="36" t="e">
        <f>1-EXP(LN(1-H14)-1.96*SQRT(8/(3*(Results!E3-2))))</f>
        <v>#DIV/0!</v>
      </c>
      <c r="J16" s="166"/>
      <c r="K16" s="36" t="e">
        <f>1-EXP(LN(1-K14)-1.96*SQRT(8/(3*(Results!E3-2))))</f>
        <v>#DIV/0!</v>
      </c>
      <c r="M16" s="166"/>
      <c r="N16" s="36" t="e">
        <f>1-EXP(LN(1-N14)-1.96*SQRT(8/(3*(Results!E3-2))))</f>
        <v>#DIV/0!</v>
      </c>
      <c r="P16" s="166"/>
      <c r="Q16" s="36" t="e">
        <f>1-EXP(LN(1-Q14)-1.96*SQRT(8/(3*(Results!E3-2))))</f>
        <v>#DIV/0!</v>
      </c>
    </row>
    <row r="17" spans="1:18">
      <c r="A17" s="31" t="s">
        <v>46</v>
      </c>
      <c r="B17" s="32" t="e">
        <f>CORREL(DT!N4:N1004,DT!X4:X1004)</f>
        <v>#DIV/0!</v>
      </c>
    </row>
    <row r="18" spans="1:18">
      <c r="A18" s="31" t="s">
        <v>47</v>
      </c>
      <c r="B18" s="32" t="e">
        <f>CORREL(DT!N4:N1004,DT!Y4:Y1004)</f>
        <v>#DIV/0!</v>
      </c>
    </row>
    <row r="19" spans="1:18">
      <c r="A19" s="31" t="s">
        <v>48</v>
      </c>
      <c r="B19" s="32" t="e">
        <f>CORREL(DT!P4:P1004,DT!X4:X1004)</f>
        <v>#DIV/0!</v>
      </c>
    </row>
    <row r="20" spans="1:18">
      <c r="A20" s="31" t="s">
        <v>116</v>
      </c>
      <c r="B20" s="32" t="e">
        <f>CORREL(DT!P4:P1004,DT!Y4:Y1004)</f>
        <v>#DIV/0!</v>
      </c>
    </row>
    <row r="21" spans="1:18">
      <c r="A21" s="31" t="s">
        <v>35</v>
      </c>
      <c r="B21" s="32" t="e">
        <f>CORREL(DT!X4:X1004,DT!Y4:Y1004)</f>
        <v>#DIV/0!</v>
      </c>
    </row>
    <row r="22" spans="1:18">
      <c r="A22" s="33" t="s">
        <v>826</v>
      </c>
      <c r="B22" s="32" t="e">
        <f>AVERAGE(B7:B21)</f>
        <v>#DIV/0!</v>
      </c>
    </row>
    <row r="23" spans="1:18">
      <c r="A23" s="44" t="s">
        <v>4</v>
      </c>
      <c r="B23" s="45" t="e">
        <f>(6*B22)/(1+(5*B22))</f>
        <v>#DIV/0!</v>
      </c>
    </row>
    <row r="24" spans="1:18">
      <c r="A24" s="165" t="s">
        <v>1462</v>
      </c>
      <c r="B24" s="36" t="e">
        <f>1-EXP(LN(1-B23)+1.96*SQRT(12/(5*(Results!E3-2))))</f>
        <v>#DIV/0!</v>
      </c>
    </row>
    <row r="25" spans="1:18">
      <c r="A25" s="166"/>
      <c r="B25" s="36" t="e">
        <f>1-EXP(LN(1-B23)-1.96*SQRT(12/(5*(Results!E3-2))))</f>
        <v>#DIV/0!</v>
      </c>
    </row>
    <row r="27" spans="1:18" ht="66.599999999999994" customHeight="1">
      <c r="A27" s="162" t="s">
        <v>1279</v>
      </c>
      <c r="B27" s="163"/>
      <c r="C27" s="163"/>
      <c r="D27" s="163"/>
      <c r="E27" s="163"/>
      <c r="F27" s="163"/>
      <c r="G27" s="163"/>
      <c r="H27" s="163"/>
      <c r="I27" s="163"/>
      <c r="J27" s="163"/>
      <c r="K27" s="163"/>
      <c r="L27" s="163"/>
      <c r="M27" s="163"/>
      <c r="N27" s="163"/>
      <c r="O27" s="163"/>
      <c r="P27" s="163"/>
      <c r="Q27" s="163"/>
      <c r="R27" s="163"/>
    </row>
    <row r="29" spans="1:18">
      <c r="A29" s="164" t="str">
        <f>VLOOKUP(Read_First!B5,Items!A1:BI50,54,FALSE)</f>
        <v>Attractiveness</v>
      </c>
      <c r="B29" s="164"/>
      <c r="D29" s="164" t="str">
        <f>VLOOKUP(Read_First!B5,Items!A1:BI50,55,FALSE)</f>
        <v>Perspicuity</v>
      </c>
      <c r="E29" s="164"/>
      <c r="G29" s="164" t="str">
        <f>VLOOKUP(Read_First!B5,Items!A1:BI50,56,FALSE)</f>
        <v>Efficiency</v>
      </c>
      <c r="H29" s="164"/>
      <c r="J29" s="164" t="str">
        <f>VLOOKUP(Read_First!B5,Items!A1:BI50,57,FALSE)</f>
        <v>Dependability</v>
      </c>
      <c r="K29" s="164"/>
      <c r="M29" s="164" t="str">
        <f>VLOOKUP(Read_First!B5,Items!A1:BI5,58,FALSE)</f>
        <v>Stimulation</v>
      </c>
      <c r="N29" s="164"/>
      <c r="P29" s="164" t="str">
        <f>VLOOKUP(Read_First!B5,Items!A1:BI55,59,FALSE)</f>
        <v>Novelty</v>
      </c>
      <c r="Q29" s="164"/>
    </row>
    <row r="30" spans="1:18">
      <c r="A30" s="41" t="s">
        <v>1277</v>
      </c>
      <c r="B30" s="41" t="e">
        <f>1-((Results!C3+Results!C14+Results!C16+Results!C18+Results!C26+Results!C27)/(36*(Results!M3)))</f>
        <v>#DIV/0!</v>
      </c>
      <c r="D30" s="41" t="s">
        <v>1277</v>
      </c>
      <c r="E30" s="41" t="e">
        <f>1-((Results!C4+Results!C6+Results!C15+Results!C23)/(16*(Results!M4)))</f>
        <v>#DIV/0!</v>
      </c>
      <c r="G30" s="41" t="s">
        <v>1277</v>
      </c>
      <c r="H30" s="41" t="e">
        <f>1-((Results!C11+Results!C22+Results!C24+Results!C25)/(16*(Results!M5)))</f>
        <v>#DIV/0!</v>
      </c>
      <c r="J30" s="41" t="s">
        <v>1277</v>
      </c>
      <c r="K30" s="41" t="e">
        <f>1-((Results!C10+Results!C13+Results!C19+Results!C21)/(16*(Results!M6)))</f>
        <v>#DIV/0!</v>
      </c>
      <c r="M30" s="41" t="s">
        <v>1277</v>
      </c>
      <c r="N30" s="41" t="e">
        <f>1-((Results!C7+Results!C8+Results!C9+Results!C20)/(16*(Results!M7)))</f>
        <v>#DIV/0!</v>
      </c>
      <c r="P30" s="41" t="s">
        <v>1277</v>
      </c>
      <c r="Q30" s="41" t="e">
        <f>1-((Results!C5+Results!C12+Results!C17+Results!C28)/(16*(Results!M8)))</f>
        <v>#DIV/0!</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t="e">
        <f>COVAR(DT!A4:A1004,DT!L4:L1004)^2</f>
        <v>#DIV/0!</v>
      </c>
      <c r="D33" s="31" t="s">
        <v>5</v>
      </c>
      <c r="E33" s="32" t="e">
        <f>_xlfn.COVARIANCE.S(DT!B4:B1004,DT!D4:D1004)^2</f>
        <v>#DIV/0!</v>
      </c>
      <c r="G33" s="31" t="s">
        <v>11</v>
      </c>
      <c r="H33" s="32" t="e">
        <f>COVAR(DT!I4:I1004,DT!T4:T1004)^2</f>
        <v>#DIV/0!</v>
      </c>
      <c r="J33" s="31" t="s">
        <v>17</v>
      </c>
      <c r="K33" s="32" t="e">
        <f>COVAR(DT!H4:H1004,DT!K4:K1004)^2</f>
        <v>#DIV/0!</v>
      </c>
      <c r="M33" s="31" t="s">
        <v>24</v>
      </c>
      <c r="N33" s="32" t="e">
        <f>COVAR(DT!E4:E1004,DT!F4:F1004)^2</f>
        <v>#DIV/0!</v>
      </c>
      <c r="P33" s="31" t="s">
        <v>34</v>
      </c>
      <c r="Q33" s="32" t="e">
        <f>COVAR(DT!C4:C1004,DT!J4:J1004)^2</f>
        <v>#DIV/0!</v>
      </c>
    </row>
    <row r="34" spans="1:17">
      <c r="A34" s="31" t="s">
        <v>37</v>
      </c>
      <c r="B34" s="32" t="e">
        <f>COVAR(DT!A4:A1004,DT!N4:N1004)^2</f>
        <v>#DIV/0!</v>
      </c>
      <c r="D34" s="31" t="s">
        <v>6</v>
      </c>
      <c r="E34" s="32" t="e">
        <f>_xlfn.COVARIANCE.S(DT!B4:B1004,DT!M4:M1004)^2</f>
        <v>#DIV/0!</v>
      </c>
      <c r="G34" s="31" t="s">
        <v>12</v>
      </c>
      <c r="H34" s="32" t="e">
        <f>COVAR(DT!I4:I1004,DT!V4:V1004)^2</f>
        <v>#DIV/0!</v>
      </c>
      <c r="J34" s="31" t="s">
        <v>18</v>
      </c>
      <c r="K34" s="32" t="e">
        <f>COVAR(DT!H4:H1004,DT!Q4:Q1004)^2</f>
        <v>#DIV/0!</v>
      </c>
      <c r="M34" s="31" t="s">
        <v>25</v>
      </c>
      <c r="N34" s="32" t="e">
        <f>COVAR(DT!E4:E1004,DT!G4:G1004)^2</f>
        <v>#DIV/0!</v>
      </c>
      <c r="P34" s="31" t="s">
        <v>33</v>
      </c>
      <c r="Q34" s="32" t="e">
        <f>COVAR(DT!C4:C1004,DT!O4:O1004)^2</f>
        <v>#DIV/0!</v>
      </c>
    </row>
    <row r="35" spans="1:17">
      <c r="A35" s="31" t="s">
        <v>38</v>
      </c>
      <c r="B35" s="32" t="e">
        <f>COVAR(DT!A4:A1004,DT!P4:P1004)^2</f>
        <v>#DIV/0!</v>
      </c>
      <c r="D35" s="31" t="s">
        <v>7</v>
      </c>
      <c r="E35" s="32" t="e">
        <f>_xlfn.COVARIANCE.S(DT!B4:B1004,DT!U4:U1004)^2</f>
        <v>#DIV/0!</v>
      </c>
      <c r="G35" s="31" t="s">
        <v>13</v>
      </c>
      <c r="H35" s="32" t="e">
        <f>COVAR(DT!I4:I1004,DT!W4:W1004)^2</f>
        <v>#DIV/0!</v>
      </c>
      <c r="J35" s="31" t="s">
        <v>19</v>
      </c>
      <c r="K35" s="32" t="e">
        <f>COVAR(DT!H4:H1004,DT!S4:S1004)^2</f>
        <v>#DIV/0!</v>
      </c>
      <c r="M35" s="31" t="s">
        <v>26</v>
      </c>
      <c r="N35" s="32" t="e">
        <f>COVAR(DT!E4:E1004,DT!R4:R1004)^2</f>
        <v>#DIV/0!</v>
      </c>
      <c r="P35" s="31" t="s">
        <v>32</v>
      </c>
      <c r="Q35" s="32" t="e">
        <f>COVAR(DT!C4:C1004,DT!Z4:Z1004)^2</f>
        <v>#DIV/0!</v>
      </c>
    </row>
    <row r="36" spans="1:17">
      <c r="A36" s="31" t="s">
        <v>39</v>
      </c>
      <c r="B36" s="32" t="e">
        <f>COVAR(DT!A4:A1004,DT!X4:X1004)^2</f>
        <v>#DIV/0!</v>
      </c>
      <c r="D36" s="31" t="s">
        <v>8</v>
      </c>
      <c r="E36" s="32" t="e">
        <f>_xlfn.COVARIANCE.S(DT!D4:D1004,DT!M4:M1004)^2</f>
        <v>#DIV/0!</v>
      </c>
      <c r="G36" s="31" t="s">
        <v>14</v>
      </c>
      <c r="H36" s="32" t="e">
        <f>COVAR(DT!T4:T1004,DT!V4:V1004)^2</f>
        <v>#DIV/0!</v>
      </c>
      <c r="J36" s="31" t="s">
        <v>20</v>
      </c>
      <c r="K36" s="32" t="e">
        <f>COVAR(DT!K4:K1004,DT!Q4:Q1004)^2</f>
        <v>#DIV/0!</v>
      </c>
      <c r="M36" s="31" t="s">
        <v>27</v>
      </c>
      <c r="N36" s="32" t="e">
        <f>COVAR(DT!F4:F1004,DT!G4:G1004)^2</f>
        <v>#DIV/0!</v>
      </c>
      <c r="P36" s="31" t="s">
        <v>31</v>
      </c>
      <c r="Q36" s="32" t="e">
        <f>COVAR(DT!J4:J1004,DT!O4:O1004)^2</f>
        <v>#DIV/0!</v>
      </c>
    </row>
    <row r="37" spans="1:17">
      <c r="A37" s="31" t="s">
        <v>40</v>
      </c>
      <c r="B37" s="32" t="e">
        <f>COVAR(DT!A4:A1004,DT!Y4:Y1004)^2</f>
        <v>#DIV/0!</v>
      </c>
      <c r="D37" s="31" t="s">
        <v>9</v>
      </c>
      <c r="E37" s="32" t="e">
        <f>_xlfn.COVARIANCE.S(DT!D4:D1004,DT!U4:U1004)^2</f>
        <v>#DIV/0!</v>
      </c>
      <c r="G37" s="31" t="s">
        <v>15</v>
      </c>
      <c r="H37" s="32" t="e">
        <f>COVAR(DT!T4:T1004,DT!W4:W1004)^2</f>
        <v>#DIV/0!</v>
      </c>
      <c r="J37" s="31" t="s">
        <v>21</v>
      </c>
      <c r="K37" s="32" t="e">
        <f>COVAR(DT!K4:K1004,DT!S4:S1004)^2</f>
        <v>#DIV/0!</v>
      </c>
      <c r="M37" s="31" t="s">
        <v>28</v>
      </c>
      <c r="N37" s="32" t="e">
        <f>COVAR(DT!F4:F1004,DT!R4:R1004)^2</f>
        <v>#DIV/0!</v>
      </c>
      <c r="P37" s="31" t="s">
        <v>30</v>
      </c>
      <c r="Q37" s="32" t="e">
        <f>COVAR(DT!J4:J1004,DT!Z4:Z1004)^2</f>
        <v>#DIV/0!</v>
      </c>
    </row>
    <row r="38" spans="1:17">
      <c r="A38" s="31" t="s">
        <v>41</v>
      </c>
      <c r="B38" s="32" t="e">
        <f>COVAR(DT!L4:L1004,DT!N4:N1004)^2</f>
        <v>#DIV/0!</v>
      </c>
      <c r="D38" s="31" t="s">
        <v>10</v>
      </c>
      <c r="E38" s="32" t="e">
        <f>_xlfn.COVARIANCE.S(DT!M4:M1004,DT!U4:U1004)^2</f>
        <v>#DIV/0!</v>
      </c>
      <c r="G38" s="31" t="s">
        <v>16</v>
      </c>
      <c r="H38" s="32" t="e">
        <f>COVAR(DT!V4:V1004,DT!W4:W1004)^2</f>
        <v>#DIV/0!</v>
      </c>
      <c r="J38" s="31" t="s">
        <v>22</v>
      </c>
      <c r="K38" s="32" t="e">
        <f>COVAR(DT!Q4:Q1004,DT!S4:S1004)^2</f>
        <v>#DIV/0!</v>
      </c>
      <c r="M38" s="31" t="s">
        <v>23</v>
      </c>
      <c r="N38" s="32" t="e">
        <f>COVAR(DT!G4:G1004,DT!R4:R1004)^2</f>
        <v>#DIV/0!</v>
      </c>
      <c r="P38" s="31" t="s">
        <v>29</v>
      </c>
      <c r="Q38" s="32" t="e">
        <f>COVAR(DT!O4:O1004,DT!Z4:Z1004)^2</f>
        <v>#DIV/0!</v>
      </c>
    </row>
    <row r="39" spans="1:17">
      <c r="A39" s="31" t="s">
        <v>42</v>
      </c>
      <c r="B39" s="32" t="e">
        <f>COVAR(DT!L4:L1004,DT!P4:P1004)^2</f>
        <v>#DIV/0!</v>
      </c>
      <c r="D39" s="31" t="s">
        <v>1275</v>
      </c>
      <c r="E39" s="6" t="e">
        <f>SUM(E33:E38)</f>
        <v>#DIV/0!</v>
      </c>
      <c r="G39" s="31" t="s">
        <v>1275</v>
      </c>
      <c r="H39" s="6" t="e">
        <f>SUM(H33:H38)</f>
        <v>#DIV/0!</v>
      </c>
      <c r="J39" s="31" t="s">
        <v>1275</v>
      </c>
      <c r="K39" s="6" t="e">
        <f>SUM(K33:K38)</f>
        <v>#DIV/0!</v>
      </c>
      <c r="M39" s="31" t="s">
        <v>1275</v>
      </c>
      <c r="N39" s="6" t="e">
        <f>SUM(N33:N38)</f>
        <v>#DIV/0!</v>
      </c>
      <c r="P39" s="31" t="s">
        <v>1275</v>
      </c>
      <c r="Q39" s="6" t="e">
        <f>SUM(Q33:Q38)</f>
        <v>#DIV/0!</v>
      </c>
    </row>
    <row r="40" spans="1:17">
      <c r="A40" s="31" t="s">
        <v>43</v>
      </c>
      <c r="B40" s="32" t="e">
        <f>COVAR(DT!L4:L1004,DT!X4:X1004)^2</f>
        <v>#DIV/0!</v>
      </c>
      <c r="D40" s="33" t="s">
        <v>1276</v>
      </c>
      <c r="E40" s="40" t="e">
        <f>E30+SQRT((4/3)*2*E39)/(16*(Results!M4))</f>
        <v>#DIV/0!</v>
      </c>
      <c r="G40" s="33" t="s">
        <v>1276</v>
      </c>
      <c r="H40" s="40" t="e">
        <f>H30+SQRT((4/3)*2*H39)/(16*(Results!M5))</f>
        <v>#DIV/0!</v>
      </c>
      <c r="J40" s="33" t="s">
        <v>1276</v>
      </c>
      <c r="K40" s="40" t="e">
        <f>K30+SQRT((4/3)*2*K39)/(16*(Results!M6))</f>
        <v>#DIV/0!</v>
      </c>
      <c r="M40" s="33" t="s">
        <v>1276</v>
      </c>
      <c r="N40" s="40" t="e">
        <f>N30+SQRT((4/3)*2*N39)/(16*(Results!M7))</f>
        <v>#DIV/0!</v>
      </c>
      <c r="P40" s="33" t="s">
        <v>1276</v>
      </c>
      <c r="Q40" s="40" t="e">
        <f>Q30+SQRT((4/3)*2*Q39)/(16*(Results!M8))</f>
        <v>#DIV/0!</v>
      </c>
    </row>
    <row r="41" spans="1:17">
      <c r="A41" s="31" t="s">
        <v>44</v>
      </c>
      <c r="B41" s="32" t="e">
        <f>COVAR(DT!L4:L1004,DT!Y4:Y1004)^2</f>
        <v>#DIV/0!</v>
      </c>
    </row>
    <row r="42" spans="1:17">
      <c r="A42" s="31" t="s">
        <v>45</v>
      </c>
      <c r="B42" s="32" t="e">
        <f>COVAR(DT!N4:N1004,DT!P4:P1004)^2</f>
        <v>#DIV/0!</v>
      </c>
    </row>
    <row r="43" spans="1:17">
      <c r="A43" s="31" t="s">
        <v>46</v>
      </c>
      <c r="B43" s="32" t="e">
        <f>COVAR(DT!N4:N1004,DT!X4:X1004)^2</f>
        <v>#DIV/0!</v>
      </c>
    </row>
    <row r="44" spans="1:17">
      <c r="A44" s="31" t="s">
        <v>47</v>
      </c>
      <c r="B44" s="32" t="e">
        <f>COVAR(DT!N4:N1004,DT!Y4:Y1004)^2</f>
        <v>#DIV/0!</v>
      </c>
    </row>
    <row r="45" spans="1:17">
      <c r="A45" s="31" t="s">
        <v>48</v>
      </c>
      <c r="B45" s="32" t="e">
        <f>COVAR(DT!P4:P1004,DT!X4:X1004)^2</f>
        <v>#DIV/0!</v>
      </c>
    </row>
    <row r="46" spans="1:17">
      <c r="A46" s="31" t="s">
        <v>116</v>
      </c>
      <c r="B46" s="32" t="e">
        <f>COVAR(DT!P4:P1004,DT!Y4:Y1004)^2</f>
        <v>#DIV/0!</v>
      </c>
    </row>
    <row r="47" spans="1:17">
      <c r="A47" s="31" t="s">
        <v>35</v>
      </c>
      <c r="B47" s="32" t="e">
        <f>COVAR(DT!X4:X1004,DT!Y4:Y1004)^2</f>
        <v>#DIV/0!</v>
      </c>
    </row>
    <row r="48" spans="1:17">
      <c r="A48" s="31" t="s">
        <v>1275</v>
      </c>
      <c r="B48" s="6" t="e">
        <f>SUM(B33:B47)</f>
        <v>#DIV/0!</v>
      </c>
    </row>
    <row r="49" spans="1:2">
      <c r="A49" s="33" t="s">
        <v>1276</v>
      </c>
      <c r="B49" s="40" t="e">
        <f>B30+SQRT((6/5)*2*B48)/(36*(Results!M3))</f>
        <v>#DIV/0!</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baseColWidth="10" defaultColWidth="9.109375" defaultRowHeight="14.4"/>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41.44999999999999" customHeight="1">
      <c r="A1" s="161" t="s">
        <v>2211</v>
      </c>
      <c r="B1" s="167"/>
      <c r="C1" s="167"/>
      <c r="D1" s="167"/>
      <c r="E1" s="167"/>
      <c r="F1" s="167"/>
      <c r="G1" s="167"/>
      <c r="H1" s="167"/>
    </row>
    <row r="2" spans="1:8">
      <c r="A2" s="109" t="s">
        <v>110</v>
      </c>
      <c r="B2" s="110" t="s">
        <v>106</v>
      </c>
      <c r="C2" s="110" t="s">
        <v>120</v>
      </c>
      <c r="D2" s="110" t="s">
        <v>121</v>
      </c>
    </row>
    <row r="3" spans="1:8">
      <c r="A3" s="14" t="str">
        <f>VLOOKUP(Read_First!B5,Items!A1:BI50,54,FALSE)</f>
        <v>Attractiveness</v>
      </c>
      <c r="B3" s="49" t="e">
        <f>Results!L3</f>
        <v>#DIV/0!</v>
      </c>
      <c r="C3" s="13" t="e">
        <f>IF(B3&gt;E37,"Excellent",IF(B3&gt;D37,"Good",IF(B3&gt;C37,"Above average",IF(B3&gt;B37,"Below average","Bad"))))</f>
        <v>#DIV/0!</v>
      </c>
      <c r="D3" t="e">
        <f t="shared" ref="D3:D8" si="0">IF(B3&gt;E37,"In the range of the 10% best results",IF(B3&gt;D37,"10% of results better, 75% of results worse",IF(B3&gt;C37,"25% of results better, 50% of results worse",IF(B3&gt;B37,"50% of results better, 25% of results worse","In the range of the 25% worst results"))))</f>
        <v>#DIV/0!</v>
      </c>
    </row>
    <row r="4" spans="1:8">
      <c r="A4" s="14" t="str">
        <f>VLOOKUP(Read_First!B5,Items!A1:BI50,55,FALSE)</f>
        <v>Perspicuity</v>
      </c>
      <c r="B4" s="49" t="e">
        <f>Results!L4</f>
        <v>#DIV/0!</v>
      </c>
      <c r="C4" s="13" t="e">
        <f>IF(B4&gt;E38,"Excellent",IF(B4&gt;D38,"Good",IF(B4&gt;C38,"Above Average",IF(B4&gt;B38,"Below Average","Bad"))))</f>
        <v>#DIV/0!</v>
      </c>
      <c r="D4" t="e">
        <f t="shared" si="0"/>
        <v>#DIV/0!</v>
      </c>
    </row>
    <row r="5" spans="1:8">
      <c r="A5" s="14" t="str">
        <f>VLOOKUP(Read_First!B5,Items!A1:BI50,56,FALSE)</f>
        <v>Efficiency</v>
      </c>
      <c r="B5" s="49" t="e">
        <f>Results!L5</f>
        <v>#DIV/0!</v>
      </c>
      <c r="C5" s="13" t="e">
        <f>IF(B5&gt;E39,"Excellent",IF(B5&gt;D39,"Good",IF(B5&gt;C39,"Above Average",IF(B5&gt;B39,"Below Average","Bad"))))</f>
        <v>#DIV/0!</v>
      </c>
      <c r="D5" t="e">
        <f t="shared" si="0"/>
        <v>#DIV/0!</v>
      </c>
    </row>
    <row r="6" spans="1:8">
      <c r="A6" s="15" t="str">
        <f>VLOOKUP(Read_First!B5,Items!A1:BI50,57,FALSE)</f>
        <v>Dependability</v>
      </c>
      <c r="B6" s="49" t="e">
        <f>Results!L6</f>
        <v>#DIV/0!</v>
      </c>
      <c r="C6" s="13" t="e">
        <f>IF(B6&gt;E40,"Excellent",IF(B6&gt;D40,"Good",IF(B6&gt;C40,"Above Average",IF(B6&gt;B40,"Below Average","Bad"))))</f>
        <v>#DIV/0!</v>
      </c>
      <c r="D6" t="e">
        <f t="shared" si="0"/>
        <v>#DIV/0!</v>
      </c>
    </row>
    <row r="7" spans="1:8">
      <c r="A7" s="15" t="str">
        <f>VLOOKUP(Read_First!B5,Items!A1:BI50,58,FALSE)</f>
        <v>Stimulation</v>
      </c>
      <c r="B7" s="49" t="e">
        <f>Results!L7</f>
        <v>#DIV/0!</v>
      </c>
      <c r="C7" s="13" t="e">
        <f>IF(B7&gt;E41,"Excellent",IF(B7&gt;D41,"Good",IF(B7&gt;C41,"Above Average",IF(B7&gt;B41,"Below Average","Bad"))))</f>
        <v>#DIV/0!</v>
      </c>
      <c r="D7" t="e">
        <f t="shared" si="0"/>
        <v>#DIV/0!</v>
      </c>
    </row>
    <row r="8" spans="1:8">
      <c r="A8" s="14" t="str">
        <f>VLOOKUP(Read_First!B5,Items!A1:BI50,59,FALSE)</f>
        <v>Novelty</v>
      </c>
      <c r="B8" s="49" t="e">
        <f>Results!L8</f>
        <v>#DIV/0!</v>
      </c>
      <c r="C8" s="13" t="e">
        <f>IF(B8&gt;E42,"Excellent",IF(B8&gt;D42,"Good",IF(B8&gt;C42,"Above Average",IF(B8&gt;B42,"Below Average","Bad"))))</f>
        <v>#DIV/0!</v>
      </c>
      <c r="D8" t="e">
        <f t="shared" si="0"/>
        <v>#DIV/0!</v>
      </c>
    </row>
    <row r="26" spans="1:8">
      <c r="A26" s="168" t="s">
        <v>822</v>
      </c>
      <c r="B26" s="168"/>
      <c r="C26" s="168"/>
      <c r="D26" s="168"/>
      <c r="E26" s="168"/>
      <c r="F26" s="168"/>
      <c r="G26" s="168"/>
      <c r="H26" s="168"/>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t="e">
        <f>Results!L3</f>
        <v>#DIV/0!</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t="e">
        <f>Results!L4</f>
        <v>#DIV/0!</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t="e">
        <f>Results!L5</f>
        <v>#DIV/0!</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t="e">
        <f>Results!L6</f>
        <v>#DIV/0!</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t="e">
        <f>Results!L7</f>
        <v>#DIV/0!</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t="e">
        <f>Results!L8</f>
        <v>#DIV/0!</v>
      </c>
    </row>
    <row r="35" spans="1:8">
      <c r="A35" s="168" t="s">
        <v>2150</v>
      </c>
      <c r="B35" s="168"/>
      <c r="C35" s="168"/>
      <c r="D35" s="168"/>
      <c r="E35" s="168"/>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baseColWidth="10" defaultColWidth="9.109375" defaultRowHeight="14.4"/>
  <cols>
    <col min="1" max="26" width="3.6640625" style="1" customWidth="1"/>
    <col min="29" max="35" width="13.77734375" style="1" customWidth="1"/>
    <col min="37" max="37" width="18.21875" style="136" customWidth="1"/>
  </cols>
  <sheetData>
    <row r="1" spans="1:37" ht="170.55" customHeight="1">
      <c r="A1" s="169" t="s">
        <v>2214</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29"/>
      <c r="AH1" s="30"/>
      <c r="AI1" s="1" t="s">
        <v>825</v>
      </c>
    </row>
    <row r="2" spans="1:37">
      <c r="A2" s="148" t="s">
        <v>0</v>
      </c>
      <c r="B2" s="148"/>
      <c r="C2" s="148"/>
      <c r="D2" s="148"/>
      <c r="E2" s="148"/>
      <c r="F2" s="148"/>
      <c r="G2" s="148"/>
      <c r="H2" s="148"/>
      <c r="I2" s="148"/>
      <c r="J2" s="148"/>
      <c r="K2" s="148"/>
      <c r="L2" s="148"/>
      <c r="M2" s="148"/>
      <c r="N2" s="148"/>
      <c r="O2" s="148"/>
      <c r="P2" s="148"/>
      <c r="Q2" s="148"/>
      <c r="R2" s="148"/>
      <c r="S2" s="148"/>
      <c r="T2" s="148"/>
      <c r="U2" s="148"/>
      <c r="V2" s="148"/>
      <c r="W2" s="148"/>
      <c r="X2" s="148"/>
      <c r="Y2" s="148"/>
      <c r="Z2" s="148"/>
      <c r="AC2" s="144" t="s">
        <v>823</v>
      </c>
      <c r="AD2" s="144"/>
      <c r="AE2" s="144"/>
      <c r="AF2" s="144"/>
      <c r="AG2" s="144"/>
      <c r="AH2" s="144"/>
      <c r="AI2" s="144"/>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t="str">
        <f>IF(Data!A4&gt;0,Data!A4-4,"")</f>
        <v/>
      </c>
      <c r="B4" s="54" t="str">
        <f>IF(Data!B4&gt;0,Data!B4-4,"")</f>
        <v/>
      </c>
      <c r="C4" s="54" t="str">
        <f>IF(Data!C4&gt;0,4-Data!C4,"")</f>
        <v/>
      </c>
      <c r="D4" s="54" t="str">
        <f>IF(Data!D4&gt;0,4-Data!D4,"")</f>
        <v/>
      </c>
      <c r="E4" s="54" t="str">
        <f>IF(Data!E4&gt;0,4-Data!E4,"")</f>
        <v/>
      </c>
      <c r="F4" s="54" t="str">
        <f>IF(Data!F4&gt;0,Data!F4-4,"")</f>
        <v/>
      </c>
      <c r="G4" s="54" t="str">
        <f>IF(Data!G4&gt;0,Data!G4-4,"")</f>
        <v/>
      </c>
      <c r="H4" s="54" t="str">
        <f>IF(Data!H4&gt;0,Data!H4-4,"")</f>
        <v/>
      </c>
      <c r="I4" s="54" t="str">
        <f>IF(Data!I4&gt;0,4-Data!I4,"")</f>
        <v/>
      </c>
      <c r="J4" s="54" t="str">
        <f>IF(Data!J4&gt;0,4-Data!J4,"")</f>
        <v/>
      </c>
      <c r="K4" s="54" t="str">
        <f>IF(Data!K4&gt;0,Data!K4-4,"")</f>
        <v/>
      </c>
      <c r="L4" s="54" t="str">
        <f>IF(Data!L4&gt;0,4-Data!L4,"")</f>
        <v/>
      </c>
      <c r="M4" s="54" t="str">
        <f>IF(Data!M4&gt;0,Data!M4-4,"")</f>
        <v/>
      </c>
      <c r="N4" s="54" t="str">
        <f>IF(Data!N4&gt;0,Data!N4-4,"")</f>
        <v/>
      </c>
      <c r="O4" s="54" t="str">
        <f>IF(Data!O4&gt;0,Data!O4-4,"")</f>
        <v/>
      </c>
      <c r="P4" s="54" t="str">
        <f>IF(Data!P4&gt;0,Data!P4-4,"")</f>
        <v/>
      </c>
      <c r="Q4" s="54" t="str">
        <f>IF(Data!Q4&gt;0,4-Data!Q4,"")</f>
        <v/>
      </c>
      <c r="R4" s="1" t="str">
        <f>IF(Data!R4&gt;0,4-Data!R4,"")</f>
        <v/>
      </c>
      <c r="S4" s="54" t="str">
        <f>IF(Data!S4&gt;0,4-Data!S4,"")</f>
        <v/>
      </c>
      <c r="T4" s="54" t="str">
        <f>IF(Data!T4&gt;0,Data!T4-4,"")</f>
        <v/>
      </c>
      <c r="U4" s="54" t="str">
        <f>IF(Data!U4&gt;0,4-Data!U4,"")</f>
        <v/>
      </c>
      <c r="V4" s="54" t="str">
        <f>IF(Data!V4&gt;0,Data!V4-4,"")</f>
        <v/>
      </c>
      <c r="W4" s="54" t="str">
        <f>IF(Data!W4&gt;0,4-Data!W4,"")</f>
        <v/>
      </c>
      <c r="X4" s="54" t="str">
        <f>IF(Data!X4&gt;0,4-Data!X4,"")</f>
        <v/>
      </c>
      <c r="Y4" s="54" t="str">
        <f>IF(Data!Y4&gt;0,4-Data!Y4,"")</f>
        <v/>
      </c>
      <c r="Z4" s="54" t="str">
        <f>IF(Data!Z4&gt;0,Data!Z4-4,"")</f>
        <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t="str">
        <f>IF(COUNT(A4:Z4)&gt;0,IF(COUNT(AC4,AD4,AE4,AF4,AG4,AH4)&gt;0,SUM(AC4,AD4,AE4,AF4,AG4,AH4),0),"")</f>
        <v/>
      </c>
      <c r="AK4" s="2" t="str">
        <f>IF(MAX(COUNTIF(Data!A4:Z4,1),COUNTIF(Data!A4:Z4,2),COUNTIF(Data!A4:Z4,3),COUNTIF(Data!A4:Z4,4),COUNTIF(Data!A4:Z4,5),COUNTIF(Data!A4:Z4,6),COUNTIF(Data!A4:Z4,7))&gt;0,MAX(COUNTIF(Data!A4:Z4,1),COUNTIF(Data!A4:Z4,2),COUNTIF(Data!A4:Z4,3),COUNTIF(Data!A4:Z4,4),COUNTIF(Data!A4:Z4,5),COUNTIF(Data!A4:Z4,6),COUNTIF(Data!A4:Z4,7)),"")</f>
        <v/>
      </c>
    </row>
    <row r="5" spans="1:37">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t="str">
        <f t="shared" ref="AI5:AI68" si="10">IF(COUNT(A5:Z5)&gt;0,IF(COUNT(AC5,AD5,AE5,AF5,AG5,AH5)&gt;0,SUM(AC5,AD5,AE5,AF5,AG5,AH5),0),"")</f>
        <v/>
      </c>
      <c r="AK5" s="2" t="str">
        <f>IF(MAX(COUNTIF(Data!A5:Z5,1),COUNTIF(Data!A5:Z5,2),COUNTIF(Data!A5:Z5,3),COUNTIF(Data!A5:Z5,4),COUNTIF(Data!A5:Z5,5),COUNTIF(Data!A5:Z5,6),COUNTIF(Data!A5:Z5,7))&gt;0,MAX(COUNTIF(Data!A5:Z5,1),COUNTIF(Data!A5:Z5,2),COUNTIF(Data!A5:Z5,3),COUNTIF(Data!A5:Z5,4),COUNTIF(Data!A5:Z5,5),COUNTIF(Data!A5:Z5,6),COUNTIF(Data!A5:Z5,7)),"")</f>
        <v/>
      </c>
    </row>
    <row r="6" spans="1:37">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4" t="str">
        <f t="shared" si="4"/>
        <v/>
      </c>
      <c r="AD6" s="4" t="str">
        <f t="shared" si="5"/>
        <v/>
      </c>
      <c r="AE6" s="4" t="str">
        <f t="shared" si="6"/>
        <v/>
      </c>
      <c r="AF6" s="4" t="str">
        <f t="shared" si="7"/>
        <v/>
      </c>
      <c r="AG6" s="4" t="str">
        <f t="shared" si="8"/>
        <v/>
      </c>
      <c r="AH6" s="4" t="str">
        <f t="shared" si="9"/>
        <v/>
      </c>
      <c r="AI6" s="2" t="str">
        <f t="shared" si="10"/>
        <v/>
      </c>
      <c r="AK6" s="2" t="str">
        <f>IF(MAX(COUNTIF(Data!A6:Z6,1),COUNTIF(Data!A6:Z6,2),COUNTIF(Data!A6:Z6,3),COUNTIF(Data!A6:Z6,4),COUNTIF(Data!A6:Z6,5),COUNTIF(Data!A6:Z6,6),COUNTIF(Data!A6:Z6,7))&gt;0,MAX(COUNTIF(Data!A6:Z6,1),COUNTIF(Data!A6:Z6,2),COUNTIF(Data!A6:Z6,3),COUNTIF(Data!A6:Z6,4),COUNTIF(Data!A6:Z6,5),COUNTIF(Data!A6:Z6,6),COUNTIF(Data!A6:Z6,7)),"")</f>
        <v/>
      </c>
    </row>
    <row r="7" spans="1:37">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4" t="str">
        <f t="shared" si="4"/>
        <v/>
      </c>
      <c r="AD7" s="4" t="str">
        <f t="shared" si="5"/>
        <v/>
      </c>
      <c r="AE7" s="4" t="str">
        <f t="shared" si="6"/>
        <v/>
      </c>
      <c r="AF7" s="4" t="str">
        <f t="shared" si="7"/>
        <v/>
      </c>
      <c r="AG7" s="4" t="str">
        <f t="shared" si="8"/>
        <v/>
      </c>
      <c r="AH7" s="4" t="str">
        <f t="shared" si="9"/>
        <v/>
      </c>
      <c r="AI7" s="2" t="str">
        <f t="shared" si="10"/>
        <v/>
      </c>
      <c r="AK7" s="2" t="str">
        <f>IF(MAX(COUNTIF(Data!A7:Z7,1),COUNTIF(Data!A7:Z7,2),COUNTIF(Data!A7:Z7,3),COUNTIF(Data!A7:Z7,4),COUNTIF(Data!A7:Z7,5),COUNTIF(Data!A7:Z7,6),COUNTIF(Data!A7:Z7,7))&gt;0,MAX(COUNTIF(Data!A7:Z7,1),COUNTIF(Data!A7:Z7,2),COUNTIF(Data!A7:Z7,3),COUNTIF(Data!A7:Z7,4),COUNTIF(Data!A7:Z7,5),COUNTIF(Data!A7:Z7,6),COUNTIF(Data!A7:Z7,7)),"")</f>
        <v/>
      </c>
    </row>
    <row r="8" spans="1:37">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4" t="str">
        <f t="shared" si="4"/>
        <v/>
      </c>
      <c r="AD8" s="4" t="str">
        <f t="shared" si="5"/>
        <v/>
      </c>
      <c r="AE8" s="4" t="str">
        <f t="shared" si="6"/>
        <v/>
      </c>
      <c r="AF8" s="4" t="str">
        <f t="shared" si="7"/>
        <v/>
      </c>
      <c r="AG8" s="4" t="str">
        <f t="shared" si="8"/>
        <v/>
      </c>
      <c r="AH8" s="4" t="str">
        <f t="shared" si="9"/>
        <v/>
      </c>
      <c r="AI8" s="2" t="str">
        <f t="shared" si="10"/>
        <v/>
      </c>
      <c r="AK8" s="2" t="str">
        <f>IF(MAX(COUNTIF(Data!A8:Z8,1),COUNTIF(Data!A8:Z8,2),COUNTIF(Data!A8:Z8,3),COUNTIF(Data!A8:Z8,4),COUNTIF(Data!A8:Z8,5),COUNTIF(Data!A8:Z8,6),COUNTIF(Data!A8:Z8,7))&gt;0,MAX(COUNTIF(Data!A8:Z8,1),COUNTIF(Data!A8:Z8,2),COUNTIF(Data!A8:Z8,3),COUNTIF(Data!A8:Z8,4),COUNTIF(Data!A8:Z8,5),COUNTIF(Data!A8:Z8,6),COUNTIF(Data!A8:Z8,7)),"")</f>
        <v/>
      </c>
    </row>
    <row r="9" spans="1:37">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c r="AK9" s="2" t="str">
        <f>IF(MAX(COUNTIF(Data!A9:Z9,1),COUNTIF(Data!A9:Z9,2),COUNTIF(Data!A9:Z9,3),COUNTIF(Data!A9:Z9,4),COUNTIF(Data!A9:Z9,5),COUNTIF(Data!A9:Z9,6),COUNTIF(Data!A9:Z9,7))&gt;0,MAX(COUNTIF(Data!A9:Z9,1),COUNTIF(Data!A9:Z9,2),COUNTIF(Data!A9:Z9,3),COUNTIF(Data!A9:Z9,4),COUNTIF(Data!A9:Z9,5),COUNTIF(Data!A9:Z9,6),COUNTIF(Data!A9:Z9,7)),"")</f>
        <v/>
      </c>
    </row>
    <row r="10" spans="1:37">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c r="AK10" s="2" t="str">
        <f>IF(MAX(COUNTIF(Data!A10:Z10,1),COUNTIF(Data!A10:Z10,2),COUNTIF(Data!A10:Z10,3),COUNTIF(Data!A10:Z10,4),COUNTIF(Data!A10:Z10,5),COUNTIF(Data!A10:Z10,6),COUNTIF(Data!A10:Z10,7))&gt;0,MAX(COUNTIF(Data!A10:Z10,1),COUNTIF(Data!A10:Z10,2),COUNTIF(Data!A10:Z10,3),COUNTIF(Data!A10:Z10,4),COUNTIF(Data!A10:Z10,5),COUNTIF(Data!A10:Z10,6),COUNTIF(Data!A10:Z10,7)),"")</f>
        <v/>
      </c>
    </row>
    <row r="11" spans="1:37">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c r="AK11" s="2" t="str">
        <f>IF(MAX(COUNTIF(Data!A11:Z11,1),COUNTIF(Data!A11:Z11,2),COUNTIF(Data!A11:Z11,3),COUNTIF(Data!A11:Z11,4),COUNTIF(Data!A11:Z11,5),COUNTIF(Data!A11:Z11,6),COUNTIF(Data!A11:Z11,7))&gt;0,MAX(COUNTIF(Data!A11:Z11,1),COUNTIF(Data!A11:Z11,2),COUNTIF(Data!A11:Z11,3),COUNTIF(Data!A11:Z11,4),COUNTIF(Data!A11:Z11,5),COUNTIF(Data!A11:Z11,6),COUNTIF(Data!A11:Z11,7)),"")</f>
        <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8671875" defaultRowHeight="14.4"/>
  <cols>
    <col min="1" max="1" width="28" customWidth="1"/>
    <col min="2" max="2" width="18.109375" customWidth="1"/>
    <col min="3" max="5" width="18.33203125" customWidth="1"/>
    <col min="6" max="6" width="18.44140625" customWidth="1"/>
    <col min="7" max="7" width="18.33203125" customWidth="1"/>
  </cols>
  <sheetData>
    <row r="1" spans="1:7" ht="21">
      <c r="A1" s="171" t="s">
        <v>829</v>
      </c>
      <c r="B1" s="171"/>
      <c r="C1" s="171"/>
      <c r="D1" s="171"/>
      <c r="E1" s="171"/>
      <c r="F1" s="171"/>
      <c r="G1" s="171"/>
    </row>
    <row r="2" spans="1:7" ht="184.8" customHeight="1">
      <c r="A2" s="159" t="s">
        <v>830</v>
      </c>
      <c r="B2" s="159"/>
      <c r="C2" s="159"/>
      <c r="D2" s="159"/>
      <c r="E2" s="159"/>
      <c r="F2" s="159"/>
      <c r="G2" s="159"/>
    </row>
    <row r="3" spans="1:7">
      <c r="A3" s="83" t="s">
        <v>110</v>
      </c>
      <c r="B3" s="76" t="s">
        <v>827</v>
      </c>
    </row>
    <row r="4" spans="1:7">
      <c r="A4" s="9" t="str">
        <f>VLOOKUP(Read_First!B5,Items!A1:BI50,54,FALSE)</f>
        <v>Attractiveness</v>
      </c>
      <c r="B4" s="6" t="e">
        <f>SQRT(VAR(DT!AC4:AC1004))</f>
        <v>#DIV/0!</v>
      </c>
    </row>
    <row r="5" spans="1:7">
      <c r="A5" s="9" t="str">
        <f>VLOOKUP(Read_First!B5,Items!A1:BI50,55,FALSE)</f>
        <v>Perspicuity</v>
      </c>
      <c r="B5" s="6" t="e">
        <f>SQRT(VAR(DT!AD4:AD1004))</f>
        <v>#DIV/0!</v>
      </c>
    </row>
    <row r="6" spans="1:7">
      <c r="A6" s="9" t="str">
        <f>VLOOKUP(Read_First!B5,Items!A1:BI50,56,FALSE)</f>
        <v>Efficiency</v>
      </c>
      <c r="B6" s="6" t="e">
        <f>SQRT(VAR(DT!AE4:AE1004))</f>
        <v>#DIV/0!</v>
      </c>
    </row>
    <row r="7" spans="1:7">
      <c r="A7" s="9" t="str">
        <f>VLOOKUP(Read_First!B5,Items!A1:BI50,57,FALSE)</f>
        <v>Dependability</v>
      </c>
      <c r="B7" s="6" t="e">
        <f>SQRT(VAR(DT!AF4:AF1004))</f>
        <v>#DIV/0!</v>
      </c>
    </row>
    <row r="8" spans="1:7">
      <c r="A8" s="9" t="str">
        <f>VLOOKUP(Read_First!B5,Items!A1:BI50,58,FALSE)</f>
        <v>Stimulation</v>
      </c>
      <c r="B8" s="6" t="e">
        <f>SQRT(VAR(DT!AG4:AG1004))</f>
        <v>#DIV/0!</v>
      </c>
    </row>
    <row r="9" spans="1:7">
      <c r="A9" s="9" t="str">
        <f>VLOOKUP(Read_First!B5,Items!A1:BI50,59,FALSE)</f>
        <v>Novelty</v>
      </c>
      <c r="B9" s="6" t="e">
        <f>SQRT(VAR(DT!AH4:AH1004))</f>
        <v>#DIV/0!</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t="e">
        <f>POWER((1.65*B4)/0.5,2)</f>
        <v>#DIV/0!</v>
      </c>
      <c r="C12" s="4" t="e">
        <f>POWER((1.65*B5)/0.5,2)</f>
        <v>#DIV/0!</v>
      </c>
      <c r="D12" s="4" t="e">
        <f>POWER((1.65*B6)/0.5,2)</f>
        <v>#DIV/0!</v>
      </c>
      <c r="E12" s="4" t="e">
        <f>POWER((1.65*B7)/0.5,2)</f>
        <v>#DIV/0!</v>
      </c>
      <c r="F12" s="4" t="e">
        <f>POWER((1.65*B8)/0.5,2)</f>
        <v>#DIV/0!</v>
      </c>
      <c r="G12" s="4" t="e">
        <f>POWER((1.65*B9)/0.5,2)</f>
        <v>#DIV/0!</v>
      </c>
    </row>
    <row r="13" spans="1:7">
      <c r="A13" s="90" t="s">
        <v>832</v>
      </c>
      <c r="B13" s="4" t="e">
        <f>POWER((1.96*B4)/0.5,2)</f>
        <v>#DIV/0!</v>
      </c>
      <c r="C13" s="4" t="e">
        <f>POWER((1.96*B5)/0.5,2)</f>
        <v>#DIV/0!</v>
      </c>
      <c r="D13" s="4" t="e">
        <f>POWER((1.96*B6)/0.5,2)</f>
        <v>#DIV/0!</v>
      </c>
      <c r="E13" s="4" t="e">
        <f>POWER((1.96*B7)/0.5,2)</f>
        <v>#DIV/0!</v>
      </c>
      <c r="F13" s="4" t="e">
        <f>POWER((1.96*B8)/0.5,2)</f>
        <v>#DIV/0!</v>
      </c>
      <c r="G13" s="4" t="e">
        <f>POWER((1.96*B9)/0.5,2)</f>
        <v>#DIV/0!</v>
      </c>
    </row>
    <row r="14" spans="1:7">
      <c r="A14" s="90" t="s">
        <v>833</v>
      </c>
      <c r="B14" s="4" t="e">
        <f>POWER((2.58*B4)/0.5,2)</f>
        <v>#DIV/0!</v>
      </c>
      <c r="C14" s="4" t="e">
        <f>POWER((2.58*B5)/0.5,2)</f>
        <v>#DIV/0!</v>
      </c>
      <c r="D14" s="4" t="e">
        <f>POWER((2.58*B6)/0.5,2)</f>
        <v>#DIV/0!</v>
      </c>
      <c r="E14" s="4" t="e">
        <f>POWER((2.58*B7)/0.5,2)</f>
        <v>#DIV/0!</v>
      </c>
      <c r="F14" s="4" t="e">
        <f>POWER((2.58*B8)/0.5,2)</f>
        <v>#DIV/0!</v>
      </c>
      <c r="G14" s="4" t="e">
        <f>POWER((2.58*B9)/0.5,2)</f>
        <v>#DIV/0!</v>
      </c>
    </row>
    <row r="15" spans="1:7">
      <c r="A15" s="90" t="s">
        <v>834</v>
      </c>
      <c r="B15" s="4" t="e">
        <f>POWER((1.65*B4)/0.25,2)</f>
        <v>#DIV/0!</v>
      </c>
      <c r="C15" s="4" t="e">
        <f>POWER((1.65*B5)/0.25,2)</f>
        <v>#DIV/0!</v>
      </c>
      <c r="D15" s="4" t="e">
        <f>POWER((1.65*B6)/0.25,2)</f>
        <v>#DIV/0!</v>
      </c>
      <c r="E15" s="4" t="e">
        <f>POWER((1.65*B7)/0.25,2)</f>
        <v>#DIV/0!</v>
      </c>
      <c r="F15" s="4" t="e">
        <f>POWER((1.65*B8)/0.25,2)</f>
        <v>#DIV/0!</v>
      </c>
      <c r="G15" s="4" t="e">
        <f>POWER((1.65*B9)/0.25,2)</f>
        <v>#DIV/0!</v>
      </c>
    </row>
    <row r="16" spans="1:7">
      <c r="A16" s="90" t="s">
        <v>835</v>
      </c>
      <c r="B16" s="4" t="e">
        <f>POWER((1.96*B4)/0.25,2)</f>
        <v>#DIV/0!</v>
      </c>
      <c r="C16" s="4" t="e">
        <f>POWER((1.96*B5)/0.25,2)</f>
        <v>#DIV/0!</v>
      </c>
      <c r="D16" s="4" t="e">
        <f>POWER((1.96*B6)/0.25,2)</f>
        <v>#DIV/0!</v>
      </c>
      <c r="E16" s="4" t="e">
        <f>POWER((1.96*B7)/0.25,2)</f>
        <v>#DIV/0!</v>
      </c>
      <c r="F16" s="4" t="e">
        <f>POWER((1.96*B8)/0.25,2)</f>
        <v>#DIV/0!</v>
      </c>
      <c r="G16" s="4" t="e">
        <f>POWER((1.96*B9)/0.25,2)</f>
        <v>#DIV/0!</v>
      </c>
    </row>
    <row r="17" spans="1:7">
      <c r="A17" s="90" t="s">
        <v>836</v>
      </c>
      <c r="B17" s="4" t="e">
        <f>POWER((2.58*B4)/0.25,2)</f>
        <v>#DIV/0!</v>
      </c>
      <c r="C17" s="4" t="e">
        <f>POWER((2.58*B5)/0.25,2)</f>
        <v>#DIV/0!</v>
      </c>
      <c r="D17" s="4" t="e">
        <f>POWER((2.58*B6)/0.25,2)</f>
        <v>#DIV/0!</v>
      </c>
      <c r="E17" s="4" t="e">
        <f>POWER((2.58*B7)/0.25,2)</f>
        <v>#DIV/0!</v>
      </c>
      <c r="F17" s="4" t="e">
        <f>POWER((2.58*B8)/0.25,2)</f>
        <v>#DIV/0!</v>
      </c>
      <c r="G17" s="4" t="e">
        <f>POWER((2.58*B9)/0.25,2)</f>
        <v>#DIV/0!</v>
      </c>
    </row>
    <row r="18" spans="1:7">
      <c r="A18" s="90" t="s">
        <v>837</v>
      </c>
      <c r="B18" s="4" t="e">
        <f>POWER((1.65*B4)/0.1,2)</f>
        <v>#DIV/0!</v>
      </c>
      <c r="C18" s="4" t="e">
        <f>POWER((1.65*B5)/0.1,2)</f>
        <v>#DIV/0!</v>
      </c>
      <c r="D18" s="4" t="e">
        <f>POWER((1.65*B6)/0.1,2)</f>
        <v>#DIV/0!</v>
      </c>
      <c r="E18" s="4" t="e">
        <f>POWER((1.65*B7)/0.1,2)</f>
        <v>#DIV/0!</v>
      </c>
      <c r="F18" s="4" t="e">
        <f>POWER((1.65*B8)/0.1,2)</f>
        <v>#DIV/0!</v>
      </c>
      <c r="G18" s="4" t="e">
        <f>POWER((1.65*B9)/0.1,2)</f>
        <v>#DIV/0!</v>
      </c>
    </row>
    <row r="19" spans="1:7">
      <c r="A19" s="90" t="s">
        <v>838</v>
      </c>
      <c r="B19" s="4" t="e">
        <f>POWER((1.96*B4)/0.1,2)</f>
        <v>#DIV/0!</v>
      </c>
      <c r="C19" s="4" t="e">
        <f>POWER((1.96*B5)/0.1,2)</f>
        <v>#DIV/0!</v>
      </c>
      <c r="D19" s="4" t="e">
        <f>POWER((1.96*B6)/0.1,2)</f>
        <v>#DIV/0!</v>
      </c>
      <c r="E19" s="4" t="e">
        <f>POWER((1.96*B7)/0.1,2)</f>
        <v>#DIV/0!</v>
      </c>
      <c r="F19" s="4" t="e">
        <f>POWER((1.96*B8)/0.1,2)</f>
        <v>#DIV/0!</v>
      </c>
      <c r="G19" s="4" t="e">
        <f>POWER((1.96*B9)/0.1,2)</f>
        <v>#DIV/0!</v>
      </c>
    </row>
    <row r="20" spans="1:7">
      <c r="A20" s="91" t="s">
        <v>839</v>
      </c>
      <c r="B20" s="4" t="e">
        <f>POWER((2.58*B4)/0.1,2)</f>
        <v>#DIV/0!</v>
      </c>
      <c r="C20" s="4" t="e">
        <f>POWER((2.58*B5)/0.1,2)</f>
        <v>#DIV/0!</v>
      </c>
      <c r="D20" s="4" t="e">
        <f>POWER((2.58*B6)/0.1,2)</f>
        <v>#DIV/0!</v>
      </c>
      <c r="E20" s="4" t="e">
        <f>POWER((2.58*B7)/0.1,2)</f>
        <v>#DIV/0!</v>
      </c>
      <c r="F20" s="4" t="e">
        <f>POWER((2.58*B8)/0.1,2)</f>
        <v>#DIV/0!</v>
      </c>
      <c r="G20" s="4" t="e">
        <f>POWER((2.58*B9)/0.1,2)</f>
        <v>#DIV/0!</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workbookViewId="0">
      <selection activeCell="F8" sqref="F8"/>
    </sheetView>
  </sheetViews>
  <sheetFormatPr baseColWidth="10" defaultColWidth="8.88671875" defaultRowHeight="14.4"/>
  <cols>
    <col min="1" max="6" width="12.77734375" customWidth="1"/>
    <col min="7" max="7" width="10.6640625" customWidth="1"/>
    <col min="8" max="8" width="11.109375" customWidth="1"/>
    <col min="9" max="11" width="12.77734375" customWidth="1"/>
    <col min="12" max="12" width="14.77734375" customWidth="1"/>
    <col min="13" max="13" width="13.44140625" customWidth="1"/>
    <col min="14" max="14" width="12.77734375" customWidth="1"/>
    <col min="17" max="17" width="12.77734375" customWidth="1"/>
    <col min="18" max="18" width="8.6640625" customWidth="1"/>
    <col min="19" max="19" width="10" customWidth="1"/>
    <col min="20" max="20" width="7.6640625" customWidth="1"/>
    <col min="21" max="21" width="10.5546875" customWidth="1"/>
  </cols>
  <sheetData>
    <row r="1" spans="1:23" ht="133.19999999999999" customHeight="1">
      <c r="A1" s="159" t="s">
        <v>1285</v>
      </c>
      <c r="B1" s="153"/>
      <c r="C1" s="153"/>
      <c r="D1" s="153"/>
      <c r="E1" s="153"/>
      <c r="F1" s="153"/>
      <c r="H1" s="48"/>
      <c r="I1" s="119" t="s">
        <v>1272</v>
      </c>
      <c r="J1" s="114" t="e">
        <f>AVERAGE(O4:O1004)</f>
        <v>#DIV/0!</v>
      </c>
      <c r="K1" s="115" t="s">
        <v>1284</v>
      </c>
      <c r="L1" s="116" t="e">
        <f>STDEV(O4:O1004)</f>
        <v>#DIV/0!</v>
      </c>
      <c r="M1" s="117" t="s">
        <v>1286</v>
      </c>
      <c r="N1" s="118" t="e">
        <f>CONFIDENCE(0.05,L1,Results!E3)</f>
        <v>#DIV/0!</v>
      </c>
      <c r="O1" s="120"/>
    </row>
    <row r="2" spans="1:23">
      <c r="A2" s="172" t="s">
        <v>1269</v>
      </c>
      <c r="B2" s="172"/>
      <c r="C2" s="172"/>
      <c r="D2" s="172"/>
      <c r="E2" s="172"/>
      <c r="F2" s="172"/>
      <c r="G2" s="39"/>
      <c r="I2" s="172" t="s">
        <v>1270</v>
      </c>
      <c r="J2" s="172"/>
      <c r="K2" s="172"/>
      <c r="L2" s="172"/>
      <c r="M2" s="172"/>
      <c r="N2" s="172"/>
      <c r="O2" s="1"/>
      <c r="Q2" s="173" t="s">
        <v>1528</v>
      </c>
      <c r="R2" s="173"/>
      <c r="S2" s="173"/>
      <c r="T2" s="173"/>
      <c r="U2" s="173"/>
      <c r="V2" s="173"/>
      <c r="W2" s="173"/>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4" t="s">
        <v>1527</v>
      </c>
      <c r="W3" s="164"/>
    </row>
    <row r="4" spans="1:23">
      <c r="A4" s="52"/>
      <c r="B4" s="52"/>
      <c r="C4" s="52"/>
      <c r="D4" s="52"/>
      <c r="E4" s="52"/>
      <c r="F4" s="52"/>
      <c r="G4" s="54">
        <f>SUM(A4:F4)</f>
        <v>0</v>
      </c>
      <c r="I4" s="55" t="str">
        <f t="shared" ref="I4:I49" si="0">IF(G4&gt;0,A4/G4,"")</f>
        <v/>
      </c>
      <c r="J4" s="55" t="str">
        <f t="shared" ref="J4:J49" si="1">IF(G4&gt;0,B4/G4,"")</f>
        <v/>
      </c>
      <c r="K4" s="55" t="str">
        <f t="shared" ref="K4:K49" si="2">IF(G4&gt;0,C4/G4,"")</f>
        <v/>
      </c>
      <c r="L4" s="55" t="str">
        <f t="shared" ref="L4:L49" si="3">IF(G4&gt;0,D4/G4,"")</f>
        <v/>
      </c>
      <c r="M4" s="55" t="str">
        <f t="shared" ref="M4:M49" si="4">IF(G4&gt;0,E4/G4,"")</f>
        <v/>
      </c>
      <c r="N4" s="55" t="str">
        <f t="shared" ref="N4:N49" si="5">IF(G4&gt;0,F4/G4,"")</f>
        <v/>
      </c>
      <c r="O4" s="89" t="str">
        <f>IF(G4&gt;0,DT!AC4*I4+DT!AD4*J4+DT!AE4*K4+DT!AF4*L4+DT!AG4*M4+DT!AH4*N4,"")</f>
        <v/>
      </c>
      <c r="Q4" s="131" t="str">
        <f>VLOOKUP(Read_First!B5,Items!A1:BI50,54,FALSE)</f>
        <v>Attractiveness</v>
      </c>
      <c r="R4" s="6" t="e">
        <f>AVERAGE(A4:A1004)</f>
        <v>#DIV/0!</v>
      </c>
      <c r="S4" s="6" t="e">
        <f>STDEV(A4:A1004)</f>
        <v>#DIV/0!</v>
      </c>
      <c r="T4" s="1">
        <f>COUNTA(A4:A1004)</f>
        <v>0</v>
      </c>
      <c r="U4" s="6" t="e">
        <f t="shared" ref="U4:U9" si="6">CONFIDENCE(0.05, S4, T4)</f>
        <v>#DIV/0!</v>
      </c>
      <c r="V4" s="6" t="e">
        <f>R4-U4</f>
        <v>#DIV/0!</v>
      </c>
      <c r="W4" s="6" t="e">
        <f>R4+U4</f>
        <v>#DIV/0!</v>
      </c>
    </row>
    <row r="5" spans="1:23">
      <c r="A5" s="47"/>
      <c r="B5" s="47"/>
      <c r="C5" s="47"/>
      <c r="D5" s="47"/>
      <c r="E5" s="47"/>
      <c r="F5" s="47"/>
      <c r="G5" s="1">
        <f t="shared" ref="G5:G68" si="7">SUM(A5:F5)</f>
        <v>0</v>
      </c>
      <c r="I5" s="6" t="str">
        <f t="shared" si="0"/>
        <v/>
      </c>
      <c r="J5" s="6" t="str">
        <f t="shared" si="1"/>
        <v/>
      </c>
      <c r="K5" s="6" t="str">
        <f t="shared" si="2"/>
        <v/>
      </c>
      <c r="L5" s="6" t="str">
        <f t="shared" si="3"/>
        <v/>
      </c>
      <c r="M5" s="6" t="str">
        <f t="shared" si="4"/>
        <v/>
      </c>
      <c r="N5" s="6" t="str">
        <f t="shared" si="5"/>
        <v/>
      </c>
      <c r="O5" s="40" t="str">
        <f>IF(G5&gt;0,DT!AC5*I5+DT!AD5*J5+DT!AE5*K5+DT!AF5*L5+DT!AG5*M5+DT!AH5*N5,"")</f>
        <v/>
      </c>
      <c r="Q5" s="131" t="str">
        <f>VLOOKUP(Read_First!B5,Items!A1:BI50,55,FALSE)</f>
        <v>Perspicuity</v>
      </c>
      <c r="R5" s="6" t="e">
        <f>AVERAGE(B4:B1004)</f>
        <v>#DIV/0!</v>
      </c>
      <c r="S5" s="6" t="e">
        <f>STDEV(B4:B1004)</f>
        <v>#DIV/0!</v>
      </c>
      <c r="T5" s="1">
        <f>COUNTA(B4:B1004)</f>
        <v>0</v>
      </c>
      <c r="U5" s="6" t="e">
        <f t="shared" si="6"/>
        <v>#DIV/0!</v>
      </c>
      <c r="V5" s="6" t="e">
        <f t="shared" ref="V5:V9" si="8">R5-U5</f>
        <v>#DIV/0!</v>
      </c>
      <c r="W5" s="6" t="e">
        <f t="shared" ref="W5:W9" si="9">R5+U5</f>
        <v>#DIV/0!</v>
      </c>
    </row>
    <row r="6" spans="1:23">
      <c r="A6" s="47"/>
      <c r="B6" s="47"/>
      <c r="C6" s="47"/>
      <c r="D6" s="47"/>
      <c r="E6" s="47"/>
      <c r="F6" s="47"/>
      <c r="G6" s="1">
        <f t="shared" si="7"/>
        <v>0</v>
      </c>
      <c r="I6" s="6" t="str">
        <f t="shared" si="0"/>
        <v/>
      </c>
      <c r="J6" s="6" t="str">
        <f t="shared" si="1"/>
        <v/>
      </c>
      <c r="K6" s="6" t="str">
        <f t="shared" si="2"/>
        <v/>
      </c>
      <c r="L6" s="6" t="str">
        <f t="shared" si="3"/>
        <v/>
      </c>
      <c r="M6" s="6" t="str">
        <f t="shared" si="4"/>
        <v/>
      </c>
      <c r="N6" s="6" t="str">
        <f t="shared" si="5"/>
        <v/>
      </c>
      <c r="O6" s="40" t="str">
        <f>IF(G6&gt;0,DT!AC6*I6+DT!AD6*J6+DT!AE6*K6+DT!AF6*L6+DT!AG6*M6+DT!AH6*N6,"")</f>
        <v/>
      </c>
      <c r="Q6" s="131" t="str">
        <f>VLOOKUP(Read_First!B5,Items!A1:BI50,56,FALSE)</f>
        <v>Efficiency</v>
      </c>
      <c r="R6" s="6" t="e">
        <f>AVERAGE(C4:C1004)</f>
        <v>#DIV/0!</v>
      </c>
      <c r="S6" s="6" t="e">
        <f>STDEV(C4:C1004)</f>
        <v>#DIV/0!</v>
      </c>
      <c r="T6" s="1">
        <f>COUNTA(C4:C1004)</f>
        <v>0</v>
      </c>
      <c r="U6" s="6" t="e">
        <f t="shared" si="6"/>
        <v>#DIV/0!</v>
      </c>
      <c r="V6" s="6" t="e">
        <f t="shared" si="8"/>
        <v>#DIV/0!</v>
      </c>
      <c r="W6" s="6" t="e">
        <f t="shared" si="9"/>
        <v>#DIV/0!</v>
      </c>
    </row>
    <row r="7" spans="1:23">
      <c r="A7" s="47"/>
      <c r="B7" s="47"/>
      <c r="C7" s="47"/>
      <c r="D7" s="47"/>
      <c r="E7" s="47"/>
      <c r="F7" s="47"/>
      <c r="G7" s="1">
        <f t="shared" si="7"/>
        <v>0</v>
      </c>
      <c r="I7" s="6" t="str">
        <f t="shared" si="0"/>
        <v/>
      </c>
      <c r="J7" s="6" t="str">
        <f t="shared" si="1"/>
        <v/>
      </c>
      <c r="K7" s="6" t="str">
        <f t="shared" si="2"/>
        <v/>
      </c>
      <c r="L7" s="6" t="str">
        <f t="shared" si="3"/>
        <v/>
      </c>
      <c r="M7" s="6" t="str">
        <f t="shared" si="4"/>
        <v/>
      </c>
      <c r="N7" s="6" t="str">
        <f t="shared" si="5"/>
        <v/>
      </c>
      <c r="O7" s="40" t="str">
        <f>IF(G7&gt;0,DT!AC7*I7+DT!AD7*J7+DT!AE7*K7+DT!AF7*L7+DT!AG7*M7+DT!AH7*N7,"")</f>
        <v/>
      </c>
      <c r="Q7" s="131" t="str">
        <f>VLOOKUP(Read_First!B5,Items!A1:BI50,57,FALSE)</f>
        <v>Dependability</v>
      </c>
      <c r="R7" s="6" t="e">
        <f>AVERAGE(D4:D1004)</f>
        <v>#DIV/0!</v>
      </c>
      <c r="S7" s="6" t="e">
        <f>STDEV(D4:D1004)</f>
        <v>#DIV/0!</v>
      </c>
      <c r="T7" s="1">
        <f>COUNTA(D4:D1004)</f>
        <v>0</v>
      </c>
      <c r="U7" s="6" t="e">
        <f t="shared" si="6"/>
        <v>#DIV/0!</v>
      </c>
      <c r="V7" s="6" t="e">
        <f t="shared" si="8"/>
        <v>#DIV/0!</v>
      </c>
      <c r="W7" s="6" t="e">
        <f t="shared" si="9"/>
        <v>#DIV/0!</v>
      </c>
    </row>
    <row r="8" spans="1:23">
      <c r="A8" s="47"/>
      <c r="B8" s="47"/>
      <c r="C8" s="47"/>
      <c r="D8" s="47"/>
      <c r="E8" s="47"/>
      <c r="F8" s="47"/>
      <c r="G8" s="1">
        <f t="shared" si="7"/>
        <v>0</v>
      </c>
      <c r="I8" s="6" t="str">
        <f t="shared" si="0"/>
        <v/>
      </c>
      <c r="J8" s="6" t="str">
        <f t="shared" si="1"/>
        <v/>
      </c>
      <c r="K8" s="6" t="str">
        <f t="shared" si="2"/>
        <v/>
      </c>
      <c r="L8" s="6" t="str">
        <f t="shared" si="3"/>
        <v/>
      </c>
      <c r="M8" s="6" t="str">
        <f t="shared" si="4"/>
        <v/>
      </c>
      <c r="N8" s="6" t="str">
        <f t="shared" si="5"/>
        <v/>
      </c>
      <c r="O8" s="40" t="str">
        <f>IF(G8&gt;0,DT!AC8*I8+DT!AD8*J8+DT!AE8*K8+DT!AF8*L8+DT!AG8*M8+DT!AH8*N8,"")</f>
        <v/>
      </c>
      <c r="Q8" s="131" t="str">
        <f>VLOOKUP(Read_First!B5,Items!A1:BI50,58,FALSE)</f>
        <v>Stimulation</v>
      </c>
      <c r="R8" s="6" t="e">
        <f>AVERAGE(E4:E1004)</f>
        <v>#DIV/0!</v>
      </c>
      <c r="S8" s="6" t="e">
        <f>STDEV(E4:E1004)</f>
        <v>#DIV/0!</v>
      </c>
      <c r="T8" s="1">
        <f>COUNTA(E4:E1004)</f>
        <v>0</v>
      </c>
      <c r="U8" s="6" t="e">
        <f t="shared" si="6"/>
        <v>#DIV/0!</v>
      </c>
      <c r="V8" s="6" t="e">
        <f t="shared" si="8"/>
        <v>#DIV/0!</v>
      </c>
      <c r="W8" s="6" t="e">
        <f t="shared" si="9"/>
        <v>#DIV/0!</v>
      </c>
    </row>
    <row r="9" spans="1:23">
      <c r="A9" s="47"/>
      <c r="B9" s="47"/>
      <c r="C9" s="47"/>
      <c r="D9" s="47"/>
      <c r="E9" s="47"/>
      <c r="F9" s="47"/>
      <c r="G9" s="1">
        <f t="shared" si="7"/>
        <v>0</v>
      </c>
      <c r="I9" s="6" t="str">
        <f t="shared" si="0"/>
        <v/>
      </c>
      <c r="J9" s="6" t="str">
        <f t="shared" si="1"/>
        <v/>
      </c>
      <c r="K9" s="6" t="str">
        <f t="shared" si="2"/>
        <v/>
      </c>
      <c r="L9" s="6" t="str">
        <f t="shared" si="3"/>
        <v/>
      </c>
      <c r="M9" s="6" t="str">
        <f t="shared" si="4"/>
        <v/>
      </c>
      <c r="N9" s="6" t="str">
        <f t="shared" si="5"/>
        <v/>
      </c>
      <c r="O9" s="40" t="str">
        <f>IF(G9&gt;0,DT!AC9*I9+DT!AD9*J9+DT!AE9*K9+DT!AF9*L9+DT!AG9*M9+DT!AH9*N9,"")</f>
        <v/>
      </c>
      <c r="Q9" s="131" t="str">
        <f>VLOOKUP(Read_First!B5,Items!A1:BI50,59,FALSE)</f>
        <v>Novelty</v>
      </c>
      <c r="R9" s="6" t="e">
        <f>AVERAGE(F4:F1004)</f>
        <v>#DIV/0!</v>
      </c>
      <c r="S9" s="6" t="e">
        <f>STDEV(F4:F1004)</f>
        <v>#DIV/0!</v>
      </c>
      <c r="T9" s="1">
        <f>COUNTA(F4:F1004)</f>
        <v>0</v>
      </c>
      <c r="U9" s="6" t="e">
        <f t="shared" si="6"/>
        <v>#DIV/0!</v>
      </c>
      <c r="V9" s="6" t="e">
        <f t="shared" si="8"/>
        <v>#DIV/0!</v>
      </c>
      <c r="W9" s="6" t="e">
        <f t="shared" si="9"/>
        <v>#DIV/0!</v>
      </c>
    </row>
    <row r="10" spans="1:23">
      <c r="A10" s="47"/>
      <c r="B10" s="47"/>
      <c r="C10" s="47"/>
      <c r="D10" s="47"/>
      <c r="E10" s="47"/>
      <c r="F10" s="47"/>
      <c r="G10" s="1">
        <f t="shared" si="7"/>
        <v>0</v>
      </c>
      <c r="I10" s="6" t="str">
        <f t="shared" si="0"/>
        <v/>
      </c>
      <c r="J10" s="6" t="str">
        <f t="shared" si="1"/>
        <v/>
      </c>
      <c r="K10" s="6" t="str">
        <f t="shared" si="2"/>
        <v/>
      </c>
      <c r="L10" s="6" t="str">
        <f t="shared" si="3"/>
        <v/>
      </c>
      <c r="M10" s="6" t="str">
        <f t="shared" si="4"/>
        <v/>
      </c>
      <c r="N10" s="6" t="str">
        <f t="shared" si="5"/>
        <v/>
      </c>
      <c r="O10" s="40" t="str">
        <f>IF(G10&gt;0,DT!AC10*I10+DT!AD10*J10+DT!AE10*K10+DT!AF10*L10+DT!AG10*M10+DT!AH10*N10,"")</f>
        <v/>
      </c>
    </row>
    <row r="11" spans="1:23">
      <c r="A11" s="47"/>
      <c r="B11" s="47"/>
      <c r="C11" s="47"/>
      <c r="D11" s="47"/>
      <c r="E11" s="47"/>
      <c r="F11" s="47"/>
      <c r="G11" s="1">
        <f t="shared" si="7"/>
        <v>0</v>
      </c>
      <c r="I11" s="6" t="str">
        <f t="shared" si="0"/>
        <v/>
      </c>
      <c r="J11" s="6" t="str">
        <f t="shared" si="1"/>
        <v/>
      </c>
      <c r="K11" s="6" t="str">
        <f t="shared" si="2"/>
        <v/>
      </c>
      <c r="L11" s="6" t="str">
        <f t="shared" si="3"/>
        <v/>
      </c>
      <c r="M11" s="6" t="str">
        <f t="shared" si="4"/>
        <v/>
      </c>
      <c r="N11" s="6" t="str">
        <f t="shared" si="5"/>
        <v/>
      </c>
      <c r="O11" s="40" t="str">
        <f>IF(G11&gt;0,DT!AC11*I11+DT!AD11*J11+DT!AE11*K11+DT!AF11*L11+DT!AG11*M11+DT!AH11*N11,"")</f>
        <v/>
      </c>
    </row>
    <row r="12" spans="1:23">
      <c r="A12" s="47"/>
      <c r="B12" s="47"/>
      <c r="C12" s="47"/>
      <c r="D12" s="47"/>
      <c r="E12" s="47"/>
      <c r="F12" s="47"/>
      <c r="G12" s="1">
        <f t="shared" si="7"/>
        <v>0</v>
      </c>
      <c r="I12" s="6" t="str">
        <f t="shared" si="0"/>
        <v/>
      </c>
      <c r="J12" s="6" t="str">
        <f t="shared" si="1"/>
        <v/>
      </c>
      <c r="K12" s="6" t="str">
        <f t="shared" si="2"/>
        <v/>
      </c>
      <c r="L12" s="6" t="str">
        <f t="shared" si="3"/>
        <v/>
      </c>
      <c r="M12" s="6" t="str">
        <f t="shared" si="4"/>
        <v/>
      </c>
      <c r="N12" s="6" t="str">
        <f t="shared" si="5"/>
        <v/>
      </c>
      <c r="O12" s="40" t="str">
        <f>IF(G12&gt;0,DT!AC12*I12+DT!AD12*J12+DT!AE12*K12+DT!AF12*L12+DT!AG12*M12+DT!AH12*N12,"")</f>
        <v/>
      </c>
    </row>
    <row r="13" spans="1:23">
      <c r="A13" s="47"/>
      <c r="B13" s="47"/>
      <c r="C13" s="47"/>
      <c r="D13" s="47"/>
      <c r="E13" s="47"/>
      <c r="F13" s="47"/>
      <c r="G13" s="1">
        <f t="shared" si="7"/>
        <v>0</v>
      </c>
      <c r="I13" s="6" t="str">
        <f t="shared" si="0"/>
        <v/>
      </c>
      <c r="J13" s="6" t="str">
        <f t="shared" si="1"/>
        <v/>
      </c>
      <c r="K13" s="6" t="str">
        <f t="shared" si="2"/>
        <v/>
      </c>
      <c r="L13" s="6" t="str">
        <f t="shared" si="3"/>
        <v/>
      </c>
      <c r="M13" s="6" t="str">
        <f t="shared" si="4"/>
        <v/>
      </c>
      <c r="N13" s="6" t="str">
        <f t="shared" si="5"/>
        <v/>
      </c>
      <c r="O13" s="40" t="str">
        <f>IF(G13&gt;0,DT!AC13*I13+DT!AD13*J13+DT!AE13*K13+DT!AF13*L13+DT!AG13*M13+DT!AH13*N13,"")</f>
        <v/>
      </c>
    </row>
    <row r="14" spans="1:23">
      <c r="A14" s="47"/>
      <c r="B14" s="47"/>
      <c r="C14" s="47"/>
      <c r="D14" s="47"/>
      <c r="E14" s="47"/>
      <c r="F14" s="47"/>
      <c r="G14" s="1">
        <f t="shared" si="7"/>
        <v>0</v>
      </c>
      <c r="I14" s="6" t="str">
        <f t="shared" si="0"/>
        <v/>
      </c>
      <c r="J14" s="6" t="str">
        <f t="shared" si="1"/>
        <v/>
      </c>
      <c r="K14" s="6" t="str">
        <f t="shared" si="2"/>
        <v/>
      </c>
      <c r="L14" s="6" t="str">
        <f t="shared" si="3"/>
        <v/>
      </c>
      <c r="M14" s="6" t="str">
        <f t="shared" si="4"/>
        <v/>
      </c>
      <c r="N14" s="6" t="str">
        <f t="shared" si="5"/>
        <v/>
      </c>
      <c r="O14" s="40" t="str">
        <f>IF(G14&gt;0,DT!AC14*I14+DT!AD14*J14+DT!AE14*K14+DT!AF14*L14+DT!AG14*M14+DT!AH14*N14,"")</f>
        <v/>
      </c>
    </row>
    <row r="15" spans="1:23">
      <c r="A15" s="47"/>
      <c r="B15" s="47"/>
      <c r="C15" s="47"/>
      <c r="D15" s="47"/>
      <c r="E15" s="47"/>
      <c r="F15" s="47"/>
      <c r="G15" s="1">
        <f t="shared" si="7"/>
        <v>0</v>
      </c>
      <c r="I15" s="6" t="str">
        <f t="shared" si="0"/>
        <v/>
      </c>
      <c r="J15" s="6" t="str">
        <f t="shared" si="1"/>
        <v/>
      </c>
      <c r="K15" s="6" t="str">
        <f t="shared" si="2"/>
        <v/>
      </c>
      <c r="L15" s="6" t="str">
        <f t="shared" si="3"/>
        <v/>
      </c>
      <c r="M15" s="6" t="str">
        <f t="shared" si="4"/>
        <v/>
      </c>
      <c r="N15" s="6" t="str">
        <f t="shared" si="5"/>
        <v/>
      </c>
      <c r="O15" s="40" t="str">
        <f>IF(G15&gt;0,DT!AC15*I15+DT!AD15*J15+DT!AE15*K15+DT!AF15*L15+DT!AG15*M15+DT!AH15*N15,"")</f>
        <v/>
      </c>
    </row>
    <row r="16" spans="1:23">
      <c r="A16" s="47"/>
      <c r="B16" s="47"/>
      <c r="C16" s="47"/>
      <c r="D16" s="47"/>
      <c r="E16" s="47"/>
      <c r="F16" s="47"/>
      <c r="G16" s="1">
        <f t="shared" si="7"/>
        <v>0</v>
      </c>
      <c r="I16" s="6" t="str">
        <f t="shared" si="0"/>
        <v/>
      </c>
      <c r="J16" s="6" t="str">
        <f t="shared" si="1"/>
        <v/>
      </c>
      <c r="K16" s="6" t="str">
        <f t="shared" si="2"/>
        <v/>
      </c>
      <c r="L16" s="6" t="str">
        <f t="shared" si="3"/>
        <v/>
      </c>
      <c r="M16" s="6" t="str">
        <f t="shared" si="4"/>
        <v/>
      </c>
      <c r="N16" s="6" t="str">
        <f t="shared" si="5"/>
        <v/>
      </c>
      <c r="O16" s="40" t="str">
        <f>IF(G16&gt;0,DT!AC16*I16+DT!AD16*J16+DT!AE16*K16+DT!AF16*L16+DT!AG16*M16+DT!AH16*N16,"")</f>
        <v/>
      </c>
    </row>
    <row r="17" spans="1:15">
      <c r="A17" s="47"/>
      <c r="B17" s="47"/>
      <c r="C17" s="47"/>
      <c r="D17" s="47"/>
      <c r="E17" s="47"/>
      <c r="F17" s="47"/>
      <c r="G17" s="1">
        <f t="shared" si="7"/>
        <v>0</v>
      </c>
      <c r="I17" s="6" t="str">
        <f t="shared" si="0"/>
        <v/>
      </c>
      <c r="J17" s="6" t="str">
        <f t="shared" si="1"/>
        <v/>
      </c>
      <c r="K17" s="6" t="str">
        <f t="shared" si="2"/>
        <v/>
      </c>
      <c r="L17" s="6" t="str">
        <f t="shared" si="3"/>
        <v/>
      </c>
      <c r="M17" s="6" t="str">
        <f t="shared" si="4"/>
        <v/>
      </c>
      <c r="N17" s="6" t="str">
        <f t="shared" si="5"/>
        <v/>
      </c>
      <c r="O17" s="40" t="str">
        <f>IF(G17&gt;0,DT!AC17*I17+DT!AD17*J17+DT!AE17*K17+DT!AF17*L17+DT!AG17*M17+DT!AH17*N17,"")</f>
        <v/>
      </c>
    </row>
    <row r="18" spans="1:15">
      <c r="A18" s="47"/>
      <c r="B18" s="47"/>
      <c r="C18" s="47"/>
      <c r="D18" s="47"/>
      <c r="E18" s="47"/>
      <c r="F18" s="47"/>
      <c r="G18" s="1">
        <f t="shared" si="7"/>
        <v>0</v>
      </c>
      <c r="I18" s="6" t="str">
        <f t="shared" si="0"/>
        <v/>
      </c>
      <c r="J18" s="6" t="str">
        <f t="shared" si="1"/>
        <v/>
      </c>
      <c r="K18" s="6" t="str">
        <f t="shared" si="2"/>
        <v/>
      </c>
      <c r="L18" s="6" t="str">
        <f t="shared" si="3"/>
        <v/>
      </c>
      <c r="M18" s="6" t="str">
        <f t="shared" si="4"/>
        <v/>
      </c>
      <c r="N18" s="6" t="str">
        <f t="shared" si="5"/>
        <v/>
      </c>
      <c r="O18" s="40" t="str">
        <f>IF(G18&gt;0,DT!AC18*I18+DT!AD18*J18+DT!AE18*K18+DT!AF18*L18+DT!AG18*M18+DT!AH18*N18,"")</f>
        <v/>
      </c>
    </row>
    <row r="19" spans="1:15">
      <c r="A19" s="47"/>
      <c r="B19" s="47"/>
      <c r="C19" s="47"/>
      <c r="D19" s="47"/>
      <c r="E19" s="47"/>
      <c r="F19" s="47"/>
      <c r="G19" s="1">
        <f t="shared" si="7"/>
        <v>0</v>
      </c>
      <c r="I19" s="6" t="str">
        <f t="shared" si="0"/>
        <v/>
      </c>
      <c r="J19" s="6" t="str">
        <f t="shared" si="1"/>
        <v/>
      </c>
      <c r="K19" s="6" t="str">
        <f t="shared" si="2"/>
        <v/>
      </c>
      <c r="L19" s="6" t="str">
        <f t="shared" si="3"/>
        <v/>
      </c>
      <c r="M19" s="6" t="str">
        <f t="shared" si="4"/>
        <v/>
      </c>
      <c r="N19" s="6" t="str">
        <f t="shared" si="5"/>
        <v/>
      </c>
      <c r="O19" s="40" t="str">
        <f>IF(G19&gt;0,DT!AC19*I19+DT!AD19*J19+DT!AE19*K19+DT!AF19*L19+DT!AG19*M19+DT!AH19*N19,"")</f>
        <v/>
      </c>
    </row>
    <row r="20" spans="1:15">
      <c r="A20" s="47"/>
      <c r="B20" s="47"/>
      <c r="C20" s="47"/>
      <c r="D20" s="47"/>
      <c r="E20" s="47"/>
      <c r="F20" s="47"/>
      <c r="G20" s="1">
        <f t="shared" si="7"/>
        <v>0</v>
      </c>
      <c r="I20" s="6" t="str">
        <f t="shared" si="0"/>
        <v/>
      </c>
      <c r="J20" s="6" t="str">
        <f t="shared" si="1"/>
        <v/>
      </c>
      <c r="K20" s="6" t="str">
        <f t="shared" si="2"/>
        <v/>
      </c>
      <c r="L20" s="6" t="str">
        <f t="shared" si="3"/>
        <v/>
      </c>
      <c r="M20" s="6" t="str">
        <f t="shared" si="4"/>
        <v/>
      </c>
      <c r="N20" s="6" t="str">
        <f t="shared" si="5"/>
        <v/>
      </c>
      <c r="O20" s="40" t="str">
        <f>IF(G20&gt;0,DT!AC20*I20+DT!AD20*J20+DT!AE20*K20+DT!AF20*L20+DT!AG20*M20+DT!AH20*N20,"")</f>
        <v/>
      </c>
    </row>
    <row r="21" spans="1:15">
      <c r="A21" s="47"/>
      <c r="B21" s="47"/>
      <c r="C21" s="47"/>
      <c r="D21" s="47"/>
      <c r="E21" s="47"/>
      <c r="F21" s="47"/>
      <c r="G21" s="1">
        <f t="shared" si="7"/>
        <v>0</v>
      </c>
      <c r="I21" s="6" t="str">
        <f t="shared" si="0"/>
        <v/>
      </c>
      <c r="J21" s="6" t="str">
        <f t="shared" si="1"/>
        <v/>
      </c>
      <c r="K21" s="6" t="str">
        <f t="shared" si="2"/>
        <v/>
      </c>
      <c r="L21" s="6" t="str">
        <f t="shared" si="3"/>
        <v/>
      </c>
      <c r="M21" s="6" t="str">
        <f t="shared" si="4"/>
        <v/>
      </c>
      <c r="N21" s="6" t="str">
        <f t="shared" si="5"/>
        <v/>
      </c>
      <c r="O21" s="40" t="str">
        <f>IF(G21&gt;0,DT!AC21*I21+DT!AD21*J21+DT!AE21*K21+DT!AF21*L21+DT!AG21*M21+DT!AH21*N21,"")</f>
        <v/>
      </c>
    </row>
    <row r="22" spans="1:15">
      <c r="A22" s="47"/>
      <c r="B22" s="47"/>
      <c r="C22" s="47"/>
      <c r="D22" s="47"/>
      <c r="E22" s="47"/>
      <c r="F22" s="47"/>
      <c r="G22" s="1">
        <f t="shared" si="7"/>
        <v>0</v>
      </c>
      <c r="I22" s="6" t="str">
        <f t="shared" si="0"/>
        <v/>
      </c>
      <c r="J22" s="6" t="str">
        <f t="shared" si="1"/>
        <v/>
      </c>
      <c r="K22" s="6" t="str">
        <f t="shared" si="2"/>
        <v/>
      </c>
      <c r="L22" s="6" t="str">
        <f t="shared" si="3"/>
        <v/>
      </c>
      <c r="M22" s="6" t="str">
        <f t="shared" si="4"/>
        <v/>
      </c>
      <c r="N22" s="6" t="str">
        <f t="shared" si="5"/>
        <v/>
      </c>
      <c r="O22" s="40" t="str">
        <f>IF(G22&gt;0,DT!AC22*I22+DT!AD22*J22+DT!AE22*K22+DT!AF22*L22+DT!AG22*M22+DT!AH22*N22,"")</f>
        <v/>
      </c>
    </row>
    <row r="23" spans="1:15">
      <c r="A23" s="47"/>
      <c r="B23" s="47"/>
      <c r="C23" s="47"/>
      <c r="D23" s="47"/>
      <c r="E23" s="47"/>
      <c r="F23" s="47"/>
      <c r="G23" s="1">
        <f t="shared" si="7"/>
        <v>0</v>
      </c>
      <c r="I23" s="6" t="str">
        <f t="shared" si="0"/>
        <v/>
      </c>
      <c r="J23" s="6" t="str">
        <f t="shared" si="1"/>
        <v/>
      </c>
      <c r="K23" s="6" t="str">
        <f t="shared" si="2"/>
        <v/>
      </c>
      <c r="L23" s="6" t="str">
        <f t="shared" si="3"/>
        <v/>
      </c>
      <c r="M23" s="6" t="str">
        <f t="shared" si="4"/>
        <v/>
      </c>
      <c r="N23" s="6" t="str">
        <f t="shared" si="5"/>
        <v/>
      </c>
      <c r="O23" s="40" t="str">
        <f>IF(G23&gt;0,DT!AC23*I23+DT!AD23*J23+DT!AE23*K23+DT!AF23*L23+DT!AG23*M23+DT!AH23*N23,"")</f>
        <v/>
      </c>
    </row>
    <row r="24" spans="1:15">
      <c r="A24" s="47"/>
      <c r="B24" s="47"/>
      <c r="C24" s="47"/>
      <c r="D24" s="47"/>
      <c r="E24" s="47"/>
      <c r="F24" s="47"/>
      <c r="G24" s="1">
        <f t="shared" si="7"/>
        <v>0</v>
      </c>
      <c r="I24" s="6" t="str">
        <f t="shared" si="0"/>
        <v/>
      </c>
      <c r="J24" s="6" t="str">
        <f t="shared" si="1"/>
        <v/>
      </c>
      <c r="K24" s="6" t="str">
        <f t="shared" si="2"/>
        <v/>
      </c>
      <c r="L24" s="6" t="str">
        <f t="shared" si="3"/>
        <v/>
      </c>
      <c r="M24" s="6" t="str">
        <f t="shared" si="4"/>
        <v/>
      </c>
      <c r="N24" s="6" t="str">
        <f t="shared" si="5"/>
        <v/>
      </c>
      <c r="O24" s="40" t="str">
        <f>IF(G24&gt;0,DT!AC24*I24+DT!AD24*J24+DT!AE24*K24+DT!AF24*L24+DT!AG24*M24+DT!AH24*N24,"")</f>
        <v/>
      </c>
    </row>
    <row r="25" spans="1:15">
      <c r="A25" s="47"/>
      <c r="B25" s="47"/>
      <c r="C25" s="47"/>
      <c r="D25" s="47"/>
      <c r="E25" s="47"/>
      <c r="F25" s="47"/>
      <c r="G25" s="1">
        <f t="shared" si="7"/>
        <v>0</v>
      </c>
      <c r="I25" s="6" t="str">
        <f t="shared" si="0"/>
        <v/>
      </c>
      <c r="J25" s="6" t="str">
        <f t="shared" si="1"/>
        <v/>
      </c>
      <c r="K25" s="6" t="str">
        <f t="shared" si="2"/>
        <v/>
      </c>
      <c r="L25" s="6" t="str">
        <f t="shared" si="3"/>
        <v/>
      </c>
      <c r="M25" s="6" t="str">
        <f t="shared" si="4"/>
        <v/>
      </c>
      <c r="N25" s="6" t="str">
        <f t="shared" si="5"/>
        <v/>
      </c>
      <c r="O25" s="40" t="str">
        <f>IF(G25&gt;0,DT!AC25*I25+DT!AD25*J25+DT!AE25*K25+DT!AF25*L25+DT!AG25*M25+DT!AH25*N25,"")</f>
        <v/>
      </c>
    </row>
    <row r="26" spans="1:15">
      <c r="A26" s="47"/>
      <c r="B26" s="47"/>
      <c r="C26" s="47"/>
      <c r="D26" s="47"/>
      <c r="E26" s="47"/>
      <c r="F26" s="47"/>
      <c r="G26" s="1">
        <f t="shared" si="7"/>
        <v>0</v>
      </c>
      <c r="I26" s="6" t="str">
        <f t="shared" si="0"/>
        <v/>
      </c>
      <c r="J26" s="6" t="str">
        <f t="shared" si="1"/>
        <v/>
      </c>
      <c r="K26" s="6" t="str">
        <f t="shared" si="2"/>
        <v/>
      </c>
      <c r="L26" s="6" t="str">
        <f t="shared" si="3"/>
        <v/>
      </c>
      <c r="M26" s="6" t="str">
        <f t="shared" si="4"/>
        <v/>
      </c>
      <c r="N26" s="6" t="str">
        <f t="shared" si="5"/>
        <v/>
      </c>
      <c r="O26" s="40" t="str">
        <f>IF(G26&gt;0,DT!AC26*I26+DT!AD26*J26+DT!AE26*K26+DT!AF26*L26+DT!AG26*M26+DT!AH26*N26,"")</f>
        <v/>
      </c>
    </row>
    <row r="27" spans="1:15">
      <c r="A27" s="47"/>
      <c r="B27" s="47"/>
      <c r="C27" s="47"/>
      <c r="D27" s="47"/>
      <c r="E27" s="47"/>
      <c r="F27" s="47"/>
      <c r="G27" s="1">
        <f t="shared" si="7"/>
        <v>0</v>
      </c>
      <c r="I27" s="6" t="str">
        <f t="shared" si="0"/>
        <v/>
      </c>
      <c r="J27" s="6" t="str">
        <f t="shared" si="1"/>
        <v/>
      </c>
      <c r="K27" s="6" t="str">
        <f t="shared" si="2"/>
        <v/>
      </c>
      <c r="L27" s="6" t="str">
        <f t="shared" si="3"/>
        <v/>
      </c>
      <c r="M27" s="6" t="str">
        <f t="shared" si="4"/>
        <v/>
      </c>
      <c r="N27" s="6" t="str">
        <f t="shared" si="5"/>
        <v/>
      </c>
      <c r="O27" s="40" t="str">
        <f>IF(G27&gt;0,DT!AC27*I27+DT!AD27*J27+DT!AE27*K27+DT!AF27*L27+DT!AG27*M27+DT!AH27*N27,"")</f>
        <v/>
      </c>
    </row>
    <row r="28" spans="1:15">
      <c r="A28" s="47"/>
      <c r="B28" s="47"/>
      <c r="C28" s="47"/>
      <c r="D28" s="47"/>
      <c r="E28" s="47"/>
      <c r="F28" s="47"/>
      <c r="G28" s="1">
        <f t="shared" si="7"/>
        <v>0</v>
      </c>
      <c r="I28" s="6" t="str">
        <f t="shared" si="0"/>
        <v/>
      </c>
      <c r="J28" s="6" t="str">
        <f t="shared" si="1"/>
        <v/>
      </c>
      <c r="K28" s="6" t="str">
        <f t="shared" si="2"/>
        <v/>
      </c>
      <c r="L28" s="6" t="str">
        <f t="shared" si="3"/>
        <v/>
      </c>
      <c r="M28" s="6" t="str">
        <f t="shared" si="4"/>
        <v/>
      </c>
      <c r="N28" s="6" t="str">
        <f t="shared" si="5"/>
        <v/>
      </c>
      <c r="O28" s="40" t="str">
        <f>IF(G28&gt;0,DT!AC28*I28+DT!AD28*J28+DT!AE28*K28+DT!AF28*L28+DT!AG28*M28+DT!AH28*N28,"")</f>
        <v/>
      </c>
    </row>
    <row r="29" spans="1:15">
      <c r="A29" s="47"/>
      <c r="B29" s="47"/>
      <c r="C29" s="47"/>
      <c r="D29" s="47"/>
      <c r="E29" s="47"/>
      <c r="F29" s="47"/>
      <c r="G29" s="1">
        <f t="shared" si="7"/>
        <v>0</v>
      </c>
      <c r="I29" s="6" t="str">
        <f t="shared" si="0"/>
        <v/>
      </c>
      <c r="J29" s="6" t="str">
        <f t="shared" si="1"/>
        <v/>
      </c>
      <c r="K29" s="6" t="str">
        <f t="shared" si="2"/>
        <v/>
      </c>
      <c r="L29" s="6" t="str">
        <f t="shared" si="3"/>
        <v/>
      </c>
      <c r="M29" s="6" t="str">
        <f t="shared" si="4"/>
        <v/>
      </c>
      <c r="N29" s="6" t="str">
        <f t="shared" si="5"/>
        <v/>
      </c>
      <c r="O29" s="40" t="str">
        <f>IF(G29&gt;0,DT!AC29*I29+DT!AD29*J29+DT!AE29*K29+DT!AF29*L29+DT!AG29*M29+DT!AH29*N29,"")</f>
        <v/>
      </c>
    </row>
    <row r="30" spans="1:15">
      <c r="A30" s="47"/>
      <c r="B30" s="47"/>
      <c r="C30" s="47"/>
      <c r="D30" s="47"/>
      <c r="E30" s="47"/>
      <c r="F30" s="47"/>
      <c r="G30" s="1">
        <f t="shared" si="7"/>
        <v>0</v>
      </c>
      <c r="I30" s="6" t="str">
        <f t="shared" si="0"/>
        <v/>
      </c>
      <c r="J30" s="6" t="str">
        <f t="shared" si="1"/>
        <v/>
      </c>
      <c r="K30" s="6" t="str">
        <f t="shared" si="2"/>
        <v/>
      </c>
      <c r="L30" s="6" t="str">
        <f t="shared" si="3"/>
        <v/>
      </c>
      <c r="M30" s="6" t="str">
        <f t="shared" si="4"/>
        <v/>
      </c>
      <c r="N30" s="6" t="str">
        <f t="shared" si="5"/>
        <v/>
      </c>
      <c r="O30" s="40" t="str">
        <f>IF(G30&gt;0,DT!AC30*I30+DT!AD30*J30+DT!AE30*K30+DT!AF30*L30+DT!AG30*M30+DT!AH30*N30,"")</f>
        <v/>
      </c>
    </row>
    <row r="31" spans="1:15">
      <c r="A31" s="47"/>
      <c r="B31" s="47"/>
      <c r="C31" s="47"/>
      <c r="D31" s="47"/>
      <c r="E31" s="47"/>
      <c r="F31" s="47"/>
      <c r="G31" s="1">
        <f t="shared" si="7"/>
        <v>0</v>
      </c>
      <c r="I31" s="6" t="str">
        <f t="shared" si="0"/>
        <v/>
      </c>
      <c r="J31" s="6" t="str">
        <f t="shared" si="1"/>
        <v/>
      </c>
      <c r="K31" s="6" t="str">
        <f t="shared" si="2"/>
        <v/>
      </c>
      <c r="L31" s="6" t="str">
        <f t="shared" si="3"/>
        <v/>
      </c>
      <c r="M31" s="6" t="str">
        <f t="shared" si="4"/>
        <v/>
      </c>
      <c r="N31" s="6" t="str">
        <f t="shared" si="5"/>
        <v/>
      </c>
      <c r="O31" s="40" t="str">
        <f>IF(G31&gt;0,DT!AC31*I31+DT!AD31*J31+DT!AE31*K31+DT!AF31*L31+DT!AG31*M31+DT!AH31*N31,"")</f>
        <v/>
      </c>
    </row>
    <row r="32" spans="1:15">
      <c r="A32" s="47"/>
      <c r="B32" s="47"/>
      <c r="C32" s="47"/>
      <c r="D32" s="47"/>
      <c r="E32" s="47"/>
      <c r="F32" s="47"/>
      <c r="G32" s="1">
        <f t="shared" si="7"/>
        <v>0</v>
      </c>
      <c r="I32" s="6" t="str">
        <f t="shared" si="0"/>
        <v/>
      </c>
      <c r="J32" s="6" t="str">
        <f t="shared" si="1"/>
        <v/>
      </c>
      <c r="K32" s="6" t="str">
        <f t="shared" si="2"/>
        <v/>
      </c>
      <c r="L32" s="6" t="str">
        <f t="shared" si="3"/>
        <v/>
      </c>
      <c r="M32" s="6" t="str">
        <f t="shared" si="4"/>
        <v/>
      </c>
      <c r="N32" s="6" t="str">
        <f t="shared" si="5"/>
        <v/>
      </c>
      <c r="O32" s="40" t="str">
        <f>IF(G32&gt;0,DT!AC32*I32+DT!AD32*J32+DT!AE32*K32+DT!AF32*L32+DT!AG32*M32+DT!AH32*N32,"")</f>
        <v/>
      </c>
    </row>
    <row r="33" spans="1:15">
      <c r="A33" s="47"/>
      <c r="B33" s="47"/>
      <c r="C33" s="47"/>
      <c r="D33" s="47"/>
      <c r="E33" s="47"/>
      <c r="F33" s="47"/>
      <c r="G33" s="1">
        <f t="shared" si="7"/>
        <v>0</v>
      </c>
      <c r="I33" s="6" t="str">
        <f t="shared" si="0"/>
        <v/>
      </c>
      <c r="J33" s="6" t="str">
        <f t="shared" si="1"/>
        <v/>
      </c>
      <c r="K33" s="6" t="str">
        <f t="shared" si="2"/>
        <v/>
      </c>
      <c r="L33" s="6" t="str">
        <f t="shared" si="3"/>
        <v/>
      </c>
      <c r="M33" s="6" t="str">
        <f t="shared" si="4"/>
        <v/>
      </c>
      <c r="N33" s="6" t="str">
        <f t="shared" si="5"/>
        <v/>
      </c>
      <c r="O33" s="40" t="str">
        <f>IF(G33&gt;0,DT!AC33*I33+DT!AD33*J33+DT!AE33*K33+DT!AF33*L33+DT!AG33*M33+DT!AH33*N33,"")</f>
        <v/>
      </c>
    </row>
    <row r="34" spans="1:15">
      <c r="A34" s="47"/>
      <c r="B34" s="47"/>
      <c r="C34" s="47"/>
      <c r="D34" s="47"/>
      <c r="E34" s="47"/>
      <c r="F34" s="47"/>
      <c r="G34" s="1">
        <f t="shared" si="7"/>
        <v>0</v>
      </c>
      <c r="I34" s="6" t="str">
        <f t="shared" si="0"/>
        <v/>
      </c>
      <c r="J34" s="6" t="str">
        <f t="shared" si="1"/>
        <v/>
      </c>
      <c r="K34" s="6" t="str">
        <f t="shared" si="2"/>
        <v/>
      </c>
      <c r="L34" s="6" t="str">
        <f t="shared" si="3"/>
        <v/>
      </c>
      <c r="M34" s="6" t="str">
        <f t="shared" si="4"/>
        <v/>
      </c>
      <c r="N34" s="6" t="str">
        <f t="shared" si="5"/>
        <v/>
      </c>
      <c r="O34" s="40" t="str">
        <f>IF(G34&gt;0,DT!AC34*I34+DT!AD34*J34+DT!AE34*K34+DT!AF34*L34+DT!AG34*M34+DT!AH34*N34,"")</f>
        <v/>
      </c>
    </row>
    <row r="35" spans="1:15">
      <c r="A35" s="47"/>
      <c r="B35" s="47"/>
      <c r="C35" s="47"/>
      <c r="D35" s="47"/>
      <c r="E35" s="47"/>
      <c r="F35" s="47"/>
      <c r="G35" s="1">
        <f t="shared" si="7"/>
        <v>0</v>
      </c>
      <c r="I35" s="6" t="str">
        <f t="shared" si="0"/>
        <v/>
      </c>
      <c r="J35" s="6" t="str">
        <f t="shared" si="1"/>
        <v/>
      </c>
      <c r="K35" s="6" t="str">
        <f t="shared" si="2"/>
        <v/>
      </c>
      <c r="L35" s="6" t="str">
        <f t="shared" si="3"/>
        <v/>
      </c>
      <c r="M35" s="6" t="str">
        <f t="shared" si="4"/>
        <v/>
      </c>
      <c r="N35" s="6" t="str">
        <f t="shared" si="5"/>
        <v/>
      </c>
      <c r="O35" s="40" t="str">
        <f>IF(G35&gt;0,DT!AC35*I35+DT!AD35*J35+DT!AE35*K35+DT!AF35*L35+DT!AG35*M35+DT!AH35*N35,"")</f>
        <v/>
      </c>
    </row>
    <row r="36" spans="1:15">
      <c r="A36" s="47"/>
      <c r="B36" s="47"/>
      <c r="C36" s="47"/>
      <c r="D36" s="47"/>
      <c r="E36" s="47"/>
      <c r="F36" s="47"/>
      <c r="G36" s="1">
        <f t="shared" si="7"/>
        <v>0</v>
      </c>
      <c r="I36" s="6" t="str">
        <f t="shared" si="0"/>
        <v/>
      </c>
      <c r="J36" s="6" t="str">
        <f t="shared" si="1"/>
        <v/>
      </c>
      <c r="K36" s="6" t="str">
        <f t="shared" si="2"/>
        <v/>
      </c>
      <c r="L36" s="6" t="str">
        <f t="shared" si="3"/>
        <v/>
      </c>
      <c r="M36" s="6" t="str">
        <f t="shared" si="4"/>
        <v/>
      </c>
      <c r="N36" s="6" t="str">
        <f t="shared" si="5"/>
        <v/>
      </c>
      <c r="O36" s="40" t="str">
        <f>IF(G36&gt;0,DT!AC36*I36+DT!AD36*J36+DT!AE36*K36+DT!AF36*L36+DT!AG36*M36+DT!AH36*N36,"")</f>
        <v/>
      </c>
    </row>
    <row r="37" spans="1:15">
      <c r="A37" s="47"/>
      <c r="B37" s="47"/>
      <c r="C37" s="47"/>
      <c r="D37" s="47"/>
      <c r="E37" s="47"/>
      <c r="F37" s="47"/>
      <c r="G37" s="1">
        <f t="shared" si="7"/>
        <v>0</v>
      </c>
      <c r="I37" s="6" t="str">
        <f t="shared" si="0"/>
        <v/>
      </c>
      <c r="J37" s="6" t="str">
        <f t="shared" si="1"/>
        <v/>
      </c>
      <c r="K37" s="6" t="str">
        <f t="shared" si="2"/>
        <v/>
      </c>
      <c r="L37" s="6" t="str">
        <f t="shared" si="3"/>
        <v/>
      </c>
      <c r="M37" s="6" t="str">
        <f t="shared" si="4"/>
        <v/>
      </c>
      <c r="N37" s="6" t="str">
        <f t="shared" si="5"/>
        <v/>
      </c>
      <c r="O37" s="40" t="str">
        <f>IF(G37&gt;0,DT!AC37*I37+DT!AD37*J37+DT!AE37*K37+DT!AF37*L37+DT!AG37*M37+DT!AH37*N37,"")</f>
        <v/>
      </c>
    </row>
    <row r="38" spans="1:15">
      <c r="A38" s="47"/>
      <c r="B38" s="47"/>
      <c r="C38" s="47"/>
      <c r="D38" s="47"/>
      <c r="E38" s="47"/>
      <c r="F38" s="47"/>
      <c r="G38" s="1">
        <f t="shared" si="7"/>
        <v>0</v>
      </c>
      <c r="I38" s="6" t="str">
        <f t="shared" si="0"/>
        <v/>
      </c>
      <c r="J38" s="6" t="str">
        <f t="shared" si="1"/>
        <v/>
      </c>
      <c r="K38" s="6" t="str">
        <f t="shared" si="2"/>
        <v/>
      </c>
      <c r="L38" s="6" t="str">
        <f t="shared" si="3"/>
        <v/>
      </c>
      <c r="M38" s="6" t="str">
        <f t="shared" si="4"/>
        <v/>
      </c>
      <c r="N38" s="6" t="str">
        <f t="shared" si="5"/>
        <v/>
      </c>
      <c r="O38" s="40" t="str">
        <f>IF(G38&gt;0,DT!AC38*I38+DT!AD38*J38+DT!AE38*K38+DT!AF38*L38+DT!AG38*M38+DT!AH38*N38,"")</f>
        <v/>
      </c>
    </row>
    <row r="39" spans="1:15">
      <c r="A39" s="47"/>
      <c r="B39" s="47"/>
      <c r="C39" s="47"/>
      <c r="D39" s="47"/>
      <c r="E39" s="47"/>
      <c r="F39" s="47"/>
      <c r="G39" s="1">
        <f t="shared" si="7"/>
        <v>0</v>
      </c>
      <c r="I39" s="6" t="str">
        <f t="shared" si="0"/>
        <v/>
      </c>
      <c r="J39" s="6" t="str">
        <f t="shared" si="1"/>
        <v/>
      </c>
      <c r="K39" s="6" t="str">
        <f t="shared" si="2"/>
        <v/>
      </c>
      <c r="L39" s="6" t="str">
        <f t="shared" si="3"/>
        <v/>
      </c>
      <c r="M39" s="6" t="str">
        <f t="shared" si="4"/>
        <v/>
      </c>
      <c r="N39" s="6" t="str">
        <f t="shared" si="5"/>
        <v/>
      </c>
      <c r="O39" s="40" t="str">
        <f>IF(G39&gt;0,DT!AC39*I39+DT!AD39*J39+DT!AE39*K39+DT!AF39*L39+DT!AG39*M39+DT!AH39*N39,"")</f>
        <v/>
      </c>
    </row>
    <row r="40" spans="1:15">
      <c r="A40" s="47"/>
      <c r="B40" s="47"/>
      <c r="C40" s="47"/>
      <c r="D40" s="47"/>
      <c r="E40" s="47"/>
      <c r="F40" s="47"/>
      <c r="G40" s="1">
        <f t="shared" si="7"/>
        <v>0</v>
      </c>
      <c r="I40" s="6" t="str">
        <f t="shared" si="0"/>
        <v/>
      </c>
      <c r="J40" s="6" t="str">
        <f t="shared" si="1"/>
        <v/>
      </c>
      <c r="K40" s="6" t="str">
        <f t="shared" si="2"/>
        <v/>
      </c>
      <c r="L40" s="6" t="str">
        <f t="shared" si="3"/>
        <v/>
      </c>
      <c r="M40" s="6" t="str">
        <f t="shared" si="4"/>
        <v/>
      </c>
      <c r="N40" s="6" t="str">
        <f t="shared" si="5"/>
        <v/>
      </c>
      <c r="O40" s="40" t="str">
        <f>IF(G40&gt;0,DT!AC40*I40+DT!AD40*J40+DT!AE40*K40+DT!AF40*L40+DT!AG40*M40+DT!AH40*N40,"")</f>
        <v/>
      </c>
    </row>
    <row r="41" spans="1:15">
      <c r="A41" s="47"/>
      <c r="B41" s="47"/>
      <c r="C41" s="47"/>
      <c r="D41" s="47"/>
      <c r="E41" s="47"/>
      <c r="F41" s="47"/>
      <c r="G41" s="1">
        <f t="shared" si="7"/>
        <v>0</v>
      </c>
      <c r="I41" s="6" t="str">
        <f t="shared" si="0"/>
        <v/>
      </c>
      <c r="J41" s="6" t="str">
        <f t="shared" si="1"/>
        <v/>
      </c>
      <c r="K41" s="6" t="str">
        <f t="shared" si="2"/>
        <v/>
      </c>
      <c r="L41" s="6" t="str">
        <f t="shared" si="3"/>
        <v/>
      </c>
      <c r="M41" s="6" t="str">
        <f t="shared" si="4"/>
        <v/>
      </c>
      <c r="N41" s="6" t="str">
        <f t="shared" si="5"/>
        <v/>
      </c>
      <c r="O41" s="40" t="str">
        <f>IF(G41&gt;0,DT!AC41*I41+DT!AD41*J41+DT!AE41*K41+DT!AF41*L41+DT!AG41*M41+DT!AH41*N41,"")</f>
        <v/>
      </c>
    </row>
    <row r="42" spans="1:15">
      <c r="A42" s="47"/>
      <c r="B42" s="47"/>
      <c r="C42" s="47"/>
      <c r="D42" s="47"/>
      <c r="E42" s="47"/>
      <c r="F42" s="47"/>
      <c r="G42" s="1">
        <f t="shared" si="7"/>
        <v>0</v>
      </c>
      <c r="I42" s="6" t="str">
        <f t="shared" si="0"/>
        <v/>
      </c>
      <c r="J42" s="6" t="str">
        <f t="shared" si="1"/>
        <v/>
      </c>
      <c r="K42" s="6" t="str">
        <f t="shared" si="2"/>
        <v/>
      </c>
      <c r="L42" s="6" t="str">
        <f t="shared" si="3"/>
        <v/>
      </c>
      <c r="M42" s="6" t="str">
        <f t="shared" si="4"/>
        <v/>
      </c>
      <c r="N42" s="6" t="str">
        <f t="shared" si="5"/>
        <v/>
      </c>
      <c r="O42" s="40" t="str">
        <f>IF(G42&gt;0,DT!AC42*I42+DT!AD42*J42+DT!AE42*K42+DT!AF42*L42+DT!AG42*M42+DT!AH42*N42,"")</f>
        <v/>
      </c>
    </row>
    <row r="43" spans="1:15">
      <c r="A43" s="47"/>
      <c r="B43" s="47"/>
      <c r="C43" s="47"/>
      <c r="D43" s="47"/>
      <c r="E43" s="47"/>
      <c r="F43" s="47"/>
      <c r="G43" s="1">
        <f t="shared" si="7"/>
        <v>0</v>
      </c>
      <c r="I43" s="6" t="str">
        <f t="shared" si="0"/>
        <v/>
      </c>
      <c r="J43" s="6" t="str">
        <f t="shared" si="1"/>
        <v/>
      </c>
      <c r="K43" s="6" t="str">
        <f t="shared" si="2"/>
        <v/>
      </c>
      <c r="L43" s="6" t="str">
        <f t="shared" si="3"/>
        <v/>
      </c>
      <c r="M43" s="6" t="str">
        <f t="shared" si="4"/>
        <v/>
      </c>
      <c r="N43" s="6" t="str">
        <f t="shared" si="5"/>
        <v/>
      </c>
      <c r="O43" s="40" t="str">
        <f>IF(G43&gt;0,DT!AC43*I43+DT!AD43*J43+DT!AE43*K43+DT!AF43*L43+DT!AG43*M43+DT!AH43*N43,"")</f>
        <v/>
      </c>
    </row>
    <row r="44" spans="1:15">
      <c r="A44" s="47"/>
      <c r="B44" s="47"/>
      <c r="C44" s="47"/>
      <c r="D44" s="47"/>
      <c r="E44" s="47"/>
      <c r="F44" s="47"/>
      <c r="G44" s="1">
        <f t="shared" si="7"/>
        <v>0</v>
      </c>
      <c r="I44" s="6" t="str">
        <f t="shared" si="0"/>
        <v/>
      </c>
      <c r="J44" s="6" t="str">
        <f t="shared" si="1"/>
        <v/>
      </c>
      <c r="K44" s="6" t="str">
        <f t="shared" si="2"/>
        <v/>
      </c>
      <c r="L44" s="6" t="str">
        <f t="shared" si="3"/>
        <v/>
      </c>
      <c r="M44" s="6" t="str">
        <f t="shared" si="4"/>
        <v/>
      </c>
      <c r="N44" s="6" t="str">
        <f t="shared" si="5"/>
        <v/>
      </c>
      <c r="O44" s="40" t="str">
        <f>IF(G44&gt;0,DT!AC44*I44+DT!AD44*J44+DT!AE44*K44+DT!AF44*L44+DT!AG44*M44+DT!AH44*N44,"")</f>
        <v/>
      </c>
    </row>
    <row r="45" spans="1:15">
      <c r="A45" s="47"/>
      <c r="B45" s="47"/>
      <c r="C45" s="47"/>
      <c r="D45" s="47"/>
      <c r="E45" s="47"/>
      <c r="F45" s="47"/>
      <c r="G45" s="1">
        <f t="shared" si="7"/>
        <v>0</v>
      </c>
      <c r="I45" s="6" t="str">
        <f t="shared" si="0"/>
        <v/>
      </c>
      <c r="J45" s="6" t="str">
        <f t="shared" si="1"/>
        <v/>
      </c>
      <c r="K45" s="6" t="str">
        <f t="shared" si="2"/>
        <v/>
      </c>
      <c r="L45" s="6" t="str">
        <f t="shared" si="3"/>
        <v/>
      </c>
      <c r="M45" s="6" t="str">
        <f t="shared" si="4"/>
        <v/>
      </c>
      <c r="N45" s="6" t="str">
        <f t="shared" si="5"/>
        <v/>
      </c>
      <c r="O45" s="40" t="str">
        <f>IF(G45&gt;0,DT!AC45*I45+DT!AD45*J45+DT!AE45*K45+DT!AF45*L45+DT!AG45*M45+DT!AH45*N45,"")</f>
        <v/>
      </c>
    </row>
    <row r="46" spans="1:15">
      <c r="A46" s="47"/>
      <c r="B46" s="47"/>
      <c r="C46" s="47"/>
      <c r="D46" s="47"/>
      <c r="E46" s="47"/>
      <c r="F46" s="47"/>
      <c r="G46" s="1">
        <f t="shared" si="7"/>
        <v>0</v>
      </c>
      <c r="I46" s="6" t="str">
        <f t="shared" si="0"/>
        <v/>
      </c>
      <c r="J46" s="6" t="str">
        <f t="shared" si="1"/>
        <v/>
      </c>
      <c r="K46" s="6" t="str">
        <f t="shared" si="2"/>
        <v/>
      </c>
      <c r="L46" s="6" t="str">
        <f t="shared" si="3"/>
        <v/>
      </c>
      <c r="M46" s="6" t="str">
        <f t="shared" si="4"/>
        <v/>
      </c>
      <c r="N46" s="6" t="str">
        <f t="shared" si="5"/>
        <v/>
      </c>
      <c r="O46" s="40" t="str">
        <f>IF(G46&gt;0,DT!AC46*I46+DT!AD46*J46+DT!AE46*K46+DT!AF46*L46+DT!AG46*M46+DT!AH46*N46,"")</f>
        <v/>
      </c>
    </row>
    <row r="47" spans="1:15">
      <c r="A47" s="47"/>
      <c r="B47" s="47"/>
      <c r="C47" s="47"/>
      <c r="D47" s="47"/>
      <c r="E47" s="47"/>
      <c r="F47" s="47"/>
      <c r="G47" s="1">
        <f t="shared" si="7"/>
        <v>0</v>
      </c>
      <c r="I47" s="6" t="str">
        <f t="shared" si="0"/>
        <v/>
      </c>
      <c r="J47" s="6" t="str">
        <f t="shared" si="1"/>
        <v/>
      </c>
      <c r="K47" s="6" t="str">
        <f t="shared" si="2"/>
        <v/>
      </c>
      <c r="L47" s="6" t="str">
        <f t="shared" si="3"/>
        <v/>
      </c>
      <c r="M47" s="6" t="str">
        <f t="shared" si="4"/>
        <v/>
      </c>
      <c r="N47" s="6" t="str">
        <f t="shared" si="5"/>
        <v/>
      </c>
      <c r="O47" s="40" t="str">
        <f>IF(G47&gt;0,DT!AC47*I47+DT!AD47*J47+DT!AE47*K47+DT!AF47*L47+DT!AG47*M47+DT!AH47*N47,"")</f>
        <v/>
      </c>
    </row>
    <row r="48" spans="1:15">
      <c r="A48" s="47"/>
      <c r="B48" s="47"/>
      <c r="C48" s="47"/>
      <c r="D48" s="47"/>
      <c r="E48" s="47"/>
      <c r="F48" s="47"/>
      <c r="G48" s="1">
        <f t="shared" si="7"/>
        <v>0</v>
      </c>
      <c r="I48" s="6" t="str">
        <f t="shared" si="0"/>
        <v/>
      </c>
      <c r="J48" s="6" t="str">
        <f t="shared" si="1"/>
        <v/>
      </c>
      <c r="K48" s="6" t="str">
        <f t="shared" si="2"/>
        <v/>
      </c>
      <c r="L48" s="6" t="str">
        <f t="shared" si="3"/>
        <v/>
      </c>
      <c r="M48" s="6" t="str">
        <f t="shared" si="4"/>
        <v/>
      </c>
      <c r="N48" s="6" t="str">
        <f t="shared" si="5"/>
        <v/>
      </c>
      <c r="O48" s="40" t="str">
        <f>IF(G48&gt;0,DT!AC48*I48+DT!AD48*J48+DT!AE48*K48+DT!AF48*L48+DT!AG48*M48+DT!AH48*N48,"")</f>
        <v/>
      </c>
    </row>
    <row r="49" spans="1:15">
      <c r="A49" s="47"/>
      <c r="B49" s="47"/>
      <c r="C49" s="47"/>
      <c r="D49" s="47"/>
      <c r="E49" s="47"/>
      <c r="F49" s="47"/>
      <c r="G49" s="1">
        <f t="shared" si="7"/>
        <v>0</v>
      </c>
      <c r="I49" s="6" t="str">
        <f t="shared" si="0"/>
        <v/>
      </c>
      <c r="J49" s="6" t="str">
        <f t="shared" si="1"/>
        <v/>
      </c>
      <c r="K49" s="6" t="str">
        <f t="shared" si="2"/>
        <v/>
      </c>
      <c r="L49" s="6" t="str">
        <f t="shared" si="3"/>
        <v/>
      </c>
      <c r="M49" s="6" t="str">
        <f t="shared" si="4"/>
        <v/>
      </c>
      <c r="N49" s="6" t="str">
        <f t="shared" si="5"/>
        <v/>
      </c>
      <c r="O49" s="40" t="str">
        <f>IF(G49&gt;0,DT!AC49*I49+DT!AD49*J49+DT!AE49*K49+DT!AF49*L49+DT!AG49*M49+DT!AH49*N49,"")</f>
        <v/>
      </c>
    </row>
    <row r="50" spans="1:15">
      <c r="A50" s="47"/>
      <c r="B50" s="47"/>
      <c r="C50" s="47"/>
      <c r="D50" s="47"/>
      <c r="E50" s="47"/>
      <c r="F50" s="47"/>
      <c r="G50" s="1">
        <f t="shared" si="7"/>
        <v>0</v>
      </c>
      <c r="I50" s="6" t="str">
        <f>IF(G50&gt;0,A50/G50,"")</f>
        <v/>
      </c>
      <c r="J50" s="6" t="str">
        <f>IF(G50&gt;0,B50/G50,"")</f>
        <v/>
      </c>
      <c r="K50" s="6" t="str">
        <f>IF(G50&gt;0,C50/G50,"")</f>
        <v/>
      </c>
      <c r="L50" s="6" t="str">
        <f>IF(G50&gt;0,D50/G50,"")</f>
        <v/>
      </c>
      <c r="M50" s="6" t="str">
        <f>IF(G50&gt;0,E50/G50,"")</f>
        <v/>
      </c>
      <c r="N50" s="6" t="str">
        <f>IF(G50&gt;0,F50/G50,"")</f>
        <v/>
      </c>
      <c r="O50" s="40" t="str">
        <f>IF(G50&gt;0,DT!AC50*I50+DT!AD50*J50+DT!AE50*K50+DT!AF50*L50+DT!AG50*M50+DT!AH50*N50,"")</f>
        <v/>
      </c>
    </row>
    <row r="51" spans="1:15">
      <c r="A51" s="47"/>
      <c r="B51" s="47"/>
      <c r="C51" s="47"/>
      <c r="D51" s="47"/>
      <c r="E51" s="47"/>
      <c r="F51" s="47"/>
      <c r="G51" s="1">
        <f t="shared" si="7"/>
        <v>0</v>
      </c>
      <c r="I51" s="6" t="str">
        <f>IF(G51&gt;0,A51/G51,"")</f>
        <v/>
      </c>
      <c r="J51" s="6" t="str">
        <f>IF(G51&gt;0,B51/G51,"")</f>
        <v/>
      </c>
      <c r="K51" s="6" t="str">
        <f>IF(G51&gt;0,C51/G51,"")</f>
        <v/>
      </c>
      <c r="L51" s="6" t="str">
        <f>IF(G51&gt;0,D51/G51,"")</f>
        <v/>
      </c>
      <c r="M51" s="6" t="str">
        <f>IF(G51&gt;0,E51/G51,"")</f>
        <v/>
      </c>
      <c r="N51" s="6" t="str">
        <f>IF(G51&gt;0,F51/G51,"")</f>
        <v/>
      </c>
      <c r="O51" s="40" t="str">
        <f>IF(G51&gt;0,DT!AC51*I51+DT!AD51*J51+DT!AE51*K51+DT!AF51*L51+DT!AG51*M51+DT!AH51*N51,"")</f>
        <v/>
      </c>
    </row>
    <row r="52" spans="1:15">
      <c r="A52" s="47"/>
      <c r="B52" s="47"/>
      <c r="C52" s="47"/>
      <c r="D52" s="47"/>
      <c r="E52" s="47"/>
      <c r="F52" s="47"/>
      <c r="G52" s="1">
        <f t="shared" si="7"/>
        <v>0</v>
      </c>
      <c r="I52" s="6" t="str">
        <f t="shared" ref="I52:I115" si="10">IF(G52&gt;0,A52/G52,"")</f>
        <v/>
      </c>
      <c r="J52" s="6" t="str">
        <f t="shared" ref="J52:J115" si="11">IF(G52&gt;0,B52/G52,"")</f>
        <v/>
      </c>
      <c r="K52" s="6" t="str">
        <f t="shared" ref="K52:K115" si="12">IF(G52&gt;0,C52/G52,"")</f>
        <v/>
      </c>
      <c r="L52" s="6" t="str">
        <f t="shared" ref="L52:L115" si="13">IF(G52&gt;0,D52/G52,"")</f>
        <v/>
      </c>
      <c r="M52" s="6" t="str">
        <f t="shared" ref="M52:M115" si="14">IF(G52&gt;0,E52/G52,"")</f>
        <v/>
      </c>
      <c r="N52" s="6" t="str">
        <f t="shared" ref="N52:N115" si="15">IF(G52&gt;0,F52/G52,"")</f>
        <v/>
      </c>
      <c r="O52" s="40" t="str">
        <f>IF(G52&gt;0,DT!AC52*I52+DT!AD52*J52+DT!AE52*K52+DT!AF52*L52+DT!AG52*M52+DT!AH52*N52,"")</f>
        <v/>
      </c>
    </row>
    <row r="53" spans="1:15">
      <c r="A53" s="47"/>
      <c r="B53" s="47"/>
      <c r="C53" s="47"/>
      <c r="D53" s="47"/>
      <c r="E53" s="47"/>
      <c r="F53" s="47"/>
      <c r="G53" s="1">
        <f t="shared" si="7"/>
        <v>0</v>
      </c>
      <c r="I53" s="6" t="str">
        <f t="shared" si="10"/>
        <v/>
      </c>
      <c r="J53" s="6" t="str">
        <f t="shared" si="11"/>
        <v/>
      </c>
      <c r="K53" s="6" t="str">
        <f t="shared" si="12"/>
        <v/>
      </c>
      <c r="L53" s="6" t="str">
        <f t="shared" si="13"/>
        <v/>
      </c>
      <c r="M53" s="6" t="str">
        <f t="shared" si="14"/>
        <v/>
      </c>
      <c r="N53" s="6" t="str">
        <f t="shared" si="15"/>
        <v/>
      </c>
      <c r="O53" s="40" t="str">
        <f>IF(G53&gt;0,DT!AC53*I53+DT!AD53*J53+DT!AE53*K53+DT!AF53*L53+DT!AG53*M53+DT!AH53*N53,"")</f>
        <v/>
      </c>
    </row>
    <row r="54" spans="1:15">
      <c r="A54" s="47"/>
      <c r="B54" s="47"/>
      <c r="C54" s="47"/>
      <c r="D54" s="47"/>
      <c r="E54" s="47"/>
      <c r="F54" s="47"/>
      <c r="G54" s="1">
        <f t="shared" si="7"/>
        <v>0</v>
      </c>
      <c r="I54" s="6" t="str">
        <f t="shared" si="10"/>
        <v/>
      </c>
      <c r="J54" s="6" t="str">
        <f t="shared" si="11"/>
        <v/>
      </c>
      <c r="K54" s="6" t="str">
        <f t="shared" si="12"/>
        <v/>
      </c>
      <c r="L54" s="6" t="str">
        <f t="shared" si="13"/>
        <v/>
      </c>
      <c r="M54" s="6" t="str">
        <f t="shared" si="14"/>
        <v/>
      </c>
      <c r="N54" s="6" t="str">
        <f t="shared" si="15"/>
        <v/>
      </c>
      <c r="O54" s="40" t="str">
        <f>IF(G54&gt;0,DT!AC54*I54+DT!AD54*J54+DT!AE54*K54+DT!AF54*L54+DT!AG54*M54+DT!AH54*N54,"")</f>
        <v/>
      </c>
    </row>
    <row r="55" spans="1:15">
      <c r="A55" s="47"/>
      <c r="B55" s="47"/>
      <c r="C55" s="47"/>
      <c r="D55" s="47"/>
      <c r="E55" s="47"/>
      <c r="F55" s="47"/>
      <c r="G55" s="1">
        <f t="shared" si="7"/>
        <v>0</v>
      </c>
      <c r="I55" s="6" t="str">
        <f t="shared" si="10"/>
        <v/>
      </c>
      <c r="J55" s="6" t="str">
        <f t="shared" si="11"/>
        <v/>
      </c>
      <c r="K55" s="6" t="str">
        <f t="shared" si="12"/>
        <v/>
      </c>
      <c r="L55" s="6" t="str">
        <f t="shared" si="13"/>
        <v/>
      </c>
      <c r="M55" s="6" t="str">
        <f t="shared" si="14"/>
        <v/>
      </c>
      <c r="N55" s="6" t="str">
        <f t="shared" si="15"/>
        <v/>
      </c>
      <c r="O55" s="40" t="str">
        <f>IF(G55&gt;0,DT!AC55*I55+DT!AD55*J55+DT!AE55*K55+DT!AF55*L55+DT!AG55*M55+DT!AH55*N55,"")</f>
        <v/>
      </c>
    </row>
    <row r="56" spans="1:15">
      <c r="A56" s="47"/>
      <c r="B56" s="47"/>
      <c r="C56" s="47"/>
      <c r="D56" s="47"/>
      <c r="E56" s="47"/>
      <c r="F56" s="47"/>
      <c r="G56" s="1">
        <f t="shared" si="7"/>
        <v>0</v>
      </c>
      <c r="I56" s="6" t="str">
        <f t="shared" si="10"/>
        <v/>
      </c>
      <c r="J56" s="6" t="str">
        <f t="shared" si="11"/>
        <v/>
      </c>
      <c r="K56" s="6" t="str">
        <f t="shared" si="12"/>
        <v/>
      </c>
      <c r="L56" s="6" t="str">
        <f t="shared" si="13"/>
        <v/>
      </c>
      <c r="M56" s="6" t="str">
        <f t="shared" si="14"/>
        <v/>
      </c>
      <c r="N56" s="6" t="str">
        <f t="shared" si="15"/>
        <v/>
      </c>
      <c r="O56" s="40" t="str">
        <f>IF(G56&gt;0,DT!AC56*I56+DT!AD56*J56+DT!AE56*K56+DT!AF56*L56+DT!AG56*M56+DT!AH56*N56,"")</f>
        <v/>
      </c>
    </row>
    <row r="57" spans="1:15">
      <c r="A57" s="47"/>
      <c r="B57" s="47"/>
      <c r="C57" s="47"/>
      <c r="D57" s="47"/>
      <c r="E57" s="47"/>
      <c r="F57" s="47"/>
      <c r="G57" s="1">
        <f t="shared" si="7"/>
        <v>0</v>
      </c>
      <c r="I57" s="6" t="str">
        <f t="shared" si="10"/>
        <v/>
      </c>
      <c r="J57" s="6" t="str">
        <f t="shared" si="11"/>
        <v/>
      </c>
      <c r="K57" s="6" t="str">
        <f t="shared" si="12"/>
        <v/>
      </c>
      <c r="L57" s="6" t="str">
        <f t="shared" si="13"/>
        <v/>
      </c>
      <c r="M57" s="6" t="str">
        <f t="shared" si="14"/>
        <v/>
      </c>
      <c r="N57" s="6" t="str">
        <f t="shared" si="15"/>
        <v/>
      </c>
      <c r="O57" s="40" t="str">
        <f>IF(G57&gt;0,DT!AC57*I57+DT!AD57*J57+DT!AE57*K57+DT!AF57*L57+DT!AG57*M57+DT!AH57*N57,"")</f>
        <v/>
      </c>
    </row>
    <row r="58" spans="1:15">
      <c r="A58" s="47"/>
      <c r="B58" s="47"/>
      <c r="C58" s="47"/>
      <c r="D58" s="47"/>
      <c r="E58" s="47"/>
      <c r="F58" s="47"/>
      <c r="G58" s="1">
        <f t="shared" si="7"/>
        <v>0</v>
      </c>
      <c r="I58" s="6" t="str">
        <f t="shared" si="10"/>
        <v/>
      </c>
      <c r="J58" s="6" t="str">
        <f t="shared" si="11"/>
        <v/>
      </c>
      <c r="K58" s="6" t="str">
        <f t="shared" si="12"/>
        <v/>
      </c>
      <c r="L58" s="6" t="str">
        <f t="shared" si="13"/>
        <v/>
      </c>
      <c r="M58" s="6" t="str">
        <f t="shared" si="14"/>
        <v/>
      </c>
      <c r="N58" s="6" t="str">
        <f t="shared" si="15"/>
        <v/>
      </c>
      <c r="O58" s="40" t="str">
        <f>IF(G58&gt;0,DT!AC58*I58+DT!AD58*J58+DT!AE58*K58+DT!AF58*L58+DT!AG58*M58+DT!AH58*N58,"")</f>
        <v/>
      </c>
    </row>
    <row r="59" spans="1:15">
      <c r="A59" s="47"/>
      <c r="B59" s="47"/>
      <c r="C59" s="47"/>
      <c r="D59" s="47"/>
      <c r="E59" s="47"/>
      <c r="F59" s="47"/>
      <c r="G59" s="1">
        <f t="shared" si="7"/>
        <v>0</v>
      </c>
      <c r="I59" s="6" t="str">
        <f t="shared" si="10"/>
        <v/>
      </c>
      <c r="J59" s="6" t="str">
        <f t="shared" si="11"/>
        <v/>
      </c>
      <c r="K59" s="6" t="str">
        <f t="shared" si="12"/>
        <v/>
      </c>
      <c r="L59" s="6" t="str">
        <f t="shared" si="13"/>
        <v/>
      </c>
      <c r="M59" s="6" t="str">
        <f t="shared" si="14"/>
        <v/>
      </c>
      <c r="N59" s="6" t="str">
        <f t="shared" si="15"/>
        <v/>
      </c>
      <c r="O59" s="40" t="str">
        <f>IF(G59&gt;0,DT!AC59*I59+DT!AD59*J59+DT!AE59*K59+DT!AF59*L59+DT!AG59*M59+DT!AH59*N59,"")</f>
        <v/>
      </c>
    </row>
    <row r="60" spans="1:15">
      <c r="A60" s="47"/>
      <c r="B60" s="47"/>
      <c r="C60" s="47"/>
      <c r="D60" s="47"/>
      <c r="E60" s="47"/>
      <c r="F60" s="47"/>
      <c r="G60" s="1">
        <f t="shared" si="7"/>
        <v>0</v>
      </c>
      <c r="I60" s="6" t="str">
        <f t="shared" si="10"/>
        <v/>
      </c>
      <c r="J60" s="6" t="str">
        <f t="shared" si="11"/>
        <v/>
      </c>
      <c r="K60" s="6" t="str">
        <f t="shared" si="12"/>
        <v/>
      </c>
      <c r="L60" s="6" t="str">
        <f t="shared" si="13"/>
        <v/>
      </c>
      <c r="M60" s="6" t="str">
        <f t="shared" si="14"/>
        <v/>
      </c>
      <c r="N60" s="6" t="str">
        <f t="shared" si="15"/>
        <v/>
      </c>
      <c r="O60" s="40" t="str">
        <f>IF(G60&gt;0,DT!AC60*I60+DT!AD60*J60+DT!AE60*K60+DT!AF60*L60+DT!AG60*M60+DT!AH60*N60,"")</f>
        <v/>
      </c>
    </row>
    <row r="61" spans="1:15">
      <c r="A61" s="47"/>
      <c r="B61" s="47"/>
      <c r="C61" s="47"/>
      <c r="D61" s="47"/>
      <c r="E61" s="47"/>
      <c r="F61" s="47"/>
      <c r="G61" s="1">
        <f t="shared" si="7"/>
        <v>0</v>
      </c>
      <c r="I61" s="6" t="str">
        <f t="shared" si="10"/>
        <v/>
      </c>
      <c r="J61" s="6" t="str">
        <f t="shared" si="11"/>
        <v/>
      </c>
      <c r="K61" s="6" t="str">
        <f t="shared" si="12"/>
        <v/>
      </c>
      <c r="L61" s="6" t="str">
        <f t="shared" si="13"/>
        <v/>
      </c>
      <c r="M61" s="6" t="str">
        <f t="shared" si="14"/>
        <v/>
      </c>
      <c r="N61" s="6" t="str">
        <f t="shared" si="15"/>
        <v/>
      </c>
      <c r="O61" s="40" t="str">
        <f>IF(G61&gt;0,DT!AC61*I61+DT!AD61*J61+DT!AE61*K61+DT!AF61*L61+DT!AG61*M61+DT!AH61*N61,"")</f>
        <v/>
      </c>
    </row>
    <row r="62" spans="1:15">
      <c r="A62" s="47"/>
      <c r="B62" s="47"/>
      <c r="C62" s="47"/>
      <c r="D62" s="47"/>
      <c r="E62" s="47"/>
      <c r="F62" s="47"/>
      <c r="G62" s="1">
        <f t="shared" si="7"/>
        <v>0</v>
      </c>
      <c r="I62" s="6" t="str">
        <f t="shared" si="10"/>
        <v/>
      </c>
      <c r="J62" s="6" t="str">
        <f t="shared" si="11"/>
        <v/>
      </c>
      <c r="K62" s="6" t="str">
        <f t="shared" si="12"/>
        <v/>
      </c>
      <c r="L62" s="6" t="str">
        <f t="shared" si="13"/>
        <v/>
      </c>
      <c r="M62" s="6" t="str">
        <f t="shared" si="14"/>
        <v/>
      </c>
      <c r="N62" s="6" t="str">
        <f t="shared" si="15"/>
        <v/>
      </c>
      <c r="O62" s="40" t="str">
        <f>IF(G62&gt;0,DT!AC62*I62+DT!AD62*J62+DT!AE62*K62+DT!AF62*L62+DT!AG62*M62+DT!AH62*N62,"")</f>
        <v/>
      </c>
    </row>
    <row r="63" spans="1:15">
      <c r="A63" s="47"/>
      <c r="B63" s="47"/>
      <c r="C63" s="47"/>
      <c r="D63" s="47"/>
      <c r="E63" s="47"/>
      <c r="F63" s="47"/>
      <c r="G63" s="1">
        <f t="shared" si="7"/>
        <v>0</v>
      </c>
      <c r="I63" s="6" t="str">
        <f t="shared" si="10"/>
        <v/>
      </c>
      <c r="J63" s="6" t="str">
        <f t="shared" si="11"/>
        <v/>
      </c>
      <c r="K63" s="6" t="str">
        <f t="shared" si="12"/>
        <v/>
      </c>
      <c r="L63" s="6" t="str">
        <f t="shared" si="13"/>
        <v/>
      </c>
      <c r="M63" s="6" t="str">
        <f t="shared" si="14"/>
        <v/>
      </c>
      <c r="N63" s="6" t="str">
        <f t="shared" si="15"/>
        <v/>
      </c>
      <c r="O63" s="40" t="str">
        <f>IF(G63&gt;0,DT!AC63*I63+DT!AD63*J63+DT!AE63*K63+DT!AF63*L63+DT!AG63*M63+DT!AH63*N63,"")</f>
        <v/>
      </c>
    </row>
    <row r="64" spans="1:15">
      <c r="A64" s="47"/>
      <c r="B64" s="47"/>
      <c r="C64" s="47"/>
      <c r="D64" s="47"/>
      <c r="E64" s="47"/>
      <c r="F64" s="47"/>
      <c r="G64" s="1">
        <f t="shared" si="7"/>
        <v>0</v>
      </c>
      <c r="I64" s="6" t="str">
        <f t="shared" si="10"/>
        <v/>
      </c>
      <c r="J64" s="6" t="str">
        <f t="shared" si="11"/>
        <v/>
      </c>
      <c r="K64" s="6" t="str">
        <f t="shared" si="12"/>
        <v/>
      </c>
      <c r="L64" s="6" t="str">
        <f t="shared" si="13"/>
        <v/>
      </c>
      <c r="M64" s="6" t="str">
        <f t="shared" si="14"/>
        <v/>
      </c>
      <c r="N64" s="6" t="str">
        <f t="shared" si="15"/>
        <v/>
      </c>
      <c r="O64" s="40" t="str">
        <f>IF(G64&gt;0,DT!AC64*I64+DT!AD64*J64+DT!AE64*K64+DT!AF64*L64+DT!AG64*M64+DT!AH64*N64,"")</f>
        <v/>
      </c>
    </row>
    <row r="65" spans="1:15">
      <c r="A65" s="47"/>
      <c r="B65" s="47"/>
      <c r="C65" s="47"/>
      <c r="D65" s="47"/>
      <c r="E65" s="47"/>
      <c r="F65" s="47"/>
      <c r="G65" s="1">
        <f t="shared" si="7"/>
        <v>0</v>
      </c>
      <c r="I65" s="6" t="str">
        <f t="shared" si="10"/>
        <v/>
      </c>
      <c r="J65" s="6" t="str">
        <f t="shared" si="11"/>
        <v/>
      </c>
      <c r="K65" s="6" t="str">
        <f t="shared" si="12"/>
        <v/>
      </c>
      <c r="L65" s="6" t="str">
        <f t="shared" si="13"/>
        <v/>
      </c>
      <c r="M65" s="6" t="str">
        <f t="shared" si="14"/>
        <v/>
      </c>
      <c r="N65" s="6" t="str">
        <f t="shared" si="15"/>
        <v/>
      </c>
      <c r="O65" s="40" t="str">
        <f>IF(G65&gt;0,DT!AC65*I65+DT!AD65*J65+DT!AE65*K65+DT!AF65*L65+DT!AG65*M65+DT!AH65*N65,"")</f>
        <v/>
      </c>
    </row>
    <row r="66" spans="1:15">
      <c r="A66" s="47"/>
      <c r="B66" s="47"/>
      <c r="C66" s="47"/>
      <c r="D66" s="47"/>
      <c r="E66" s="47"/>
      <c r="F66" s="47"/>
      <c r="G66" s="1">
        <f t="shared" si="7"/>
        <v>0</v>
      </c>
      <c r="I66" s="6" t="str">
        <f t="shared" si="10"/>
        <v/>
      </c>
      <c r="J66" s="6" t="str">
        <f t="shared" si="11"/>
        <v/>
      </c>
      <c r="K66" s="6" t="str">
        <f t="shared" si="12"/>
        <v/>
      </c>
      <c r="L66" s="6" t="str">
        <f t="shared" si="13"/>
        <v/>
      </c>
      <c r="M66" s="6" t="str">
        <f t="shared" si="14"/>
        <v/>
      </c>
      <c r="N66" s="6" t="str">
        <f t="shared" si="15"/>
        <v/>
      </c>
      <c r="O66" s="40" t="str">
        <f>IF(G66&gt;0,DT!AC66*I66+DT!AD66*J66+DT!AE66*K66+DT!AF66*L66+DT!AG66*M66+DT!AH66*N66,"")</f>
        <v/>
      </c>
    </row>
    <row r="67" spans="1:15">
      <c r="A67" s="47"/>
      <c r="B67" s="47"/>
      <c r="C67" s="47"/>
      <c r="D67" s="47"/>
      <c r="E67" s="47"/>
      <c r="F67" s="47"/>
      <c r="G67" s="1">
        <f t="shared" si="7"/>
        <v>0</v>
      </c>
      <c r="I67" s="6" t="str">
        <f t="shared" si="10"/>
        <v/>
      </c>
      <c r="J67" s="6" t="str">
        <f t="shared" si="11"/>
        <v/>
      </c>
      <c r="K67" s="6" t="str">
        <f t="shared" si="12"/>
        <v/>
      </c>
      <c r="L67" s="6" t="str">
        <f t="shared" si="13"/>
        <v/>
      </c>
      <c r="M67" s="6" t="str">
        <f t="shared" si="14"/>
        <v/>
      </c>
      <c r="N67" s="6" t="str">
        <f t="shared" si="15"/>
        <v/>
      </c>
      <c r="O67" s="40" t="str">
        <f>IF(G67&gt;0,DT!AC67*I67+DT!AD67*J67+DT!AE67*K67+DT!AF67*L67+DT!AG67*M67+DT!AH67*N67,"")</f>
        <v/>
      </c>
    </row>
    <row r="68" spans="1:15">
      <c r="A68" s="47"/>
      <c r="B68" s="47"/>
      <c r="C68" s="47"/>
      <c r="D68" s="47"/>
      <c r="E68" s="47"/>
      <c r="F68" s="47"/>
      <c r="G68" s="1">
        <f t="shared" si="7"/>
        <v>0</v>
      </c>
      <c r="I68" s="6" t="str">
        <f t="shared" si="10"/>
        <v/>
      </c>
      <c r="J68" s="6" t="str">
        <f t="shared" si="11"/>
        <v/>
      </c>
      <c r="K68" s="6" t="str">
        <f t="shared" si="12"/>
        <v/>
      </c>
      <c r="L68" s="6" t="str">
        <f t="shared" si="13"/>
        <v/>
      </c>
      <c r="M68" s="6" t="str">
        <f t="shared" si="14"/>
        <v/>
      </c>
      <c r="N68" s="6" t="str">
        <f t="shared" si="15"/>
        <v/>
      </c>
      <c r="O68" s="40" t="str">
        <f>IF(G68&gt;0,DT!AC68*I68+DT!AD68*J68+DT!AE68*K68+DT!AF68*L68+DT!AG68*M68+DT!AH68*N68,"")</f>
        <v/>
      </c>
    </row>
    <row r="69" spans="1:15">
      <c r="A69" s="47"/>
      <c r="B69" s="47"/>
      <c r="C69" s="47"/>
      <c r="D69" s="47"/>
      <c r="E69" s="47"/>
      <c r="F69" s="47"/>
      <c r="G69" s="1">
        <f t="shared" ref="G69:G132" si="16">SUM(A69:F69)</f>
        <v>0</v>
      </c>
      <c r="I69" s="6" t="str">
        <f t="shared" si="10"/>
        <v/>
      </c>
      <c r="J69" s="6" t="str">
        <f t="shared" si="11"/>
        <v/>
      </c>
      <c r="K69" s="6" t="str">
        <f t="shared" si="12"/>
        <v/>
      </c>
      <c r="L69" s="6" t="str">
        <f t="shared" si="13"/>
        <v/>
      </c>
      <c r="M69" s="6" t="str">
        <f t="shared" si="14"/>
        <v/>
      </c>
      <c r="N69" s="6" t="str">
        <f t="shared" si="15"/>
        <v/>
      </c>
      <c r="O69" s="40" t="str">
        <f>IF(G69&gt;0,DT!AC69*I69+DT!AD69*J69+DT!AE69*K69+DT!AF69*L69+DT!AG69*M69+DT!AH69*N69,"")</f>
        <v/>
      </c>
    </row>
    <row r="70" spans="1:15">
      <c r="A70" s="47"/>
      <c r="B70" s="47"/>
      <c r="C70" s="47"/>
      <c r="D70" s="47"/>
      <c r="E70" s="47"/>
      <c r="F70" s="47"/>
      <c r="G70" s="1">
        <f t="shared" si="16"/>
        <v>0</v>
      </c>
      <c r="I70" s="6" t="str">
        <f t="shared" si="10"/>
        <v/>
      </c>
      <c r="J70" s="6" t="str">
        <f t="shared" si="11"/>
        <v/>
      </c>
      <c r="K70" s="6" t="str">
        <f t="shared" si="12"/>
        <v/>
      </c>
      <c r="L70" s="6" t="str">
        <f t="shared" si="13"/>
        <v/>
      </c>
      <c r="M70" s="6" t="str">
        <f t="shared" si="14"/>
        <v/>
      </c>
      <c r="N70" s="6" t="str">
        <f t="shared" si="15"/>
        <v/>
      </c>
      <c r="O70" s="40" t="str">
        <f>IF(G70&gt;0,DT!AC70*I70+DT!AD70*J70+DT!AE70*K70+DT!AF70*L70+DT!AG70*M70+DT!AH70*N70,"")</f>
        <v/>
      </c>
    </row>
    <row r="71" spans="1:15">
      <c r="A71" s="47"/>
      <c r="B71" s="47"/>
      <c r="C71" s="47"/>
      <c r="D71" s="47"/>
      <c r="E71" s="47"/>
      <c r="F71" s="47"/>
      <c r="G71" s="1">
        <f t="shared" si="16"/>
        <v>0</v>
      </c>
      <c r="I71" s="6" t="str">
        <f t="shared" si="10"/>
        <v/>
      </c>
      <c r="J71" s="6" t="str">
        <f t="shared" si="11"/>
        <v/>
      </c>
      <c r="K71" s="6" t="str">
        <f t="shared" si="12"/>
        <v/>
      </c>
      <c r="L71" s="6" t="str">
        <f t="shared" si="13"/>
        <v/>
      </c>
      <c r="M71" s="6" t="str">
        <f t="shared" si="14"/>
        <v/>
      </c>
      <c r="N71" s="6" t="str">
        <f t="shared" si="15"/>
        <v/>
      </c>
      <c r="O71" s="40" t="str">
        <f>IF(G71&gt;0,DT!AC71*I71+DT!AD71*J71+DT!AE71*K71+DT!AF71*L71+DT!AG71*M71+DT!AH71*N71,"")</f>
        <v/>
      </c>
    </row>
    <row r="72" spans="1:15">
      <c r="A72" s="47"/>
      <c r="B72" s="47"/>
      <c r="C72" s="47"/>
      <c r="D72" s="47"/>
      <c r="E72" s="47"/>
      <c r="F72" s="47"/>
      <c r="G72" s="1">
        <f t="shared" si="16"/>
        <v>0</v>
      </c>
      <c r="I72" s="6" t="str">
        <f t="shared" si="10"/>
        <v/>
      </c>
      <c r="J72" s="6" t="str">
        <f t="shared" si="11"/>
        <v/>
      </c>
      <c r="K72" s="6" t="str">
        <f t="shared" si="12"/>
        <v/>
      </c>
      <c r="L72" s="6" t="str">
        <f t="shared" si="13"/>
        <v/>
      </c>
      <c r="M72" s="6" t="str">
        <f t="shared" si="14"/>
        <v/>
      </c>
      <c r="N72" s="6" t="str">
        <f t="shared" si="15"/>
        <v/>
      </c>
      <c r="O72" s="40" t="str">
        <f>IF(G72&gt;0,DT!AC72*I72+DT!AD72*J72+DT!AE72*K72+DT!AF72*L72+DT!AG72*M72+DT!AH72*N72,"")</f>
        <v/>
      </c>
    </row>
    <row r="73" spans="1:15">
      <c r="A73" s="47"/>
      <c r="B73" s="47"/>
      <c r="C73" s="47"/>
      <c r="D73" s="47"/>
      <c r="E73" s="47"/>
      <c r="F73" s="47"/>
      <c r="G73" s="1">
        <f t="shared" si="16"/>
        <v>0</v>
      </c>
      <c r="I73" s="6" t="str">
        <f t="shared" si="10"/>
        <v/>
      </c>
      <c r="J73" s="6" t="str">
        <f t="shared" si="11"/>
        <v/>
      </c>
      <c r="K73" s="6" t="str">
        <f t="shared" si="12"/>
        <v/>
      </c>
      <c r="L73" s="6" t="str">
        <f t="shared" si="13"/>
        <v/>
      </c>
      <c r="M73" s="6" t="str">
        <f t="shared" si="14"/>
        <v/>
      </c>
      <c r="N73" s="6" t="str">
        <f t="shared" si="15"/>
        <v/>
      </c>
      <c r="O73" s="40" t="str">
        <f>IF(G73&gt;0,DT!AC73*I73+DT!AD73*J73+DT!AE73*K73+DT!AF73*L73+DT!AG73*M73+DT!AH73*N73,"")</f>
        <v/>
      </c>
    </row>
    <row r="74" spans="1:15">
      <c r="A74" s="47"/>
      <c r="B74" s="47"/>
      <c r="C74" s="47"/>
      <c r="D74" s="47"/>
      <c r="E74" s="47"/>
      <c r="F74" s="47"/>
      <c r="G74" s="1">
        <f t="shared" si="16"/>
        <v>0</v>
      </c>
      <c r="I74" s="6" t="str">
        <f t="shared" si="10"/>
        <v/>
      </c>
      <c r="J74" s="6" t="str">
        <f t="shared" si="11"/>
        <v/>
      </c>
      <c r="K74" s="6" t="str">
        <f t="shared" si="12"/>
        <v/>
      </c>
      <c r="L74" s="6" t="str">
        <f t="shared" si="13"/>
        <v/>
      </c>
      <c r="M74" s="6" t="str">
        <f t="shared" si="14"/>
        <v/>
      </c>
      <c r="N74" s="6" t="str">
        <f t="shared" si="15"/>
        <v/>
      </c>
      <c r="O74" s="40" t="str">
        <f>IF(G74&gt;0,DT!AC74*I74+DT!AD74*J74+DT!AE74*K74+DT!AF74*L74+DT!AG74*M74+DT!AH74*N74,"")</f>
        <v/>
      </c>
    </row>
    <row r="75" spans="1:15">
      <c r="A75" s="47"/>
      <c r="B75" s="47"/>
      <c r="C75" s="47"/>
      <c r="D75" s="47"/>
      <c r="E75" s="47"/>
      <c r="F75" s="47"/>
      <c r="G75" s="1">
        <f t="shared" si="16"/>
        <v>0</v>
      </c>
      <c r="I75" s="6" t="str">
        <f t="shared" si="10"/>
        <v/>
      </c>
      <c r="J75" s="6" t="str">
        <f t="shared" si="11"/>
        <v/>
      </c>
      <c r="K75" s="6" t="str">
        <f t="shared" si="12"/>
        <v/>
      </c>
      <c r="L75" s="6" t="str">
        <f t="shared" si="13"/>
        <v/>
      </c>
      <c r="M75" s="6" t="str">
        <f t="shared" si="14"/>
        <v/>
      </c>
      <c r="N75" s="6" t="str">
        <f t="shared" si="15"/>
        <v/>
      </c>
      <c r="O75" s="40" t="str">
        <f>IF(G75&gt;0,DT!AC75*I75+DT!AD75*J75+DT!AE75*K75+DT!AF75*L75+DT!AG75*M75+DT!AH75*N75,"")</f>
        <v/>
      </c>
    </row>
    <row r="76" spans="1:15">
      <c r="A76" s="47"/>
      <c r="B76" s="47"/>
      <c r="C76" s="47"/>
      <c r="D76" s="47"/>
      <c r="E76" s="47"/>
      <c r="F76" s="47"/>
      <c r="G76" s="1">
        <f t="shared" si="16"/>
        <v>0</v>
      </c>
      <c r="I76" s="6" t="str">
        <f t="shared" si="10"/>
        <v/>
      </c>
      <c r="J76" s="6" t="str">
        <f t="shared" si="11"/>
        <v/>
      </c>
      <c r="K76" s="6" t="str">
        <f t="shared" si="12"/>
        <v/>
      </c>
      <c r="L76" s="6" t="str">
        <f t="shared" si="13"/>
        <v/>
      </c>
      <c r="M76" s="6" t="str">
        <f t="shared" si="14"/>
        <v/>
      </c>
      <c r="N76" s="6" t="str">
        <f t="shared" si="15"/>
        <v/>
      </c>
      <c r="O76" s="40" t="str">
        <f>IF(G76&gt;0,DT!AC76*I76+DT!AD76*J76+DT!AE76*K76+DT!AF76*L76+DT!AG76*M76+DT!AH76*N76,"")</f>
        <v/>
      </c>
    </row>
    <row r="77" spans="1:15">
      <c r="A77" s="47"/>
      <c r="B77" s="47"/>
      <c r="C77" s="47"/>
      <c r="D77" s="47"/>
      <c r="E77" s="47"/>
      <c r="F77" s="47"/>
      <c r="G77" s="1">
        <f t="shared" si="16"/>
        <v>0</v>
      </c>
      <c r="I77" s="6" t="str">
        <f t="shared" si="10"/>
        <v/>
      </c>
      <c r="J77" s="6" t="str">
        <f t="shared" si="11"/>
        <v/>
      </c>
      <c r="K77" s="6" t="str">
        <f t="shared" si="12"/>
        <v/>
      </c>
      <c r="L77" s="6" t="str">
        <f t="shared" si="13"/>
        <v/>
      </c>
      <c r="M77" s="6" t="str">
        <f t="shared" si="14"/>
        <v/>
      </c>
      <c r="N77" s="6" t="str">
        <f t="shared" si="15"/>
        <v/>
      </c>
      <c r="O77" s="40" t="str">
        <f>IF(G77&gt;0,DT!AC77*I77+DT!AD77*J77+DT!AE77*K77+DT!AF77*L77+DT!AG77*M77+DT!AH77*N77,"")</f>
        <v/>
      </c>
    </row>
    <row r="78" spans="1:15">
      <c r="A78" s="47"/>
      <c r="B78" s="47"/>
      <c r="C78" s="47"/>
      <c r="D78" s="47"/>
      <c r="E78" s="47"/>
      <c r="F78" s="47"/>
      <c r="G78" s="1">
        <f t="shared" si="16"/>
        <v>0</v>
      </c>
      <c r="I78" s="6" t="str">
        <f t="shared" si="10"/>
        <v/>
      </c>
      <c r="J78" s="6" t="str">
        <f t="shared" si="11"/>
        <v/>
      </c>
      <c r="K78" s="6" t="str">
        <f t="shared" si="12"/>
        <v/>
      </c>
      <c r="L78" s="6" t="str">
        <f t="shared" si="13"/>
        <v/>
      </c>
      <c r="M78" s="6" t="str">
        <f t="shared" si="14"/>
        <v/>
      </c>
      <c r="N78" s="6" t="str">
        <f t="shared" si="15"/>
        <v/>
      </c>
      <c r="O78" s="40" t="str">
        <f>IF(G78&gt;0,DT!AC78*I78+DT!AD78*J78+DT!AE78*K78+DT!AF78*L78+DT!AG78*M78+DT!AH78*N78,"")</f>
        <v/>
      </c>
    </row>
    <row r="79" spans="1:15">
      <c r="A79" s="47"/>
      <c r="B79" s="47"/>
      <c r="C79" s="47"/>
      <c r="D79" s="47"/>
      <c r="E79" s="47"/>
      <c r="F79" s="47"/>
      <c r="G79" s="1">
        <f t="shared" si="16"/>
        <v>0</v>
      </c>
      <c r="I79" s="6" t="str">
        <f t="shared" si="10"/>
        <v/>
      </c>
      <c r="J79" s="6" t="str">
        <f t="shared" si="11"/>
        <v/>
      </c>
      <c r="K79" s="6" t="str">
        <f t="shared" si="12"/>
        <v/>
      </c>
      <c r="L79" s="6" t="str">
        <f t="shared" si="13"/>
        <v/>
      </c>
      <c r="M79" s="6" t="str">
        <f t="shared" si="14"/>
        <v/>
      </c>
      <c r="N79" s="6" t="str">
        <f t="shared" si="15"/>
        <v/>
      </c>
      <c r="O79" s="40" t="str">
        <f>IF(G79&gt;0,DT!AC79*I79+DT!AD79*J79+DT!AE79*K79+DT!AF79*L79+DT!AG79*M79+DT!AH79*N79,"")</f>
        <v/>
      </c>
    </row>
    <row r="80" spans="1:15">
      <c r="A80" s="47"/>
      <c r="B80" s="47"/>
      <c r="C80" s="47"/>
      <c r="D80" s="47"/>
      <c r="E80" s="47"/>
      <c r="F80" s="47"/>
      <c r="G80" s="1">
        <f t="shared" si="16"/>
        <v>0</v>
      </c>
      <c r="I80" s="6" t="str">
        <f t="shared" si="10"/>
        <v/>
      </c>
      <c r="J80" s="6" t="str">
        <f t="shared" si="11"/>
        <v/>
      </c>
      <c r="K80" s="6" t="str">
        <f t="shared" si="12"/>
        <v/>
      </c>
      <c r="L80" s="6" t="str">
        <f t="shared" si="13"/>
        <v/>
      </c>
      <c r="M80" s="6" t="str">
        <f t="shared" si="14"/>
        <v/>
      </c>
      <c r="N80" s="6" t="str">
        <f t="shared" si="15"/>
        <v/>
      </c>
      <c r="O80" s="40" t="str">
        <f>IF(G80&gt;0,DT!AC80*I80+DT!AD80*J80+DT!AE80*K80+DT!AF80*L80+DT!AG80*M80+DT!AH80*N80,"")</f>
        <v/>
      </c>
    </row>
    <row r="81" spans="1:15">
      <c r="A81" s="47"/>
      <c r="B81" s="47"/>
      <c r="C81" s="47"/>
      <c r="D81" s="47"/>
      <c r="E81" s="47"/>
      <c r="F81" s="47"/>
      <c r="G81" s="1">
        <f t="shared" si="16"/>
        <v>0</v>
      </c>
      <c r="I81" s="6" t="str">
        <f t="shared" si="10"/>
        <v/>
      </c>
      <c r="J81" s="6" t="str">
        <f t="shared" si="11"/>
        <v/>
      </c>
      <c r="K81" s="6" t="str">
        <f t="shared" si="12"/>
        <v/>
      </c>
      <c r="L81" s="6" t="str">
        <f t="shared" si="13"/>
        <v/>
      </c>
      <c r="M81" s="6" t="str">
        <f t="shared" si="14"/>
        <v/>
      </c>
      <c r="N81" s="6" t="str">
        <f t="shared" si="15"/>
        <v/>
      </c>
      <c r="O81" s="40" t="str">
        <f>IF(G81&gt;0,DT!AC81*I81+DT!AD81*J81+DT!AE81*K81+DT!AF81*L81+DT!AG81*M81+DT!AH81*N81,"")</f>
        <v/>
      </c>
    </row>
    <row r="82" spans="1:15">
      <c r="A82" s="47"/>
      <c r="B82" s="47"/>
      <c r="C82" s="47"/>
      <c r="D82" s="47"/>
      <c r="E82" s="47"/>
      <c r="F82" s="47"/>
      <c r="G82" s="1">
        <f t="shared" si="16"/>
        <v>0</v>
      </c>
      <c r="I82" s="6" t="str">
        <f t="shared" si="10"/>
        <v/>
      </c>
      <c r="J82" s="6" t="str">
        <f t="shared" si="11"/>
        <v/>
      </c>
      <c r="K82" s="6" t="str">
        <f t="shared" si="12"/>
        <v/>
      </c>
      <c r="L82" s="6" t="str">
        <f t="shared" si="13"/>
        <v/>
      </c>
      <c r="M82" s="6" t="str">
        <f t="shared" si="14"/>
        <v/>
      </c>
      <c r="N82" s="6" t="str">
        <f t="shared" si="15"/>
        <v/>
      </c>
      <c r="O82" s="40" t="str">
        <f>IF(G82&gt;0,DT!AC82*I82+DT!AD82*J82+DT!AE82*K82+DT!AF82*L82+DT!AG82*M82+DT!AH82*N82,"")</f>
        <v/>
      </c>
    </row>
    <row r="83" spans="1:15">
      <c r="A83" s="47"/>
      <c r="B83" s="47"/>
      <c r="C83" s="47"/>
      <c r="D83" s="47"/>
      <c r="E83" s="47"/>
      <c r="F83" s="47"/>
      <c r="G83" s="1">
        <f t="shared" si="16"/>
        <v>0</v>
      </c>
      <c r="I83" s="6" t="str">
        <f t="shared" si="10"/>
        <v/>
      </c>
      <c r="J83" s="6" t="str">
        <f t="shared" si="11"/>
        <v/>
      </c>
      <c r="K83" s="6" t="str">
        <f t="shared" si="12"/>
        <v/>
      </c>
      <c r="L83" s="6" t="str">
        <f t="shared" si="13"/>
        <v/>
      </c>
      <c r="M83" s="6" t="str">
        <f t="shared" si="14"/>
        <v/>
      </c>
      <c r="N83" s="6" t="str">
        <f t="shared" si="15"/>
        <v/>
      </c>
      <c r="O83" s="40" t="str">
        <f>IF(G83&gt;0,DT!AC83*I83+DT!AD83*J83+DT!AE83*K83+DT!AF83*L83+DT!AG83*M83+DT!AH83*N83,"")</f>
        <v/>
      </c>
    </row>
    <row r="84" spans="1:15">
      <c r="A84" s="47"/>
      <c r="B84" s="47"/>
      <c r="C84" s="47"/>
      <c r="D84" s="47"/>
      <c r="E84" s="47"/>
      <c r="F84" s="47"/>
      <c r="G84" s="1">
        <f t="shared" si="16"/>
        <v>0</v>
      </c>
      <c r="I84" s="6" t="str">
        <f t="shared" si="10"/>
        <v/>
      </c>
      <c r="J84" s="6" t="str">
        <f t="shared" si="11"/>
        <v/>
      </c>
      <c r="K84" s="6" t="str">
        <f t="shared" si="12"/>
        <v/>
      </c>
      <c r="L84" s="6" t="str">
        <f t="shared" si="13"/>
        <v/>
      </c>
      <c r="M84" s="6" t="str">
        <f t="shared" si="14"/>
        <v/>
      </c>
      <c r="N84" s="6" t="str">
        <f t="shared" si="15"/>
        <v/>
      </c>
      <c r="O84" s="40" t="str">
        <f>IF(G84&gt;0,DT!AC84*I84+DT!AD84*J84+DT!AE84*K84+DT!AF84*L84+DT!AG84*M84+DT!AH84*N84,"")</f>
        <v/>
      </c>
    </row>
    <row r="85" spans="1:15">
      <c r="A85" s="47"/>
      <c r="B85" s="47"/>
      <c r="C85" s="47"/>
      <c r="D85" s="47"/>
      <c r="E85" s="47"/>
      <c r="F85" s="47"/>
      <c r="G85" s="1">
        <f t="shared" si="16"/>
        <v>0</v>
      </c>
      <c r="I85" s="6" t="str">
        <f t="shared" si="10"/>
        <v/>
      </c>
      <c r="J85" s="6" t="str">
        <f t="shared" si="11"/>
        <v/>
      </c>
      <c r="K85" s="6" t="str">
        <f t="shared" si="12"/>
        <v/>
      </c>
      <c r="L85" s="6" t="str">
        <f t="shared" si="13"/>
        <v/>
      </c>
      <c r="M85" s="6" t="str">
        <f t="shared" si="14"/>
        <v/>
      </c>
      <c r="N85" s="6" t="str">
        <f t="shared" si="15"/>
        <v/>
      </c>
      <c r="O85" s="40" t="str">
        <f>IF(G85&gt;0,DT!AC85*I85+DT!AD85*J85+DT!AE85*K85+DT!AF85*L85+DT!AG85*M85+DT!AH85*N85,"")</f>
        <v/>
      </c>
    </row>
    <row r="86" spans="1:15">
      <c r="A86" s="47"/>
      <c r="B86" s="47"/>
      <c r="C86" s="47"/>
      <c r="D86" s="47"/>
      <c r="E86" s="47"/>
      <c r="F86" s="47"/>
      <c r="G86" s="1">
        <f t="shared" si="16"/>
        <v>0</v>
      </c>
      <c r="I86" s="6" t="str">
        <f t="shared" si="10"/>
        <v/>
      </c>
      <c r="J86" s="6" t="str">
        <f t="shared" si="11"/>
        <v/>
      </c>
      <c r="K86" s="6" t="str">
        <f t="shared" si="12"/>
        <v/>
      </c>
      <c r="L86" s="6" t="str">
        <f t="shared" si="13"/>
        <v/>
      </c>
      <c r="M86" s="6" t="str">
        <f t="shared" si="14"/>
        <v/>
      </c>
      <c r="N86" s="6" t="str">
        <f t="shared" si="15"/>
        <v/>
      </c>
      <c r="O86" s="40" t="str">
        <f>IF(G86&gt;0,DT!AC86*I86+DT!AD86*J86+DT!AE86*K86+DT!AF86*L86+DT!AG86*M86+DT!AH86*N86,"")</f>
        <v/>
      </c>
    </row>
    <row r="87" spans="1:15">
      <c r="A87" s="47"/>
      <c r="B87" s="47"/>
      <c r="C87" s="47"/>
      <c r="D87" s="47"/>
      <c r="E87" s="47"/>
      <c r="F87" s="47"/>
      <c r="G87" s="1">
        <f t="shared" si="16"/>
        <v>0</v>
      </c>
      <c r="I87" s="6" t="str">
        <f t="shared" si="10"/>
        <v/>
      </c>
      <c r="J87" s="6" t="str">
        <f t="shared" si="11"/>
        <v/>
      </c>
      <c r="K87" s="6" t="str">
        <f t="shared" si="12"/>
        <v/>
      </c>
      <c r="L87" s="6" t="str">
        <f t="shared" si="13"/>
        <v/>
      </c>
      <c r="M87" s="6" t="str">
        <f t="shared" si="14"/>
        <v/>
      </c>
      <c r="N87" s="6" t="str">
        <f t="shared" si="15"/>
        <v/>
      </c>
      <c r="O87" s="40" t="str">
        <f>IF(G87&gt;0,DT!AC87*I87+DT!AD87*J87+DT!AE87*K87+DT!AF87*L87+DT!AG87*M87+DT!AH87*N87,"")</f>
        <v/>
      </c>
    </row>
    <row r="88" spans="1:15">
      <c r="A88" s="47"/>
      <c r="B88" s="47"/>
      <c r="C88" s="47"/>
      <c r="D88" s="47"/>
      <c r="E88" s="47"/>
      <c r="F88" s="47"/>
      <c r="G88" s="1">
        <f t="shared" si="16"/>
        <v>0</v>
      </c>
      <c r="I88" s="6" t="str">
        <f t="shared" si="10"/>
        <v/>
      </c>
      <c r="J88" s="6" t="str">
        <f t="shared" si="11"/>
        <v/>
      </c>
      <c r="K88" s="6" t="str">
        <f t="shared" si="12"/>
        <v/>
      </c>
      <c r="L88" s="6" t="str">
        <f t="shared" si="13"/>
        <v/>
      </c>
      <c r="M88" s="6" t="str">
        <f t="shared" si="14"/>
        <v/>
      </c>
      <c r="N88" s="6" t="str">
        <f t="shared" si="15"/>
        <v/>
      </c>
      <c r="O88" s="40" t="str">
        <f>IF(G88&gt;0,DT!AC88*I88+DT!AD88*J88+DT!AE88*K88+DT!AF88*L88+DT!AG88*M88+DT!AH88*N88,"")</f>
        <v/>
      </c>
    </row>
    <row r="89" spans="1:15">
      <c r="A89" s="47"/>
      <c r="B89" s="47"/>
      <c r="C89" s="47"/>
      <c r="D89" s="47"/>
      <c r="E89" s="47"/>
      <c r="F89" s="47"/>
      <c r="G89" s="1">
        <f t="shared" si="16"/>
        <v>0</v>
      </c>
      <c r="I89" s="6" t="str">
        <f t="shared" si="10"/>
        <v/>
      </c>
      <c r="J89" s="6" t="str">
        <f t="shared" si="11"/>
        <v/>
      </c>
      <c r="K89" s="6" t="str">
        <f t="shared" si="12"/>
        <v/>
      </c>
      <c r="L89" s="6" t="str">
        <f t="shared" si="13"/>
        <v/>
      </c>
      <c r="M89" s="6" t="str">
        <f t="shared" si="14"/>
        <v/>
      </c>
      <c r="N89" s="6" t="str">
        <f t="shared" si="15"/>
        <v/>
      </c>
      <c r="O89" s="40" t="str">
        <f>IF(G89&gt;0,DT!AC89*I89+DT!AD89*J89+DT!AE89*K89+DT!AF89*L89+DT!AG89*M89+DT!AH89*N89,"")</f>
        <v/>
      </c>
    </row>
    <row r="90" spans="1:15">
      <c r="A90" s="47"/>
      <c r="B90" s="47"/>
      <c r="C90" s="47"/>
      <c r="D90" s="47"/>
      <c r="E90" s="47"/>
      <c r="F90" s="47"/>
      <c r="G90" s="1">
        <f t="shared" si="16"/>
        <v>0</v>
      </c>
      <c r="I90" s="6" t="str">
        <f t="shared" si="10"/>
        <v/>
      </c>
      <c r="J90" s="6" t="str">
        <f t="shared" si="11"/>
        <v/>
      </c>
      <c r="K90" s="6" t="str">
        <f t="shared" si="12"/>
        <v/>
      </c>
      <c r="L90" s="6" t="str">
        <f t="shared" si="13"/>
        <v/>
      </c>
      <c r="M90" s="6" t="str">
        <f t="shared" si="14"/>
        <v/>
      </c>
      <c r="N90" s="6" t="str">
        <f t="shared" si="15"/>
        <v/>
      </c>
      <c r="O90" s="40" t="str">
        <f>IF(G90&gt;0,DT!AC90*I90+DT!AD90*J90+DT!AE90*K90+DT!AF90*L90+DT!AG90*M90+DT!AH90*N90,"")</f>
        <v/>
      </c>
    </row>
    <row r="91" spans="1:15">
      <c r="A91" s="47"/>
      <c r="B91" s="47"/>
      <c r="C91" s="47"/>
      <c r="D91" s="47"/>
      <c r="E91" s="47"/>
      <c r="F91" s="47"/>
      <c r="G91" s="1">
        <f t="shared" si="16"/>
        <v>0</v>
      </c>
      <c r="I91" s="6" t="str">
        <f t="shared" si="10"/>
        <v/>
      </c>
      <c r="J91" s="6" t="str">
        <f t="shared" si="11"/>
        <v/>
      </c>
      <c r="K91" s="6" t="str">
        <f t="shared" si="12"/>
        <v/>
      </c>
      <c r="L91" s="6" t="str">
        <f t="shared" si="13"/>
        <v/>
      </c>
      <c r="M91" s="6" t="str">
        <f t="shared" si="14"/>
        <v/>
      </c>
      <c r="N91" s="6" t="str">
        <f t="shared" si="15"/>
        <v/>
      </c>
      <c r="O91" s="40" t="str">
        <f>IF(G91&gt;0,DT!AC91*I91+DT!AD91*J91+DT!AE91*K91+DT!AF91*L91+DT!AG91*M91+DT!AH91*N91,"")</f>
        <v/>
      </c>
    </row>
    <row r="92" spans="1:15">
      <c r="A92" s="47"/>
      <c r="B92" s="47"/>
      <c r="C92" s="47"/>
      <c r="D92" s="47"/>
      <c r="E92" s="47"/>
      <c r="F92" s="47"/>
      <c r="G92" s="1">
        <f t="shared" si="16"/>
        <v>0</v>
      </c>
      <c r="I92" s="6" t="str">
        <f t="shared" si="10"/>
        <v/>
      </c>
      <c r="J92" s="6" t="str">
        <f t="shared" si="11"/>
        <v/>
      </c>
      <c r="K92" s="6" t="str">
        <f t="shared" si="12"/>
        <v/>
      </c>
      <c r="L92" s="6" t="str">
        <f t="shared" si="13"/>
        <v/>
      </c>
      <c r="M92" s="6" t="str">
        <f t="shared" si="14"/>
        <v/>
      </c>
      <c r="N92" s="6" t="str">
        <f t="shared" si="15"/>
        <v/>
      </c>
      <c r="O92" s="40" t="str">
        <f>IF(G92&gt;0,DT!AC92*I92+DT!AD92*J92+DT!AE92*K92+DT!AF92*L92+DT!AG92*M92+DT!AH92*N92,"")</f>
        <v/>
      </c>
    </row>
    <row r="93" spans="1:15">
      <c r="A93" s="47"/>
      <c r="B93" s="47"/>
      <c r="C93" s="47"/>
      <c r="D93" s="47"/>
      <c r="E93" s="47"/>
      <c r="F93" s="47"/>
      <c r="G93" s="1">
        <f t="shared" si="16"/>
        <v>0</v>
      </c>
      <c r="I93" s="6" t="str">
        <f t="shared" si="10"/>
        <v/>
      </c>
      <c r="J93" s="6" t="str">
        <f t="shared" si="11"/>
        <v/>
      </c>
      <c r="K93" s="6" t="str">
        <f t="shared" si="12"/>
        <v/>
      </c>
      <c r="L93" s="6" t="str">
        <f t="shared" si="13"/>
        <v/>
      </c>
      <c r="M93" s="6" t="str">
        <f t="shared" si="14"/>
        <v/>
      </c>
      <c r="N93" s="6" t="str">
        <f t="shared" si="15"/>
        <v/>
      </c>
      <c r="O93" s="40" t="str">
        <f>IF(G93&gt;0,DT!AC93*I93+DT!AD93*J93+DT!AE93*K93+DT!AF93*L93+DT!AG93*M93+DT!AH93*N93,"")</f>
        <v/>
      </c>
    </row>
    <row r="94" spans="1:15">
      <c r="A94" s="47"/>
      <c r="B94" s="47"/>
      <c r="C94" s="47"/>
      <c r="D94" s="47"/>
      <c r="E94" s="47"/>
      <c r="F94" s="47"/>
      <c r="G94" s="1">
        <f t="shared" si="16"/>
        <v>0</v>
      </c>
      <c r="I94" s="6" t="str">
        <f t="shared" si="10"/>
        <v/>
      </c>
      <c r="J94" s="6" t="str">
        <f t="shared" si="11"/>
        <v/>
      </c>
      <c r="K94" s="6" t="str">
        <f t="shared" si="12"/>
        <v/>
      </c>
      <c r="L94" s="6" t="str">
        <f t="shared" si="13"/>
        <v/>
      </c>
      <c r="M94" s="6" t="str">
        <f t="shared" si="14"/>
        <v/>
      </c>
      <c r="N94" s="6" t="str">
        <f t="shared" si="15"/>
        <v/>
      </c>
      <c r="O94" s="40" t="str">
        <f>IF(G94&gt;0,DT!AC94*I94+DT!AD94*J94+DT!AE94*K94+DT!AF94*L94+DT!AG94*M94+DT!AH94*N94,"")</f>
        <v/>
      </c>
    </row>
    <row r="95" spans="1:15">
      <c r="A95" s="47"/>
      <c r="B95" s="47"/>
      <c r="C95" s="47"/>
      <c r="D95" s="47"/>
      <c r="E95" s="47"/>
      <c r="F95" s="47"/>
      <c r="G95" s="1">
        <f t="shared" si="16"/>
        <v>0</v>
      </c>
      <c r="I95" s="6" t="str">
        <f t="shared" si="10"/>
        <v/>
      </c>
      <c r="J95" s="6" t="str">
        <f t="shared" si="11"/>
        <v/>
      </c>
      <c r="K95" s="6" t="str">
        <f t="shared" si="12"/>
        <v/>
      </c>
      <c r="L95" s="6" t="str">
        <f t="shared" si="13"/>
        <v/>
      </c>
      <c r="M95" s="6" t="str">
        <f t="shared" si="14"/>
        <v/>
      </c>
      <c r="N95" s="6" t="str">
        <f t="shared" si="15"/>
        <v/>
      </c>
      <c r="O95" s="40" t="str">
        <f>IF(G95&gt;0,DT!AC95*I95+DT!AD95*J95+DT!AE95*K95+DT!AF95*L95+DT!AG95*M95+DT!AH95*N95,"")</f>
        <v/>
      </c>
    </row>
    <row r="96" spans="1:15">
      <c r="A96" s="47"/>
      <c r="B96" s="47"/>
      <c r="C96" s="47"/>
      <c r="D96" s="47"/>
      <c r="E96" s="47"/>
      <c r="F96" s="47"/>
      <c r="G96" s="1">
        <f t="shared" si="16"/>
        <v>0</v>
      </c>
      <c r="I96" s="6" t="str">
        <f t="shared" si="10"/>
        <v/>
      </c>
      <c r="J96" s="6" t="str">
        <f t="shared" si="11"/>
        <v/>
      </c>
      <c r="K96" s="6" t="str">
        <f t="shared" si="12"/>
        <v/>
      </c>
      <c r="L96" s="6" t="str">
        <f t="shared" si="13"/>
        <v/>
      </c>
      <c r="M96" s="6" t="str">
        <f t="shared" si="14"/>
        <v/>
      </c>
      <c r="N96" s="6" t="str">
        <f t="shared" si="15"/>
        <v/>
      </c>
      <c r="O96" s="40" t="str">
        <f>IF(G96&gt;0,DT!AC96*I96+DT!AD96*J96+DT!AE96*K96+DT!AF96*L96+DT!AG96*M96+DT!AH96*N96,"")</f>
        <v/>
      </c>
    </row>
    <row r="97" spans="1:15">
      <c r="A97" s="47"/>
      <c r="B97" s="47"/>
      <c r="C97" s="47"/>
      <c r="D97" s="47"/>
      <c r="E97" s="47"/>
      <c r="F97" s="47"/>
      <c r="G97" s="1">
        <f t="shared" si="16"/>
        <v>0</v>
      </c>
      <c r="I97" s="6" t="str">
        <f t="shared" si="10"/>
        <v/>
      </c>
      <c r="J97" s="6" t="str">
        <f t="shared" si="11"/>
        <v/>
      </c>
      <c r="K97" s="6" t="str">
        <f t="shared" si="12"/>
        <v/>
      </c>
      <c r="L97" s="6" t="str">
        <f t="shared" si="13"/>
        <v/>
      </c>
      <c r="M97" s="6" t="str">
        <f t="shared" si="14"/>
        <v/>
      </c>
      <c r="N97" s="6" t="str">
        <f t="shared" si="15"/>
        <v/>
      </c>
      <c r="O97" s="40" t="str">
        <f>IF(G97&gt;0,DT!AC97*I97+DT!AD97*J97+DT!AE97*K97+DT!AF97*L97+DT!AG97*M97+DT!AH97*N97,"")</f>
        <v/>
      </c>
    </row>
    <row r="98" spans="1:15">
      <c r="A98" s="47"/>
      <c r="B98" s="47"/>
      <c r="C98" s="47"/>
      <c r="D98" s="47"/>
      <c r="E98" s="47"/>
      <c r="F98" s="47"/>
      <c r="G98" s="1">
        <f t="shared" si="16"/>
        <v>0</v>
      </c>
      <c r="I98" s="6" t="str">
        <f t="shared" si="10"/>
        <v/>
      </c>
      <c r="J98" s="6" t="str">
        <f t="shared" si="11"/>
        <v/>
      </c>
      <c r="K98" s="6" t="str">
        <f t="shared" si="12"/>
        <v/>
      </c>
      <c r="L98" s="6" t="str">
        <f t="shared" si="13"/>
        <v/>
      </c>
      <c r="M98" s="6" t="str">
        <f t="shared" si="14"/>
        <v/>
      </c>
      <c r="N98" s="6" t="str">
        <f t="shared" si="15"/>
        <v/>
      </c>
      <c r="O98" s="40" t="str">
        <f>IF(G98&gt;0,DT!AC98*I98+DT!AD98*J98+DT!AE98*K98+DT!AF98*L98+DT!AG98*M98+DT!AH98*N98,"")</f>
        <v/>
      </c>
    </row>
    <row r="99" spans="1:15">
      <c r="A99" s="47"/>
      <c r="B99" s="47"/>
      <c r="C99" s="47"/>
      <c r="D99" s="47"/>
      <c r="E99" s="47"/>
      <c r="F99" s="47"/>
      <c r="G99" s="1">
        <f t="shared" si="16"/>
        <v>0</v>
      </c>
      <c r="I99" s="6" t="str">
        <f t="shared" si="10"/>
        <v/>
      </c>
      <c r="J99" s="6" t="str">
        <f t="shared" si="11"/>
        <v/>
      </c>
      <c r="K99" s="6" t="str">
        <f t="shared" si="12"/>
        <v/>
      </c>
      <c r="L99" s="6" t="str">
        <f t="shared" si="13"/>
        <v/>
      </c>
      <c r="M99" s="6" t="str">
        <f t="shared" si="14"/>
        <v/>
      </c>
      <c r="N99" s="6" t="str">
        <f t="shared" si="15"/>
        <v/>
      </c>
      <c r="O99" s="40" t="str">
        <f>IF(G99&gt;0,DT!AC99*I99+DT!AD99*J99+DT!AE99*K99+DT!AF99*L99+DT!AG99*M99+DT!AH99*N99,"")</f>
        <v/>
      </c>
    </row>
    <row r="100" spans="1:15">
      <c r="A100" s="47"/>
      <c r="B100" s="47"/>
      <c r="C100" s="47"/>
      <c r="D100" s="47"/>
      <c r="E100" s="47"/>
      <c r="F100" s="47"/>
      <c r="G100" s="1">
        <f t="shared" si="16"/>
        <v>0</v>
      </c>
      <c r="I100" s="6" t="str">
        <f t="shared" si="10"/>
        <v/>
      </c>
      <c r="J100" s="6" t="str">
        <f t="shared" si="11"/>
        <v/>
      </c>
      <c r="K100" s="6" t="str">
        <f t="shared" si="12"/>
        <v/>
      </c>
      <c r="L100" s="6" t="str">
        <f t="shared" si="13"/>
        <v/>
      </c>
      <c r="M100" s="6" t="str">
        <f t="shared" si="14"/>
        <v/>
      </c>
      <c r="N100" s="6" t="str">
        <f t="shared" si="15"/>
        <v/>
      </c>
      <c r="O100" s="40" t="str">
        <f>IF(G100&gt;0,DT!AC100*I100+DT!AD100*J100+DT!AE100*K100+DT!AF100*L100+DT!AG100*M100+DT!AH100*N100,"")</f>
        <v/>
      </c>
    </row>
    <row r="101" spans="1:15">
      <c r="A101" s="47"/>
      <c r="B101" s="47"/>
      <c r="C101" s="47"/>
      <c r="D101" s="47"/>
      <c r="E101" s="47"/>
      <c r="F101" s="47"/>
      <c r="G101" s="1">
        <f t="shared" si="16"/>
        <v>0</v>
      </c>
      <c r="I101" s="6" t="str">
        <f t="shared" si="10"/>
        <v/>
      </c>
      <c r="J101" s="6" t="str">
        <f t="shared" si="11"/>
        <v/>
      </c>
      <c r="K101" s="6" t="str">
        <f t="shared" si="12"/>
        <v/>
      </c>
      <c r="L101" s="6" t="str">
        <f t="shared" si="13"/>
        <v/>
      </c>
      <c r="M101" s="6" t="str">
        <f t="shared" si="14"/>
        <v/>
      </c>
      <c r="N101" s="6" t="str">
        <f t="shared" si="15"/>
        <v/>
      </c>
      <c r="O101" s="40" t="str">
        <f>IF(G101&gt;0,DT!AC101*I101+DT!AD101*J101+DT!AE101*K101+DT!AF101*L101+DT!AG101*M101+DT!AH101*N101,"")</f>
        <v/>
      </c>
    </row>
    <row r="102" spans="1:15">
      <c r="A102" s="47"/>
      <c r="B102" s="47"/>
      <c r="C102" s="47"/>
      <c r="D102" s="47"/>
      <c r="E102" s="47"/>
      <c r="F102" s="47"/>
      <c r="G102" s="1">
        <f t="shared" si="16"/>
        <v>0</v>
      </c>
      <c r="I102" s="6" t="str">
        <f t="shared" si="10"/>
        <v/>
      </c>
      <c r="J102" s="6" t="str">
        <f t="shared" si="11"/>
        <v/>
      </c>
      <c r="K102" s="6" t="str">
        <f t="shared" si="12"/>
        <v/>
      </c>
      <c r="L102" s="6" t="str">
        <f t="shared" si="13"/>
        <v/>
      </c>
      <c r="M102" s="6" t="str">
        <f t="shared" si="14"/>
        <v/>
      </c>
      <c r="N102" s="6" t="str">
        <f t="shared" si="15"/>
        <v/>
      </c>
      <c r="O102" s="40" t="str">
        <f>IF(G102&gt;0,DT!AC102*I102+DT!AD102*J102+DT!AE102*K102+DT!AF102*L102+DT!AG102*M102+DT!AH102*N102,"")</f>
        <v/>
      </c>
    </row>
    <row r="103" spans="1:15">
      <c r="A103" s="47"/>
      <c r="B103" s="47"/>
      <c r="C103" s="47"/>
      <c r="D103" s="47"/>
      <c r="E103" s="47"/>
      <c r="F103" s="47"/>
      <c r="G103" s="1">
        <f t="shared" si="16"/>
        <v>0</v>
      </c>
      <c r="I103" s="6" t="str">
        <f t="shared" si="10"/>
        <v/>
      </c>
      <c r="J103" s="6" t="str">
        <f t="shared" si="11"/>
        <v/>
      </c>
      <c r="K103" s="6" t="str">
        <f t="shared" si="12"/>
        <v/>
      </c>
      <c r="L103" s="6" t="str">
        <f t="shared" si="13"/>
        <v/>
      </c>
      <c r="M103" s="6" t="str">
        <f t="shared" si="14"/>
        <v/>
      </c>
      <c r="N103" s="6" t="str">
        <f t="shared" si="15"/>
        <v/>
      </c>
      <c r="O103" s="40" t="str">
        <f>IF(G103&gt;0,DT!AC103*I103+DT!AD103*J103+DT!AE103*K103+DT!AF103*L103+DT!AG103*M103+DT!AH103*N103,"")</f>
        <v/>
      </c>
    </row>
    <row r="104" spans="1:15">
      <c r="A104" s="47"/>
      <c r="B104" s="47"/>
      <c r="C104" s="47"/>
      <c r="D104" s="47"/>
      <c r="E104" s="47"/>
      <c r="F104" s="47"/>
      <c r="G104" s="1">
        <f t="shared" si="16"/>
        <v>0</v>
      </c>
      <c r="I104" s="6" t="str">
        <f t="shared" si="10"/>
        <v/>
      </c>
      <c r="J104" s="6" t="str">
        <f t="shared" si="11"/>
        <v/>
      </c>
      <c r="K104" s="6" t="str">
        <f t="shared" si="12"/>
        <v/>
      </c>
      <c r="L104" s="6" t="str">
        <f t="shared" si="13"/>
        <v/>
      </c>
      <c r="M104" s="6" t="str">
        <f t="shared" si="14"/>
        <v/>
      </c>
      <c r="N104" s="6" t="str">
        <f t="shared" si="15"/>
        <v/>
      </c>
      <c r="O104" s="40" t="str">
        <f>IF(G104&gt;0,DT!AC104*I104+DT!AD104*J104+DT!AE104*K104+DT!AF104*L104+DT!AG104*M104+DT!AH104*N104,"")</f>
        <v/>
      </c>
    </row>
    <row r="105" spans="1:15">
      <c r="A105" s="47"/>
      <c r="B105" s="47"/>
      <c r="C105" s="47"/>
      <c r="D105" s="47"/>
      <c r="E105" s="47"/>
      <c r="F105" s="47"/>
      <c r="G105" s="1">
        <f t="shared" si="16"/>
        <v>0</v>
      </c>
      <c r="I105" s="6" t="str">
        <f t="shared" si="10"/>
        <v/>
      </c>
      <c r="J105" s="6" t="str">
        <f t="shared" si="11"/>
        <v/>
      </c>
      <c r="K105" s="6" t="str">
        <f t="shared" si="12"/>
        <v/>
      </c>
      <c r="L105" s="6" t="str">
        <f t="shared" si="13"/>
        <v/>
      </c>
      <c r="M105" s="6" t="str">
        <f t="shared" si="14"/>
        <v/>
      </c>
      <c r="N105" s="6" t="str">
        <f t="shared" si="15"/>
        <v/>
      </c>
      <c r="O105" s="40" t="str">
        <f>IF(G105&gt;0,DT!AC105*I105+DT!AD105*J105+DT!AE105*K105+DT!AF105*L105+DT!AG105*M105+DT!AH105*N105,"")</f>
        <v/>
      </c>
    </row>
    <row r="106" spans="1:15">
      <c r="A106" s="47"/>
      <c r="B106" s="47"/>
      <c r="C106" s="47"/>
      <c r="D106" s="47"/>
      <c r="E106" s="47"/>
      <c r="F106" s="47"/>
      <c r="G106" s="1">
        <f t="shared" si="16"/>
        <v>0</v>
      </c>
      <c r="I106" s="6" t="str">
        <f t="shared" si="10"/>
        <v/>
      </c>
      <c r="J106" s="6" t="str">
        <f t="shared" si="11"/>
        <v/>
      </c>
      <c r="K106" s="6" t="str">
        <f t="shared" si="12"/>
        <v/>
      </c>
      <c r="L106" s="6" t="str">
        <f t="shared" si="13"/>
        <v/>
      </c>
      <c r="M106" s="6" t="str">
        <f t="shared" si="14"/>
        <v/>
      </c>
      <c r="N106" s="6" t="str">
        <f t="shared" si="15"/>
        <v/>
      </c>
      <c r="O106" s="40" t="str">
        <f>IF(G106&gt;0,DT!AC106*I106+DT!AD106*J106+DT!AE106*K106+DT!AF106*L106+DT!AG106*M106+DT!AH106*N106,"")</f>
        <v/>
      </c>
    </row>
    <row r="107" spans="1:15">
      <c r="A107" s="47"/>
      <c r="B107" s="47"/>
      <c r="C107" s="47"/>
      <c r="D107" s="47"/>
      <c r="E107" s="47"/>
      <c r="F107" s="47"/>
      <c r="G107" s="1">
        <f t="shared" si="16"/>
        <v>0</v>
      </c>
      <c r="I107" s="6" t="str">
        <f t="shared" si="10"/>
        <v/>
      </c>
      <c r="J107" s="6" t="str">
        <f t="shared" si="11"/>
        <v/>
      </c>
      <c r="K107" s="6" t="str">
        <f t="shared" si="12"/>
        <v/>
      </c>
      <c r="L107" s="6" t="str">
        <f t="shared" si="13"/>
        <v/>
      </c>
      <c r="M107" s="6" t="str">
        <f t="shared" si="14"/>
        <v/>
      </c>
      <c r="N107" s="6" t="str">
        <f t="shared" si="15"/>
        <v/>
      </c>
      <c r="O107" s="40" t="str">
        <f>IF(G107&gt;0,DT!AC107*I107+DT!AD107*J107+DT!AE107*K107+DT!AF107*L107+DT!AG107*M107+DT!AH107*N107,"")</f>
        <v/>
      </c>
    </row>
    <row r="108" spans="1:15">
      <c r="A108" s="47"/>
      <c r="B108" s="47"/>
      <c r="C108" s="47"/>
      <c r="D108" s="47"/>
      <c r="E108" s="47"/>
      <c r="F108" s="47"/>
      <c r="G108" s="1">
        <f t="shared" si="16"/>
        <v>0</v>
      </c>
      <c r="I108" s="6" t="str">
        <f t="shared" si="10"/>
        <v/>
      </c>
      <c r="J108" s="6" t="str">
        <f t="shared" si="11"/>
        <v/>
      </c>
      <c r="K108" s="6" t="str">
        <f t="shared" si="12"/>
        <v/>
      </c>
      <c r="L108" s="6" t="str">
        <f t="shared" si="13"/>
        <v/>
      </c>
      <c r="M108" s="6" t="str">
        <f t="shared" si="14"/>
        <v/>
      </c>
      <c r="N108" s="6" t="str">
        <f t="shared" si="15"/>
        <v/>
      </c>
      <c r="O108" s="40" t="str">
        <f>IF(G108&gt;0,DT!AC108*I108+DT!AD108*J108+DT!AE108*K108+DT!AF108*L108+DT!AG108*M108+DT!AH108*N108,"")</f>
        <v/>
      </c>
    </row>
    <row r="109" spans="1:15">
      <c r="A109" s="47"/>
      <c r="B109" s="47"/>
      <c r="C109" s="47"/>
      <c r="D109" s="47"/>
      <c r="E109" s="47"/>
      <c r="F109" s="47"/>
      <c r="G109" s="1">
        <f t="shared" si="16"/>
        <v>0</v>
      </c>
      <c r="I109" s="6" t="str">
        <f t="shared" si="10"/>
        <v/>
      </c>
      <c r="J109" s="6" t="str">
        <f t="shared" si="11"/>
        <v/>
      </c>
      <c r="K109" s="6" t="str">
        <f t="shared" si="12"/>
        <v/>
      </c>
      <c r="L109" s="6" t="str">
        <f t="shared" si="13"/>
        <v/>
      </c>
      <c r="M109" s="6" t="str">
        <f t="shared" si="14"/>
        <v/>
      </c>
      <c r="N109" s="6" t="str">
        <f t="shared" si="15"/>
        <v/>
      </c>
      <c r="O109" s="40" t="str">
        <f>IF(G109&gt;0,DT!AC109*I109+DT!AD109*J109+DT!AE109*K109+DT!AF109*L109+DT!AG109*M109+DT!AH109*N109,"")</f>
        <v/>
      </c>
    </row>
    <row r="110" spans="1:15">
      <c r="A110" s="47"/>
      <c r="B110" s="47"/>
      <c r="C110" s="47"/>
      <c r="D110" s="47"/>
      <c r="E110" s="47"/>
      <c r="F110" s="47"/>
      <c r="G110" s="1">
        <f t="shared" si="16"/>
        <v>0</v>
      </c>
      <c r="I110" s="6" t="str">
        <f t="shared" si="10"/>
        <v/>
      </c>
      <c r="J110" s="6" t="str">
        <f t="shared" si="11"/>
        <v/>
      </c>
      <c r="K110" s="6" t="str">
        <f t="shared" si="12"/>
        <v/>
      </c>
      <c r="L110" s="6" t="str">
        <f t="shared" si="13"/>
        <v/>
      </c>
      <c r="M110" s="6" t="str">
        <f t="shared" si="14"/>
        <v/>
      </c>
      <c r="N110" s="6" t="str">
        <f t="shared" si="15"/>
        <v/>
      </c>
      <c r="O110" s="40" t="str">
        <f>IF(G110&gt;0,DT!AC110*I110+DT!AD110*J110+DT!AE110*K110+DT!AF110*L110+DT!AG110*M110+DT!AH110*N110,"")</f>
        <v/>
      </c>
    </row>
    <row r="111" spans="1:15">
      <c r="A111" s="47"/>
      <c r="B111" s="47"/>
      <c r="C111" s="47"/>
      <c r="D111" s="47"/>
      <c r="E111" s="47"/>
      <c r="F111" s="47"/>
      <c r="G111" s="1">
        <f t="shared" si="16"/>
        <v>0</v>
      </c>
      <c r="I111" s="6" t="str">
        <f t="shared" si="10"/>
        <v/>
      </c>
      <c r="J111" s="6" t="str">
        <f t="shared" si="11"/>
        <v/>
      </c>
      <c r="K111" s="6" t="str">
        <f t="shared" si="12"/>
        <v/>
      </c>
      <c r="L111" s="6" t="str">
        <f t="shared" si="13"/>
        <v/>
      </c>
      <c r="M111" s="6" t="str">
        <f t="shared" si="14"/>
        <v/>
      </c>
      <c r="N111" s="6" t="str">
        <f t="shared" si="15"/>
        <v/>
      </c>
      <c r="O111" s="40" t="str">
        <f>IF(G111&gt;0,DT!AC111*I111+DT!AD111*J111+DT!AE111*K111+DT!AF111*L111+DT!AG111*M111+DT!AH111*N111,"")</f>
        <v/>
      </c>
    </row>
    <row r="112" spans="1:15">
      <c r="A112" s="47"/>
      <c r="B112" s="47"/>
      <c r="C112" s="47"/>
      <c r="D112" s="47"/>
      <c r="E112" s="47"/>
      <c r="F112" s="47"/>
      <c r="G112" s="1">
        <f t="shared" si="16"/>
        <v>0</v>
      </c>
      <c r="I112" s="6" t="str">
        <f t="shared" si="10"/>
        <v/>
      </c>
      <c r="J112" s="6" t="str">
        <f t="shared" si="11"/>
        <v/>
      </c>
      <c r="K112" s="6" t="str">
        <f t="shared" si="12"/>
        <v/>
      </c>
      <c r="L112" s="6" t="str">
        <f t="shared" si="13"/>
        <v/>
      </c>
      <c r="M112" s="6" t="str">
        <f t="shared" si="14"/>
        <v/>
      </c>
      <c r="N112" s="6" t="str">
        <f t="shared" si="15"/>
        <v/>
      </c>
      <c r="O112" s="40" t="str">
        <f>IF(G112&gt;0,DT!AC112*I112+DT!AD112*J112+DT!AE112*K112+DT!AF112*L112+DT!AG112*M112+DT!AH112*N112,"")</f>
        <v/>
      </c>
    </row>
    <row r="113" spans="1:15">
      <c r="A113" s="47"/>
      <c r="B113" s="47"/>
      <c r="C113" s="47"/>
      <c r="D113" s="47"/>
      <c r="E113" s="47"/>
      <c r="F113" s="47"/>
      <c r="G113" s="1">
        <f t="shared" si="16"/>
        <v>0</v>
      </c>
      <c r="I113" s="6" t="str">
        <f t="shared" si="10"/>
        <v/>
      </c>
      <c r="J113" s="6" t="str">
        <f t="shared" si="11"/>
        <v/>
      </c>
      <c r="K113" s="6" t="str">
        <f t="shared" si="12"/>
        <v/>
      </c>
      <c r="L113" s="6" t="str">
        <f t="shared" si="13"/>
        <v/>
      </c>
      <c r="M113" s="6" t="str">
        <f t="shared" si="14"/>
        <v/>
      </c>
      <c r="N113" s="6" t="str">
        <f t="shared" si="15"/>
        <v/>
      </c>
      <c r="O113" s="40" t="str">
        <f>IF(G113&gt;0,DT!AC113*I113+DT!AD113*J113+DT!AE113*K113+DT!AF113*L113+DT!AG113*M113+DT!AH113*N113,"")</f>
        <v/>
      </c>
    </row>
    <row r="114" spans="1:15">
      <c r="A114" s="47"/>
      <c r="B114" s="47"/>
      <c r="C114" s="47"/>
      <c r="D114" s="47"/>
      <c r="E114" s="47"/>
      <c r="F114" s="47"/>
      <c r="G114" s="1">
        <f t="shared" si="16"/>
        <v>0</v>
      </c>
      <c r="I114" s="6" t="str">
        <f t="shared" si="10"/>
        <v/>
      </c>
      <c r="J114" s="6" t="str">
        <f t="shared" si="11"/>
        <v/>
      </c>
      <c r="K114" s="6" t="str">
        <f t="shared" si="12"/>
        <v/>
      </c>
      <c r="L114" s="6" t="str">
        <f t="shared" si="13"/>
        <v/>
      </c>
      <c r="M114" s="6" t="str">
        <f t="shared" si="14"/>
        <v/>
      </c>
      <c r="N114" s="6" t="str">
        <f t="shared" si="15"/>
        <v/>
      </c>
      <c r="O114" s="40" t="str">
        <f>IF(G114&gt;0,DT!AC114*I114+DT!AD114*J114+DT!AE114*K114+DT!AF114*L114+DT!AG114*M114+DT!AH114*N114,"")</f>
        <v/>
      </c>
    </row>
    <row r="115" spans="1:15">
      <c r="A115" s="47"/>
      <c r="B115" s="47"/>
      <c r="C115" s="47"/>
      <c r="D115" s="47"/>
      <c r="E115" s="47"/>
      <c r="F115" s="47"/>
      <c r="G115" s="1">
        <f t="shared" si="16"/>
        <v>0</v>
      </c>
      <c r="I115" s="6" t="str">
        <f t="shared" si="10"/>
        <v/>
      </c>
      <c r="J115" s="6" t="str">
        <f t="shared" si="11"/>
        <v/>
      </c>
      <c r="K115" s="6" t="str">
        <f t="shared" si="12"/>
        <v/>
      </c>
      <c r="L115" s="6" t="str">
        <f t="shared" si="13"/>
        <v/>
      </c>
      <c r="M115" s="6" t="str">
        <f t="shared" si="14"/>
        <v/>
      </c>
      <c r="N115" s="6" t="str">
        <f t="shared" si="15"/>
        <v/>
      </c>
      <c r="O115" s="40" t="str">
        <f>IF(G115&gt;0,DT!AC115*I115+DT!AD115*J115+DT!AE115*K115+DT!AF115*L115+DT!AG115*M115+DT!AH115*N115,"")</f>
        <v/>
      </c>
    </row>
    <row r="116" spans="1:15">
      <c r="A116" s="47"/>
      <c r="B116" s="47"/>
      <c r="C116" s="47"/>
      <c r="D116" s="47"/>
      <c r="E116" s="47"/>
      <c r="F116" s="47"/>
      <c r="G116" s="1">
        <f t="shared" si="16"/>
        <v>0</v>
      </c>
      <c r="I116" s="6" t="str">
        <f t="shared" ref="I116:I179" si="17">IF(G116&gt;0,A116/G116,"")</f>
        <v/>
      </c>
      <c r="J116" s="6" t="str">
        <f t="shared" ref="J116:J179" si="18">IF(G116&gt;0,B116/G116,"")</f>
        <v/>
      </c>
      <c r="K116" s="6" t="str">
        <f t="shared" ref="K116:K179" si="19">IF(G116&gt;0,C116/G116,"")</f>
        <v/>
      </c>
      <c r="L116" s="6" t="str">
        <f t="shared" ref="L116:L179" si="20">IF(G116&gt;0,D116/G116,"")</f>
        <v/>
      </c>
      <c r="M116" s="6" t="str">
        <f t="shared" ref="M116:M179" si="21">IF(G116&gt;0,E116/G116,"")</f>
        <v/>
      </c>
      <c r="N116" s="6" t="str">
        <f t="shared" ref="N116:N179" si="22">IF(G116&gt;0,F116/G116,"")</f>
        <v/>
      </c>
      <c r="O116" s="40" t="str">
        <f>IF(G116&gt;0,DT!AC116*I116+DT!AD116*J116+DT!AE116*K116+DT!AF116*L116+DT!AG116*M116+DT!AH116*N116,"")</f>
        <v/>
      </c>
    </row>
    <row r="117" spans="1:15">
      <c r="A117" s="47"/>
      <c r="B117" s="47"/>
      <c r="C117" s="47"/>
      <c r="D117" s="47"/>
      <c r="E117" s="47"/>
      <c r="F117" s="47"/>
      <c r="G117" s="1">
        <f t="shared" si="16"/>
        <v>0</v>
      </c>
      <c r="I117" s="6" t="str">
        <f t="shared" si="17"/>
        <v/>
      </c>
      <c r="J117" s="6" t="str">
        <f t="shared" si="18"/>
        <v/>
      </c>
      <c r="K117" s="6" t="str">
        <f t="shared" si="19"/>
        <v/>
      </c>
      <c r="L117" s="6" t="str">
        <f t="shared" si="20"/>
        <v/>
      </c>
      <c r="M117" s="6" t="str">
        <f t="shared" si="21"/>
        <v/>
      </c>
      <c r="N117" s="6" t="str">
        <f t="shared" si="22"/>
        <v/>
      </c>
      <c r="O117" s="40" t="str">
        <f>IF(G117&gt;0,DT!AC117*I117+DT!AD117*J117+DT!AE117*K117+DT!AF117*L117+DT!AG117*M117+DT!AH117*N117,"")</f>
        <v/>
      </c>
    </row>
    <row r="118" spans="1:15">
      <c r="A118" s="47"/>
      <c r="B118" s="47"/>
      <c r="C118" s="47"/>
      <c r="D118" s="47"/>
      <c r="E118" s="47"/>
      <c r="F118" s="47"/>
      <c r="G118" s="1">
        <f t="shared" si="16"/>
        <v>0</v>
      </c>
      <c r="I118" s="6" t="str">
        <f t="shared" si="17"/>
        <v/>
      </c>
      <c r="J118" s="6" t="str">
        <f t="shared" si="18"/>
        <v/>
      </c>
      <c r="K118" s="6" t="str">
        <f t="shared" si="19"/>
        <v/>
      </c>
      <c r="L118" s="6" t="str">
        <f t="shared" si="20"/>
        <v/>
      </c>
      <c r="M118" s="6" t="str">
        <f t="shared" si="21"/>
        <v/>
      </c>
      <c r="N118" s="6" t="str">
        <f t="shared" si="22"/>
        <v/>
      </c>
      <c r="O118" s="40" t="str">
        <f>IF(G118&gt;0,DT!AC118*I118+DT!AD118*J118+DT!AE118*K118+DT!AF118*L118+DT!AG118*M118+DT!AH118*N118,"")</f>
        <v/>
      </c>
    </row>
    <row r="119" spans="1:15">
      <c r="A119" s="47"/>
      <c r="B119" s="47"/>
      <c r="C119" s="47"/>
      <c r="D119" s="47"/>
      <c r="E119" s="47"/>
      <c r="F119" s="47"/>
      <c r="G119" s="1">
        <f t="shared" si="16"/>
        <v>0</v>
      </c>
      <c r="I119" s="6" t="str">
        <f t="shared" si="17"/>
        <v/>
      </c>
      <c r="J119" s="6" t="str">
        <f t="shared" si="18"/>
        <v/>
      </c>
      <c r="K119" s="6" t="str">
        <f t="shared" si="19"/>
        <v/>
      </c>
      <c r="L119" s="6" t="str">
        <f t="shared" si="20"/>
        <v/>
      </c>
      <c r="M119" s="6" t="str">
        <f t="shared" si="21"/>
        <v/>
      </c>
      <c r="N119" s="6" t="str">
        <f t="shared" si="22"/>
        <v/>
      </c>
      <c r="O119" s="40" t="str">
        <f>IF(G119&gt;0,DT!AC119*I119+DT!AD119*J119+DT!AE119*K119+DT!AF119*L119+DT!AG119*M119+DT!AH119*N119,"")</f>
        <v/>
      </c>
    </row>
    <row r="120" spans="1:15">
      <c r="A120" s="47"/>
      <c r="B120" s="47"/>
      <c r="C120" s="47"/>
      <c r="D120" s="47"/>
      <c r="E120" s="47"/>
      <c r="F120" s="47"/>
      <c r="G120" s="1">
        <f t="shared" si="16"/>
        <v>0</v>
      </c>
      <c r="I120" s="6" t="str">
        <f t="shared" si="17"/>
        <v/>
      </c>
      <c r="J120" s="6" t="str">
        <f t="shared" si="18"/>
        <v/>
      </c>
      <c r="K120" s="6" t="str">
        <f t="shared" si="19"/>
        <v/>
      </c>
      <c r="L120" s="6" t="str">
        <f t="shared" si="20"/>
        <v/>
      </c>
      <c r="M120" s="6" t="str">
        <f t="shared" si="21"/>
        <v/>
      </c>
      <c r="N120" s="6" t="str">
        <f t="shared" si="22"/>
        <v/>
      </c>
      <c r="O120" s="40" t="str">
        <f>IF(G120&gt;0,DT!AC120*I120+DT!AD120*J120+DT!AE120*K120+DT!AF120*L120+DT!AG120*M120+DT!AH120*N120,"")</f>
        <v/>
      </c>
    </row>
    <row r="121" spans="1:15">
      <c r="A121" s="47"/>
      <c r="B121" s="47"/>
      <c r="C121" s="47"/>
      <c r="D121" s="47"/>
      <c r="E121" s="47"/>
      <c r="F121" s="47"/>
      <c r="G121" s="1">
        <f t="shared" si="16"/>
        <v>0</v>
      </c>
      <c r="I121" s="6" t="str">
        <f t="shared" si="17"/>
        <v/>
      </c>
      <c r="J121" s="6" t="str">
        <f t="shared" si="18"/>
        <v/>
      </c>
      <c r="K121" s="6" t="str">
        <f t="shared" si="19"/>
        <v/>
      </c>
      <c r="L121" s="6" t="str">
        <f t="shared" si="20"/>
        <v/>
      </c>
      <c r="M121" s="6" t="str">
        <f t="shared" si="21"/>
        <v/>
      </c>
      <c r="N121" s="6" t="str">
        <f t="shared" si="22"/>
        <v/>
      </c>
      <c r="O121" s="40" t="str">
        <f>IF(G121&gt;0,DT!AC121*I121+DT!AD121*J121+DT!AE121*K121+DT!AF121*L121+DT!AG121*M121+DT!AH121*N121,"")</f>
        <v/>
      </c>
    </row>
    <row r="122" spans="1:15">
      <c r="A122" s="47"/>
      <c r="B122" s="47"/>
      <c r="C122" s="47"/>
      <c r="D122" s="47"/>
      <c r="E122" s="47"/>
      <c r="F122" s="47"/>
      <c r="G122" s="1">
        <f t="shared" si="16"/>
        <v>0</v>
      </c>
      <c r="I122" s="6" t="str">
        <f t="shared" si="17"/>
        <v/>
      </c>
      <c r="J122" s="6" t="str">
        <f t="shared" si="18"/>
        <v/>
      </c>
      <c r="K122" s="6" t="str">
        <f t="shared" si="19"/>
        <v/>
      </c>
      <c r="L122" s="6" t="str">
        <f t="shared" si="20"/>
        <v/>
      </c>
      <c r="M122" s="6" t="str">
        <f t="shared" si="21"/>
        <v/>
      </c>
      <c r="N122" s="6" t="str">
        <f t="shared" si="22"/>
        <v/>
      </c>
      <c r="O122" s="40" t="str">
        <f>IF(G122&gt;0,DT!AC122*I122+DT!AD122*J122+DT!AE122*K122+DT!AF122*L122+DT!AG122*M122+DT!AH122*N122,"")</f>
        <v/>
      </c>
    </row>
    <row r="123" spans="1:15">
      <c r="A123" s="47"/>
      <c r="B123" s="47"/>
      <c r="C123" s="47"/>
      <c r="D123" s="47"/>
      <c r="E123" s="47"/>
      <c r="F123" s="47"/>
      <c r="G123" s="1">
        <f t="shared" si="16"/>
        <v>0</v>
      </c>
      <c r="I123" s="6" t="str">
        <f t="shared" si="17"/>
        <v/>
      </c>
      <c r="J123" s="6" t="str">
        <f t="shared" si="18"/>
        <v/>
      </c>
      <c r="K123" s="6" t="str">
        <f t="shared" si="19"/>
        <v/>
      </c>
      <c r="L123" s="6" t="str">
        <f t="shared" si="20"/>
        <v/>
      </c>
      <c r="M123" s="6" t="str">
        <f t="shared" si="21"/>
        <v/>
      </c>
      <c r="N123" s="6" t="str">
        <f t="shared" si="22"/>
        <v/>
      </c>
      <c r="O123" s="40" t="str">
        <f>IF(G123&gt;0,DT!AC123*I123+DT!AD123*J123+DT!AE123*K123+DT!AF123*L123+DT!AG123*M123+DT!AH123*N123,"")</f>
        <v/>
      </c>
    </row>
    <row r="124" spans="1:15">
      <c r="A124" s="47"/>
      <c r="B124" s="47"/>
      <c r="C124" s="47"/>
      <c r="D124" s="47"/>
      <c r="E124" s="47"/>
      <c r="F124" s="47"/>
      <c r="G124" s="1">
        <f t="shared" si="16"/>
        <v>0</v>
      </c>
      <c r="I124" s="6" t="str">
        <f t="shared" si="17"/>
        <v/>
      </c>
      <c r="J124" s="6" t="str">
        <f t="shared" si="18"/>
        <v/>
      </c>
      <c r="K124" s="6" t="str">
        <f t="shared" si="19"/>
        <v/>
      </c>
      <c r="L124" s="6" t="str">
        <f t="shared" si="20"/>
        <v/>
      </c>
      <c r="M124" s="6" t="str">
        <f t="shared" si="21"/>
        <v/>
      </c>
      <c r="N124" s="6" t="str">
        <f t="shared" si="22"/>
        <v/>
      </c>
      <c r="O124" s="40" t="str">
        <f>IF(G124&gt;0,DT!AC124*I124+DT!AD124*J124+DT!AE124*K124+DT!AF124*L124+DT!AG124*M124+DT!AH124*N124,"")</f>
        <v/>
      </c>
    </row>
    <row r="125" spans="1:15">
      <c r="A125" s="47"/>
      <c r="B125" s="47"/>
      <c r="C125" s="47"/>
      <c r="D125" s="47"/>
      <c r="E125" s="47"/>
      <c r="F125" s="47"/>
      <c r="G125" s="1">
        <f t="shared" si="16"/>
        <v>0</v>
      </c>
      <c r="I125" s="6" t="str">
        <f t="shared" si="17"/>
        <v/>
      </c>
      <c r="J125" s="6" t="str">
        <f t="shared" si="18"/>
        <v/>
      </c>
      <c r="K125" s="6" t="str">
        <f t="shared" si="19"/>
        <v/>
      </c>
      <c r="L125" s="6" t="str">
        <f t="shared" si="20"/>
        <v/>
      </c>
      <c r="M125" s="6" t="str">
        <f t="shared" si="21"/>
        <v/>
      </c>
      <c r="N125" s="6" t="str">
        <f t="shared" si="22"/>
        <v/>
      </c>
      <c r="O125" s="40" t="str">
        <f>IF(G125&gt;0,DT!AC125*I125+DT!AD125*J125+DT!AE125*K125+DT!AF125*L125+DT!AG125*M125+DT!AH125*N125,"")</f>
        <v/>
      </c>
    </row>
    <row r="126" spans="1:15">
      <c r="A126" s="47"/>
      <c r="B126" s="47"/>
      <c r="C126" s="47"/>
      <c r="D126" s="47"/>
      <c r="E126" s="47"/>
      <c r="F126" s="47"/>
      <c r="G126" s="1">
        <f t="shared" si="16"/>
        <v>0</v>
      </c>
      <c r="I126" s="6" t="str">
        <f t="shared" si="17"/>
        <v/>
      </c>
      <c r="J126" s="6" t="str">
        <f t="shared" si="18"/>
        <v/>
      </c>
      <c r="K126" s="6" t="str">
        <f t="shared" si="19"/>
        <v/>
      </c>
      <c r="L126" s="6" t="str">
        <f t="shared" si="20"/>
        <v/>
      </c>
      <c r="M126" s="6" t="str">
        <f t="shared" si="21"/>
        <v/>
      </c>
      <c r="N126" s="6" t="str">
        <f t="shared" si="22"/>
        <v/>
      </c>
      <c r="O126" s="40" t="str">
        <f>IF(G126&gt;0,DT!AC126*I126+DT!AD126*J126+DT!AE126*K126+DT!AF126*L126+DT!AG126*M126+DT!AH126*N126,"")</f>
        <v/>
      </c>
    </row>
    <row r="127" spans="1:15">
      <c r="A127" s="47"/>
      <c r="B127" s="47"/>
      <c r="C127" s="47"/>
      <c r="D127" s="47"/>
      <c r="E127" s="47"/>
      <c r="F127" s="47"/>
      <c r="G127" s="1">
        <f t="shared" si="16"/>
        <v>0</v>
      </c>
      <c r="I127" s="6" t="str">
        <f t="shared" si="17"/>
        <v/>
      </c>
      <c r="J127" s="6" t="str">
        <f t="shared" si="18"/>
        <v/>
      </c>
      <c r="K127" s="6" t="str">
        <f t="shared" si="19"/>
        <v/>
      </c>
      <c r="L127" s="6" t="str">
        <f t="shared" si="20"/>
        <v/>
      </c>
      <c r="M127" s="6" t="str">
        <f t="shared" si="21"/>
        <v/>
      </c>
      <c r="N127" s="6" t="str">
        <f t="shared" si="22"/>
        <v/>
      </c>
      <c r="O127" s="40" t="str">
        <f>IF(G127&gt;0,DT!AC127*I127+DT!AD127*J127+DT!AE127*K127+DT!AF127*L127+DT!AG127*M127+DT!AH127*N127,"")</f>
        <v/>
      </c>
    </row>
    <row r="128" spans="1:15">
      <c r="A128" s="47"/>
      <c r="B128" s="47"/>
      <c r="C128" s="47"/>
      <c r="D128" s="47"/>
      <c r="E128" s="47"/>
      <c r="F128" s="47"/>
      <c r="G128" s="1">
        <f t="shared" si="16"/>
        <v>0</v>
      </c>
      <c r="I128" s="6" t="str">
        <f t="shared" si="17"/>
        <v/>
      </c>
      <c r="J128" s="6" t="str">
        <f t="shared" si="18"/>
        <v/>
      </c>
      <c r="K128" s="6" t="str">
        <f t="shared" si="19"/>
        <v/>
      </c>
      <c r="L128" s="6" t="str">
        <f t="shared" si="20"/>
        <v/>
      </c>
      <c r="M128" s="6" t="str">
        <f t="shared" si="21"/>
        <v/>
      </c>
      <c r="N128" s="6" t="str">
        <f t="shared" si="22"/>
        <v/>
      </c>
      <c r="O128" s="40" t="str">
        <f>IF(G128&gt;0,DT!AC128*I128+DT!AD128*J128+DT!AE128*K128+DT!AF128*L128+DT!AG128*M128+DT!AH128*N128,"")</f>
        <v/>
      </c>
    </row>
    <row r="129" spans="1:15">
      <c r="A129" s="47"/>
      <c r="B129" s="47"/>
      <c r="C129" s="47"/>
      <c r="D129" s="47"/>
      <c r="E129" s="47"/>
      <c r="F129" s="47"/>
      <c r="G129" s="1">
        <f t="shared" si="16"/>
        <v>0</v>
      </c>
      <c r="I129" s="6" t="str">
        <f t="shared" si="17"/>
        <v/>
      </c>
      <c r="J129" s="6" t="str">
        <f t="shared" si="18"/>
        <v/>
      </c>
      <c r="K129" s="6" t="str">
        <f t="shared" si="19"/>
        <v/>
      </c>
      <c r="L129" s="6" t="str">
        <f t="shared" si="20"/>
        <v/>
      </c>
      <c r="M129" s="6" t="str">
        <f t="shared" si="21"/>
        <v/>
      </c>
      <c r="N129" s="6" t="str">
        <f t="shared" si="22"/>
        <v/>
      </c>
      <c r="O129" s="40" t="str">
        <f>IF(G129&gt;0,DT!AC129*I129+DT!AD129*J129+DT!AE129*K129+DT!AF129*L129+DT!AG129*M129+DT!AH129*N129,"")</f>
        <v/>
      </c>
    </row>
    <row r="130" spans="1:15">
      <c r="A130" s="47"/>
      <c r="B130" s="47"/>
      <c r="C130" s="47"/>
      <c r="D130" s="47"/>
      <c r="E130" s="47"/>
      <c r="F130" s="47"/>
      <c r="G130" s="1">
        <f t="shared" si="16"/>
        <v>0</v>
      </c>
      <c r="I130" s="6" t="str">
        <f t="shared" si="17"/>
        <v/>
      </c>
      <c r="J130" s="6" t="str">
        <f t="shared" si="18"/>
        <v/>
      </c>
      <c r="K130" s="6" t="str">
        <f t="shared" si="19"/>
        <v/>
      </c>
      <c r="L130" s="6" t="str">
        <f t="shared" si="20"/>
        <v/>
      </c>
      <c r="M130" s="6" t="str">
        <f t="shared" si="21"/>
        <v/>
      </c>
      <c r="N130" s="6" t="str">
        <f t="shared" si="22"/>
        <v/>
      </c>
      <c r="O130" s="40" t="str">
        <f>IF(G130&gt;0,DT!AC130*I130+DT!AD130*J130+DT!AE130*K130+DT!AF130*L130+DT!AG130*M130+DT!AH130*N130,"")</f>
        <v/>
      </c>
    </row>
    <row r="131" spans="1:15">
      <c r="A131" s="47"/>
      <c r="B131" s="47"/>
      <c r="C131" s="47"/>
      <c r="D131" s="47"/>
      <c r="E131" s="47"/>
      <c r="F131" s="47"/>
      <c r="G131" s="1">
        <f t="shared" si="16"/>
        <v>0</v>
      </c>
      <c r="I131" s="6" t="str">
        <f t="shared" si="17"/>
        <v/>
      </c>
      <c r="J131" s="6" t="str">
        <f t="shared" si="18"/>
        <v/>
      </c>
      <c r="K131" s="6" t="str">
        <f t="shared" si="19"/>
        <v/>
      </c>
      <c r="L131" s="6" t="str">
        <f t="shared" si="20"/>
        <v/>
      </c>
      <c r="M131" s="6" t="str">
        <f t="shared" si="21"/>
        <v/>
      </c>
      <c r="N131" s="6" t="str">
        <f t="shared" si="22"/>
        <v/>
      </c>
      <c r="O131" s="40" t="str">
        <f>IF(G131&gt;0,DT!AC131*I131+DT!AD131*J131+DT!AE131*K131+DT!AF131*L131+DT!AG131*M131+DT!AH131*N131,"")</f>
        <v/>
      </c>
    </row>
    <row r="132" spans="1:15">
      <c r="A132" s="47"/>
      <c r="B132" s="47"/>
      <c r="C132" s="47"/>
      <c r="D132" s="47"/>
      <c r="E132" s="47"/>
      <c r="F132" s="47"/>
      <c r="G132" s="1">
        <f t="shared" si="16"/>
        <v>0</v>
      </c>
      <c r="I132" s="6" t="str">
        <f t="shared" si="17"/>
        <v/>
      </c>
      <c r="J132" s="6" t="str">
        <f t="shared" si="18"/>
        <v/>
      </c>
      <c r="K132" s="6" t="str">
        <f t="shared" si="19"/>
        <v/>
      </c>
      <c r="L132" s="6" t="str">
        <f t="shared" si="20"/>
        <v/>
      </c>
      <c r="M132" s="6" t="str">
        <f t="shared" si="21"/>
        <v/>
      </c>
      <c r="N132" s="6" t="str">
        <f t="shared" si="22"/>
        <v/>
      </c>
      <c r="O132" s="40" t="str">
        <f>IF(G132&gt;0,DT!AC132*I132+DT!AD132*J132+DT!AE132*K132+DT!AF132*L132+DT!AG132*M132+DT!AH132*N132,"")</f>
        <v/>
      </c>
    </row>
    <row r="133" spans="1:15">
      <c r="A133" s="47"/>
      <c r="B133" s="47"/>
      <c r="C133" s="47"/>
      <c r="D133" s="47"/>
      <c r="E133" s="47"/>
      <c r="F133" s="47"/>
      <c r="G133" s="1">
        <f t="shared" ref="G133:G196" si="23">SUM(A133:F133)</f>
        <v>0</v>
      </c>
      <c r="I133" s="6" t="str">
        <f t="shared" si="17"/>
        <v/>
      </c>
      <c r="J133" s="6" t="str">
        <f t="shared" si="18"/>
        <v/>
      </c>
      <c r="K133" s="6" t="str">
        <f t="shared" si="19"/>
        <v/>
      </c>
      <c r="L133" s="6" t="str">
        <f t="shared" si="20"/>
        <v/>
      </c>
      <c r="M133" s="6" t="str">
        <f t="shared" si="21"/>
        <v/>
      </c>
      <c r="N133" s="6" t="str">
        <f t="shared" si="22"/>
        <v/>
      </c>
      <c r="O133" s="40" t="str">
        <f>IF(G133&gt;0,DT!AC133*I133+DT!AD133*J133+DT!AE133*K133+DT!AF133*L133+DT!AG133*M133+DT!AH133*N133,"")</f>
        <v/>
      </c>
    </row>
    <row r="134" spans="1:15">
      <c r="A134" s="47"/>
      <c r="B134" s="47"/>
      <c r="C134" s="47"/>
      <c r="D134" s="47"/>
      <c r="E134" s="47"/>
      <c r="F134" s="47"/>
      <c r="G134" s="1">
        <f t="shared" si="23"/>
        <v>0</v>
      </c>
      <c r="I134" s="6" t="str">
        <f t="shared" si="17"/>
        <v/>
      </c>
      <c r="J134" s="6" t="str">
        <f t="shared" si="18"/>
        <v/>
      </c>
      <c r="K134" s="6" t="str">
        <f t="shared" si="19"/>
        <v/>
      </c>
      <c r="L134" s="6" t="str">
        <f t="shared" si="20"/>
        <v/>
      </c>
      <c r="M134" s="6" t="str">
        <f t="shared" si="21"/>
        <v/>
      </c>
      <c r="N134" s="6" t="str">
        <f t="shared" si="22"/>
        <v/>
      </c>
      <c r="O134" s="40" t="str">
        <f>IF(G134&gt;0,DT!AC134*I134+DT!AD134*J134+DT!AE134*K134+DT!AF134*L134+DT!AG134*M134+DT!AH134*N134,"")</f>
        <v/>
      </c>
    </row>
    <row r="135" spans="1:15">
      <c r="A135" s="47"/>
      <c r="B135" s="47"/>
      <c r="C135" s="47"/>
      <c r="D135" s="47"/>
      <c r="E135" s="47"/>
      <c r="F135" s="47"/>
      <c r="G135" s="1">
        <f t="shared" si="23"/>
        <v>0</v>
      </c>
      <c r="I135" s="6" t="str">
        <f t="shared" si="17"/>
        <v/>
      </c>
      <c r="J135" s="6" t="str">
        <f t="shared" si="18"/>
        <v/>
      </c>
      <c r="K135" s="6" t="str">
        <f t="shared" si="19"/>
        <v/>
      </c>
      <c r="L135" s="6" t="str">
        <f t="shared" si="20"/>
        <v/>
      </c>
      <c r="M135" s="6" t="str">
        <f t="shared" si="21"/>
        <v/>
      </c>
      <c r="N135" s="6" t="str">
        <f t="shared" si="22"/>
        <v/>
      </c>
      <c r="O135" s="40" t="str">
        <f>IF(G135&gt;0,DT!AC135*I135+DT!AD135*J135+DT!AE135*K135+DT!AF135*L135+DT!AG135*M135+DT!AH135*N135,"")</f>
        <v/>
      </c>
    </row>
    <row r="136" spans="1:15">
      <c r="A136" s="47"/>
      <c r="B136" s="47"/>
      <c r="C136" s="47"/>
      <c r="D136" s="47"/>
      <c r="E136" s="47"/>
      <c r="F136" s="47"/>
      <c r="G136" s="1">
        <f t="shared" si="23"/>
        <v>0</v>
      </c>
      <c r="I136" s="6" t="str">
        <f t="shared" si="17"/>
        <v/>
      </c>
      <c r="J136" s="6" t="str">
        <f t="shared" si="18"/>
        <v/>
      </c>
      <c r="K136" s="6" t="str">
        <f t="shared" si="19"/>
        <v/>
      </c>
      <c r="L136" s="6" t="str">
        <f t="shared" si="20"/>
        <v/>
      </c>
      <c r="M136" s="6" t="str">
        <f t="shared" si="21"/>
        <v/>
      </c>
      <c r="N136" s="6" t="str">
        <f t="shared" si="22"/>
        <v/>
      </c>
      <c r="O136" s="40" t="str">
        <f>IF(G136&gt;0,DT!AC136*I136+DT!AD136*J136+DT!AE136*K136+DT!AF136*L136+DT!AG136*M136+DT!AH136*N136,"")</f>
        <v/>
      </c>
    </row>
    <row r="137" spans="1:15">
      <c r="A137" s="47"/>
      <c r="B137" s="47"/>
      <c r="C137" s="47"/>
      <c r="D137" s="47"/>
      <c r="E137" s="47"/>
      <c r="F137" s="47"/>
      <c r="G137" s="1">
        <f t="shared" si="23"/>
        <v>0</v>
      </c>
      <c r="I137" s="6" t="str">
        <f t="shared" si="17"/>
        <v/>
      </c>
      <c r="J137" s="6" t="str">
        <f t="shared" si="18"/>
        <v/>
      </c>
      <c r="K137" s="6" t="str">
        <f t="shared" si="19"/>
        <v/>
      </c>
      <c r="L137" s="6" t="str">
        <f t="shared" si="20"/>
        <v/>
      </c>
      <c r="M137" s="6" t="str">
        <f t="shared" si="21"/>
        <v/>
      </c>
      <c r="N137" s="6" t="str">
        <f t="shared" si="22"/>
        <v/>
      </c>
      <c r="O137" s="40" t="str">
        <f>IF(G137&gt;0,DT!AC137*I137+DT!AD137*J137+DT!AE137*K137+DT!AF137*L137+DT!AG137*M137+DT!AH137*N137,"")</f>
        <v/>
      </c>
    </row>
    <row r="138" spans="1:15">
      <c r="A138" s="47"/>
      <c r="B138" s="47"/>
      <c r="C138" s="47"/>
      <c r="D138" s="47"/>
      <c r="E138" s="47"/>
      <c r="F138" s="47"/>
      <c r="G138" s="1">
        <f t="shared" si="23"/>
        <v>0</v>
      </c>
      <c r="I138" s="6" t="str">
        <f t="shared" si="17"/>
        <v/>
      </c>
      <c r="J138" s="6" t="str">
        <f t="shared" si="18"/>
        <v/>
      </c>
      <c r="K138" s="6" t="str">
        <f t="shared" si="19"/>
        <v/>
      </c>
      <c r="L138" s="6" t="str">
        <f t="shared" si="20"/>
        <v/>
      </c>
      <c r="M138" s="6" t="str">
        <f t="shared" si="21"/>
        <v/>
      </c>
      <c r="N138" s="6" t="str">
        <f t="shared" si="22"/>
        <v/>
      </c>
      <c r="O138" s="40" t="str">
        <f>IF(G138&gt;0,DT!AC138*I138+DT!AD138*J138+DT!AE138*K138+DT!AF138*L138+DT!AG138*M138+DT!AH138*N138,"")</f>
        <v/>
      </c>
    </row>
    <row r="139" spans="1:15">
      <c r="A139" s="47"/>
      <c r="B139" s="47"/>
      <c r="C139" s="47"/>
      <c r="D139" s="47"/>
      <c r="E139" s="47"/>
      <c r="F139" s="47"/>
      <c r="G139" s="1">
        <f t="shared" si="23"/>
        <v>0</v>
      </c>
      <c r="I139" s="6" t="str">
        <f t="shared" si="17"/>
        <v/>
      </c>
      <c r="J139" s="6" t="str">
        <f t="shared" si="18"/>
        <v/>
      </c>
      <c r="K139" s="6" t="str">
        <f t="shared" si="19"/>
        <v/>
      </c>
      <c r="L139" s="6" t="str">
        <f t="shared" si="20"/>
        <v/>
      </c>
      <c r="M139" s="6" t="str">
        <f t="shared" si="21"/>
        <v/>
      </c>
      <c r="N139" s="6" t="str">
        <f t="shared" si="22"/>
        <v/>
      </c>
      <c r="O139" s="40" t="str">
        <f>IF(G139&gt;0,DT!AC139*I139+DT!AD139*J139+DT!AE139*K139+DT!AF139*L139+DT!AG139*M139+DT!AH139*N139,"")</f>
        <v/>
      </c>
    </row>
    <row r="140" spans="1:15">
      <c r="A140" s="47"/>
      <c r="B140" s="47"/>
      <c r="C140" s="47"/>
      <c r="D140" s="47"/>
      <c r="E140" s="47"/>
      <c r="F140" s="47"/>
      <c r="G140" s="1">
        <f t="shared" si="23"/>
        <v>0</v>
      </c>
      <c r="I140" s="6" t="str">
        <f t="shared" si="17"/>
        <v/>
      </c>
      <c r="J140" s="6" t="str">
        <f t="shared" si="18"/>
        <v/>
      </c>
      <c r="K140" s="6" t="str">
        <f t="shared" si="19"/>
        <v/>
      </c>
      <c r="L140" s="6" t="str">
        <f t="shared" si="20"/>
        <v/>
      </c>
      <c r="M140" s="6" t="str">
        <f t="shared" si="21"/>
        <v/>
      </c>
      <c r="N140" s="6" t="str">
        <f t="shared" si="22"/>
        <v/>
      </c>
      <c r="O140" s="40" t="str">
        <f>IF(G140&gt;0,DT!AC140*I140+DT!AD140*J140+DT!AE140*K140+DT!AF140*L140+DT!AG140*M140+DT!AH140*N140,"")</f>
        <v/>
      </c>
    </row>
    <row r="141" spans="1:15">
      <c r="A141" s="47"/>
      <c r="B141" s="47"/>
      <c r="C141" s="47"/>
      <c r="D141" s="47"/>
      <c r="E141" s="47"/>
      <c r="F141" s="47"/>
      <c r="G141" s="1">
        <f t="shared" si="23"/>
        <v>0</v>
      </c>
      <c r="I141" s="6" t="str">
        <f t="shared" si="17"/>
        <v/>
      </c>
      <c r="J141" s="6" t="str">
        <f t="shared" si="18"/>
        <v/>
      </c>
      <c r="K141" s="6" t="str">
        <f t="shared" si="19"/>
        <v/>
      </c>
      <c r="L141" s="6" t="str">
        <f t="shared" si="20"/>
        <v/>
      </c>
      <c r="M141" s="6" t="str">
        <f t="shared" si="21"/>
        <v/>
      </c>
      <c r="N141" s="6" t="str">
        <f t="shared" si="22"/>
        <v/>
      </c>
      <c r="O141" s="40" t="str">
        <f>IF(G141&gt;0,DT!AC141*I141+DT!AD141*J141+DT!AE141*K141+DT!AF141*L141+DT!AG141*M141+DT!AH141*N141,"")</f>
        <v/>
      </c>
    </row>
    <row r="142" spans="1:15">
      <c r="A142" s="47"/>
      <c r="B142" s="47"/>
      <c r="C142" s="47"/>
      <c r="D142" s="47"/>
      <c r="E142" s="47"/>
      <c r="F142" s="47"/>
      <c r="G142" s="1">
        <f t="shared" si="23"/>
        <v>0</v>
      </c>
      <c r="I142" s="6" t="str">
        <f t="shared" si="17"/>
        <v/>
      </c>
      <c r="J142" s="6" t="str">
        <f t="shared" si="18"/>
        <v/>
      </c>
      <c r="K142" s="6" t="str">
        <f t="shared" si="19"/>
        <v/>
      </c>
      <c r="L142" s="6" t="str">
        <f t="shared" si="20"/>
        <v/>
      </c>
      <c r="M142" s="6" t="str">
        <f t="shared" si="21"/>
        <v/>
      </c>
      <c r="N142" s="6" t="str">
        <f t="shared" si="22"/>
        <v/>
      </c>
      <c r="O142" s="40" t="str">
        <f>IF(G142&gt;0,DT!AC142*I142+DT!AD142*J142+DT!AE142*K142+DT!AF142*L142+DT!AG142*M142+DT!AH142*N142,"")</f>
        <v/>
      </c>
    </row>
    <row r="143" spans="1:15">
      <c r="A143" s="47"/>
      <c r="B143" s="47"/>
      <c r="C143" s="47"/>
      <c r="D143" s="47"/>
      <c r="E143" s="47"/>
      <c r="F143" s="47"/>
      <c r="G143" s="1">
        <f t="shared" si="23"/>
        <v>0</v>
      </c>
      <c r="I143" s="6" t="str">
        <f t="shared" si="17"/>
        <v/>
      </c>
      <c r="J143" s="6" t="str">
        <f t="shared" si="18"/>
        <v/>
      </c>
      <c r="K143" s="6" t="str">
        <f t="shared" si="19"/>
        <v/>
      </c>
      <c r="L143" s="6" t="str">
        <f t="shared" si="20"/>
        <v/>
      </c>
      <c r="M143" s="6" t="str">
        <f t="shared" si="21"/>
        <v/>
      </c>
      <c r="N143" s="6" t="str">
        <f t="shared" si="22"/>
        <v/>
      </c>
      <c r="O143" s="40" t="str">
        <f>IF(G143&gt;0,DT!AC143*I143+DT!AD143*J143+DT!AE143*K143+DT!AF143*L143+DT!AG143*M143+DT!AH143*N143,"")</f>
        <v/>
      </c>
    </row>
    <row r="144" spans="1:15">
      <c r="A144" s="47"/>
      <c r="B144" s="47"/>
      <c r="C144" s="47"/>
      <c r="D144" s="47"/>
      <c r="E144" s="47"/>
      <c r="F144" s="47"/>
      <c r="G144" s="1">
        <f t="shared" si="23"/>
        <v>0</v>
      </c>
      <c r="I144" s="6" t="str">
        <f t="shared" si="17"/>
        <v/>
      </c>
      <c r="J144" s="6" t="str">
        <f t="shared" si="18"/>
        <v/>
      </c>
      <c r="K144" s="6" t="str">
        <f t="shared" si="19"/>
        <v/>
      </c>
      <c r="L144" s="6" t="str">
        <f t="shared" si="20"/>
        <v/>
      </c>
      <c r="M144" s="6" t="str">
        <f t="shared" si="21"/>
        <v/>
      </c>
      <c r="N144" s="6" t="str">
        <f t="shared" si="22"/>
        <v/>
      </c>
      <c r="O144" s="40" t="str">
        <f>IF(G144&gt;0,DT!AC144*I144+DT!AD144*J144+DT!AE144*K144+DT!AF144*L144+DT!AG144*M144+DT!AH144*N144,"")</f>
        <v/>
      </c>
    </row>
    <row r="145" spans="1:15">
      <c r="A145" s="47"/>
      <c r="B145" s="47"/>
      <c r="C145" s="47"/>
      <c r="D145" s="47"/>
      <c r="E145" s="47"/>
      <c r="F145" s="47"/>
      <c r="G145" s="1">
        <f t="shared" si="23"/>
        <v>0</v>
      </c>
      <c r="I145" s="6" t="str">
        <f t="shared" si="17"/>
        <v/>
      </c>
      <c r="J145" s="6" t="str">
        <f t="shared" si="18"/>
        <v/>
      </c>
      <c r="K145" s="6" t="str">
        <f t="shared" si="19"/>
        <v/>
      </c>
      <c r="L145" s="6" t="str">
        <f t="shared" si="20"/>
        <v/>
      </c>
      <c r="M145" s="6" t="str">
        <f t="shared" si="21"/>
        <v/>
      </c>
      <c r="N145" s="6" t="str">
        <f t="shared" si="22"/>
        <v/>
      </c>
      <c r="O145" s="40" t="str">
        <f>IF(G145&gt;0,DT!AC145*I145+DT!AD145*J145+DT!AE145*K145+DT!AF145*L145+DT!AG145*M145+DT!AH145*N145,"")</f>
        <v/>
      </c>
    </row>
    <row r="146" spans="1:15">
      <c r="A146" s="47"/>
      <c r="B146" s="47"/>
      <c r="C146" s="47"/>
      <c r="D146" s="47"/>
      <c r="E146" s="47"/>
      <c r="F146" s="47"/>
      <c r="G146" s="1">
        <f t="shared" si="23"/>
        <v>0</v>
      </c>
      <c r="I146" s="6" t="str">
        <f t="shared" si="17"/>
        <v/>
      </c>
      <c r="J146" s="6" t="str">
        <f t="shared" si="18"/>
        <v/>
      </c>
      <c r="K146" s="6" t="str">
        <f t="shared" si="19"/>
        <v/>
      </c>
      <c r="L146" s="6" t="str">
        <f t="shared" si="20"/>
        <v/>
      </c>
      <c r="M146" s="6" t="str">
        <f t="shared" si="21"/>
        <v/>
      </c>
      <c r="N146" s="6" t="str">
        <f t="shared" si="22"/>
        <v/>
      </c>
      <c r="O146" s="40" t="str">
        <f>IF(G146&gt;0,DT!AC146*I146+DT!AD146*J146+DT!AE146*K146+DT!AF146*L146+DT!AG146*M146+DT!AH146*N146,"")</f>
        <v/>
      </c>
    </row>
    <row r="147" spans="1:15">
      <c r="A147" s="47"/>
      <c r="B147" s="47"/>
      <c r="C147" s="47"/>
      <c r="D147" s="47"/>
      <c r="E147" s="47"/>
      <c r="F147" s="47"/>
      <c r="G147" s="1">
        <f t="shared" si="23"/>
        <v>0</v>
      </c>
      <c r="I147" s="6" t="str">
        <f t="shared" si="17"/>
        <v/>
      </c>
      <c r="J147" s="6" t="str">
        <f t="shared" si="18"/>
        <v/>
      </c>
      <c r="K147" s="6" t="str">
        <f t="shared" si="19"/>
        <v/>
      </c>
      <c r="L147" s="6" t="str">
        <f t="shared" si="20"/>
        <v/>
      </c>
      <c r="M147" s="6" t="str">
        <f t="shared" si="21"/>
        <v/>
      </c>
      <c r="N147" s="6" t="str">
        <f t="shared" si="22"/>
        <v/>
      </c>
      <c r="O147" s="40" t="str">
        <f>IF(G147&gt;0,DT!AC147*I147+DT!AD147*J147+DT!AE147*K147+DT!AF147*L147+DT!AG147*M147+DT!AH147*N147,"")</f>
        <v/>
      </c>
    </row>
    <row r="148" spans="1:15">
      <c r="A148" s="47"/>
      <c r="B148" s="47"/>
      <c r="C148" s="47"/>
      <c r="D148" s="47"/>
      <c r="E148" s="47"/>
      <c r="F148" s="47"/>
      <c r="G148" s="1">
        <f t="shared" si="23"/>
        <v>0</v>
      </c>
      <c r="I148" s="6" t="str">
        <f t="shared" si="17"/>
        <v/>
      </c>
      <c r="J148" s="6" t="str">
        <f t="shared" si="18"/>
        <v/>
      </c>
      <c r="K148" s="6" t="str">
        <f t="shared" si="19"/>
        <v/>
      </c>
      <c r="L148" s="6" t="str">
        <f t="shared" si="20"/>
        <v/>
      </c>
      <c r="M148" s="6" t="str">
        <f t="shared" si="21"/>
        <v/>
      </c>
      <c r="N148" s="6" t="str">
        <f t="shared" si="22"/>
        <v/>
      </c>
      <c r="O148" s="40" t="str">
        <f>IF(G148&gt;0,DT!AC148*I148+DT!AD148*J148+DT!AE148*K148+DT!AF148*L148+DT!AG148*M148+DT!AH148*N148,"")</f>
        <v/>
      </c>
    </row>
    <row r="149" spans="1:15">
      <c r="A149" s="47"/>
      <c r="B149" s="47"/>
      <c r="C149" s="47"/>
      <c r="D149" s="47"/>
      <c r="E149" s="47"/>
      <c r="F149" s="47"/>
      <c r="G149" s="1">
        <f t="shared" si="23"/>
        <v>0</v>
      </c>
      <c r="I149" s="6" t="str">
        <f t="shared" si="17"/>
        <v/>
      </c>
      <c r="J149" s="6" t="str">
        <f t="shared" si="18"/>
        <v/>
      </c>
      <c r="K149" s="6" t="str">
        <f t="shared" si="19"/>
        <v/>
      </c>
      <c r="L149" s="6" t="str">
        <f t="shared" si="20"/>
        <v/>
      </c>
      <c r="M149" s="6" t="str">
        <f t="shared" si="21"/>
        <v/>
      </c>
      <c r="N149" s="6" t="str">
        <f t="shared" si="22"/>
        <v/>
      </c>
      <c r="O149" s="40" t="str">
        <f>IF(G149&gt;0,DT!AC149*I149+DT!AD149*J149+DT!AE149*K149+DT!AF149*L149+DT!AG149*M149+DT!AH149*N149,"")</f>
        <v/>
      </c>
    </row>
    <row r="150" spans="1:15">
      <c r="A150" s="47"/>
      <c r="B150" s="47"/>
      <c r="C150" s="47"/>
      <c r="D150" s="47"/>
      <c r="E150" s="47"/>
      <c r="F150" s="47"/>
      <c r="G150" s="1">
        <f t="shared" si="23"/>
        <v>0</v>
      </c>
      <c r="I150" s="6" t="str">
        <f t="shared" si="17"/>
        <v/>
      </c>
      <c r="J150" s="6" t="str">
        <f t="shared" si="18"/>
        <v/>
      </c>
      <c r="K150" s="6" t="str">
        <f t="shared" si="19"/>
        <v/>
      </c>
      <c r="L150" s="6" t="str">
        <f t="shared" si="20"/>
        <v/>
      </c>
      <c r="M150" s="6" t="str">
        <f t="shared" si="21"/>
        <v/>
      </c>
      <c r="N150" s="6" t="str">
        <f t="shared" si="22"/>
        <v/>
      </c>
      <c r="O150" s="40" t="str">
        <f>IF(G150&gt;0,DT!AC150*I150+DT!AD150*J150+DT!AE150*K150+DT!AF150*L150+DT!AG150*M150+DT!AH150*N150,"")</f>
        <v/>
      </c>
    </row>
    <row r="151" spans="1:15">
      <c r="A151" s="47"/>
      <c r="B151" s="47"/>
      <c r="C151" s="47"/>
      <c r="D151" s="47"/>
      <c r="E151" s="47"/>
      <c r="F151" s="47"/>
      <c r="G151" s="1">
        <f t="shared" si="23"/>
        <v>0</v>
      </c>
      <c r="I151" s="6" t="str">
        <f t="shared" si="17"/>
        <v/>
      </c>
      <c r="J151" s="6" t="str">
        <f t="shared" si="18"/>
        <v/>
      </c>
      <c r="K151" s="6" t="str">
        <f t="shared" si="19"/>
        <v/>
      </c>
      <c r="L151" s="6" t="str">
        <f t="shared" si="20"/>
        <v/>
      </c>
      <c r="M151" s="6" t="str">
        <f t="shared" si="21"/>
        <v/>
      </c>
      <c r="N151" s="6" t="str">
        <f t="shared" si="22"/>
        <v/>
      </c>
      <c r="O151" s="40" t="str">
        <f>IF(G151&gt;0,DT!AC151*I151+DT!AD151*J151+DT!AE151*K151+DT!AF151*L151+DT!AG151*M151+DT!AH151*N151,"")</f>
        <v/>
      </c>
    </row>
    <row r="152" spans="1:15">
      <c r="A152" s="47"/>
      <c r="B152" s="47"/>
      <c r="C152" s="47"/>
      <c r="D152" s="47"/>
      <c r="E152" s="47"/>
      <c r="F152" s="47"/>
      <c r="G152" s="1">
        <f t="shared" si="23"/>
        <v>0</v>
      </c>
      <c r="I152" s="6" t="str">
        <f t="shared" si="17"/>
        <v/>
      </c>
      <c r="J152" s="6" t="str">
        <f t="shared" si="18"/>
        <v/>
      </c>
      <c r="K152" s="6" t="str">
        <f t="shared" si="19"/>
        <v/>
      </c>
      <c r="L152" s="6" t="str">
        <f t="shared" si="20"/>
        <v/>
      </c>
      <c r="M152" s="6" t="str">
        <f t="shared" si="21"/>
        <v/>
      </c>
      <c r="N152" s="6" t="str">
        <f t="shared" si="22"/>
        <v/>
      </c>
      <c r="O152" s="40" t="str">
        <f>IF(G152&gt;0,DT!AC152*I152+DT!AD152*J152+DT!AE152*K152+DT!AF152*L152+DT!AG152*M152+DT!AH152*N152,"")</f>
        <v/>
      </c>
    </row>
    <row r="153" spans="1:15">
      <c r="A153" s="47"/>
      <c r="B153" s="47"/>
      <c r="C153" s="47"/>
      <c r="D153" s="47"/>
      <c r="E153" s="47"/>
      <c r="F153" s="47"/>
      <c r="G153" s="1">
        <f t="shared" si="23"/>
        <v>0</v>
      </c>
      <c r="I153" s="6" t="str">
        <f t="shared" si="17"/>
        <v/>
      </c>
      <c r="J153" s="6" t="str">
        <f t="shared" si="18"/>
        <v/>
      </c>
      <c r="K153" s="6" t="str">
        <f t="shared" si="19"/>
        <v/>
      </c>
      <c r="L153" s="6" t="str">
        <f t="shared" si="20"/>
        <v/>
      </c>
      <c r="M153" s="6" t="str">
        <f t="shared" si="21"/>
        <v/>
      </c>
      <c r="N153" s="6" t="str">
        <f t="shared" si="22"/>
        <v/>
      </c>
      <c r="O153" s="40" t="str">
        <f>IF(G153&gt;0,DT!AC153*I153+DT!AD153*J153+DT!AE153*K153+DT!AF153*L153+DT!AG153*M153+DT!AH153*N153,"")</f>
        <v/>
      </c>
    </row>
    <row r="154" spans="1:15">
      <c r="A154" s="47"/>
      <c r="B154" s="47"/>
      <c r="C154" s="47"/>
      <c r="D154" s="47"/>
      <c r="E154" s="47"/>
      <c r="F154" s="47"/>
      <c r="G154" s="1">
        <f t="shared" si="23"/>
        <v>0</v>
      </c>
      <c r="I154" s="6" t="str">
        <f t="shared" si="17"/>
        <v/>
      </c>
      <c r="J154" s="6" t="str">
        <f t="shared" si="18"/>
        <v/>
      </c>
      <c r="K154" s="6" t="str">
        <f t="shared" si="19"/>
        <v/>
      </c>
      <c r="L154" s="6" t="str">
        <f t="shared" si="20"/>
        <v/>
      </c>
      <c r="M154" s="6" t="str">
        <f t="shared" si="21"/>
        <v/>
      </c>
      <c r="N154" s="6" t="str">
        <f t="shared" si="22"/>
        <v/>
      </c>
      <c r="O154" s="40" t="str">
        <f>IF(G154&gt;0,DT!AC154*I154+DT!AD154*J154+DT!AE154*K154+DT!AF154*L154+DT!AG154*M154+DT!AH154*N154,"")</f>
        <v/>
      </c>
    </row>
    <row r="155" spans="1:15">
      <c r="A155" s="47"/>
      <c r="B155" s="47"/>
      <c r="C155" s="47"/>
      <c r="D155" s="47"/>
      <c r="E155" s="47"/>
      <c r="F155" s="47"/>
      <c r="G155" s="1">
        <f t="shared" si="23"/>
        <v>0</v>
      </c>
      <c r="I155" s="6" t="str">
        <f t="shared" si="17"/>
        <v/>
      </c>
      <c r="J155" s="6" t="str">
        <f t="shared" si="18"/>
        <v/>
      </c>
      <c r="K155" s="6" t="str">
        <f t="shared" si="19"/>
        <v/>
      </c>
      <c r="L155" s="6" t="str">
        <f t="shared" si="20"/>
        <v/>
      </c>
      <c r="M155" s="6" t="str">
        <f t="shared" si="21"/>
        <v/>
      </c>
      <c r="N155" s="6" t="str">
        <f t="shared" si="22"/>
        <v/>
      </c>
      <c r="O155" s="40" t="str">
        <f>IF(G155&gt;0,DT!AC155*I155+DT!AD155*J155+DT!AE155*K155+DT!AF155*L155+DT!AG155*M155+DT!AH155*N155,"")</f>
        <v/>
      </c>
    </row>
    <row r="156" spans="1:15">
      <c r="A156" s="47"/>
      <c r="B156" s="47"/>
      <c r="C156" s="47"/>
      <c r="D156" s="47"/>
      <c r="E156" s="47"/>
      <c r="F156" s="47"/>
      <c r="G156" s="1">
        <f t="shared" si="23"/>
        <v>0</v>
      </c>
      <c r="I156" s="6" t="str">
        <f t="shared" si="17"/>
        <v/>
      </c>
      <c r="J156" s="6" t="str">
        <f t="shared" si="18"/>
        <v/>
      </c>
      <c r="K156" s="6" t="str">
        <f t="shared" si="19"/>
        <v/>
      </c>
      <c r="L156" s="6" t="str">
        <f t="shared" si="20"/>
        <v/>
      </c>
      <c r="M156" s="6" t="str">
        <f t="shared" si="21"/>
        <v/>
      </c>
      <c r="N156" s="6" t="str">
        <f t="shared" si="22"/>
        <v/>
      </c>
      <c r="O156" s="40" t="str">
        <f>IF(G156&gt;0,DT!AC156*I156+DT!AD156*J156+DT!AE156*K156+DT!AF156*L156+DT!AG156*M156+DT!AH156*N156,"")</f>
        <v/>
      </c>
    </row>
    <row r="157" spans="1:15">
      <c r="A157" s="47"/>
      <c r="B157" s="47"/>
      <c r="C157" s="47"/>
      <c r="D157" s="47"/>
      <c r="E157" s="47"/>
      <c r="F157" s="47"/>
      <c r="G157" s="1">
        <f t="shared" si="23"/>
        <v>0</v>
      </c>
      <c r="I157" s="6" t="str">
        <f t="shared" si="17"/>
        <v/>
      </c>
      <c r="J157" s="6" t="str">
        <f t="shared" si="18"/>
        <v/>
      </c>
      <c r="K157" s="6" t="str">
        <f t="shared" si="19"/>
        <v/>
      </c>
      <c r="L157" s="6" t="str">
        <f t="shared" si="20"/>
        <v/>
      </c>
      <c r="M157" s="6" t="str">
        <f t="shared" si="21"/>
        <v/>
      </c>
      <c r="N157" s="6" t="str">
        <f t="shared" si="22"/>
        <v/>
      </c>
      <c r="O157" s="40" t="str">
        <f>IF(G157&gt;0,DT!AC157*I157+DT!AD157*J157+DT!AE157*K157+DT!AF157*L157+DT!AG157*M157+DT!AH157*N157,"")</f>
        <v/>
      </c>
    </row>
    <row r="158" spans="1:15">
      <c r="A158" s="47"/>
      <c r="B158" s="47"/>
      <c r="C158" s="47"/>
      <c r="D158" s="47"/>
      <c r="E158" s="47"/>
      <c r="F158" s="47"/>
      <c r="G158" s="1">
        <f t="shared" si="23"/>
        <v>0</v>
      </c>
      <c r="I158" s="6" t="str">
        <f t="shared" si="17"/>
        <v/>
      </c>
      <c r="J158" s="6" t="str">
        <f t="shared" si="18"/>
        <v/>
      </c>
      <c r="K158" s="6" t="str">
        <f t="shared" si="19"/>
        <v/>
      </c>
      <c r="L158" s="6" t="str">
        <f t="shared" si="20"/>
        <v/>
      </c>
      <c r="M158" s="6" t="str">
        <f t="shared" si="21"/>
        <v/>
      </c>
      <c r="N158" s="6" t="str">
        <f t="shared" si="22"/>
        <v/>
      </c>
      <c r="O158" s="40" t="str">
        <f>IF(G158&gt;0,DT!AC158*I158+DT!AD158*J158+DT!AE158*K158+DT!AF158*L158+DT!AG158*M158+DT!AH158*N158,"")</f>
        <v/>
      </c>
    </row>
    <row r="159" spans="1:15">
      <c r="A159" s="47"/>
      <c r="B159" s="47"/>
      <c r="C159" s="47"/>
      <c r="D159" s="47"/>
      <c r="E159" s="47"/>
      <c r="F159" s="47"/>
      <c r="G159" s="1">
        <f t="shared" si="23"/>
        <v>0</v>
      </c>
      <c r="I159" s="6" t="str">
        <f t="shared" si="17"/>
        <v/>
      </c>
      <c r="J159" s="6" t="str">
        <f t="shared" si="18"/>
        <v/>
      </c>
      <c r="K159" s="6" t="str">
        <f t="shared" si="19"/>
        <v/>
      </c>
      <c r="L159" s="6" t="str">
        <f t="shared" si="20"/>
        <v/>
      </c>
      <c r="M159" s="6" t="str">
        <f t="shared" si="21"/>
        <v/>
      </c>
      <c r="N159" s="6" t="str">
        <f t="shared" si="22"/>
        <v/>
      </c>
      <c r="O159" s="40" t="str">
        <f>IF(G159&gt;0,DT!AC159*I159+DT!AD159*J159+DT!AE159*K159+DT!AF159*L159+DT!AG159*M159+DT!AH159*N159,"")</f>
        <v/>
      </c>
    </row>
    <row r="160" spans="1:15">
      <c r="A160" s="47"/>
      <c r="B160" s="47"/>
      <c r="C160" s="47"/>
      <c r="D160" s="47"/>
      <c r="E160" s="47"/>
      <c r="F160" s="47"/>
      <c r="G160" s="1">
        <f t="shared" si="23"/>
        <v>0</v>
      </c>
      <c r="I160" s="6" t="str">
        <f t="shared" si="17"/>
        <v/>
      </c>
      <c r="J160" s="6" t="str">
        <f t="shared" si="18"/>
        <v/>
      </c>
      <c r="K160" s="6" t="str">
        <f t="shared" si="19"/>
        <v/>
      </c>
      <c r="L160" s="6" t="str">
        <f t="shared" si="20"/>
        <v/>
      </c>
      <c r="M160" s="6" t="str">
        <f t="shared" si="21"/>
        <v/>
      </c>
      <c r="N160" s="6" t="str">
        <f t="shared" si="22"/>
        <v/>
      </c>
      <c r="O160" s="40" t="str">
        <f>IF(G160&gt;0,DT!AC160*I160+DT!AD160*J160+DT!AE160*K160+DT!AF160*L160+DT!AG160*M160+DT!AH160*N160,"")</f>
        <v/>
      </c>
    </row>
    <row r="161" spans="1:15">
      <c r="A161" s="47"/>
      <c r="B161" s="47"/>
      <c r="C161" s="47"/>
      <c r="D161" s="47"/>
      <c r="E161" s="47"/>
      <c r="F161" s="47"/>
      <c r="G161" s="1">
        <f t="shared" si="23"/>
        <v>0</v>
      </c>
      <c r="I161" s="6" t="str">
        <f t="shared" si="17"/>
        <v/>
      </c>
      <c r="J161" s="6" t="str">
        <f t="shared" si="18"/>
        <v/>
      </c>
      <c r="K161" s="6" t="str">
        <f t="shared" si="19"/>
        <v/>
      </c>
      <c r="L161" s="6" t="str">
        <f t="shared" si="20"/>
        <v/>
      </c>
      <c r="M161" s="6" t="str">
        <f t="shared" si="21"/>
        <v/>
      </c>
      <c r="N161" s="6" t="str">
        <f t="shared" si="22"/>
        <v/>
      </c>
      <c r="O161" s="40" t="str">
        <f>IF(G161&gt;0,DT!AC161*I161+DT!AD161*J161+DT!AE161*K161+DT!AF161*L161+DT!AG161*M161+DT!AH161*N161,"")</f>
        <v/>
      </c>
    </row>
    <row r="162" spans="1:15">
      <c r="A162" s="47"/>
      <c r="B162" s="47"/>
      <c r="C162" s="47"/>
      <c r="D162" s="47"/>
      <c r="E162" s="47"/>
      <c r="F162" s="47"/>
      <c r="G162" s="1">
        <f t="shared" si="23"/>
        <v>0</v>
      </c>
      <c r="I162" s="6" t="str">
        <f t="shared" si="17"/>
        <v/>
      </c>
      <c r="J162" s="6" t="str">
        <f t="shared" si="18"/>
        <v/>
      </c>
      <c r="K162" s="6" t="str">
        <f t="shared" si="19"/>
        <v/>
      </c>
      <c r="L162" s="6" t="str">
        <f t="shared" si="20"/>
        <v/>
      </c>
      <c r="M162" s="6" t="str">
        <f t="shared" si="21"/>
        <v/>
      </c>
      <c r="N162" s="6" t="str">
        <f t="shared" si="22"/>
        <v/>
      </c>
      <c r="O162" s="40" t="str">
        <f>IF(G162&gt;0,DT!AC162*I162+DT!AD162*J162+DT!AE162*K162+DT!AF162*L162+DT!AG162*M162+DT!AH162*N162,"")</f>
        <v/>
      </c>
    </row>
    <row r="163" spans="1:15">
      <c r="A163" s="47"/>
      <c r="B163" s="47"/>
      <c r="C163" s="47"/>
      <c r="D163" s="47"/>
      <c r="E163" s="47"/>
      <c r="F163" s="47"/>
      <c r="G163" s="1">
        <f t="shared" si="23"/>
        <v>0</v>
      </c>
      <c r="I163" s="6" t="str">
        <f t="shared" si="17"/>
        <v/>
      </c>
      <c r="J163" s="6" t="str">
        <f t="shared" si="18"/>
        <v/>
      </c>
      <c r="K163" s="6" t="str">
        <f t="shared" si="19"/>
        <v/>
      </c>
      <c r="L163" s="6" t="str">
        <f t="shared" si="20"/>
        <v/>
      </c>
      <c r="M163" s="6" t="str">
        <f t="shared" si="21"/>
        <v/>
      </c>
      <c r="N163" s="6" t="str">
        <f t="shared" si="22"/>
        <v/>
      </c>
      <c r="O163" s="40" t="str">
        <f>IF(G163&gt;0,DT!AC163*I163+DT!AD163*J163+DT!AE163*K163+DT!AF163*L163+DT!AG163*M163+DT!AH163*N163,"")</f>
        <v/>
      </c>
    </row>
    <row r="164" spans="1:15">
      <c r="A164" s="47"/>
      <c r="B164" s="47"/>
      <c r="C164" s="47"/>
      <c r="D164" s="47"/>
      <c r="E164" s="47"/>
      <c r="F164" s="47"/>
      <c r="G164" s="1">
        <f t="shared" si="23"/>
        <v>0</v>
      </c>
      <c r="I164" s="6" t="str">
        <f t="shared" si="17"/>
        <v/>
      </c>
      <c r="J164" s="6" t="str">
        <f t="shared" si="18"/>
        <v/>
      </c>
      <c r="K164" s="6" t="str">
        <f t="shared" si="19"/>
        <v/>
      </c>
      <c r="L164" s="6" t="str">
        <f t="shared" si="20"/>
        <v/>
      </c>
      <c r="M164" s="6" t="str">
        <f t="shared" si="21"/>
        <v/>
      </c>
      <c r="N164" s="6" t="str">
        <f t="shared" si="22"/>
        <v/>
      </c>
      <c r="O164" s="40" t="str">
        <f>IF(G164&gt;0,DT!AC164*I164+DT!AD164*J164+DT!AE164*K164+DT!AF164*L164+DT!AG164*M164+DT!AH164*N164,"")</f>
        <v/>
      </c>
    </row>
    <row r="165" spans="1:15">
      <c r="A165" s="47"/>
      <c r="B165" s="47"/>
      <c r="C165" s="47"/>
      <c r="D165" s="47"/>
      <c r="E165" s="47"/>
      <c r="F165" s="47"/>
      <c r="G165" s="1">
        <f t="shared" si="23"/>
        <v>0</v>
      </c>
      <c r="I165" s="6" t="str">
        <f t="shared" si="17"/>
        <v/>
      </c>
      <c r="J165" s="6" t="str">
        <f t="shared" si="18"/>
        <v/>
      </c>
      <c r="K165" s="6" t="str">
        <f t="shared" si="19"/>
        <v/>
      </c>
      <c r="L165" s="6" t="str">
        <f t="shared" si="20"/>
        <v/>
      </c>
      <c r="M165" s="6" t="str">
        <f t="shared" si="21"/>
        <v/>
      </c>
      <c r="N165" s="6" t="str">
        <f t="shared" si="22"/>
        <v/>
      </c>
      <c r="O165" s="40" t="str">
        <f>IF(G165&gt;0,DT!AC165*I165+DT!AD165*J165+DT!AE165*K165+DT!AF165*L165+DT!AG165*M165+DT!AH165*N165,"")</f>
        <v/>
      </c>
    </row>
    <row r="166" spans="1:15">
      <c r="A166" s="47"/>
      <c r="B166" s="47"/>
      <c r="C166" s="47"/>
      <c r="D166" s="47"/>
      <c r="E166" s="47"/>
      <c r="F166" s="47"/>
      <c r="G166" s="1">
        <f t="shared" si="23"/>
        <v>0</v>
      </c>
      <c r="I166" s="6" t="str">
        <f t="shared" si="17"/>
        <v/>
      </c>
      <c r="J166" s="6" t="str">
        <f t="shared" si="18"/>
        <v/>
      </c>
      <c r="K166" s="6" t="str">
        <f t="shared" si="19"/>
        <v/>
      </c>
      <c r="L166" s="6" t="str">
        <f t="shared" si="20"/>
        <v/>
      </c>
      <c r="M166" s="6" t="str">
        <f t="shared" si="21"/>
        <v/>
      </c>
      <c r="N166" s="6" t="str">
        <f t="shared" si="22"/>
        <v/>
      </c>
      <c r="O166" s="40" t="str">
        <f>IF(G166&gt;0,DT!AC166*I166+DT!AD166*J166+DT!AE166*K166+DT!AF166*L166+DT!AG166*M166+DT!AH166*N166,"")</f>
        <v/>
      </c>
    </row>
    <row r="167" spans="1:15">
      <c r="A167" s="47"/>
      <c r="B167" s="47"/>
      <c r="C167" s="47"/>
      <c r="D167" s="47"/>
      <c r="E167" s="47"/>
      <c r="F167" s="47"/>
      <c r="G167" s="1">
        <f t="shared" si="23"/>
        <v>0</v>
      </c>
      <c r="I167" s="6" t="str">
        <f t="shared" si="17"/>
        <v/>
      </c>
      <c r="J167" s="6" t="str">
        <f t="shared" si="18"/>
        <v/>
      </c>
      <c r="K167" s="6" t="str">
        <f t="shared" si="19"/>
        <v/>
      </c>
      <c r="L167" s="6" t="str">
        <f t="shared" si="20"/>
        <v/>
      </c>
      <c r="M167" s="6" t="str">
        <f t="shared" si="21"/>
        <v/>
      </c>
      <c r="N167" s="6" t="str">
        <f t="shared" si="22"/>
        <v/>
      </c>
      <c r="O167" s="40" t="str">
        <f>IF(G167&gt;0,DT!AC167*I167+DT!AD167*J167+DT!AE167*K167+DT!AF167*L167+DT!AG167*M167+DT!AH167*N167,"")</f>
        <v/>
      </c>
    </row>
    <row r="168" spans="1:15">
      <c r="A168" s="47"/>
      <c r="B168" s="47"/>
      <c r="C168" s="47"/>
      <c r="D168" s="47"/>
      <c r="E168" s="47"/>
      <c r="F168" s="47"/>
      <c r="G168" s="1">
        <f t="shared" si="23"/>
        <v>0</v>
      </c>
      <c r="I168" s="6" t="str">
        <f t="shared" si="17"/>
        <v/>
      </c>
      <c r="J168" s="6" t="str">
        <f t="shared" si="18"/>
        <v/>
      </c>
      <c r="K168" s="6" t="str">
        <f t="shared" si="19"/>
        <v/>
      </c>
      <c r="L168" s="6" t="str">
        <f t="shared" si="20"/>
        <v/>
      </c>
      <c r="M168" s="6" t="str">
        <f t="shared" si="21"/>
        <v/>
      </c>
      <c r="N168" s="6" t="str">
        <f t="shared" si="22"/>
        <v/>
      </c>
      <c r="O168" s="40" t="str">
        <f>IF(G168&gt;0,DT!AC168*I168+DT!AD168*J168+DT!AE168*K168+DT!AF168*L168+DT!AG168*M168+DT!AH168*N168,"")</f>
        <v/>
      </c>
    </row>
    <row r="169" spans="1:15">
      <c r="A169" s="47"/>
      <c r="B169" s="47"/>
      <c r="C169" s="47"/>
      <c r="D169" s="47"/>
      <c r="E169" s="47"/>
      <c r="F169" s="47"/>
      <c r="G169" s="1">
        <f t="shared" si="23"/>
        <v>0</v>
      </c>
      <c r="I169" s="6" t="str">
        <f t="shared" si="17"/>
        <v/>
      </c>
      <c r="J169" s="6" t="str">
        <f t="shared" si="18"/>
        <v/>
      </c>
      <c r="K169" s="6" t="str">
        <f t="shared" si="19"/>
        <v/>
      </c>
      <c r="L169" s="6" t="str">
        <f t="shared" si="20"/>
        <v/>
      </c>
      <c r="M169" s="6" t="str">
        <f t="shared" si="21"/>
        <v/>
      </c>
      <c r="N169" s="6" t="str">
        <f t="shared" si="22"/>
        <v/>
      </c>
      <c r="O169" s="40" t="str">
        <f>IF(G169&gt;0,DT!AC169*I169+DT!AD169*J169+DT!AE169*K169+DT!AF169*L169+DT!AG169*M169+DT!AH169*N169,"")</f>
        <v/>
      </c>
    </row>
    <row r="170" spans="1:15">
      <c r="A170" s="47"/>
      <c r="B170" s="47"/>
      <c r="C170" s="47"/>
      <c r="D170" s="47"/>
      <c r="E170" s="47"/>
      <c r="F170" s="47"/>
      <c r="G170" s="1">
        <f t="shared" si="23"/>
        <v>0</v>
      </c>
      <c r="I170" s="6" t="str">
        <f t="shared" si="17"/>
        <v/>
      </c>
      <c r="J170" s="6" t="str">
        <f t="shared" si="18"/>
        <v/>
      </c>
      <c r="K170" s="6" t="str">
        <f t="shared" si="19"/>
        <v/>
      </c>
      <c r="L170" s="6" t="str">
        <f t="shared" si="20"/>
        <v/>
      </c>
      <c r="M170" s="6" t="str">
        <f t="shared" si="21"/>
        <v/>
      </c>
      <c r="N170" s="6" t="str">
        <f t="shared" si="22"/>
        <v/>
      </c>
      <c r="O170" s="40" t="str">
        <f>IF(G170&gt;0,DT!AC170*I170+DT!AD170*J170+DT!AE170*K170+DT!AF170*L170+DT!AG170*M170+DT!AH170*N170,"")</f>
        <v/>
      </c>
    </row>
    <row r="171" spans="1:15">
      <c r="A171" s="47"/>
      <c r="B171" s="47"/>
      <c r="C171" s="47"/>
      <c r="D171" s="47"/>
      <c r="E171" s="47"/>
      <c r="F171" s="47"/>
      <c r="G171" s="1">
        <f t="shared" si="23"/>
        <v>0</v>
      </c>
      <c r="I171" s="6" t="str">
        <f t="shared" si="17"/>
        <v/>
      </c>
      <c r="J171" s="6" t="str">
        <f t="shared" si="18"/>
        <v/>
      </c>
      <c r="K171" s="6" t="str">
        <f t="shared" si="19"/>
        <v/>
      </c>
      <c r="L171" s="6" t="str">
        <f t="shared" si="20"/>
        <v/>
      </c>
      <c r="M171" s="6" t="str">
        <f t="shared" si="21"/>
        <v/>
      </c>
      <c r="N171" s="6" t="str">
        <f t="shared" si="22"/>
        <v/>
      </c>
      <c r="O171" s="40" t="str">
        <f>IF(G171&gt;0,DT!AC171*I171+DT!AD171*J171+DT!AE171*K171+DT!AF171*L171+DT!AG171*M171+DT!AH171*N171,"")</f>
        <v/>
      </c>
    </row>
    <row r="172" spans="1:15">
      <c r="A172" s="47"/>
      <c r="B172" s="47"/>
      <c r="C172" s="47"/>
      <c r="D172" s="47"/>
      <c r="E172" s="47"/>
      <c r="F172" s="47"/>
      <c r="G172" s="1">
        <f t="shared" si="23"/>
        <v>0</v>
      </c>
      <c r="I172" s="6" t="str">
        <f t="shared" si="17"/>
        <v/>
      </c>
      <c r="J172" s="6" t="str">
        <f t="shared" si="18"/>
        <v/>
      </c>
      <c r="K172" s="6" t="str">
        <f t="shared" si="19"/>
        <v/>
      </c>
      <c r="L172" s="6" t="str">
        <f t="shared" si="20"/>
        <v/>
      </c>
      <c r="M172" s="6" t="str">
        <f t="shared" si="21"/>
        <v/>
      </c>
      <c r="N172" s="6" t="str">
        <f t="shared" si="22"/>
        <v/>
      </c>
      <c r="O172" s="40" t="str">
        <f>IF(G172&gt;0,DT!AC172*I172+DT!AD172*J172+DT!AE172*K172+DT!AF172*L172+DT!AG172*M172+DT!AH172*N172,"")</f>
        <v/>
      </c>
    </row>
    <row r="173" spans="1:15">
      <c r="A173" s="47"/>
      <c r="B173" s="47"/>
      <c r="C173" s="47"/>
      <c r="D173" s="47"/>
      <c r="E173" s="47"/>
      <c r="F173" s="47"/>
      <c r="G173" s="1">
        <f t="shared" si="23"/>
        <v>0</v>
      </c>
      <c r="I173" s="6" t="str">
        <f t="shared" si="17"/>
        <v/>
      </c>
      <c r="J173" s="6" t="str">
        <f t="shared" si="18"/>
        <v/>
      </c>
      <c r="K173" s="6" t="str">
        <f t="shared" si="19"/>
        <v/>
      </c>
      <c r="L173" s="6" t="str">
        <f t="shared" si="20"/>
        <v/>
      </c>
      <c r="M173" s="6" t="str">
        <f t="shared" si="21"/>
        <v/>
      </c>
      <c r="N173" s="6" t="str">
        <f t="shared" si="22"/>
        <v/>
      </c>
      <c r="O173" s="40" t="str">
        <f>IF(G173&gt;0,DT!AC173*I173+DT!AD173*J173+DT!AE173*K173+DT!AF173*L173+DT!AG173*M173+DT!AH173*N173,"")</f>
        <v/>
      </c>
    </row>
    <row r="174" spans="1:15">
      <c r="A174" s="47"/>
      <c r="B174" s="47"/>
      <c r="C174" s="47"/>
      <c r="D174" s="47"/>
      <c r="E174" s="47"/>
      <c r="F174" s="47"/>
      <c r="G174" s="1">
        <f t="shared" si="23"/>
        <v>0</v>
      </c>
      <c r="I174" s="6" t="str">
        <f t="shared" si="17"/>
        <v/>
      </c>
      <c r="J174" s="6" t="str">
        <f t="shared" si="18"/>
        <v/>
      </c>
      <c r="K174" s="6" t="str">
        <f t="shared" si="19"/>
        <v/>
      </c>
      <c r="L174" s="6" t="str">
        <f t="shared" si="20"/>
        <v/>
      </c>
      <c r="M174" s="6" t="str">
        <f t="shared" si="21"/>
        <v/>
      </c>
      <c r="N174" s="6" t="str">
        <f t="shared" si="22"/>
        <v/>
      </c>
      <c r="O174" s="40" t="str">
        <f>IF(G174&gt;0,DT!AC174*I174+DT!AD174*J174+DT!AE174*K174+DT!AF174*L174+DT!AG174*M174+DT!AH174*N174,"")</f>
        <v/>
      </c>
    </row>
    <row r="175" spans="1:15">
      <c r="A175" s="47"/>
      <c r="B175" s="47"/>
      <c r="C175" s="47"/>
      <c r="D175" s="47"/>
      <c r="E175" s="47"/>
      <c r="F175" s="47"/>
      <c r="G175" s="1">
        <f t="shared" si="23"/>
        <v>0</v>
      </c>
      <c r="I175" s="6" t="str">
        <f t="shared" si="17"/>
        <v/>
      </c>
      <c r="J175" s="6" t="str">
        <f t="shared" si="18"/>
        <v/>
      </c>
      <c r="K175" s="6" t="str">
        <f t="shared" si="19"/>
        <v/>
      </c>
      <c r="L175" s="6" t="str">
        <f t="shared" si="20"/>
        <v/>
      </c>
      <c r="M175" s="6" t="str">
        <f t="shared" si="21"/>
        <v/>
      </c>
      <c r="N175" s="6" t="str">
        <f t="shared" si="22"/>
        <v/>
      </c>
      <c r="O175" s="40" t="str">
        <f>IF(G175&gt;0,DT!AC175*I175+DT!AD175*J175+DT!AE175*K175+DT!AF175*L175+DT!AG175*M175+DT!AH175*N175,"")</f>
        <v/>
      </c>
    </row>
    <row r="176" spans="1:15">
      <c r="A176" s="47"/>
      <c r="B176" s="47"/>
      <c r="C176" s="47"/>
      <c r="D176" s="47"/>
      <c r="E176" s="47"/>
      <c r="F176" s="47"/>
      <c r="G176" s="1">
        <f t="shared" si="23"/>
        <v>0</v>
      </c>
      <c r="I176" s="6" t="str">
        <f t="shared" si="17"/>
        <v/>
      </c>
      <c r="J176" s="6" t="str">
        <f t="shared" si="18"/>
        <v/>
      </c>
      <c r="K176" s="6" t="str">
        <f t="shared" si="19"/>
        <v/>
      </c>
      <c r="L176" s="6" t="str">
        <f t="shared" si="20"/>
        <v/>
      </c>
      <c r="M176" s="6" t="str">
        <f t="shared" si="21"/>
        <v/>
      </c>
      <c r="N176" s="6" t="str">
        <f t="shared" si="22"/>
        <v/>
      </c>
      <c r="O176" s="40" t="str">
        <f>IF(G176&gt;0,DT!AC176*I176+DT!AD176*J176+DT!AE176*K176+DT!AF176*L176+DT!AG176*M176+DT!AH176*N176,"")</f>
        <v/>
      </c>
    </row>
    <row r="177" spans="1:15">
      <c r="A177" s="47"/>
      <c r="B177" s="47"/>
      <c r="C177" s="47"/>
      <c r="D177" s="47"/>
      <c r="E177" s="47"/>
      <c r="F177" s="47"/>
      <c r="G177" s="1">
        <f t="shared" si="23"/>
        <v>0</v>
      </c>
      <c r="I177" s="6" t="str">
        <f t="shared" si="17"/>
        <v/>
      </c>
      <c r="J177" s="6" t="str">
        <f t="shared" si="18"/>
        <v/>
      </c>
      <c r="K177" s="6" t="str">
        <f t="shared" si="19"/>
        <v/>
      </c>
      <c r="L177" s="6" t="str">
        <f t="shared" si="20"/>
        <v/>
      </c>
      <c r="M177" s="6" t="str">
        <f t="shared" si="21"/>
        <v/>
      </c>
      <c r="N177" s="6" t="str">
        <f t="shared" si="22"/>
        <v/>
      </c>
      <c r="O177" s="40" t="str">
        <f>IF(G177&gt;0,DT!AC177*I177+DT!AD177*J177+DT!AE177*K177+DT!AF177*L177+DT!AG177*M177+DT!AH177*N177,"")</f>
        <v/>
      </c>
    </row>
    <row r="178" spans="1:15">
      <c r="A178" s="47"/>
      <c r="B178" s="47"/>
      <c r="C178" s="47"/>
      <c r="D178" s="47"/>
      <c r="E178" s="47"/>
      <c r="F178" s="47"/>
      <c r="G178" s="1">
        <f t="shared" si="23"/>
        <v>0</v>
      </c>
      <c r="I178" s="6" t="str">
        <f t="shared" si="17"/>
        <v/>
      </c>
      <c r="J178" s="6" t="str">
        <f t="shared" si="18"/>
        <v/>
      </c>
      <c r="K178" s="6" t="str">
        <f t="shared" si="19"/>
        <v/>
      </c>
      <c r="L178" s="6" t="str">
        <f t="shared" si="20"/>
        <v/>
      </c>
      <c r="M178" s="6" t="str">
        <f t="shared" si="21"/>
        <v/>
      </c>
      <c r="N178" s="6" t="str">
        <f t="shared" si="22"/>
        <v/>
      </c>
      <c r="O178" s="40" t="str">
        <f>IF(G178&gt;0,DT!AC178*I178+DT!AD178*J178+DT!AE178*K178+DT!AF178*L178+DT!AG178*M178+DT!AH178*N178,"")</f>
        <v/>
      </c>
    </row>
    <row r="179" spans="1:15">
      <c r="A179" s="47"/>
      <c r="B179" s="47"/>
      <c r="C179" s="47"/>
      <c r="D179" s="47"/>
      <c r="E179" s="47"/>
      <c r="F179" s="47"/>
      <c r="G179" s="1">
        <f t="shared" si="23"/>
        <v>0</v>
      </c>
      <c r="I179" s="6" t="str">
        <f t="shared" si="17"/>
        <v/>
      </c>
      <c r="J179" s="6" t="str">
        <f t="shared" si="18"/>
        <v/>
      </c>
      <c r="K179" s="6" t="str">
        <f t="shared" si="19"/>
        <v/>
      </c>
      <c r="L179" s="6" t="str">
        <f t="shared" si="20"/>
        <v/>
      </c>
      <c r="M179" s="6" t="str">
        <f t="shared" si="21"/>
        <v/>
      </c>
      <c r="N179" s="6" t="str">
        <f t="shared" si="22"/>
        <v/>
      </c>
      <c r="O179" s="40" t="str">
        <f>IF(G179&gt;0,DT!AC179*I179+DT!AD179*J179+DT!AE179*K179+DT!AF179*L179+DT!AG179*M179+DT!AH179*N179,"")</f>
        <v/>
      </c>
    </row>
    <row r="180" spans="1:15">
      <c r="A180" s="47"/>
      <c r="B180" s="47"/>
      <c r="C180" s="47"/>
      <c r="D180" s="47"/>
      <c r="E180" s="47"/>
      <c r="F180" s="47"/>
      <c r="G180" s="1">
        <f t="shared" si="23"/>
        <v>0</v>
      </c>
      <c r="I180" s="6" t="str">
        <f t="shared" ref="I180:I243" si="24">IF(G180&gt;0,A180/G180,"")</f>
        <v/>
      </c>
      <c r="J180" s="6" t="str">
        <f t="shared" ref="J180:J243" si="25">IF(G180&gt;0,B180/G180,"")</f>
        <v/>
      </c>
      <c r="K180" s="6" t="str">
        <f t="shared" ref="K180:K243" si="26">IF(G180&gt;0,C180/G180,"")</f>
        <v/>
      </c>
      <c r="L180" s="6" t="str">
        <f t="shared" ref="L180:L243" si="27">IF(G180&gt;0,D180/G180,"")</f>
        <v/>
      </c>
      <c r="M180" s="6" t="str">
        <f t="shared" ref="M180:M243" si="28">IF(G180&gt;0,E180/G180,"")</f>
        <v/>
      </c>
      <c r="N180" s="6" t="str">
        <f t="shared" ref="N180:N243" si="29">IF(G180&gt;0,F180/G180,"")</f>
        <v/>
      </c>
      <c r="O180" s="40" t="str">
        <f>IF(G180&gt;0,DT!AC180*I180+DT!AD180*J180+DT!AE180*K180+DT!AF180*L180+DT!AG180*M180+DT!AH180*N180,"")</f>
        <v/>
      </c>
    </row>
    <row r="181" spans="1:15">
      <c r="A181" s="47"/>
      <c r="B181" s="47"/>
      <c r="C181" s="47"/>
      <c r="D181" s="47"/>
      <c r="E181" s="47"/>
      <c r="F181" s="47"/>
      <c r="G181" s="1">
        <f t="shared" si="23"/>
        <v>0</v>
      </c>
      <c r="I181" s="6" t="str">
        <f t="shared" si="24"/>
        <v/>
      </c>
      <c r="J181" s="6" t="str">
        <f t="shared" si="25"/>
        <v/>
      </c>
      <c r="K181" s="6" t="str">
        <f t="shared" si="26"/>
        <v/>
      </c>
      <c r="L181" s="6" t="str">
        <f t="shared" si="27"/>
        <v/>
      </c>
      <c r="M181" s="6" t="str">
        <f t="shared" si="28"/>
        <v/>
      </c>
      <c r="N181" s="6" t="str">
        <f t="shared" si="29"/>
        <v/>
      </c>
      <c r="O181" s="40" t="str">
        <f>IF(G181&gt;0,DT!AC181*I181+DT!AD181*J181+DT!AE181*K181+DT!AF181*L181+DT!AG181*M181+DT!AH181*N181,"")</f>
        <v/>
      </c>
    </row>
    <row r="182" spans="1:15">
      <c r="A182" s="47"/>
      <c r="B182" s="47"/>
      <c r="C182" s="47"/>
      <c r="D182" s="47"/>
      <c r="E182" s="47"/>
      <c r="F182" s="47"/>
      <c r="G182" s="1">
        <f t="shared" si="23"/>
        <v>0</v>
      </c>
      <c r="I182" s="6" t="str">
        <f t="shared" si="24"/>
        <v/>
      </c>
      <c r="J182" s="6" t="str">
        <f t="shared" si="25"/>
        <v/>
      </c>
      <c r="K182" s="6" t="str">
        <f t="shared" si="26"/>
        <v/>
      </c>
      <c r="L182" s="6" t="str">
        <f t="shared" si="27"/>
        <v/>
      </c>
      <c r="M182" s="6" t="str">
        <f t="shared" si="28"/>
        <v/>
      </c>
      <c r="N182" s="6" t="str">
        <f t="shared" si="29"/>
        <v/>
      </c>
      <c r="O182" s="40" t="str">
        <f>IF(G182&gt;0,DT!AC182*I182+DT!AD182*J182+DT!AE182*K182+DT!AF182*L182+DT!AG182*M182+DT!AH182*N182,"")</f>
        <v/>
      </c>
    </row>
    <row r="183" spans="1:15">
      <c r="A183" s="47"/>
      <c r="B183" s="47"/>
      <c r="C183" s="47"/>
      <c r="D183" s="47"/>
      <c r="E183" s="47"/>
      <c r="F183" s="47"/>
      <c r="G183" s="1">
        <f t="shared" si="23"/>
        <v>0</v>
      </c>
      <c r="I183" s="6" t="str">
        <f t="shared" si="24"/>
        <v/>
      </c>
      <c r="J183" s="6" t="str">
        <f t="shared" si="25"/>
        <v/>
      </c>
      <c r="K183" s="6" t="str">
        <f t="shared" si="26"/>
        <v/>
      </c>
      <c r="L183" s="6" t="str">
        <f t="shared" si="27"/>
        <v/>
      </c>
      <c r="M183" s="6" t="str">
        <f t="shared" si="28"/>
        <v/>
      </c>
      <c r="N183" s="6" t="str">
        <f t="shared" si="29"/>
        <v/>
      </c>
      <c r="O183" s="40" t="str">
        <f>IF(G183&gt;0,DT!AC183*I183+DT!AD183*J183+DT!AE183*K183+DT!AF183*L183+DT!AG183*M183+DT!AH183*N183,"")</f>
        <v/>
      </c>
    </row>
    <row r="184" spans="1:15">
      <c r="A184" s="47"/>
      <c r="B184" s="47"/>
      <c r="C184" s="47"/>
      <c r="D184" s="47"/>
      <c r="E184" s="47"/>
      <c r="F184" s="47"/>
      <c r="G184" s="1">
        <f t="shared" si="23"/>
        <v>0</v>
      </c>
      <c r="I184" s="6" t="str">
        <f t="shared" si="24"/>
        <v/>
      </c>
      <c r="J184" s="6" t="str">
        <f t="shared" si="25"/>
        <v/>
      </c>
      <c r="K184" s="6" t="str">
        <f t="shared" si="26"/>
        <v/>
      </c>
      <c r="L184" s="6" t="str">
        <f t="shared" si="27"/>
        <v/>
      </c>
      <c r="M184" s="6" t="str">
        <f t="shared" si="28"/>
        <v/>
      </c>
      <c r="N184" s="6" t="str">
        <f t="shared" si="29"/>
        <v/>
      </c>
      <c r="O184" s="40" t="str">
        <f>IF(G184&gt;0,DT!AC184*I184+DT!AD184*J184+DT!AE184*K184+DT!AF184*L184+DT!AG184*M184+DT!AH184*N184,"")</f>
        <v/>
      </c>
    </row>
    <row r="185" spans="1:15">
      <c r="A185" s="47"/>
      <c r="B185" s="47"/>
      <c r="C185" s="47"/>
      <c r="D185" s="47"/>
      <c r="E185" s="47"/>
      <c r="F185" s="47"/>
      <c r="G185" s="1">
        <f t="shared" si="23"/>
        <v>0</v>
      </c>
      <c r="I185" s="6" t="str">
        <f t="shared" si="24"/>
        <v/>
      </c>
      <c r="J185" s="6" t="str">
        <f t="shared" si="25"/>
        <v/>
      </c>
      <c r="K185" s="6" t="str">
        <f t="shared" si="26"/>
        <v/>
      </c>
      <c r="L185" s="6" t="str">
        <f t="shared" si="27"/>
        <v/>
      </c>
      <c r="M185" s="6" t="str">
        <f t="shared" si="28"/>
        <v/>
      </c>
      <c r="N185" s="6" t="str">
        <f t="shared" si="29"/>
        <v/>
      </c>
      <c r="O185" s="40" t="str">
        <f>IF(G185&gt;0,DT!AC185*I185+DT!AD185*J185+DT!AE185*K185+DT!AF185*L185+DT!AG185*M185+DT!AH185*N185,"")</f>
        <v/>
      </c>
    </row>
    <row r="186" spans="1:15">
      <c r="A186" s="47"/>
      <c r="B186" s="47"/>
      <c r="C186" s="47"/>
      <c r="D186" s="47"/>
      <c r="E186" s="47"/>
      <c r="F186" s="47"/>
      <c r="G186" s="1">
        <f t="shared" si="23"/>
        <v>0</v>
      </c>
      <c r="I186" s="6" t="str">
        <f t="shared" si="24"/>
        <v/>
      </c>
      <c r="J186" s="6" t="str">
        <f t="shared" si="25"/>
        <v/>
      </c>
      <c r="K186" s="6" t="str">
        <f t="shared" si="26"/>
        <v/>
      </c>
      <c r="L186" s="6" t="str">
        <f t="shared" si="27"/>
        <v/>
      </c>
      <c r="M186" s="6" t="str">
        <f t="shared" si="28"/>
        <v/>
      </c>
      <c r="N186" s="6" t="str">
        <f t="shared" si="29"/>
        <v/>
      </c>
      <c r="O186" s="40" t="str">
        <f>IF(G186&gt;0,DT!AC186*I186+DT!AD186*J186+DT!AE186*K186+DT!AF186*L186+DT!AG186*M186+DT!AH186*N186,"")</f>
        <v/>
      </c>
    </row>
    <row r="187" spans="1:15">
      <c r="A187" s="47"/>
      <c r="B187" s="47"/>
      <c r="C187" s="47"/>
      <c r="D187" s="47"/>
      <c r="E187" s="47"/>
      <c r="F187" s="47"/>
      <c r="G187" s="1">
        <f t="shared" si="23"/>
        <v>0</v>
      </c>
      <c r="I187" s="6" t="str">
        <f t="shared" si="24"/>
        <v/>
      </c>
      <c r="J187" s="6" t="str">
        <f t="shared" si="25"/>
        <v/>
      </c>
      <c r="K187" s="6" t="str">
        <f t="shared" si="26"/>
        <v/>
      </c>
      <c r="L187" s="6" t="str">
        <f t="shared" si="27"/>
        <v/>
      </c>
      <c r="M187" s="6" t="str">
        <f t="shared" si="28"/>
        <v/>
      </c>
      <c r="N187" s="6" t="str">
        <f t="shared" si="29"/>
        <v/>
      </c>
      <c r="O187" s="40" t="str">
        <f>IF(G187&gt;0,DT!AC187*I187+DT!AD187*J187+DT!AE187*K187+DT!AF187*L187+DT!AG187*M187+DT!AH187*N187,"")</f>
        <v/>
      </c>
    </row>
    <row r="188" spans="1:15">
      <c r="A188" s="47"/>
      <c r="B188" s="47"/>
      <c r="C188" s="47"/>
      <c r="D188" s="47"/>
      <c r="E188" s="47"/>
      <c r="F188" s="47"/>
      <c r="G188" s="1">
        <f t="shared" si="23"/>
        <v>0</v>
      </c>
      <c r="I188" s="6" t="str">
        <f t="shared" si="24"/>
        <v/>
      </c>
      <c r="J188" s="6" t="str">
        <f t="shared" si="25"/>
        <v/>
      </c>
      <c r="K188" s="6" t="str">
        <f t="shared" si="26"/>
        <v/>
      </c>
      <c r="L188" s="6" t="str">
        <f t="shared" si="27"/>
        <v/>
      </c>
      <c r="M188" s="6" t="str">
        <f t="shared" si="28"/>
        <v/>
      </c>
      <c r="N188" s="6" t="str">
        <f t="shared" si="29"/>
        <v/>
      </c>
      <c r="O188" s="40" t="str">
        <f>IF(G188&gt;0,DT!AC188*I188+DT!AD188*J188+DT!AE188*K188+DT!AF188*L188+DT!AG188*M188+DT!AH188*N188,"")</f>
        <v/>
      </c>
    </row>
    <row r="189" spans="1:15">
      <c r="A189" s="47"/>
      <c r="B189" s="47"/>
      <c r="C189" s="47"/>
      <c r="D189" s="47"/>
      <c r="E189" s="47"/>
      <c r="F189" s="47"/>
      <c r="G189" s="1">
        <f t="shared" si="23"/>
        <v>0</v>
      </c>
      <c r="I189" s="6" t="str">
        <f t="shared" si="24"/>
        <v/>
      </c>
      <c r="J189" s="6" t="str">
        <f t="shared" si="25"/>
        <v/>
      </c>
      <c r="K189" s="6" t="str">
        <f t="shared" si="26"/>
        <v/>
      </c>
      <c r="L189" s="6" t="str">
        <f t="shared" si="27"/>
        <v/>
      </c>
      <c r="M189" s="6" t="str">
        <f t="shared" si="28"/>
        <v/>
      </c>
      <c r="N189" s="6" t="str">
        <f t="shared" si="29"/>
        <v/>
      </c>
      <c r="O189" s="40" t="str">
        <f>IF(G189&gt;0,DT!AC189*I189+DT!AD189*J189+DT!AE189*K189+DT!AF189*L189+DT!AG189*M189+DT!AH189*N189,"")</f>
        <v/>
      </c>
    </row>
    <row r="190" spans="1:15">
      <c r="A190" s="47"/>
      <c r="B190" s="47"/>
      <c r="C190" s="47"/>
      <c r="D190" s="47"/>
      <c r="E190" s="47"/>
      <c r="F190" s="47"/>
      <c r="G190" s="1">
        <f t="shared" si="23"/>
        <v>0</v>
      </c>
      <c r="I190" s="6" t="str">
        <f t="shared" si="24"/>
        <v/>
      </c>
      <c r="J190" s="6" t="str">
        <f t="shared" si="25"/>
        <v/>
      </c>
      <c r="K190" s="6" t="str">
        <f t="shared" si="26"/>
        <v/>
      </c>
      <c r="L190" s="6" t="str">
        <f t="shared" si="27"/>
        <v/>
      </c>
      <c r="M190" s="6" t="str">
        <f t="shared" si="28"/>
        <v/>
      </c>
      <c r="N190" s="6" t="str">
        <f t="shared" si="29"/>
        <v/>
      </c>
      <c r="O190" s="40" t="str">
        <f>IF(G190&gt;0,DT!AC190*I190+DT!AD190*J190+DT!AE190*K190+DT!AF190*L190+DT!AG190*M190+DT!AH190*N190,"")</f>
        <v/>
      </c>
    </row>
    <row r="191" spans="1:15">
      <c r="A191" s="47"/>
      <c r="B191" s="47"/>
      <c r="C191" s="47"/>
      <c r="D191" s="47"/>
      <c r="E191" s="47"/>
      <c r="F191" s="47"/>
      <c r="G191" s="1">
        <f t="shared" si="23"/>
        <v>0</v>
      </c>
      <c r="I191" s="6" t="str">
        <f t="shared" si="24"/>
        <v/>
      </c>
      <c r="J191" s="6" t="str">
        <f t="shared" si="25"/>
        <v/>
      </c>
      <c r="K191" s="6" t="str">
        <f t="shared" si="26"/>
        <v/>
      </c>
      <c r="L191" s="6" t="str">
        <f t="shared" si="27"/>
        <v/>
      </c>
      <c r="M191" s="6" t="str">
        <f t="shared" si="28"/>
        <v/>
      </c>
      <c r="N191" s="6" t="str">
        <f t="shared" si="29"/>
        <v/>
      </c>
      <c r="O191" s="40" t="str">
        <f>IF(G191&gt;0,DT!AC191*I191+DT!AD191*J191+DT!AE191*K191+DT!AF191*L191+DT!AG191*M191+DT!AH191*N191,"")</f>
        <v/>
      </c>
    </row>
    <row r="192" spans="1:15">
      <c r="A192" s="47"/>
      <c r="B192" s="47"/>
      <c r="C192" s="47"/>
      <c r="D192" s="47"/>
      <c r="E192" s="47"/>
      <c r="F192" s="47"/>
      <c r="G192" s="1">
        <f t="shared" si="23"/>
        <v>0</v>
      </c>
      <c r="I192" s="6" t="str">
        <f t="shared" si="24"/>
        <v/>
      </c>
      <c r="J192" s="6" t="str">
        <f t="shared" si="25"/>
        <v/>
      </c>
      <c r="K192" s="6" t="str">
        <f t="shared" si="26"/>
        <v/>
      </c>
      <c r="L192" s="6" t="str">
        <f t="shared" si="27"/>
        <v/>
      </c>
      <c r="M192" s="6" t="str">
        <f t="shared" si="28"/>
        <v/>
      </c>
      <c r="N192" s="6" t="str">
        <f t="shared" si="29"/>
        <v/>
      </c>
      <c r="O192" s="40" t="str">
        <f>IF(G192&gt;0,DT!AC192*I192+DT!AD192*J192+DT!AE192*K192+DT!AF192*L192+DT!AG192*M192+DT!AH192*N192,"")</f>
        <v/>
      </c>
    </row>
    <row r="193" spans="1:15">
      <c r="A193" s="47"/>
      <c r="B193" s="47"/>
      <c r="C193" s="47"/>
      <c r="D193" s="47"/>
      <c r="E193" s="47"/>
      <c r="F193" s="47"/>
      <c r="G193" s="1">
        <f t="shared" si="23"/>
        <v>0</v>
      </c>
      <c r="I193" s="6" t="str">
        <f t="shared" si="24"/>
        <v/>
      </c>
      <c r="J193" s="6" t="str">
        <f t="shared" si="25"/>
        <v/>
      </c>
      <c r="K193" s="6" t="str">
        <f t="shared" si="26"/>
        <v/>
      </c>
      <c r="L193" s="6" t="str">
        <f t="shared" si="27"/>
        <v/>
      </c>
      <c r="M193" s="6" t="str">
        <f t="shared" si="28"/>
        <v/>
      </c>
      <c r="N193" s="6" t="str">
        <f t="shared" si="29"/>
        <v/>
      </c>
      <c r="O193" s="40" t="str">
        <f>IF(G193&gt;0,DT!AC193*I193+DT!AD193*J193+DT!AE193*K193+DT!AF193*L193+DT!AG193*M193+DT!AH193*N193,"")</f>
        <v/>
      </c>
    </row>
    <row r="194" spans="1:15">
      <c r="A194" s="47"/>
      <c r="B194" s="47"/>
      <c r="C194" s="47"/>
      <c r="D194" s="47"/>
      <c r="E194" s="47"/>
      <c r="F194" s="47"/>
      <c r="G194" s="1">
        <f t="shared" si="23"/>
        <v>0</v>
      </c>
      <c r="I194" s="6" t="str">
        <f t="shared" si="24"/>
        <v/>
      </c>
      <c r="J194" s="6" t="str">
        <f t="shared" si="25"/>
        <v/>
      </c>
      <c r="K194" s="6" t="str">
        <f t="shared" si="26"/>
        <v/>
      </c>
      <c r="L194" s="6" t="str">
        <f t="shared" si="27"/>
        <v/>
      </c>
      <c r="M194" s="6" t="str">
        <f t="shared" si="28"/>
        <v/>
      </c>
      <c r="N194" s="6" t="str">
        <f t="shared" si="29"/>
        <v/>
      </c>
      <c r="O194" s="40" t="str">
        <f>IF(G194&gt;0,DT!AC194*I194+DT!AD194*J194+DT!AE194*K194+DT!AF194*L194+DT!AG194*M194+DT!AH194*N194,"")</f>
        <v/>
      </c>
    </row>
    <row r="195" spans="1:15">
      <c r="A195" s="47"/>
      <c r="B195" s="47"/>
      <c r="C195" s="47"/>
      <c r="D195" s="47"/>
      <c r="E195" s="47"/>
      <c r="F195" s="47"/>
      <c r="G195" s="1">
        <f t="shared" si="23"/>
        <v>0</v>
      </c>
      <c r="I195" s="6" t="str">
        <f t="shared" si="24"/>
        <v/>
      </c>
      <c r="J195" s="6" t="str">
        <f t="shared" si="25"/>
        <v/>
      </c>
      <c r="K195" s="6" t="str">
        <f t="shared" si="26"/>
        <v/>
      </c>
      <c r="L195" s="6" t="str">
        <f t="shared" si="27"/>
        <v/>
      </c>
      <c r="M195" s="6" t="str">
        <f t="shared" si="28"/>
        <v/>
      </c>
      <c r="N195" s="6" t="str">
        <f t="shared" si="29"/>
        <v/>
      </c>
      <c r="O195" s="40" t="str">
        <f>IF(G195&gt;0,DT!AC195*I195+DT!AD195*J195+DT!AE195*K195+DT!AF195*L195+DT!AG195*M195+DT!AH195*N195,"")</f>
        <v/>
      </c>
    </row>
    <row r="196" spans="1:15">
      <c r="A196" s="47"/>
      <c r="B196" s="47"/>
      <c r="C196" s="47"/>
      <c r="D196" s="47"/>
      <c r="E196" s="47"/>
      <c r="F196" s="47"/>
      <c r="G196" s="1">
        <f t="shared" si="23"/>
        <v>0</v>
      </c>
      <c r="I196" s="6" t="str">
        <f t="shared" si="24"/>
        <v/>
      </c>
      <c r="J196" s="6" t="str">
        <f t="shared" si="25"/>
        <v/>
      </c>
      <c r="K196" s="6" t="str">
        <f t="shared" si="26"/>
        <v/>
      </c>
      <c r="L196" s="6" t="str">
        <f t="shared" si="27"/>
        <v/>
      </c>
      <c r="M196" s="6" t="str">
        <f t="shared" si="28"/>
        <v/>
      </c>
      <c r="N196" s="6" t="str">
        <f t="shared" si="29"/>
        <v/>
      </c>
      <c r="O196" s="40" t="str">
        <f>IF(G196&gt;0,DT!AC196*I196+DT!AD196*J196+DT!AE196*K196+DT!AF196*L196+DT!AG196*M196+DT!AH196*N196,"")</f>
        <v/>
      </c>
    </row>
    <row r="197" spans="1:15">
      <c r="A197" s="47"/>
      <c r="B197" s="47"/>
      <c r="C197" s="47"/>
      <c r="D197" s="47"/>
      <c r="E197" s="47"/>
      <c r="F197" s="47"/>
      <c r="G197" s="1">
        <f t="shared" ref="G197:G260" si="30">SUM(A197:F197)</f>
        <v>0</v>
      </c>
      <c r="I197" s="6" t="str">
        <f t="shared" si="24"/>
        <v/>
      </c>
      <c r="J197" s="6" t="str">
        <f t="shared" si="25"/>
        <v/>
      </c>
      <c r="K197" s="6" t="str">
        <f t="shared" si="26"/>
        <v/>
      </c>
      <c r="L197" s="6" t="str">
        <f t="shared" si="27"/>
        <v/>
      </c>
      <c r="M197" s="6" t="str">
        <f t="shared" si="28"/>
        <v/>
      </c>
      <c r="N197" s="6" t="str">
        <f t="shared" si="29"/>
        <v/>
      </c>
      <c r="O197" s="40" t="str">
        <f>IF(G197&gt;0,DT!AC197*I197+DT!AD197*J197+DT!AE197*K197+DT!AF197*L197+DT!AG197*M197+DT!AH197*N197,"")</f>
        <v/>
      </c>
    </row>
    <row r="198" spans="1:15">
      <c r="A198" s="47"/>
      <c r="B198" s="47"/>
      <c r="C198" s="47"/>
      <c r="D198" s="47"/>
      <c r="E198" s="47"/>
      <c r="F198" s="47"/>
      <c r="G198" s="1">
        <f t="shared" si="30"/>
        <v>0</v>
      </c>
      <c r="I198" s="6" t="str">
        <f t="shared" si="24"/>
        <v/>
      </c>
      <c r="J198" s="6" t="str">
        <f t="shared" si="25"/>
        <v/>
      </c>
      <c r="K198" s="6" t="str">
        <f t="shared" si="26"/>
        <v/>
      </c>
      <c r="L198" s="6" t="str">
        <f t="shared" si="27"/>
        <v/>
      </c>
      <c r="M198" s="6" t="str">
        <f t="shared" si="28"/>
        <v/>
      </c>
      <c r="N198" s="6" t="str">
        <f t="shared" si="29"/>
        <v/>
      </c>
      <c r="O198" s="40" t="str">
        <f>IF(G198&gt;0,DT!AC198*I198+DT!AD198*J198+DT!AE198*K198+DT!AF198*L198+DT!AG198*M198+DT!AH198*N198,"")</f>
        <v/>
      </c>
    </row>
    <row r="199" spans="1:15">
      <c r="A199" s="47"/>
      <c r="B199" s="47"/>
      <c r="C199" s="47"/>
      <c r="D199" s="47"/>
      <c r="E199" s="47"/>
      <c r="F199" s="47"/>
      <c r="G199" s="1">
        <f t="shared" si="30"/>
        <v>0</v>
      </c>
      <c r="I199" s="6" t="str">
        <f t="shared" si="24"/>
        <v/>
      </c>
      <c r="J199" s="6" t="str">
        <f t="shared" si="25"/>
        <v/>
      </c>
      <c r="K199" s="6" t="str">
        <f t="shared" si="26"/>
        <v/>
      </c>
      <c r="L199" s="6" t="str">
        <f t="shared" si="27"/>
        <v/>
      </c>
      <c r="M199" s="6" t="str">
        <f t="shared" si="28"/>
        <v/>
      </c>
      <c r="N199" s="6" t="str">
        <f t="shared" si="29"/>
        <v/>
      </c>
      <c r="O199" s="40" t="str">
        <f>IF(G199&gt;0,DT!AC199*I199+DT!AD199*J199+DT!AE199*K199+DT!AF199*L199+DT!AG199*M199+DT!AH199*N199,"")</f>
        <v/>
      </c>
    </row>
    <row r="200" spans="1:15">
      <c r="A200" s="47"/>
      <c r="B200" s="47"/>
      <c r="C200" s="47"/>
      <c r="D200" s="47"/>
      <c r="E200" s="47"/>
      <c r="F200" s="47"/>
      <c r="G200" s="1">
        <f t="shared" si="30"/>
        <v>0</v>
      </c>
      <c r="I200" s="6" t="str">
        <f t="shared" si="24"/>
        <v/>
      </c>
      <c r="J200" s="6" t="str">
        <f t="shared" si="25"/>
        <v/>
      </c>
      <c r="K200" s="6" t="str">
        <f t="shared" si="26"/>
        <v/>
      </c>
      <c r="L200" s="6" t="str">
        <f t="shared" si="27"/>
        <v/>
      </c>
      <c r="M200" s="6" t="str">
        <f t="shared" si="28"/>
        <v/>
      </c>
      <c r="N200" s="6" t="str">
        <f t="shared" si="29"/>
        <v/>
      </c>
      <c r="O200" s="40" t="str">
        <f>IF(G200&gt;0,DT!AC200*I200+DT!AD200*J200+DT!AE200*K200+DT!AF200*L200+DT!AG200*M200+DT!AH200*N200,"")</f>
        <v/>
      </c>
    </row>
    <row r="201" spans="1:15">
      <c r="A201" s="47"/>
      <c r="B201" s="47"/>
      <c r="C201" s="47"/>
      <c r="D201" s="47"/>
      <c r="E201" s="47"/>
      <c r="F201" s="47"/>
      <c r="G201" s="1">
        <f t="shared" si="30"/>
        <v>0</v>
      </c>
      <c r="I201" s="6" t="str">
        <f t="shared" si="24"/>
        <v/>
      </c>
      <c r="J201" s="6" t="str">
        <f t="shared" si="25"/>
        <v/>
      </c>
      <c r="K201" s="6" t="str">
        <f t="shared" si="26"/>
        <v/>
      </c>
      <c r="L201" s="6" t="str">
        <f t="shared" si="27"/>
        <v/>
      </c>
      <c r="M201" s="6" t="str">
        <f t="shared" si="28"/>
        <v/>
      </c>
      <c r="N201" s="6" t="str">
        <f t="shared" si="29"/>
        <v/>
      </c>
      <c r="O201" s="40" t="str">
        <f>IF(G201&gt;0,DT!AC201*I201+DT!AD201*J201+DT!AE201*K201+DT!AF201*L201+DT!AG201*M201+DT!AH201*N201,"")</f>
        <v/>
      </c>
    </row>
    <row r="202" spans="1:15">
      <c r="A202" s="47"/>
      <c r="B202" s="47"/>
      <c r="C202" s="47"/>
      <c r="D202" s="47"/>
      <c r="E202" s="47"/>
      <c r="F202" s="47"/>
      <c r="G202" s="1">
        <f t="shared" si="30"/>
        <v>0</v>
      </c>
      <c r="I202" s="6" t="str">
        <f t="shared" si="24"/>
        <v/>
      </c>
      <c r="J202" s="6" t="str">
        <f t="shared" si="25"/>
        <v/>
      </c>
      <c r="K202" s="6" t="str">
        <f t="shared" si="26"/>
        <v/>
      </c>
      <c r="L202" s="6" t="str">
        <f t="shared" si="27"/>
        <v/>
      </c>
      <c r="M202" s="6" t="str">
        <f t="shared" si="28"/>
        <v/>
      </c>
      <c r="N202" s="6" t="str">
        <f t="shared" si="29"/>
        <v/>
      </c>
      <c r="O202" s="40" t="str">
        <f>IF(G202&gt;0,DT!AC202*I202+DT!AD202*J202+DT!AE202*K202+DT!AF202*L202+DT!AG202*M202+DT!AH202*N202,"")</f>
        <v/>
      </c>
    </row>
    <row r="203" spans="1:15">
      <c r="A203" s="47"/>
      <c r="B203" s="47"/>
      <c r="C203" s="47"/>
      <c r="D203" s="47"/>
      <c r="E203" s="47"/>
      <c r="F203" s="47"/>
      <c r="G203" s="1">
        <f t="shared" si="30"/>
        <v>0</v>
      </c>
      <c r="I203" s="6" t="str">
        <f t="shared" si="24"/>
        <v/>
      </c>
      <c r="J203" s="6" t="str">
        <f t="shared" si="25"/>
        <v/>
      </c>
      <c r="K203" s="6" t="str">
        <f t="shared" si="26"/>
        <v/>
      </c>
      <c r="L203" s="6" t="str">
        <f t="shared" si="27"/>
        <v/>
      </c>
      <c r="M203" s="6" t="str">
        <f t="shared" si="28"/>
        <v/>
      </c>
      <c r="N203" s="6" t="str">
        <f t="shared" si="29"/>
        <v/>
      </c>
      <c r="O203" s="40" t="str">
        <f>IF(G203&gt;0,DT!AC203*I203+DT!AD203*J203+DT!AE203*K203+DT!AF203*L203+DT!AG203*M203+DT!AH203*N203,"")</f>
        <v/>
      </c>
    </row>
    <row r="204" spans="1:15">
      <c r="A204" s="47"/>
      <c r="B204" s="47"/>
      <c r="C204" s="47"/>
      <c r="D204" s="47"/>
      <c r="E204" s="47"/>
      <c r="F204" s="47"/>
      <c r="G204" s="1">
        <f t="shared" si="30"/>
        <v>0</v>
      </c>
      <c r="I204" s="6" t="str">
        <f t="shared" si="24"/>
        <v/>
      </c>
      <c r="J204" s="6" t="str">
        <f t="shared" si="25"/>
        <v/>
      </c>
      <c r="K204" s="6" t="str">
        <f t="shared" si="26"/>
        <v/>
      </c>
      <c r="L204" s="6" t="str">
        <f t="shared" si="27"/>
        <v/>
      </c>
      <c r="M204" s="6" t="str">
        <f t="shared" si="28"/>
        <v/>
      </c>
      <c r="N204" s="6" t="str">
        <f t="shared" si="29"/>
        <v/>
      </c>
      <c r="O204" s="40" t="str">
        <f>IF(G204&gt;0,DT!AC204*I204+DT!AD204*J204+DT!AE204*K204+DT!AF204*L204+DT!AG204*M204+DT!AH204*N204,"")</f>
        <v/>
      </c>
    </row>
    <row r="205" spans="1:15">
      <c r="A205" s="47"/>
      <c r="B205" s="47"/>
      <c r="C205" s="47"/>
      <c r="D205" s="47"/>
      <c r="E205" s="47"/>
      <c r="F205" s="47"/>
      <c r="G205" s="1">
        <f t="shared" si="30"/>
        <v>0</v>
      </c>
      <c r="I205" s="6" t="str">
        <f t="shared" si="24"/>
        <v/>
      </c>
      <c r="J205" s="6" t="str">
        <f t="shared" si="25"/>
        <v/>
      </c>
      <c r="K205" s="6" t="str">
        <f t="shared" si="26"/>
        <v/>
      </c>
      <c r="L205" s="6" t="str">
        <f t="shared" si="27"/>
        <v/>
      </c>
      <c r="M205" s="6" t="str">
        <f t="shared" si="28"/>
        <v/>
      </c>
      <c r="N205" s="6" t="str">
        <f t="shared" si="29"/>
        <v/>
      </c>
      <c r="O205" s="40" t="str">
        <f>IF(G205&gt;0,DT!AC205*I205+DT!AD205*J205+DT!AE205*K205+DT!AF205*L205+DT!AG205*M205+DT!AH205*N205,"")</f>
        <v/>
      </c>
    </row>
    <row r="206" spans="1:15">
      <c r="A206" s="47"/>
      <c r="B206" s="47"/>
      <c r="C206" s="47"/>
      <c r="D206" s="47"/>
      <c r="E206" s="47"/>
      <c r="F206" s="47"/>
      <c r="G206" s="1">
        <f t="shared" si="30"/>
        <v>0</v>
      </c>
      <c r="I206" s="6" t="str">
        <f t="shared" si="24"/>
        <v/>
      </c>
      <c r="J206" s="6" t="str">
        <f t="shared" si="25"/>
        <v/>
      </c>
      <c r="K206" s="6" t="str">
        <f t="shared" si="26"/>
        <v/>
      </c>
      <c r="L206" s="6" t="str">
        <f t="shared" si="27"/>
        <v/>
      </c>
      <c r="M206" s="6" t="str">
        <f t="shared" si="28"/>
        <v/>
      </c>
      <c r="N206" s="6" t="str">
        <f t="shared" si="29"/>
        <v/>
      </c>
      <c r="O206" s="40" t="str">
        <f>IF(G206&gt;0,DT!AC206*I206+DT!AD206*J206+DT!AE206*K206+DT!AF206*L206+DT!AG206*M206+DT!AH206*N206,"")</f>
        <v/>
      </c>
    </row>
    <row r="207" spans="1:15">
      <c r="A207" s="47"/>
      <c r="B207" s="47"/>
      <c r="C207" s="47"/>
      <c r="D207" s="47"/>
      <c r="E207" s="47"/>
      <c r="F207" s="47"/>
      <c r="G207" s="1">
        <f t="shared" si="30"/>
        <v>0</v>
      </c>
      <c r="I207" s="6" t="str">
        <f t="shared" si="24"/>
        <v/>
      </c>
      <c r="J207" s="6" t="str">
        <f t="shared" si="25"/>
        <v/>
      </c>
      <c r="K207" s="6" t="str">
        <f t="shared" si="26"/>
        <v/>
      </c>
      <c r="L207" s="6" t="str">
        <f t="shared" si="27"/>
        <v/>
      </c>
      <c r="M207" s="6" t="str">
        <f t="shared" si="28"/>
        <v/>
      </c>
      <c r="N207" s="6" t="str">
        <f t="shared" si="29"/>
        <v/>
      </c>
      <c r="O207" s="40" t="str">
        <f>IF(G207&gt;0,DT!AC207*I207+DT!AD207*J207+DT!AE207*K207+DT!AF207*L207+DT!AG207*M207+DT!AH207*N207,"")</f>
        <v/>
      </c>
    </row>
    <row r="208" spans="1:15">
      <c r="A208" s="47"/>
      <c r="B208" s="47"/>
      <c r="C208" s="47"/>
      <c r="D208" s="47"/>
      <c r="E208" s="47"/>
      <c r="F208" s="47"/>
      <c r="G208" s="1">
        <f t="shared" si="30"/>
        <v>0</v>
      </c>
      <c r="I208" s="6" t="str">
        <f t="shared" si="24"/>
        <v/>
      </c>
      <c r="J208" s="6" t="str">
        <f t="shared" si="25"/>
        <v/>
      </c>
      <c r="K208" s="6" t="str">
        <f t="shared" si="26"/>
        <v/>
      </c>
      <c r="L208" s="6" t="str">
        <f t="shared" si="27"/>
        <v/>
      </c>
      <c r="M208" s="6" t="str">
        <f t="shared" si="28"/>
        <v/>
      </c>
      <c r="N208" s="6" t="str">
        <f t="shared" si="29"/>
        <v/>
      </c>
      <c r="O208" s="40" t="str">
        <f>IF(G208&gt;0,DT!AC208*I208+DT!AD208*J208+DT!AE208*K208+DT!AF208*L208+DT!AG208*M208+DT!AH208*N208,"")</f>
        <v/>
      </c>
    </row>
    <row r="209" spans="1:15">
      <c r="A209" s="47"/>
      <c r="B209" s="47"/>
      <c r="C209" s="47"/>
      <c r="D209" s="47"/>
      <c r="E209" s="47"/>
      <c r="F209" s="47"/>
      <c r="G209" s="1">
        <f t="shared" si="30"/>
        <v>0</v>
      </c>
      <c r="I209" s="6" t="str">
        <f t="shared" si="24"/>
        <v/>
      </c>
      <c r="J209" s="6" t="str">
        <f t="shared" si="25"/>
        <v/>
      </c>
      <c r="K209" s="6" t="str">
        <f t="shared" si="26"/>
        <v/>
      </c>
      <c r="L209" s="6" t="str">
        <f t="shared" si="27"/>
        <v/>
      </c>
      <c r="M209" s="6" t="str">
        <f t="shared" si="28"/>
        <v/>
      </c>
      <c r="N209" s="6" t="str">
        <f t="shared" si="29"/>
        <v/>
      </c>
      <c r="O209" s="40" t="str">
        <f>IF(G209&gt;0,DT!AC209*I209+DT!AD209*J209+DT!AE209*K209+DT!AF209*L209+DT!AG209*M209+DT!AH209*N209,"")</f>
        <v/>
      </c>
    </row>
    <row r="210" spans="1:15">
      <c r="A210" s="47"/>
      <c r="B210" s="47"/>
      <c r="C210" s="47"/>
      <c r="D210" s="47"/>
      <c r="E210" s="47"/>
      <c r="F210" s="47"/>
      <c r="G210" s="1">
        <f t="shared" si="30"/>
        <v>0</v>
      </c>
      <c r="I210" s="6" t="str">
        <f t="shared" si="24"/>
        <v/>
      </c>
      <c r="J210" s="6" t="str">
        <f t="shared" si="25"/>
        <v/>
      </c>
      <c r="K210" s="6" t="str">
        <f t="shared" si="26"/>
        <v/>
      </c>
      <c r="L210" s="6" t="str">
        <f t="shared" si="27"/>
        <v/>
      </c>
      <c r="M210" s="6" t="str">
        <f t="shared" si="28"/>
        <v/>
      </c>
      <c r="N210" s="6" t="str">
        <f t="shared" si="29"/>
        <v/>
      </c>
      <c r="O210" s="40" t="str">
        <f>IF(G210&gt;0,DT!AC210*I210+DT!AD210*J210+DT!AE210*K210+DT!AF210*L210+DT!AG210*M210+DT!AH210*N210,"")</f>
        <v/>
      </c>
    </row>
    <row r="211" spans="1:15">
      <c r="A211" s="47"/>
      <c r="B211" s="47"/>
      <c r="C211" s="47"/>
      <c r="D211" s="47"/>
      <c r="E211" s="47"/>
      <c r="F211" s="47"/>
      <c r="G211" s="1">
        <f t="shared" si="30"/>
        <v>0</v>
      </c>
      <c r="I211" s="6" t="str">
        <f t="shared" si="24"/>
        <v/>
      </c>
      <c r="J211" s="6" t="str">
        <f t="shared" si="25"/>
        <v/>
      </c>
      <c r="K211" s="6" t="str">
        <f t="shared" si="26"/>
        <v/>
      </c>
      <c r="L211" s="6" t="str">
        <f t="shared" si="27"/>
        <v/>
      </c>
      <c r="M211" s="6" t="str">
        <f t="shared" si="28"/>
        <v/>
      </c>
      <c r="N211" s="6" t="str">
        <f t="shared" si="29"/>
        <v/>
      </c>
      <c r="O211" s="40" t="str">
        <f>IF(G211&gt;0,DT!AC211*I211+DT!AD211*J211+DT!AE211*K211+DT!AF211*L211+DT!AG211*M211+DT!AH211*N211,"")</f>
        <v/>
      </c>
    </row>
    <row r="212" spans="1:15">
      <c r="A212" s="47"/>
      <c r="B212" s="47"/>
      <c r="C212" s="47"/>
      <c r="D212" s="47"/>
      <c r="E212" s="47"/>
      <c r="F212" s="47"/>
      <c r="G212" s="1">
        <f t="shared" si="30"/>
        <v>0</v>
      </c>
      <c r="I212" s="6" t="str">
        <f t="shared" si="24"/>
        <v/>
      </c>
      <c r="J212" s="6" t="str">
        <f t="shared" si="25"/>
        <v/>
      </c>
      <c r="K212" s="6" t="str">
        <f t="shared" si="26"/>
        <v/>
      </c>
      <c r="L212" s="6" t="str">
        <f t="shared" si="27"/>
        <v/>
      </c>
      <c r="M212" s="6" t="str">
        <f t="shared" si="28"/>
        <v/>
      </c>
      <c r="N212" s="6" t="str">
        <f t="shared" si="29"/>
        <v/>
      </c>
      <c r="O212" s="40" t="str">
        <f>IF(G212&gt;0,DT!AC212*I212+DT!AD212*J212+DT!AE212*K212+DT!AF212*L212+DT!AG212*M212+DT!AH212*N212,"")</f>
        <v/>
      </c>
    </row>
    <row r="213" spans="1:15">
      <c r="A213" s="47"/>
      <c r="B213" s="47"/>
      <c r="C213" s="47"/>
      <c r="D213" s="47"/>
      <c r="E213" s="47"/>
      <c r="F213" s="47"/>
      <c r="G213" s="1">
        <f t="shared" si="30"/>
        <v>0</v>
      </c>
      <c r="I213" s="6" t="str">
        <f t="shared" si="24"/>
        <v/>
      </c>
      <c r="J213" s="6" t="str">
        <f t="shared" si="25"/>
        <v/>
      </c>
      <c r="K213" s="6" t="str">
        <f t="shared" si="26"/>
        <v/>
      </c>
      <c r="L213" s="6" t="str">
        <f t="shared" si="27"/>
        <v/>
      </c>
      <c r="M213" s="6" t="str">
        <f t="shared" si="28"/>
        <v/>
      </c>
      <c r="N213" s="6" t="str">
        <f t="shared" si="29"/>
        <v/>
      </c>
      <c r="O213" s="40" t="str">
        <f>IF(G213&gt;0,DT!AC213*I213+DT!AD213*J213+DT!AE213*K213+DT!AF213*L213+DT!AG213*M213+DT!AH213*N213,"")</f>
        <v/>
      </c>
    </row>
    <row r="214" spans="1:15">
      <c r="A214" s="47"/>
      <c r="B214" s="47"/>
      <c r="C214" s="47"/>
      <c r="D214" s="47"/>
      <c r="E214" s="47"/>
      <c r="F214" s="47"/>
      <c r="G214" s="1">
        <f t="shared" si="30"/>
        <v>0</v>
      </c>
      <c r="I214" s="6" t="str">
        <f t="shared" si="24"/>
        <v/>
      </c>
      <c r="J214" s="6" t="str">
        <f t="shared" si="25"/>
        <v/>
      </c>
      <c r="K214" s="6" t="str">
        <f t="shared" si="26"/>
        <v/>
      </c>
      <c r="L214" s="6" t="str">
        <f t="shared" si="27"/>
        <v/>
      </c>
      <c r="M214" s="6" t="str">
        <f t="shared" si="28"/>
        <v/>
      </c>
      <c r="N214" s="6" t="str">
        <f t="shared" si="29"/>
        <v/>
      </c>
      <c r="O214" s="40" t="str">
        <f>IF(G214&gt;0,DT!AC214*I214+DT!AD214*J214+DT!AE214*K214+DT!AF214*L214+DT!AG214*M214+DT!AH214*N214,"")</f>
        <v/>
      </c>
    </row>
    <row r="215" spans="1:15">
      <c r="A215" s="47"/>
      <c r="B215" s="47"/>
      <c r="C215" s="47"/>
      <c r="D215" s="47"/>
      <c r="E215" s="47"/>
      <c r="F215" s="47"/>
      <c r="G215" s="1">
        <f t="shared" si="30"/>
        <v>0</v>
      </c>
      <c r="I215" s="6" t="str">
        <f t="shared" si="24"/>
        <v/>
      </c>
      <c r="J215" s="6" t="str">
        <f t="shared" si="25"/>
        <v/>
      </c>
      <c r="K215" s="6" t="str">
        <f t="shared" si="26"/>
        <v/>
      </c>
      <c r="L215" s="6" t="str">
        <f t="shared" si="27"/>
        <v/>
      </c>
      <c r="M215" s="6" t="str">
        <f t="shared" si="28"/>
        <v/>
      </c>
      <c r="N215" s="6" t="str">
        <f t="shared" si="29"/>
        <v/>
      </c>
      <c r="O215" s="40" t="str">
        <f>IF(G215&gt;0,DT!AC215*I215+DT!AD215*J215+DT!AE215*K215+DT!AF215*L215+DT!AG215*M215+DT!AH215*N215,"")</f>
        <v/>
      </c>
    </row>
    <row r="216" spans="1:15">
      <c r="A216" s="47"/>
      <c r="B216" s="47"/>
      <c r="C216" s="47"/>
      <c r="D216" s="47"/>
      <c r="E216" s="47"/>
      <c r="F216" s="47"/>
      <c r="G216" s="1">
        <f t="shared" si="30"/>
        <v>0</v>
      </c>
      <c r="I216" s="6" t="str">
        <f t="shared" si="24"/>
        <v/>
      </c>
      <c r="J216" s="6" t="str">
        <f t="shared" si="25"/>
        <v/>
      </c>
      <c r="K216" s="6" t="str">
        <f t="shared" si="26"/>
        <v/>
      </c>
      <c r="L216" s="6" t="str">
        <f t="shared" si="27"/>
        <v/>
      </c>
      <c r="M216" s="6" t="str">
        <f t="shared" si="28"/>
        <v/>
      </c>
      <c r="N216" s="6" t="str">
        <f t="shared" si="29"/>
        <v/>
      </c>
      <c r="O216" s="40" t="str">
        <f>IF(G216&gt;0,DT!AC216*I216+DT!AD216*J216+DT!AE216*K216+DT!AF216*L216+DT!AG216*M216+DT!AH216*N216,"")</f>
        <v/>
      </c>
    </row>
    <row r="217" spans="1:15">
      <c r="A217" s="47"/>
      <c r="B217" s="47"/>
      <c r="C217" s="47"/>
      <c r="D217" s="47"/>
      <c r="E217" s="47"/>
      <c r="F217" s="47"/>
      <c r="G217" s="1">
        <f t="shared" si="30"/>
        <v>0</v>
      </c>
      <c r="I217" s="6" t="str">
        <f t="shared" si="24"/>
        <v/>
      </c>
      <c r="J217" s="6" t="str">
        <f t="shared" si="25"/>
        <v/>
      </c>
      <c r="K217" s="6" t="str">
        <f t="shared" si="26"/>
        <v/>
      </c>
      <c r="L217" s="6" t="str">
        <f t="shared" si="27"/>
        <v/>
      </c>
      <c r="M217" s="6" t="str">
        <f t="shared" si="28"/>
        <v/>
      </c>
      <c r="N217" s="6" t="str">
        <f t="shared" si="29"/>
        <v/>
      </c>
      <c r="O217" s="40" t="str">
        <f>IF(G217&gt;0,DT!AC217*I217+DT!AD217*J217+DT!AE217*K217+DT!AF217*L217+DT!AG217*M217+DT!AH217*N217,"")</f>
        <v/>
      </c>
    </row>
    <row r="218" spans="1:15">
      <c r="A218" s="47"/>
      <c r="B218" s="47"/>
      <c r="C218" s="47"/>
      <c r="D218" s="47"/>
      <c r="E218" s="47"/>
      <c r="F218" s="47"/>
      <c r="G218" s="1">
        <f t="shared" si="30"/>
        <v>0</v>
      </c>
      <c r="I218" s="6" t="str">
        <f t="shared" si="24"/>
        <v/>
      </c>
      <c r="J218" s="6" t="str">
        <f t="shared" si="25"/>
        <v/>
      </c>
      <c r="K218" s="6" t="str">
        <f t="shared" si="26"/>
        <v/>
      </c>
      <c r="L218" s="6" t="str">
        <f t="shared" si="27"/>
        <v/>
      </c>
      <c r="M218" s="6" t="str">
        <f t="shared" si="28"/>
        <v/>
      </c>
      <c r="N218" s="6" t="str">
        <f t="shared" si="29"/>
        <v/>
      </c>
      <c r="O218" s="40" t="str">
        <f>IF(G218&gt;0,DT!AC218*I218+DT!AD218*J218+DT!AE218*K218+DT!AF218*L218+DT!AG218*M218+DT!AH218*N218,"")</f>
        <v/>
      </c>
    </row>
    <row r="219" spans="1:15">
      <c r="A219" s="47"/>
      <c r="B219" s="47"/>
      <c r="C219" s="47"/>
      <c r="D219" s="47"/>
      <c r="E219" s="47"/>
      <c r="F219" s="47"/>
      <c r="G219" s="1">
        <f t="shared" si="30"/>
        <v>0</v>
      </c>
      <c r="I219" s="6" t="str">
        <f t="shared" si="24"/>
        <v/>
      </c>
      <c r="J219" s="6" t="str">
        <f t="shared" si="25"/>
        <v/>
      </c>
      <c r="K219" s="6" t="str">
        <f t="shared" si="26"/>
        <v/>
      </c>
      <c r="L219" s="6" t="str">
        <f t="shared" si="27"/>
        <v/>
      </c>
      <c r="M219" s="6" t="str">
        <f t="shared" si="28"/>
        <v/>
      </c>
      <c r="N219" s="6" t="str">
        <f t="shared" si="29"/>
        <v/>
      </c>
      <c r="O219" s="40" t="str">
        <f>IF(G219&gt;0,DT!AC219*I219+DT!AD219*J219+DT!AE219*K219+DT!AF219*L219+DT!AG219*M219+DT!AH219*N219,"")</f>
        <v/>
      </c>
    </row>
    <row r="220" spans="1:15">
      <c r="A220" s="47"/>
      <c r="B220" s="47"/>
      <c r="C220" s="47"/>
      <c r="D220" s="47"/>
      <c r="E220" s="47"/>
      <c r="F220" s="47"/>
      <c r="G220" s="1">
        <f t="shared" si="30"/>
        <v>0</v>
      </c>
      <c r="I220" s="6" t="str">
        <f t="shared" si="24"/>
        <v/>
      </c>
      <c r="J220" s="6" t="str">
        <f t="shared" si="25"/>
        <v/>
      </c>
      <c r="K220" s="6" t="str">
        <f t="shared" si="26"/>
        <v/>
      </c>
      <c r="L220" s="6" t="str">
        <f t="shared" si="27"/>
        <v/>
      </c>
      <c r="M220" s="6" t="str">
        <f t="shared" si="28"/>
        <v/>
      </c>
      <c r="N220" s="6" t="str">
        <f t="shared" si="29"/>
        <v/>
      </c>
      <c r="O220" s="40" t="str">
        <f>IF(G220&gt;0,DT!AC220*I220+DT!AD220*J220+DT!AE220*K220+DT!AF220*L220+DT!AG220*M220+DT!AH220*N220,"")</f>
        <v/>
      </c>
    </row>
    <row r="221" spans="1:15">
      <c r="A221" s="47"/>
      <c r="B221" s="47"/>
      <c r="C221" s="47"/>
      <c r="D221" s="47"/>
      <c r="E221" s="47"/>
      <c r="F221" s="47"/>
      <c r="G221" s="1">
        <f t="shared" si="30"/>
        <v>0</v>
      </c>
      <c r="I221" s="6" t="str">
        <f t="shared" si="24"/>
        <v/>
      </c>
      <c r="J221" s="6" t="str">
        <f t="shared" si="25"/>
        <v/>
      </c>
      <c r="K221" s="6" t="str">
        <f t="shared" si="26"/>
        <v/>
      </c>
      <c r="L221" s="6" t="str">
        <f t="shared" si="27"/>
        <v/>
      </c>
      <c r="M221" s="6" t="str">
        <f t="shared" si="28"/>
        <v/>
      </c>
      <c r="N221" s="6" t="str">
        <f t="shared" si="29"/>
        <v/>
      </c>
      <c r="O221" s="40" t="str">
        <f>IF(G221&gt;0,DT!AC221*I221+DT!AD221*J221+DT!AE221*K221+DT!AF221*L221+DT!AG221*M221+DT!AH221*N221,"")</f>
        <v/>
      </c>
    </row>
    <row r="222" spans="1:15">
      <c r="A222" s="47"/>
      <c r="B222" s="47"/>
      <c r="C222" s="47"/>
      <c r="D222" s="47"/>
      <c r="E222" s="47"/>
      <c r="F222" s="47"/>
      <c r="G222" s="1">
        <f t="shared" si="30"/>
        <v>0</v>
      </c>
      <c r="I222" s="6" t="str">
        <f t="shared" si="24"/>
        <v/>
      </c>
      <c r="J222" s="6" t="str">
        <f t="shared" si="25"/>
        <v/>
      </c>
      <c r="K222" s="6" t="str">
        <f t="shared" si="26"/>
        <v/>
      </c>
      <c r="L222" s="6" t="str">
        <f t="shared" si="27"/>
        <v/>
      </c>
      <c r="M222" s="6" t="str">
        <f t="shared" si="28"/>
        <v/>
      </c>
      <c r="N222" s="6" t="str">
        <f t="shared" si="29"/>
        <v/>
      </c>
      <c r="O222" s="40" t="str">
        <f>IF(G222&gt;0,DT!AC222*I222+DT!AD222*J222+DT!AE222*K222+DT!AF222*L222+DT!AG222*M222+DT!AH222*N222,"")</f>
        <v/>
      </c>
    </row>
    <row r="223" spans="1:15">
      <c r="A223" s="47"/>
      <c r="B223" s="47"/>
      <c r="C223" s="47"/>
      <c r="D223" s="47"/>
      <c r="E223" s="47"/>
      <c r="F223" s="47"/>
      <c r="G223" s="1">
        <f t="shared" si="30"/>
        <v>0</v>
      </c>
      <c r="I223" s="6" t="str">
        <f t="shared" si="24"/>
        <v/>
      </c>
      <c r="J223" s="6" t="str">
        <f t="shared" si="25"/>
        <v/>
      </c>
      <c r="K223" s="6" t="str">
        <f t="shared" si="26"/>
        <v/>
      </c>
      <c r="L223" s="6" t="str">
        <f t="shared" si="27"/>
        <v/>
      </c>
      <c r="M223" s="6" t="str">
        <f t="shared" si="28"/>
        <v/>
      </c>
      <c r="N223" s="6" t="str">
        <f t="shared" si="29"/>
        <v/>
      </c>
      <c r="O223" s="40" t="str">
        <f>IF(G223&gt;0,DT!AC223*I223+DT!AD223*J223+DT!AE223*K223+DT!AF223*L223+DT!AG223*M223+DT!AH223*N223,"")</f>
        <v/>
      </c>
    </row>
    <row r="224" spans="1:15">
      <c r="A224" s="47"/>
      <c r="B224" s="47"/>
      <c r="C224" s="47"/>
      <c r="D224" s="47"/>
      <c r="E224" s="47"/>
      <c r="F224" s="47"/>
      <c r="G224" s="1">
        <f t="shared" si="30"/>
        <v>0</v>
      </c>
      <c r="I224" s="6" t="str">
        <f t="shared" si="24"/>
        <v/>
      </c>
      <c r="J224" s="6" t="str">
        <f t="shared" si="25"/>
        <v/>
      </c>
      <c r="K224" s="6" t="str">
        <f t="shared" si="26"/>
        <v/>
      </c>
      <c r="L224" s="6" t="str">
        <f t="shared" si="27"/>
        <v/>
      </c>
      <c r="M224" s="6" t="str">
        <f t="shared" si="28"/>
        <v/>
      </c>
      <c r="N224" s="6" t="str">
        <f t="shared" si="29"/>
        <v/>
      </c>
      <c r="O224" s="40" t="str">
        <f>IF(G224&gt;0,DT!AC224*I224+DT!AD224*J224+DT!AE224*K224+DT!AF224*L224+DT!AG224*M224+DT!AH224*N224,"")</f>
        <v/>
      </c>
    </row>
    <row r="225" spans="1:15">
      <c r="A225" s="47"/>
      <c r="B225" s="47"/>
      <c r="C225" s="47"/>
      <c r="D225" s="47"/>
      <c r="E225" s="47"/>
      <c r="F225" s="47"/>
      <c r="G225" s="1">
        <f t="shared" si="30"/>
        <v>0</v>
      </c>
      <c r="I225" s="6" t="str">
        <f t="shared" si="24"/>
        <v/>
      </c>
      <c r="J225" s="6" t="str">
        <f t="shared" si="25"/>
        <v/>
      </c>
      <c r="K225" s="6" t="str">
        <f t="shared" si="26"/>
        <v/>
      </c>
      <c r="L225" s="6" t="str">
        <f t="shared" si="27"/>
        <v/>
      </c>
      <c r="M225" s="6" t="str">
        <f t="shared" si="28"/>
        <v/>
      </c>
      <c r="N225" s="6" t="str">
        <f t="shared" si="29"/>
        <v/>
      </c>
      <c r="O225" s="40" t="str">
        <f>IF(G225&gt;0,DT!AC225*I225+DT!AD225*J225+DT!AE225*K225+DT!AF225*L225+DT!AG225*M225+DT!AH225*N225,"")</f>
        <v/>
      </c>
    </row>
    <row r="226" spans="1:15">
      <c r="A226" s="47"/>
      <c r="B226" s="47"/>
      <c r="C226" s="47"/>
      <c r="D226" s="47"/>
      <c r="E226" s="47"/>
      <c r="F226" s="47"/>
      <c r="G226" s="1">
        <f t="shared" si="30"/>
        <v>0</v>
      </c>
      <c r="I226" s="6" t="str">
        <f t="shared" si="24"/>
        <v/>
      </c>
      <c r="J226" s="6" t="str">
        <f t="shared" si="25"/>
        <v/>
      </c>
      <c r="K226" s="6" t="str">
        <f t="shared" si="26"/>
        <v/>
      </c>
      <c r="L226" s="6" t="str">
        <f t="shared" si="27"/>
        <v/>
      </c>
      <c r="M226" s="6" t="str">
        <f t="shared" si="28"/>
        <v/>
      </c>
      <c r="N226" s="6" t="str">
        <f t="shared" si="29"/>
        <v/>
      </c>
      <c r="O226" s="40" t="str">
        <f>IF(G226&gt;0,DT!AC226*I226+DT!AD226*J226+DT!AE226*K226+DT!AF226*L226+DT!AG226*M226+DT!AH226*N226,"")</f>
        <v/>
      </c>
    </row>
    <row r="227" spans="1:15">
      <c r="A227" s="47"/>
      <c r="B227" s="47"/>
      <c r="C227" s="47"/>
      <c r="D227" s="47"/>
      <c r="E227" s="47"/>
      <c r="F227" s="47"/>
      <c r="G227" s="1">
        <f t="shared" si="30"/>
        <v>0</v>
      </c>
      <c r="I227" s="6" t="str">
        <f t="shared" si="24"/>
        <v/>
      </c>
      <c r="J227" s="6" t="str">
        <f t="shared" si="25"/>
        <v/>
      </c>
      <c r="K227" s="6" t="str">
        <f t="shared" si="26"/>
        <v/>
      </c>
      <c r="L227" s="6" t="str">
        <f t="shared" si="27"/>
        <v/>
      </c>
      <c r="M227" s="6" t="str">
        <f t="shared" si="28"/>
        <v/>
      </c>
      <c r="N227" s="6" t="str">
        <f t="shared" si="29"/>
        <v/>
      </c>
      <c r="O227" s="40" t="str">
        <f>IF(G227&gt;0,DT!AC227*I227+DT!AD227*J227+DT!AE227*K227+DT!AF227*L227+DT!AG227*M227+DT!AH227*N227,"")</f>
        <v/>
      </c>
    </row>
    <row r="228" spans="1:15">
      <c r="A228" s="47"/>
      <c r="B228" s="47"/>
      <c r="C228" s="47"/>
      <c r="D228" s="47"/>
      <c r="E228" s="47"/>
      <c r="F228" s="47"/>
      <c r="G228" s="1">
        <f t="shared" si="30"/>
        <v>0</v>
      </c>
      <c r="I228" s="6" t="str">
        <f t="shared" si="24"/>
        <v/>
      </c>
      <c r="J228" s="6" t="str">
        <f t="shared" si="25"/>
        <v/>
      </c>
      <c r="K228" s="6" t="str">
        <f t="shared" si="26"/>
        <v/>
      </c>
      <c r="L228" s="6" t="str">
        <f t="shared" si="27"/>
        <v/>
      </c>
      <c r="M228" s="6" t="str">
        <f t="shared" si="28"/>
        <v/>
      </c>
      <c r="N228" s="6" t="str">
        <f t="shared" si="29"/>
        <v/>
      </c>
      <c r="O228" s="40" t="str">
        <f>IF(G228&gt;0,DT!AC228*I228+DT!AD228*J228+DT!AE228*K228+DT!AF228*L228+DT!AG228*M228+DT!AH228*N228,"")</f>
        <v/>
      </c>
    </row>
    <row r="229" spans="1:15">
      <c r="A229" s="47"/>
      <c r="B229" s="47"/>
      <c r="C229" s="47"/>
      <c r="D229" s="47"/>
      <c r="E229" s="47"/>
      <c r="F229" s="47"/>
      <c r="G229" s="1">
        <f t="shared" si="30"/>
        <v>0</v>
      </c>
      <c r="I229" s="6" t="str">
        <f t="shared" si="24"/>
        <v/>
      </c>
      <c r="J229" s="6" t="str">
        <f t="shared" si="25"/>
        <v/>
      </c>
      <c r="K229" s="6" t="str">
        <f t="shared" si="26"/>
        <v/>
      </c>
      <c r="L229" s="6" t="str">
        <f t="shared" si="27"/>
        <v/>
      </c>
      <c r="M229" s="6" t="str">
        <f t="shared" si="28"/>
        <v/>
      </c>
      <c r="N229" s="6" t="str">
        <f t="shared" si="29"/>
        <v/>
      </c>
      <c r="O229" s="40" t="str">
        <f>IF(G229&gt;0,DT!AC229*I229+DT!AD229*J229+DT!AE229*K229+DT!AF229*L229+DT!AG229*M229+DT!AH229*N229,"")</f>
        <v/>
      </c>
    </row>
    <row r="230" spans="1:15">
      <c r="A230" s="47"/>
      <c r="B230" s="47"/>
      <c r="C230" s="47"/>
      <c r="D230" s="47"/>
      <c r="E230" s="47"/>
      <c r="F230" s="47"/>
      <c r="G230" s="1">
        <f t="shared" si="30"/>
        <v>0</v>
      </c>
      <c r="I230" s="6" t="str">
        <f t="shared" si="24"/>
        <v/>
      </c>
      <c r="J230" s="6" t="str">
        <f t="shared" si="25"/>
        <v/>
      </c>
      <c r="K230" s="6" t="str">
        <f t="shared" si="26"/>
        <v/>
      </c>
      <c r="L230" s="6" t="str">
        <f t="shared" si="27"/>
        <v/>
      </c>
      <c r="M230" s="6" t="str">
        <f t="shared" si="28"/>
        <v/>
      </c>
      <c r="N230" s="6" t="str">
        <f t="shared" si="29"/>
        <v/>
      </c>
      <c r="O230" s="40" t="str">
        <f>IF(G230&gt;0,DT!AC230*I230+DT!AD230*J230+DT!AE230*K230+DT!AF230*L230+DT!AG230*M230+DT!AH230*N230,"")</f>
        <v/>
      </c>
    </row>
    <row r="231" spans="1:15">
      <c r="A231" s="47"/>
      <c r="B231" s="47"/>
      <c r="C231" s="47"/>
      <c r="D231" s="47"/>
      <c r="E231" s="47"/>
      <c r="F231" s="47"/>
      <c r="G231" s="1">
        <f t="shared" si="30"/>
        <v>0</v>
      </c>
      <c r="I231" s="6" t="str">
        <f t="shared" si="24"/>
        <v/>
      </c>
      <c r="J231" s="6" t="str">
        <f t="shared" si="25"/>
        <v/>
      </c>
      <c r="K231" s="6" t="str">
        <f t="shared" si="26"/>
        <v/>
      </c>
      <c r="L231" s="6" t="str">
        <f t="shared" si="27"/>
        <v/>
      </c>
      <c r="M231" s="6" t="str">
        <f t="shared" si="28"/>
        <v/>
      </c>
      <c r="N231" s="6" t="str">
        <f t="shared" si="29"/>
        <v/>
      </c>
      <c r="O231" s="40" t="str">
        <f>IF(G231&gt;0,DT!AC231*I231+DT!AD231*J231+DT!AE231*K231+DT!AF231*L231+DT!AG231*M231+DT!AH231*N231,"")</f>
        <v/>
      </c>
    </row>
    <row r="232" spans="1:15">
      <c r="A232" s="47"/>
      <c r="B232" s="47"/>
      <c r="C232" s="47"/>
      <c r="D232" s="47"/>
      <c r="E232" s="47"/>
      <c r="F232" s="47"/>
      <c r="G232" s="1">
        <f t="shared" si="30"/>
        <v>0</v>
      </c>
      <c r="I232" s="6" t="str">
        <f t="shared" si="24"/>
        <v/>
      </c>
      <c r="J232" s="6" t="str">
        <f t="shared" si="25"/>
        <v/>
      </c>
      <c r="K232" s="6" t="str">
        <f t="shared" si="26"/>
        <v/>
      </c>
      <c r="L232" s="6" t="str">
        <f t="shared" si="27"/>
        <v/>
      </c>
      <c r="M232" s="6" t="str">
        <f t="shared" si="28"/>
        <v/>
      </c>
      <c r="N232" s="6" t="str">
        <f t="shared" si="29"/>
        <v/>
      </c>
      <c r="O232" s="40" t="str">
        <f>IF(G232&gt;0,DT!AC232*I232+DT!AD232*J232+DT!AE232*K232+DT!AF232*L232+DT!AG232*M232+DT!AH232*N232,"")</f>
        <v/>
      </c>
    </row>
    <row r="233" spans="1:15">
      <c r="A233" s="47"/>
      <c r="B233" s="47"/>
      <c r="C233" s="47"/>
      <c r="D233" s="47"/>
      <c r="E233" s="47"/>
      <c r="F233" s="47"/>
      <c r="G233" s="1">
        <f t="shared" si="30"/>
        <v>0</v>
      </c>
      <c r="I233" s="6" t="str">
        <f t="shared" si="24"/>
        <v/>
      </c>
      <c r="J233" s="6" t="str">
        <f t="shared" si="25"/>
        <v/>
      </c>
      <c r="K233" s="6" t="str">
        <f t="shared" si="26"/>
        <v/>
      </c>
      <c r="L233" s="6" t="str">
        <f t="shared" si="27"/>
        <v/>
      </c>
      <c r="M233" s="6" t="str">
        <f t="shared" si="28"/>
        <v/>
      </c>
      <c r="N233" s="6" t="str">
        <f t="shared" si="29"/>
        <v/>
      </c>
      <c r="O233" s="40" t="str">
        <f>IF(G233&gt;0,DT!AC233*I233+DT!AD233*J233+DT!AE233*K233+DT!AF233*L233+DT!AG233*M233+DT!AH233*N233,"")</f>
        <v/>
      </c>
    </row>
    <row r="234" spans="1:15">
      <c r="A234" s="47"/>
      <c r="B234" s="47"/>
      <c r="C234" s="47"/>
      <c r="D234" s="47"/>
      <c r="E234" s="47"/>
      <c r="F234" s="47"/>
      <c r="G234" s="1">
        <f t="shared" si="30"/>
        <v>0</v>
      </c>
      <c r="I234" s="6" t="str">
        <f t="shared" si="24"/>
        <v/>
      </c>
      <c r="J234" s="6" t="str">
        <f t="shared" si="25"/>
        <v/>
      </c>
      <c r="K234" s="6" t="str">
        <f t="shared" si="26"/>
        <v/>
      </c>
      <c r="L234" s="6" t="str">
        <f t="shared" si="27"/>
        <v/>
      </c>
      <c r="M234" s="6" t="str">
        <f t="shared" si="28"/>
        <v/>
      </c>
      <c r="N234" s="6" t="str">
        <f t="shared" si="29"/>
        <v/>
      </c>
      <c r="O234" s="40" t="str">
        <f>IF(G234&gt;0,DT!AC234*I234+DT!AD234*J234+DT!AE234*K234+DT!AF234*L234+DT!AG234*M234+DT!AH234*N234,"")</f>
        <v/>
      </c>
    </row>
    <row r="235" spans="1:15">
      <c r="A235" s="47"/>
      <c r="B235" s="47"/>
      <c r="C235" s="47"/>
      <c r="D235" s="47"/>
      <c r="E235" s="47"/>
      <c r="F235" s="47"/>
      <c r="G235" s="1">
        <f t="shared" si="30"/>
        <v>0</v>
      </c>
      <c r="I235" s="6" t="str">
        <f t="shared" si="24"/>
        <v/>
      </c>
      <c r="J235" s="6" t="str">
        <f t="shared" si="25"/>
        <v/>
      </c>
      <c r="K235" s="6" t="str">
        <f t="shared" si="26"/>
        <v/>
      </c>
      <c r="L235" s="6" t="str">
        <f t="shared" si="27"/>
        <v/>
      </c>
      <c r="M235" s="6" t="str">
        <f t="shared" si="28"/>
        <v/>
      </c>
      <c r="N235" s="6" t="str">
        <f t="shared" si="29"/>
        <v/>
      </c>
      <c r="O235" s="40" t="str">
        <f>IF(G235&gt;0,DT!AC235*I235+DT!AD235*J235+DT!AE235*K235+DT!AF235*L235+DT!AG235*M235+DT!AH235*N235,"")</f>
        <v/>
      </c>
    </row>
    <row r="236" spans="1:15">
      <c r="A236" s="47"/>
      <c r="B236" s="47"/>
      <c r="C236" s="47"/>
      <c r="D236" s="47"/>
      <c r="E236" s="47"/>
      <c r="F236" s="47"/>
      <c r="G236" s="1">
        <f t="shared" si="30"/>
        <v>0</v>
      </c>
      <c r="I236" s="6" t="str">
        <f t="shared" si="24"/>
        <v/>
      </c>
      <c r="J236" s="6" t="str">
        <f t="shared" si="25"/>
        <v/>
      </c>
      <c r="K236" s="6" t="str">
        <f t="shared" si="26"/>
        <v/>
      </c>
      <c r="L236" s="6" t="str">
        <f t="shared" si="27"/>
        <v/>
      </c>
      <c r="M236" s="6" t="str">
        <f t="shared" si="28"/>
        <v/>
      </c>
      <c r="N236" s="6" t="str">
        <f t="shared" si="29"/>
        <v/>
      </c>
      <c r="O236" s="40" t="str">
        <f>IF(G236&gt;0,DT!AC236*I236+DT!AD236*J236+DT!AE236*K236+DT!AF236*L236+DT!AG236*M236+DT!AH236*N236,"")</f>
        <v/>
      </c>
    </row>
    <row r="237" spans="1:15">
      <c r="A237" s="47"/>
      <c r="B237" s="47"/>
      <c r="C237" s="47"/>
      <c r="D237" s="47"/>
      <c r="E237" s="47"/>
      <c r="F237" s="47"/>
      <c r="G237" s="1">
        <f t="shared" si="30"/>
        <v>0</v>
      </c>
      <c r="I237" s="6" t="str">
        <f t="shared" si="24"/>
        <v/>
      </c>
      <c r="J237" s="6" t="str">
        <f t="shared" si="25"/>
        <v/>
      </c>
      <c r="K237" s="6" t="str">
        <f t="shared" si="26"/>
        <v/>
      </c>
      <c r="L237" s="6" t="str">
        <f t="shared" si="27"/>
        <v/>
      </c>
      <c r="M237" s="6" t="str">
        <f t="shared" si="28"/>
        <v/>
      </c>
      <c r="N237" s="6" t="str">
        <f t="shared" si="29"/>
        <v/>
      </c>
      <c r="O237" s="40" t="str">
        <f>IF(G237&gt;0,DT!AC237*I237+DT!AD237*J237+DT!AE237*K237+DT!AF237*L237+DT!AG237*M237+DT!AH237*N237,"")</f>
        <v/>
      </c>
    </row>
    <row r="238" spans="1:15">
      <c r="A238" s="47"/>
      <c r="B238" s="47"/>
      <c r="C238" s="47"/>
      <c r="D238" s="47"/>
      <c r="E238" s="47"/>
      <c r="F238" s="47"/>
      <c r="G238" s="1">
        <f t="shared" si="30"/>
        <v>0</v>
      </c>
      <c r="I238" s="6" t="str">
        <f t="shared" si="24"/>
        <v/>
      </c>
      <c r="J238" s="6" t="str">
        <f t="shared" si="25"/>
        <v/>
      </c>
      <c r="K238" s="6" t="str">
        <f t="shared" si="26"/>
        <v/>
      </c>
      <c r="L238" s="6" t="str">
        <f t="shared" si="27"/>
        <v/>
      </c>
      <c r="M238" s="6" t="str">
        <f t="shared" si="28"/>
        <v/>
      </c>
      <c r="N238" s="6" t="str">
        <f t="shared" si="29"/>
        <v/>
      </c>
      <c r="O238" s="40" t="str">
        <f>IF(G238&gt;0,DT!AC238*I238+DT!AD238*J238+DT!AE238*K238+DT!AF238*L238+DT!AG238*M238+DT!AH238*N238,"")</f>
        <v/>
      </c>
    </row>
    <row r="239" spans="1:15">
      <c r="A239" s="47"/>
      <c r="B239" s="47"/>
      <c r="C239" s="47"/>
      <c r="D239" s="47"/>
      <c r="E239" s="47"/>
      <c r="F239" s="47"/>
      <c r="G239" s="1">
        <f t="shared" si="30"/>
        <v>0</v>
      </c>
      <c r="I239" s="6" t="str">
        <f t="shared" si="24"/>
        <v/>
      </c>
      <c r="J239" s="6" t="str">
        <f t="shared" si="25"/>
        <v/>
      </c>
      <c r="K239" s="6" t="str">
        <f t="shared" si="26"/>
        <v/>
      </c>
      <c r="L239" s="6" t="str">
        <f t="shared" si="27"/>
        <v/>
      </c>
      <c r="M239" s="6" t="str">
        <f t="shared" si="28"/>
        <v/>
      </c>
      <c r="N239" s="6" t="str">
        <f t="shared" si="29"/>
        <v/>
      </c>
      <c r="O239" s="40" t="str">
        <f>IF(G239&gt;0,DT!AC239*I239+DT!AD239*J239+DT!AE239*K239+DT!AF239*L239+DT!AG239*M239+DT!AH239*N239,"")</f>
        <v/>
      </c>
    </row>
    <row r="240" spans="1:15">
      <c r="A240" s="47"/>
      <c r="B240" s="47"/>
      <c r="C240" s="47"/>
      <c r="D240" s="47"/>
      <c r="E240" s="47"/>
      <c r="F240" s="47"/>
      <c r="G240" s="1">
        <f t="shared" si="30"/>
        <v>0</v>
      </c>
      <c r="I240" s="6" t="str">
        <f t="shared" si="24"/>
        <v/>
      </c>
      <c r="J240" s="6" t="str">
        <f t="shared" si="25"/>
        <v/>
      </c>
      <c r="K240" s="6" t="str">
        <f t="shared" si="26"/>
        <v/>
      </c>
      <c r="L240" s="6" t="str">
        <f t="shared" si="27"/>
        <v/>
      </c>
      <c r="M240" s="6" t="str">
        <f t="shared" si="28"/>
        <v/>
      </c>
      <c r="N240" s="6" t="str">
        <f t="shared" si="29"/>
        <v/>
      </c>
      <c r="O240" s="40" t="str">
        <f>IF(G240&gt;0,DT!AC240*I240+DT!AD240*J240+DT!AE240*K240+DT!AF240*L240+DT!AG240*M240+DT!AH240*N240,"")</f>
        <v/>
      </c>
    </row>
    <row r="241" spans="1:15">
      <c r="A241" s="47"/>
      <c r="B241" s="47"/>
      <c r="C241" s="47"/>
      <c r="D241" s="47"/>
      <c r="E241" s="47"/>
      <c r="F241" s="47"/>
      <c r="G241" s="1">
        <f t="shared" si="30"/>
        <v>0</v>
      </c>
      <c r="I241" s="6" t="str">
        <f t="shared" si="24"/>
        <v/>
      </c>
      <c r="J241" s="6" t="str">
        <f t="shared" si="25"/>
        <v/>
      </c>
      <c r="K241" s="6" t="str">
        <f t="shared" si="26"/>
        <v/>
      </c>
      <c r="L241" s="6" t="str">
        <f t="shared" si="27"/>
        <v/>
      </c>
      <c r="M241" s="6" t="str">
        <f t="shared" si="28"/>
        <v/>
      </c>
      <c r="N241" s="6" t="str">
        <f t="shared" si="29"/>
        <v/>
      </c>
      <c r="O241" s="40" t="str">
        <f>IF(G241&gt;0,DT!AC241*I241+DT!AD241*J241+DT!AE241*K241+DT!AF241*L241+DT!AG241*M241+DT!AH241*N241,"")</f>
        <v/>
      </c>
    </row>
    <row r="242" spans="1:15">
      <c r="A242" s="47"/>
      <c r="B242" s="47"/>
      <c r="C242" s="47"/>
      <c r="D242" s="47"/>
      <c r="E242" s="47"/>
      <c r="F242" s="47"/>
      <c r="G242" s="1">
        <f t="shared" si="30"/>
        <v>0</v>
      </c>
      <c r="I242" s="6" t="str">
        <f t="shared" si="24"/>
        <v/>
      </c>
      <c r="J242" s="6" t="str">
        <f t="shared" si="25"/>
        <v/>
      </c>
      <c r="K242" s="6" t="str">
        <f t="shared" si="26"/>
        <v/>
      </c>
      <c r="L242" s="6" t="str">
        <f t="shared" si="27"/>
        <v/>
      </c>
      <c r="M242" s="6" t="str">
        <f t="shared" si="28"/>
        <v/>
      </c>
      <c r="N242" s="6" t="str">
        <f t="shared" si="29"/>
        <v/>
      </c>
      <c r="O242" s="40" t="str">
        <f>IF(G242&gt;0,DT!AC242*I242+DT!AD242*J242+DT!AE242*K242+DT!AF242*L242+DT!AG242*M242+DT!AH242*N242,"")</f>
        <v/>
      </c>
    </row>
    <row r="243" spans="1:15">
      <c r="A243" s="47"/>
      <c r="B243" s="47"/>
      <c r="C243" s="47"/>
      <c r="D243" s="47"/>
      <c r="E243" s="47"/>
      <c r="F243" s="47"/>
      <c r="G243" s="1">
        <f t="shared" si="30"/>
        <v>0</v>
      </c>
      <c r="I243" s="6" t="str">
        <f t="shared" si="24"/>
        <v/>
      </c>
      <c r="J243" s="6" t="str">
        <f t="shared" si="25"/>
        <v/>
      </c>
      <c r="K243" s="6" t="str">
        <f t="shared" si="26"/>
        <v/>
      </c>
      <c r="L243" s="6" t="str">
        <f t="shared" si="27"/>
        <v/>
      </c>
      <c r="M243" s="6" t="str">
        <f t="shared" si="28"/>
        <v/>
      </c>
      <c r="N243" s="6" t="str">
        <f t="shared" si="29"/>
        <v/>
      </c>
      <c r="O243" s="40" t="str">
        <f>IF(G243&gt;0,DT!AC243*I243+DT!AD243*J243+DT!AE243*K243+DT!AF243*L243+DT!AG243*M243+DT!AH243*N243,"")</f>
        <v/>
      </c>
    </row>
    <row r="244" spans="1:15">
      <c r="A244" s="47"/>
      <c r="B244" s="47"/>
      <c r="C244" s="47"/>
      <c r="D244" s="47"/>
      <c r="E244" s="47"/>
      <c r="F244" s="47"/>
      <c r="G244" s="1">
        <f t="shared" si="30"/>
        <v>0</v>
      </c>
      <c r="I244" s="6" t="str">
        <f t="shared" ref="I244:I307" si="31">IF(G244&gt;0,A244/G244,"")</f>
        <v/>
      </c>
      <c r="J244" s="6" t="str">
        <f t="shared" ref="J244:J307" si="32">IF(G244&gt;0,B244/G244,"")</f>
        <v/>
      </c>
      <c r="K244" s="6" t="str">
        <f t="shared" ref="K244:K307" si="33">IF(G244&gt;0,C244/G244,"")</f>
        <v/>
      </c>
      <c r="L244" s="6" t="str">
        <f t="shared" ref="L244:L307" si="34">IF(G244&gt;0,D244/G244,"")</f>
        <v/>
      </c>
      <c r="M244" s="6" t="str">
        <f t="shared" ref="M244:M307" si="35">IF(G244&gt;0,E244/G244,"")</f>
        <v/>
      </c>
      <c r="N244" s="6" t="str">
        <f t="shared" ref="N244:N307" si="36">IF(G244&gt;0,F244/G244,"")</f>
        <v/>
      </c>
      <c r="O244" s="40" t="str">
        <f>IF(G244&gt;0,DT!AC244*I244+DT!AD244*J244+DT!AE244*K244+DT!AF244*L244+DT!AG244*M244+DT!AH244*N244,"")</f>
        <v/>
      </c>
    </row>
    <row r="245" spans="1:15">
      <c r="A245" s="47"/>
      <c r="B245" s="47"/>
      <c r="C245" s="47"/>
      <c r="D245" s="47"/>
      <c r="E245" s="47"/>
      <c r="F245" s="47"/>
      <c r="G245" s="1">
        <f t="shared" si="30"/>
        <v>0</v>
      </c>
      <c r="I245" s="6" t="str">
        <f t="shared" si="31"/>
        <v/>
      </c>
      <c r="J245" s="6" t="str">
        <f t="shared" si="32"/>
        <v/>
      </c>
      <c r="K245" s="6" t="str">
        <f t="shared" si="33"/>
        <v/>
      </c>
      <c r="L245" s="6" t="str">
        <f t="shared" si="34"/>
        <v/>
      </c>
      <c r="M245" s="6" t="str">
        <f t="shared" si="35"/>
        <v/>
      </c>
      <c r="N245" s="6" t="str">
        <f t="shared" si="36"/>
        <v/>
      </c>
      <c r="O245" s="40" t="str">
        <f>IF(G245&gt;0,DT!AC245*I245+DT!AD245*J245+DT!AE245*K245+DT!AF245*L245+DT!AG245*M245+DT!AH245*N245,"")</f>
        <v/>
      </c>
    </row>
    <row r="246" spans="1:15">
      <c r="A246" s="47"/>
      <c r="B246" s="47"/>
      <c r="C246" s="47"/>
      <c r="D246" s="47"/>
      <c r="E246" s="47"/>
      <c r="F246" s="47"/>
      <c r="G246" s="1">
        <f t="shared" si="30"/>
        <v>0</v>
      </c>
      <c r="I246" s="6" t="str">
        <f t="shared" si="31"/>
        <v/>
      </c>
      <c r="J246" s="6" t="str">
        <f t="shared" si="32"/>
        <v/>
      </c>
      <c r="K246" s="6" t="str">
        <f t="shared" si="33"/>
        <v/>
      </c>
      <c r="L246" s="6" t="str">
        <f t="shared" si="34"/>
        <v/>
      </c>
      <c r="M246" s="6" t="str">
        <f t="shared" si="35"/>
        <v/>
      </c>
      <c r="N246" s="6" t="str">
        <f t="shared" si="36"/>
        <v/>
      </c>
      <c r="O246" s="40" t="str">
        <f>IF(G246&gt;0,DT!AC246*I246+DT!AD246*J246+DT!AE246*K246+DT!AF246*L246+DT!AG246*M246+DT!AH246*N246,"")</f>
        <v/>
      </c>
    </row>
    <row r="247" spans="1:15">
      <c r="A247" s="47"/>
      <c r="B247" s="47"/>
      <c r="C247" s="47"/>
      <c r="D247" s="47"/>
      <c r="E247" s="47"/>
      <c r="F247" s="47"/>
      <c r="G247" s="1">
        <f t="shared" si="30"/>
        <v>0</v>
      </c>
      <c r="I247" s="6" t="str">
        <f t="shared" si="31"/>
        <v/>
      </c>
      <c r="J247" s="6" t="str">
        <f t="shared" si="32"/>
        <v/>
      </c>
      <c r="K247" s="6" t="str">
        <f t="shared" si="33"/>
        <v/>
      </c>
      <c r="L247" s="6" t="str">
        <f t="shared" si="34"/>
        <v/>
      </c>
      <c r="M247" s="6" t="str">
        <f t="shared" si="35"/>
        <v/>
      </c>
      <c r="N247" s="6" t="str">
        <f t="shared" si="36"/>
        <v/>
      </c>
      <c r="O247" s="40" t="str">
        <f>IF(G247&gt;0,DT!AC247*I247+DT!AD247*J247+DT!AE247*K247+DT!AF247*L247+DT!AG247*M247+DT!AH247*N247,"")</f>
        <v/>
      </c>
    </row>
    <row r="248" spans="1:15">
      <c r="A248" s="47"/>
      <c r="B248" s="47"/>
      <c r="C248" s="47"/>
      <c r="D248" s="47"/>
      <c r="E248" s="47"/>
      <c r="F248" s="47"/>
      <c r="G248" s="1">
        <f t="shared" si="30"/>
        <v>0</v>
      </c>
      <c r="I248" s="6" t="str">
        <f t="shared" si="31"/>
        <v/>
      </c>
      <c r="J248" s="6" t="str">
        <f t="shared" si="32"/>
        <v/>
      </c>
      <c r="K248" s="6" t="str">
        <f t="shared" si="33"/>
        <v/>
      </c>
      <c r="L248" s="6" t="str">
        <f t="shared" si="34"/>
        <v/>
      </c>
      <c r="M248" s="6" t="str">
        <f t="shared" si="35"/>
        <v/>
      </c>
      <c r="N248" s="6" t="str">
        <f t="shared" si="36"/>
        <v/>
      </c>
      <c r="O248" s="40" t="str">
        <f>IF(G248&gt;0,DT!AC248*I248+DT!AD248*J248+DT!AE248*K248+DT!AF248*L248+DT!AG248*M248+DT!AH248*N248,"")</f>
        <v/>
      </c>
    </row>
    <row r="249" spans="1:15">
      <c r="A249" s="47"/>
      <c r="B249" s="47"/>
      <c r="C249" s="47"/>
      <c r="D249" s="47"/>
      <c r="E249" s="47"/>
      <c r="F249" s="47"/>
      <c r="G249" s="1">
        <f t="shared" si="30"/>
        <v>0</v>
      </c>
      <c r="I249" s="6" t="str">
        <f t="shared" si="31"/>
        <v/>
      </c>
      <c r="J249" s="6" t="str">
        <f t="shared" si="32"/>
        <v/>
      </c>
      <c r="K249" s="6" t="str">
        <f t="shared" si="33"/>
        <v/>
      </c>
      <c r="L249" s="6" t="str">
        <f t="shared" si="34"/>
        <v/>
      </c>
      <c r="M249" s="6" t="str">
        <f t="shared" si="35"/>
        <v/>
      </c>
      <c r="N249" s="6" t="str">
        <f t="shared" si="36"/>
        <v/>
      </c>
      <c r="O249" s="40" t="str">
        <f>IF(G249&gt;0,DT!AC249*I249+DT!AD249*J249+DT!AE249*K249+DT!AF249*L249+DT!AG249*M249+DT!AH249*N249,"")</f>
        <v/>
      </c>
    </row>
    <row r="250" spans="1:15">
      <c r="A250" s="47"/>
      <c r="B250" s="47"/>
      <c r="C250" s="47"/>
      <c r="D250" s="47"/>
      <c r="E250" s="47"/>
      <c r="F250" s="47"/>
      <c r="G250" s="1">
        <f t="shared" si="30"/>
        <v>0</v>
      </c>
      <c r="I250" s="6" t="str">
        <f t="shared" si="31"/>
        <v/>
      </c>
      <c r="J250" s="6" t="str">
        <f t="shared" si="32"/>
        <v/>
      </c>
      <c r="K250" s="6" t="str">
        <f t="shared" si="33"/>
        <v/>
      </c>
      <c r="L250" s="6" t="str">
        <f t="shared" si="34"/>
        <v/>
      </c>
      <c r="M250" s="6" t="str">
        <f t="shared" si="35"/>
        <v/>
      </c>
      <c r="N250" s="6" t="str">
        <f t="shared" si="36"/>
        <v/>
      </c>
      <c r="O250" s="40" t="str">
        <f>IF(G250&gt;0,DT!AC250*I250+DT!AD250*J250+DT!AE250*K250+DT!AF250*L250+DT!AG250*M250+DT!AH250*N250,"")</f>
        <v/>
      </c>
    </row>
    <row r="251" spans="1:15">
      <c r="A251" s="47"/>
      <c r="B251" s="47"/>
      <c r="C251" s="47"/>
      <c r="D251" s="47"/>
      <c r="E251" s="47"/>
      <c r="F251" s="47"/>
      <c r="G251" s="1">
        <f t="shared" si="30"/>
        <v>0</v>
      </c>
      <c r="I251" s="6" t="str">
        <f t="shared" si="31"/>
        <v/>
      </c>
      <c r="J251" s="6" t="str">
        <f t="shared" si="32"/>
        <v/>
      </c>
      <c r="K251" s="6" t="str">
        <f t="shared" si="33"/>
        <v/>
      </c>
      <c r="L251" s="6" t="str">
        <f t="shared" si="34"/>
        <v/>
      </c>
      <c r="M251" s="6" t="str">
        <f t="shared" si="35"/>
        <v/>
      </c>
      <c r="N251" s="6" t="str">
        <f t="shared" si="36"/>
        <v/>
      </c>
      <c r="O251" s="40" t="str">
        <f>IF(G251&gt;0,DT!AC251*I251+DT!AD251*J251+DT!AE251*K251+DT!AF251*L251+DT!AG251*M251+DT!AH251*N251,"")</f>
        <v/>
      </c>
    </row>
    <row r="252" spans="1:15">
      <c r="A252" s="47"/>
      <c r="B252" s="47"/>
      <c r="C252" s="47"/>
      <c r="D252" s="47"/>
      <c r="E252" s="47"/>
      <c r="F252" s="47"/>
      <c r="G252" s="1">
        <f t="shared" si="30"/>
        <v>0</v>
      </c>
      <c r="I252" s="6" t="str">
        <f t="shared" si="31"/>
        <v/>
      </c>
      <c r="J252" s="6" t="str">
        <f t="shared" si="32"/>
        <v/>
      </c>
      <c r="K252" s="6" t="str">
        <f t="shared" si="33"/>
        <v/>
      </c>
      <c r="L252" s="6" t="str">
        <f t="shared" si="34"/>
        <v/>
      </c>
      <c r="M252" s="6" t="str">
        <f t="shared" si="35"/>
        <v/>
      </c>
      <c r="N252" s="6" t="str">
        <f t="shared" si="36"/>
        <v/>
      </c>
      <c r="O252" s="40" t="str">
        <f>IF(G252&gt;0,DT!AC252*I252+DT!AD252*J252+DT!AE252*K252+DT!AF252*L252+DT!AG252*M252+DT!AH252*N252,"")</f>
        <v/>
      </c>
    </row>
    <row r="253" spans="1:15">
      <c r="A253" s="47"/>
      <c r="B253" s="47"/>
      <c r="C253" s="47"/>
      <c r="D253" s="47"/>
      <c r="E253" s="47"/>
      <c r="F253" s="47"/>
      <c r="G253" s="1">
        <f t="shared" si="30"/>
        <v>0</v>
      </c>
      <c r="I253" s="6" t="str">
        <f t="shared" si="31"/>
        <v/>
      </c>
      <c r="J253" s="6" t="str">
        <f t="shared" si="32"/>
        <v/>
      </c>
      <c r="K253" s="6" t="str">
        <f t="shared" si="33"/>
        <v/>
      </c>
      <c r="L253" s="6" t="str">
        <f t="shared" si="34"/>
        <v/>
      </c>
      <c r="M253" s="6" t="str">
        <f t="shared" si="35"/>
        <v/>
      </c>
      <c r="N253" s="6" t="str">
        <f t="shared" si="36"/>
        <v/>
      </c>
      <c r="O253" s="40" t="str">
        <f>IF(G253&gt;0,DT!AC253*I253+DT!AD253*J253+DT!AE253*K253+DT!AF253*L253+DT!AG253*M253+DT!AH253*N253,"")</f>
        <v/>
      </c>
    </row>
    <row r="254" spans="1:15">
      <c r="A254" s="47"/>
      <c r="B254" s="47"/>
      <c r="C254" s="47"/>
      <c r="D254" s="47"/>
      <c r="E254" s="47"/>
      <c r="F254" s="47"/>
      <c r="G254" s="1">
        <f t="shared" si="30"/>
        <v>0</v>
      </c>
      <c r="I254" s="6" t="str">
        <f t="shared" si="31"/>
        <v/>
      </c>
      <c r="J254" s="6" t="str">
        <f t="shared" si="32"/>
        <v/>
      </c>
      <c r="K254" s="6" t="str">
        <f t="shared" si="33"/>
        <v/>
      </c>
      <c r="L254" s="6" t="str">
        <f t="shared" si="34"/>
        <v/>
      </c>
      <c r="M254" s="6" t="str">
        <f t="shared" si="35"/>
        <v/>
      </c>
      <c r="N254" s="6" t="str">
        <f t="shared" si="36"/>
        <v/>
      </c>
      <c r="O254" s="40" t="str">
        <f>IF(G254&gt;0,DT!AC254*I254+DT!AD254*J254+DT!AE254*K254+DT!AF254*L254+DT!AG254*M254+DT!AH254*N254,"")</f>
        <v/>
      </c>
    </row>
    <row r="255" spans="1:15">
      <c r="A255" s="47"/>
      <c r="B255" s="47"/>
      <c r="C255" s="47"/>
      <c r="D255" s="47"/>
      <c r="E255" s="47"/>
      <c r="F255" s="47"/>
      <c r="G255" s="1">
        <f t="shared" si="30"/>
        <v>0</v>
      </c>
      <c r="I255" s="6" t="str">
        <f t="shared" si="31"/>
        <v/>
      </c>
      <c r="J255" s="6" t="str">
        <f t="shared" si="32"/>
        <v/>
      </c>
      <c r="K255" s="6" t="str">
        <f t="shared" si="33"/>
        <v/>
      </c>
      <c r="L255" s="6" t="str">
        <f t="shared" si="34"/>
        <v/>
      </c>
      <c r="M255" s="6" t="str">
        <f t="shared" si="35"/>
        <v/>
      </c>
      <c r="N255" s="6" t="str">
        <f t="shared" si="36"/>
        <v/>
      </c>
      <c r="O255" s="40" t="str">
        <f>IF(G255&gt;0,DT!AC255*I255+DT!AD255*J255+DT!AE255*K255+DT!AF255*L255+DT!AG255*M255+DT!AH255*N255,"")</f>
        <v/>
      </c>
    </row>
    <row r="256" spans="1:15">
      <c r="A256" s="47"/>
      <c r="B256" s="47"/>
      <c r="C256" s="47"/>
      <c r="D256" s="47"/>
      <c r="E256" s="47"/>
      <c r="F256" s="47"/>
      <c r="G256" s="1">
        <f t="shared" si="30"/>
        <v>0</v>
      </c>
      <c r="I256" s="6" t="str">
        <f t="shared" si="31"/>
        <v/>
      </c>
      <c r="J256" s="6" t="str">
        <f t="shared" si="32"/>
        <v/>
      </c>
      <c r="K256" s="6" t="str">
        <f t="shared" si="33"/>
        <v/>
      </c>
      <c r="L256" s="6" t="str">
        <f t="shared" si="34"/>
        <v/>
      </c>
      <c r="M256" s="6" t="str">
        <f t="shared" si="35"/>
        <v/>
      </c>
      <c r="N256" s="6" t="str">
        <f t="shared" si="36"/>
        <v/>
      </c>
      <c r="O256" s="40" t="str">
        <f>IF(G256&gt;0,DT!AC256*I256+DT!AD256*J256+DT!AE256*K256+DT!AF256*L256+DT!AG256*M256+DT!AH256*N256,"")</f>
        <v/>
      </c>
    </row>
    <row r="257" spans="1:15">
      <c r="A257" s="47"/>
      <c r="B257" s="47"/>
      <c r="C257" s="47"/>
      <c r="D257" s="47"/>
      <c r="E257" s="47"/>
      <c r="F257" s="47"/>
      <c r="G257" s="1">
        <f t="shared" si="30"/>
        <v>0</v>
      </c>
      <c r="I257" s="6" t="str">
        <f t="shared" si="31"/>
        <v/>
      </c>
      <c r="J257" s="6" t="str">
        <f t="shared" si="32"/>
        <v/>
      </c>
      <c r="K257" s="6" t="str">
        <f t="shared" si="33"/>
        <v/>
      </c>
      <c r="L257" s="6" t="str">
        <f t="shared" si="34"/>
        <v/>
      </c>
      <c r="M257" s="6" t="str">
        <f t="shared" si="35"/>
        <v/>
      </c>
      <c r="N257" s="6" t="str">
        <f t="shared" si="36"/>
        <v/>
      </c>
      <c r="O257" s="40" t="str">
        <f>IF(G257&gt;0,DT!AC257*I257+DT!AD257*J257+DT!AE257*K257+DT!AF257*L257+DT!AG257*M257+DT!AH257*N257,"")</f>
        <v/>
      </c>
    </row>
    <row r="258" spans="1:15">
      <c r="A258" s="47"/>
      <c r="B258" s="47"/>
      <c r="C258" s="47"/>
      <c r="D258" s="47"/>
      <c r="E258" s="47"/>
      <c r="F258" s="47"/>
      <c r="G258" s="1">
        <f t="shared" si="30"/>
        <v>0</v>
      </c>
      <c r="I258" s="6" t="str">
        <f t="shared" si="31"/>
        <v/>
      </c>
      <c r="J258" s="6" t="str">
        <f t="shared" si="32"/>
        <v/>
      </c>
      <c r="K258" s="6" t="str">
        <f t="shared" si="33"/>
        <v/>
      </c>
      <c r="L258" s="6" t="str">
        <f t="shared" si="34"/>
        <v/>
      </c>
      <c r="M258" s="6" t="str">
        <f t="shared" si="35"/>
        <v/>
      </c>
      <c r="N258" s="6" t="str">
        <f t="shared" si="36"/>
        <v/>
      </c>
      <c r="O258" s="40" t="str">
        <f>IF(G258&gt;0,DT!AC258*I258+DT!AD258*J258+DT!AE258*K258+DT!AF258*L258+DT!AG258*M258+DT!AH258*N258,"")</f>
        <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abSelected="1" topLeftCell="A13" workbookViewId="0">
      <selection activeCell="B29" sqref="B29:BI29"/>
    </sheetView>
  </sheetViews>
  <sheetFormatPr baseColWidth="10" defaultColWidth="9.109375" defaultRowHeight="14.4"/>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8">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MARIA GALVEZ GONZALEZ</cp:lastModifiedBy>
  <dcterms:created xsi:type="dcterms:W3CDTF">2012-03-20T13:56:56Z</dcterms:created>
  <dcterms:modified xsi:type="dcterms:W3CDTF">2024-02-18T19:29:23Z</dcterms:modified>
</cp:coreProperties>
</file>