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AcestRegistruDeLucru" defaultThemeVersion="153222"/>
  <mc:AlternateContent xmlns:mc="http://schemas.openxmlformats.org/markup-compatibility/2006">
    <mc:Choice Requires="x15">
      <x15ac:absPath xmlns:x15ac="http://schemas.microsoft.com/office/spreadsheetml/2010/11/ac" url="C:\ D\ cn info3 2020-2021 sem ii\note\"/>
    </mc:Choice>
  </mc:AlternateContent>
  <bookViews>
    <workbookView xWindow="0" yWindow="0" windowWidth="15624" windowHeight="7260"/>
  </bookViews>
  <sheets>
    <sheet name="Andreea Arusoaie" sheetId="2" r:id="rId1"/>
    <sheet name="AA - info 3 - EN" sheetId="3" r:id="rId2"/>
    <sheet name="Maria Hlusneac" sheetId="4" r:id="rId3"/>
    <sheet name="Andrei Luca" sheetId="5" r:id="rId4"/>
    <sheet name="Baremuri (2)" sheetId="6" state="hidden" r:id="rId5"/>
    <sheet name="Vali Rosca" sheetId="7" r:id="rId6"/>
    <sheet name="Mihai Samson" sheetId="8" r:id="rId7"/>
    <sheet name="Augustus Tabarcea" sheetId="9" r:id="rId8"/>
    <sheet name="Andrei Varteniuc" sheetId="10" r:id="rId9"/>
    <sheet name="Anca Ignat" sheetId="11" r:id="rId10"/>
    <sheet name="Baremuri (1)" sheetId="12" state="hidden" r:id="rId11"/>
    <sheet name="Baremuri (3)" sheetId="13" state="hidden" r:id="rId12"/>
    <sheet name="Baremuri (4)" sheetId="19" state="hidden" r:id="rId13"/>
    <sheet name="Baremuri (2) (1)" sheetId="20" state="hidden" r:id="rId14"/>
    <sheet name="Baremuri (1) (1)" sheetId="21" state="hidden" r:id="rId15"/>
    <sheet name="Baremuri (3) (1)" sheetId="22" state="hidden" r:id="rId16"/>
  </sheets>
  <calcPr calcId="152511"/>
</workbook>
</file>

<file path=xl/calcChain.xml><?xml version="1.0" encoding="utf-8"?>
<calcChain xmlns="http://schemas.openxmlformats.org/spreadsheetml/2006/main">
  <c r="AL88" i="11" l="1"/>
  <c r="N88" i="11"/>
  <c r="M88" i="11"/>
  <c r="G88" i="11"/>
  <c r="F88" i="11"/>
  <c r="E88" i="11"/>
  <c r="L87" i="11"/>
  <c r="K87" i="11"/>
  <c r="J87" i="11"/>
  <c r="I87" i="11"/>
  <c r="H87" i="11"/>
  <c r="AJ86" i="11"/>
  <c r="R86" i="11"/>
  <c r="AD85" i="11"/>
  <c r="AC85" i="11"/>
  <c r="AA85" i="11"/>
  <c r="Z85" i="11"/>
  <c r="Y85" i="11"/>
  <c r="X85" i="11"/>
  <c r="V85" i="11"/>
  <c r="U85" i="11"/>
  <c r="S85" i="11"/>
  <c r="R85" i="11"/>
  <c r="AJ84" i="11"/>
  <c r="R84" i="11"/>
  <c r="X83" i="11"/>
  <c r="W83" i="11"/>
  <c r="T83" i="11"/>
  <c r="S83" i="11"/>
  <c r="R83" i="11"/>
  <c r="AH82" i="11"/>
  <c r="AG82" i="11"/>
  <c r="Z82" i="11"/>
  <c r="Y82" i="11"/>
  <c r="X82" i="11"/>
  <c r="W82" i="11"/>
  <c r="U82" i="11"/>
  <c r="T82" i="11"/>
  <c r="S82" i="11"/>
  <c r="R82" i="11"/>
  <c r="Y81" i="11"/>
  <c r="X81" i="11"/>
  <c r="W81" i="11"/>
  <c r="V81" i="11"/>
  <c r="AJ81" i="11" s="1"/>
  <c r="U81" i="11"/>
  <c r="T81" i="11"/>
  <c r="S81" i="11"/>
  <c r="R81" i="11"/>
  <c r="AA80" i="11"/>
  <c r="Y80" i="11"/>
  <c r="X80" i="11"/>
  <c r="W80" i="11"/>
  <c r="V80" i="11"/>
  <c r="U80" i="11"/>
  <c r="T80" i="11"/>
  <c r="S80" i="11"/>
  <c r="R80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AI78" i="11"/>
  <c r="AH78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AJ78" i="11" s="1"/>
  <c r="R78" i="11"/>
  <c r="AG77" i="11"/>
  <c r="Z77" i="11"/>
  <c r="Y77" i="11"/>
  <c r="X77" i="11"/>
  <c r="W77" i="11"/>
  <c r="U77" i="11"/>
  <c r="T77" i="11"/>
  <c r="S77" i="11"/>
  <c r="R77" i="11"/>
  <c r="X76" i="11"/>
  <c r="W76" i="11"/>
  <c r="R76" i="11"/>
  <c r="Z75" i="11"/>
  <c r="Y75" i="11"/>
  <c r="X75" i="11"/>
  <c r="W75" i="11"/>
  <c r="V75" i="11"/>
  <c r="U75" i="11"/>
  <c r="T75" i="11"/>
  <c r="S75" i="11"/>
  <c r="R75" i="11"/>
  <c r="U74" i="11"/>
  <c r="S74" i="11"/>
  <c r="AJ74" i="11" s="1"/>
  <c r="R74" i="11"/>
  <c r="AD73" i="11"/>
  <c r="AC73" i="11"/>
  <c r="AA73" i="11"/>
  <c r="Z73" i="11"/>
  <c r="Y73" i="11"/>
  <c r="X73" i="11"/>
  <c r="W73" i="11"/>
  <c r="U73" i="11"/>
  <c r="S73" i="11"/>
  <c r="R73" i="11"/>
  <c r="AD72" i="11"/>
  <c r="AC72" i="11"/>
  <c r="AA72" i="11"/>
  <c r="Z72" i="11"/>
  <c r="Y72" i="11"/>
  <c r="X72" i="11"/>
  <c r="W72" i="11"/>
  <c r="U72" i="11"/>
  <c r="S72" i="11"/>
  <c r="R72" i="11"/>
  <c r="AH71" i="11"/>
  <c r="AG71" i="11"/>
  <c r="AF71" i="11"/>
  <c r="AE71" i="11"/>
  <c r="X71" i="11"/>
  <c r="W71" i="11"/>
  <c r="V71" i="11"/>
  <c r="U71" i="11"/>
  <c r="T71" i="11"/>
  <c r="S71" i="11"/>
  <c r="R71" i="11"/>
  <c r="AH70" i="11"/>
  <c r="AG70" i="11"/>
  <c r="AF70" i="11"/>
  <c r="AE70" i="11"/>
  <c r="X70" i="11"/>
  <c r="W70" i="11"/>
  <c r="V70" i="11"/>
  <c r="U70" i="11"/>
  <c r="T70" i="11"/>
  <c r="S70" i="11"/>
  <c r="R70" i="11"/>
  <c r="S69" i="11"/>
  <c r="AJ69" i="11" s="1"/>
  <c r="R69" i="11"/>
  <c r="AJ68" i="11"/>
  <c r="R68" i="11"/>
  <c r="AG67" i="11"/>
  <c r="AE67" i="11"/>
  <c r="Y67" i="11"/>
  <c r="W67" i="11"/>
  <c r="T67" i="11"/>
  <c r="S67" i="11"/>
  <c r="R67" i="11"/>
  <c r="AG66" i="11"/>
  <c r="AE66" i="11"/>
  <c r="Y66" i="11"/>
  <c r="W66" i="11"/>
  <c r="U66" i="11"/>
  <c r="T66" i="11"/>
  <c r="S66" i="11"/>
  <c r="R66" i="11"/>
  <c r="R65" i="11"/>
  <c r="N64" i="11"/>
  <c r="M64" i="11"/>
  <c r="L64" i="11"/>
  <c r="K64" i="11"/>
  <c r="J64" i="11"/>
  <c r="I64" i="11"/>
  <c r="H64" i="11"/>
  <c r="E64" i="11"/>
  <c r="O63" i="11"/>
  <c r="AJ62" i="11"/>
  <c r="R62" i="11"/>
  <c r="AJ61" i="11"/>
  <c r="R61" i="11"/>
  <c r="AJ60" i="11"/>
  <c r="R60" i="11"/>
  <c r="AF59" i="11"/>
  <c r="AE59" i="11"/>
  <c r="AD59" i="11"/>
  <c r="AC59" i="11"/>
  <c r="Y59" i="11"/>
  <c r="X59" i="11"/>
  <c r="W59" i="11"/>
  <c r="U59" i="11"/>
  <c r="S59" i="11"/>
  <c r="R59" i="11"/>
  <c r="AF58" i="11"/>
  <c r="AE58" i="11"/>
  <c r="AD58" i="11"/>
  <c r="AC58" i="11"/>
  <c r="Y58" i="11"/>
  <c r="X58" i="11"/>
  <c r="W58" i="11"/>
  <c r="U58" i="11"/>
  <c r="AJ58" i="11" s="1"/>
  <c r="S58" i="11"/>
  <c r="R58" i="11"/>
  <c r="AH57" i="11"/>
  <c r="AG57" i="11"/>
  <c r="AF57" i="11"/>
  <c r="AE57" i="11"/>
  <c r="AD57" i="11"/>
  <c r="AC57" i="11"/>
  <c r="AB57" i="11"/>
  <c r="AA57" i="11"/>
  <c r="Z57" i="11"/>
  <c r="X57" i="11"/>
  <c r="W57" i="11"/>
  <c r="V57" i="11"/>
  <c r="U57" i="11"/>
  <c r="T57" i="11"/>
  <c r="S57" i="11"/>
  <c r="R57" i="11"/>
  <c r="AC56" i="11"/>
  <c r="AA56" i="11"/>
  <c r="Y56" i="11"/>
  <c r="X56" i="11"/>
  <c r="S56" i="11"/>
  <c r="R56" i="11"/>
  <c r="AC55" i="11"/>
  <c r="AA55" i="11"/>
  <c r="Y55" i="11"/>
  <c r="X55" i="11"/>
  <c r="S55" i="11"/>
  <c r="R55" i="11"/>
  <c r="AC54" i="11"/>
  <c r="AA54" i="11"/>
  <c r="Y54" i="11"/>
  <c r="X54" i="11"/>
  <c r="W54" i="11"/>
  <c r="U54" i="11"/>
  <c r="T54" i="11"/>
  <c r="S54" i="11"/>
  <c r="R54" i="11"/>
  <c r="AC53" i="11"/>
  <c r="AA53" i="11"/>
  <c r="Y53" i="11"/>
  <c r="X53" i="11"/>
  <c r="W53" i="11"/>
  <c r="U53" i="11"/>
  <c r="T53" i="11"/>
  <c r="S53" i="11"/>
  <c r="R53" i="11"/>
  <c r="Z52" i="11"/>
  <c r="Y52" i="11"/>
  <c r="X52" i="11"/>
  <c r="W52" i="11"/>
  <c r="V52" i="11"/>
  <c r="U52" i="11"/>
  <c r="T52" i="11"/>
  <c r="S52" i="11"/>
  <c r="AJ52" i="11" s="1"/>
  <c r="R52" i="11"/>
  <c r="AH51" i="11"/>
  <c r="AG51" i="11"/>
  <c r="AE51" i="11"/>
  <c r="AD51" i="11"/>
  <c r="AC51" i="11"/>
  <c r="AA51" i="11"/>
  <c r="Z51" i="11"/>
  <c r="Y51" i="11"/>
  <c r="X51" i="11"/>
  <c r="W51" i="11"/>
  <c r="V51" i="11"/>
  <c r="U51" i="11"/>
  <c r="T51" i="11"/>
  <c r="S51" i="11"/>
  <c r="R51" i="11"/>
  <c r="AJ50" i="11"/>
  <c r="AA50" i="11"/>
  <c r="W50" i="11"/>
  <c r="U50" i="11"/>
  <c r="S50" i="11"/>
  <c r="R50" i="11"/>
  <c r="AA49" i="11"/>
  <c r="Z49" i="11"/>
  <c r="Y49" i="11"/>
  <c r="X49" i="11"/>
  <c r="W49" i="11"/>
  <c r="V49" i="11"/>
  <c r="U49" i="11"/>
  <c r="T49" i="11"/>
  <c r="S49" i="11"/>
  <c r="R49" i="11"/>
  <c r="AA48" i="11"/>
  <c r="Z48" i="11"/>
  <c r="Y48" i="11"/>
  <c r="X48" i="11"/>
  <c r="W48" i="11"/>
  <c r="V48" i="11"/>
  <c r="U48" i="11"/>
  <c r="T48" i="11"/>
  <c r="AJ48" i="11" s="1"/>
  <c r="S48" i="11"/>
  <c r="R48" i="11"/>
  <c r="Z47" i="11"/>
  <c r="Y47" i="11"/>
  <c r="X47" i="11"/>
  <c r="W47" i="11"/>
  <c r="V47" i="11"/>
  <c r="T47" i="11"/>
  <c r="S47" i="11"/>
  <c r="R47" i="11"/>
  <c r="Z46" i="11"/>
  <c r="Y46" i="11"/>
  <c r="X46" i="11"/>
  <c r="W46" i="11"/>
  <c r="V46" i="11"/>
  <c r="T46" i="11"/>
  <c r="S46" i="11"/>
  <c r="R46" i="11"/>
  <c r="AD45" i="11"/>
  <c r="AC45" i="11"/>
  <c r="Y45" i="11"/>
  <c r="X45" i="11"/>
  <c r="W45" i="11"/>
  <c r="U45" i="11"/>
  <c r="T45" i="11"/>
  <c r="S45" i="11"/>
  <c r="R45" i="11"/>
  <c r="AD44" i="11"/>
  <c r="AC44" i="11"/>
  <c r="Y44" i="11"/>
  <c r="X44" i="11"/>
  <c r="W44" i="11"/>
  <c r="U44" i="11"/>
  <c r="T44" i="11"/>
  <c r="S44" i="11"/>
  <c r="R44" i="11"/>
  <c r="Z43" i="11"/>
  <c r="Y43" i="11"/>
  <c r="X43" i="11"/>
  <c r="W43" i="11"/>
  <c r="U43" i="11"/>
  <c r="T43" i="11"/>
  <c r="S43" i="11"/>
  <c r="R43" i="11"/>
  <c r="Z42" i="11"/>
  <c r="Y42" i="11"/>
  <c r="X42" i="11"/>
  <c r="W42" i="11"/>
  <c r="U42" i="11"/>
  <c r="T42" i="11"/>
  <c r="S42" i="11"/>
  <c r="R42" i="11"/>
  <c r="Z41" i="11"/>
  <c r="Y41" i="11"/>
  <c r="X41" i="11"/>
  <c r="W41" i="11"/>
  <c r="V41" i="11"/>
  <c r="U41" i="11"/>
  <c r="T41" i="11"/>
  <c r="S41" i="11"/>
  <c r="R41" i="11"/>
  <c r="Z40" i="11"/>
  <c r="Y40" i="11"/>
  <c r="X40" i="11"/>
  <c r="W40" i="11"/>
  <c r="V40" i="11"/>
  <c r="U40" i="11"/>
  <c r="T40" i="11"/>
  <c r="S40" i="11"/>
  <c r="R40" i="11"/>
  <c r="AI39" i="11"/>
  <c r="AH39" i="11"/>
  <c r="AG39" i="11"/>
  <c r="AF39" i="11"/>
  <c r="AE39" i="11"/>
  <c r="AD39" i="11"/>
  <c r="AC39" i="11"/>
  <c r="AA39" i="11"/>
  <c r="Z39" i="11"/>
  <c r="Y39" i="11"/>
  <c r="X39" i="11"/>
  <c r="W39" i="11"/>
  <c r="V39" i="11"/>
  <c r="U39" i="11"/>
  <c r="T39" i="11"/>
  <c r="S39" i="11"/>
  <c r="R39" i="11"/>
  <c r="AI38" i="11"/>
  <c r="AH38" i="11"/>
  <c r="AG38" i="11"/>
  <c r="AF38" i="11"/>
  <c r="AE38" i="11"/>
  <c r="AD38" i="11"/>
  <c r="AC38" i="11"/>
  <c r="AA38" i="11"/>
  <c r="Z38" i="11"/>
  <c r="Y38" i="11"/>
  <c r="X38" i="11"/>
  <c r="W38" i="11"/>
  <c r="V38" i="11"/>
  <c r="U38" i="11"/>
  <c r="T38" i="11"/>
  <c r="S38" i="11"/>
  <c r="R38" i="11"/>
  <c r="AB37" i="11"/>
  <c r="AA37" i="11"/>
  <c r="Z37" i="11"/>
  <c r="Y37" i="11"/>
  <c r="X37" i="11"/>
  <c r="W37" i="11"/>
  <c r="U37" i="11"/>
  <c r="S37" i="11"/>
  <c r="AJ37" i="11" s="1"/>
  <c r="R37" i="11"/>
  <c r="AB36" i="11"/>
  <c r="AA36" i="11"/>
  <c r="Z36" i="11"/>
  <c r="Y36" i="11"/>
  <c r="X36" i="11"/>
  <c r="W36" i="11"/>
  <c r="U36" i="11"/>
  <c r="AJ36" i="11" s="1"/>
  <c r="R36" i="11"/>
  <c r="AB35" i="11"/>
  <c r="AA35" i="11"/>
  <c r="Z35" i="11"/>
  <c r="Y35" i="11"/>
  <c r="X35" i="11"/>
  <c r="W35" i="11"/>
  <c r="U35" i="11"/>
  <c r="T35" i="11"/>
  <c r="S35" i="11"/>
  <c r="R35" i="11"/>
  <c r="AB34" i="11"/>
  <c r="AA34" i="11"/>
  <c r="Z34" i="11"/>
  <c r="Y34" i="11"/>
  <c r="X34" i="11"/>
  <c r="W34" i="11"/>
  <c r="U34" i="11"/>
  <c r="T34" i="11"/>
  <c r="S34" i="11"/>
  <c r="R34" i="11"/>
  <c r="N32" i="11"/>
  <c r="M32" i="11"/>
  <c r="L32" i="11"/>
  <c r="K32" i="11"/>
  <c r="J32" i="11"/>
  <c r="I32" i="11"/>
  <c r="H32" i="11"/>
  <c r="G32" i="11"/>
  <c r="F32" i="11"/>
  <c r="E32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AJ30" i="11" s="1"/>
  <c r="R30" i="11"/>
  <c r="AA29" i="11"/>
  <c r="Z29" i="11"/>
  <c r="Y29" i="11"/>
  <c r="X29" i="11"/>
  <c r="W29" i="11"/>
  <c r="V29" i="11"/>
  <c r="U29" i="11"/>
  <c r="T29" i="11"/>
  <c r="S29" i="11"/>
  <c r="R29" i="11"/>
  <c r="AA28" i="11"/>
  <c r="Z28" i="11"/>
  <c r="Y28" i="11"/>
  <c r="X28" i="11"/>
  <c r="W28" i="11"/>
  <c r="V28" i="11"/>
  <c r="U28" i="11"/>
  <c r="T28" i="11"/>
  <c r="S28" i="11"/>
  <c r="R28" i="11"/>
  <c r="AA27" i="11"/>
  <c r="Z27" i="11"/>
  <c r="Y27" i="11"/>
  <c r="X27" i="11"/>
  <c r="W27" i="11"/>
  <c r="V27" i="11"/>
  <c r="U27" i="11"/>
  <c r="T27" i="11"/>
  <c r="S27" i="11"/>
  <c r="R27" i="11"/>
  <c r="AA26" i="11"/>
  <c r="Z26" i="11"/>
  <c r="Y26" i="11"/>
  <c r="X26" i="11"/>
  <c r="W26" i="11"/>
  <c r="V26" i="11"/>
  <c r="U26" i="11"/>
  <c r="T26" i="11"/>
  <c r="S26" i="11"/>
  <c r="AJ26" i="11" s="1"/>
  <c r="R26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AH23" i="11"/>
  <c r="AG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AH22" i="11"/>
  <c r="AG22" i="11"/>
  <c r="AE22" i="11"/>
  <c r="AD22" i="11"/>
  <c r="AC22" i="11"/>
  <c r="AB22" i="11"/>
  <c r="AA22" i="11"/>
  <c r="Z22" i="11"/>
  <c r="Y22" i="11"/>
  <c r="X22" i="11"/>
  <c r="W22" i="11"/>
  <c r="V22" i="11"/>
  <c r="U22" i="11"/>
  <c r="AJ22" i="11" s="1"/>
  <c r="T22" i="11"/>
  <c r="S22" i="11"/>
  <c r="R22" i="11"/>
  <c r="AC21" i="11"/>
  <c r="Z21" i="11"/>
  <c r="Y21" i="11"/>
  <c r="X21" i="11"/>
  <c r="W21" i="11"/>
  <c r="V21" i="11"/>
  <c r="U21" i="11"/>
  <c r="T21" i="11"/>
  <c r="S21" i="11"/>
  <c r="R21" i="11"/>
  <c r="AC20" i="11"/>
  <c r="Z20" i="11"/>
  <c r="Y20" i="11"/>
  <c r="X20" i="11"/>
  <c r="W20" i="11"/>
  <c r="V20" i="11"/>
  <c r="U20" i="11"/>
  <c r="T20" i="11"/>
  <c r="S20" i="11"/>
  <c r="R20" i="11"/>
  <c r="AC19" i="11"/>
  <c r="Y19" i="11"/>
  <c r="X19" i="11"/>
  <c r="W19" i="11"/>
  <c r="U19" i="11"/>
  <c r="S19" i="11"/>
  <c r="R19" i="11"/>
  <c r="AC18" i="11"/>
  <c r="Y18" i="11"/>
  <c r="X18" i="11"/>
  <c r="W18" i="11"/>
  <c r="U18" i="11"/>
  <c r="S18" i="11"/>
  <c r="R18" i="11"/>
  <c r="AF17" i="11"/>
  <c r="AE17" i="11"/>
  <c r="AC17" i="11"/>
  <c r="AA17" i="11"/>
  <c r="X17" i="11"/>
  <c r="W17" i="11"/>
  <c r="V17" i="11"/>
  <c r="U17" i="11"/>
  <c r="T17" i="11"/>
  <c r="S17" i="11"/>
  <c r="R17" i="11"/>
  <c r="AF16" i="11"/>
  <c r="AE16" i="11"/>
  <c r="AC16" i="11"/>
  <c r="AA16" i="11"/>
  <c r="X16" i="11"/>
  <c r="W16" i="11"/>
  <c r="V16" i="11"/>
  <c r="U16" i="11"/>
  <c r="T16" i="11"/>
  <c r="S16" i="11"/>
  <c r="R16" i="11"/>
  <c r="AC15" i="11"/>
  <c r="AA15" i="11"/>
  <c r="Y15" i="11"/>
  <c r="W15" i="11"/>
  <c r="T15" i="11"/>
  <c r="S15" i="11"/>
  <c r="R15" i="11"/>
  <c r="AG14" i="11"/>
  <c r="AE14" i="11"/>
  <c r="AC14" i="11"/>
  <c r="AB14" i="11"/>
  <c r="AA14" i="11"/>
  <c r="Y14" i="11"/>
  <c r="W14" i="11"/>
  <c r="U14" i="11"/>
  <c r="T14" i="11"/>
  <c r="S14" i="11"/>
  <c r="R14" i="11"/>
  <c r="AG13" i="11"/>
  <c r="AE13" i="11"/>
  <c r="AC13" i="11"/>
  <c r="AB13" i="11"/>
  <c r="AA13" i="11"/>
  <c r="Y13" i="11"/>
  <c r="W13" i="11"/>
  <c r="U13" i="11"/>
  <c r="T13" i="11"/>
  <c r="S13" i="11"/>
  <c r="R13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AA10" i="11"/>
  <c r="Y10" i="11"/>
  <c r="X10" i="11"/>
  <c r="W10" i="11"/>
  <c r="AJ10" i="11" s="1"/>
  <c r="U10" i="11"/>
  <c r="S10" i="11"/>
  <c r="R10" i="11"/>
  <c r="AA9" i="11"/>
  <c r="Y9" i="11"/>
  <c r="X9" i="11"/>
  <c r="W9" i="11"/>
  <c r="AJ9" i="11" s="1"/>
  <c r="U9" i="11"/>
  <c r="S9" i="11"/>
  <c r="R9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AJ8" i="11" s="1"/>
  <c r="S8" i="11"/>
  <c r="R8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AJ7" i="11" s="1"/>
  <c r="R7" i="11"/>
  <c r="AA6" i="11"/>
  <c r="Y6" i="11"/>
  <c r="X6" i="11"/>
  <c r="W6" i="11"/>
  <c r="U6" i="11"/>
  <c r="S6" i="11"/>
  <c r="AJ6" i="11" s="1"/>
  <c r="R6" i="11"/>
  <c r="Y5" i="11"/>
  <c r="X5" i="11"/>
  <c r="W5" i="11"/>
  <c r="U5" i="11"/>
  <c r="S5" i="11"/>
  <c r="R5" i="11"/>
  <c r="AJ46" i="10"/>
  <c r="AJ45" i="10"/>
  <c r="AJ44" i="10"/>
  <c r="AL43" i="10"/>
  <c r="AJ43" i="10"/>
  <c r="AJ42" i="10"/>
  <c r="AJ41" i="10"/>
  <c r="AJ40" i="10"/>
  <c r="R40" i="10"/>
  <c r="AJ39" i="10"/>
  <c r="R39" i="10"/>
  <c r="AJ38" i="10"/>
  <c r="R38" i="10"/>
  <c r="AJ37" i="10"/>
  <c r="R37" i="10"/>
  <c r="AJ36" i="10"/>
  <c r="R36" i="10"/>
  <c r="AJ35" i="10"/>
  <c r="R35" i="10"/>
  <c r="AJ34" i="10"/>
  <c r="R34" i="10"/>
  <c r="AJ33" i="10"/>
  <c r="R33" i="10"/>
  <c r="AJ32" i="10"/>
  <c r="R32" i="10"/>
  <c r="AJ31" i="10"/>
  <c r="R31" i="10"/>
  <c r="AJ30" i="10"/>
  <c r="R30" i="10"/>
  <c r="AJ29" i="10"/>
  <c r="R29" i="10"/>
  <c r="AJ28" i="10"/>
  <c r="R28" i="10"/>
  <c r="AJ27" i="10"/>
  <c r="R27" i="10"/>
  <c r="AJ26" i="10"/>
  <c r="R26" i="10"/>
  <c r="AJ25" i="10"/>
  <c r="R25" i="10"/>
  <c r="AJ24" i="10"/>
  <c r="R24" i="10"/>
  <c r="AJ23" i="10"/>
  <c r="R23" i="10"/>
  <c r="AJ22" i="10"/>
  <c r="R22" i="10"/>
  <c r="AJ21" i="10"/>
  <c r="R21" i="10"/>
  <c r="AJ20" i="10"/>
  <c r="R20" i="10"/>
  <c r="AJ19" i="10"/>
  <c r="R19" i="10"/>
  <c r="AJ18" i="10"/>
  <c r="R18" i="10"/>
  <c r="AJ17" i="10"/>
  <c r="R17" i="10"/>
  <c r="AJ16" i="10"/>
  <c r="R16" i="10"/>
  <c r="AJ15" i="10"/>
  <c r="R15" i="10"/>
  <c r="AJ14" i="10"/>
  <c r="R14" i="10"/>
  <c r="AJ13" i="10"/>
  <c r="R13" i="10"/>
  <c r="AJ12" i="10"/>
  <c r="R12" i="10"/>
  <c r="AJ11" i="10"/>
  <c r="R11" i="10"/>
  <c r="AJ10" i="10"/>
  <c r="R10" i="10"/>
  <c r="AJ9" i="10"/>
  <c r="R9" i="10"/>
  <c r="AJ8" i="10"/>
  <c r="R8" i="10"/>
  <c r="AJ7" i="10"/>
  <c r="R7" i="10"/>
  <c r="AJ6" i="10"/>
  <c r="R6" i="10"/>
  <c r="AJ5" i="10"/>
  <c r="R5" i="10"/>
  <c r="AL77" i="9"/>
  <c r="AL41" i="8"/>
  <c r="AK27" i="8"/>
  <c r="AJ25" i="8"/>
  <c r="AJ24" i="8"/>
  <c r="AJ23" i="8"/>
  <c r="AJ22" i="8"/>
  <c r="AJ21" i="8"/>
  <c r="AJ20" i="8"/>
  <c r="AJ19" i="8"/>
  <c r="AJ18" i="8"/>
  <c r="AJ17" i="8"/>
  <c r="AJ16" i="8"/>
  <c r="AJ15" i="8"/>
  <c r="AJ14" i="8"/>
  <c r="AJ13" i="8"/>
  <c r="AJ12" i="8"/>
  <c r="AJ11" i="8"/>
  <c r="AJ10" i="8"/>
  <c r="AJ9" i="8"/>
  <c r="AJ8" i="8"/>
  <c r="AJ7" i="8"/>
  <c r="AJ6" i="8"/>
  <c r="AJ5" i="8"/>
  <c r="AL41" i="7"/>
  <c r="AJ38" i="7"/>
  <c r="R38" i="7"/>
  <c r="AJ37" i="7"/>
  <c r="R37" i="7"/>
  <c r="AJ36" i="7"/>
  <c r="R36" i="7"/>
  <c r="AJ35" i="7"/>
  <c r="R35" i="7"/>
  <c r="AJ34" i="7"/>
  <c r="R34" i="7"/>
  <c r="AJ33" i="7"/>
  <c r="R33" i="7"/>
  <c r="AJ32" i="7"/>
  <c r="R32" i="7"/>
  <c r="AJ31" i="7"/>
  <c r="R31" i="7"/>
  <c r="AJ30" i="7"/>
  <c r="R30" i="7"/>
  <c r="AJ29" i="7"/>
  <c r="R29" i="7"/>
  <c r="AJ28" i="7"/>
  <c r="R28" i="7"/>
  <c r="AJ27" i="7"/>
  <c r="R27" i="7"/>
  <c r="AJ26" i="7"/>
  <c r="R26" i="7"/>
  <c r="AJ25" i="7"/>
  <c r="R25" i="7"/>
  <c r="AJ24" i="7"/>
  <c r="R24" i="7"/>
  <c r="AJ23" i="7"/>
  <c r="R23" i="7"/>
  <c r="AJ22" i="7"/>
  <c r="R22" i="7"/>
  <c r="AJ21" i="7"/>
  <c r="R21" i="7"/>
  <c r="AJ20" i="7"/>
  <c r="R20" i="7"/>
  <c r="AJ19" i="7"/>
  <c r="R19" i="7"/>
  <c r="AJ18" i="7"/>
  <c r="R18" i="7"/>
  <c r="AJ17" i="7"/>
  <c r="R17" i="7"/>
  <c r="AJ16" i="7"/>
  <c r="R16" i="7"/>
  <c r="AJ15" i="7"/>
  <c r="R15" i="7"/>
  <c r="AJ14" i="7"/>
  <c r="R14" i="7"/>
  <c r="AJ13" i="7"/>
  <c r="R13" i="7"/>
  <c r="AJ12" i="7"/>
  <c r="R12" i="7"/>
  <c r="AJ11" i="7"/>
  <c r="R11" i="7"/>
  <c r="AJ10" i="7"/>
  <c r="R10" i="7"/>
  <c r="AJ9" i="7"/>
  <c r="R9" i="7"/>
  <c r="AJ8" i="7"/>
  <c r="R8" i="7"/>
  <c r="AJ7" i="7"/>
  <c r="R7" i="7"/>
  <c r="AJ6" i="7"/>
  <c r="R6" i="7"/>
  <c r="AJ5" i="7"/>
  <c r="R5" i="7"/>
  <c r="AL78" i="5"/>
  <c r="AK78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L38" i="4"/>
  <c r="AJ37" i="4"/>
  <c r="U37" i="4"/>
  <c r="AJ36" i="4"/>
  <c r="U36" i="4"/>
  <c r="AJ35" i="4"/>
  <c r="U35" i="4"/>
  <c r="AJ34" i="4"/>
  <c r="U34" i="4"/>
  <c r="AJ33" i="4"/>
  <c r="U33" i="4"/>
  <c r="AJ32" i="4"/>
  <c r="U32" i="4"/>
  <c r="AJ31" i="4"/>
  <c r="U31" i="4"/>
  <c r="AJ30" i="4"/>
  <c r="U30" i="4"/>
  <c r="AJ29" i="4"/>
  <c r="U29" i="4"/>
  <c r="AJ28" i="4"/>
  <c r="U28" i="4"/>
  <c r="AJ27" i="4"/>
  <c r="U27" i="4"/>
  <c r="AJ26" i="4"/>
  <c r="U26" i="4"/>
  <c r="AJ25" i="4"/>
  <c r="U25" i="4"/>
  <c r="AJ24" i="4"/>
  <c r="U24" i="4"/>
  <c r="AJ23" i="4"/>
  <c r="U23" i="4"/>
  <c r="AJ22" i="4"/>
  <c r="U22" i="4"/>
  <c r="AJ21" i="4"/>
  <c r="U21" i="4"/>
  <c r="AJ20" i="4"/>
  <c r="U20" i="4"/>
  <c r="AJ19" i="4"/>
  <c r="U19" i="4"/>
  <c r="AJ18" i="4"/>
  <c r="U18" i="4"/>
  <c r="AJ17" i="4"/>
  <c r="U17" i="4"/>
  <c r="AJ16" i="4"/>
  <c r="U16" i="4"/>
  <c r="AJ15" i="4"/>
  <c r="U15" i="4"/>
  <c r="AJ14" i="4"/>
  <c r="U14" i="4"/>
  <c r="AJ13" i="4"/>
  <c r="U13" i="4"/>
  <c r="AJ12" i="4"/>
  <c r="U12" i="4"/>
  <c r="AJ11" i="4"/>
  <c r="U11" i="4"/>
  <c r="AJ10" i="4"/>
  <c r="U10" i="4"/>
  <c r="AJ9" i="4"/>
  <c r="U9" i="4"/>
  <c r="AJ8" i="4"/>
  <c r="U8" i="4"/>
  <c r="AJ7" i="4"/>
  <c r="U7" i="4"/>
  <c r="AJ6" i="4"/>
  <c r="U6" i="4"/>
  <c r="AJ5" i="4"/>
  <c r="U5" i="4"/>
  <c r="AJ4" i="4"/>
  <c r="U4" i="4"/>
  <c r="AJ3" i="4"/>
  <c r="U3" i="4"/>
  <c r="AK101" i="3"/>
  <c r="AI83" i="3"/>
  <c r="R83" i="3"/>
  <c r="AI82" i="3"/>
  <c r="R82" i="3"/>
  <c r="AI81" i="3"/>
  <c r="R81" i="3"/>
  <c r="AB80" i="3"/>
  <c r="AI80" i="3" s="1"/>
  <c r="Z80" i="3"/>
  <c r="X80" i="3"/>
  <c r="R80" i="3"/>
  <c r="AB79" i="3"/>
  <c r="Z79" i="3"/>
  <c r="X79" i="3"/>
  <c r="AI79" i="3" s="1"/>
  <c r="R79" i="3"/>
  <c r="W78" i="3"/>
  <c r="U78" i="3"/>
  <c r="R78" i="3"/>
  <c r="AE77" i="3"/>
  <c r="AI77" i="3" s="1"/>
  <c r="R77" i="3"/>
  <c r="AE76" i="3"/>
  <c r="AI76" i="3" s="1"/>
  <c r="R76" i="3"/>
  <c r="AI75" i="3"/>
  <c r="T75" i="3"/>
  <c r="R75" i="3"/>
  <c r="T74" i="3"/>
  <c r="AI74" i="3" s="1"/>
  <c r="R74" i="3"/>
  <c r="T73" i="3"/>
  <c r="AI73" i="3" s="1"/>
  <c r="R73" i="3"/>
  <c r="AI72" i="3"/>
  <c r="R72" i="3"/>
  <c r="V71" i="3"/>
  <c r="AI71" i="3" s="1"/>
  <c r="T71" i="3"/>
  <c r="R71" i="3"/>
  <c r="V70" i="3"/>
  <c r="AI70" i="3" s="1"/>
  <c r="R70" i="3"/>
  <c r="AI69" i="3"/>
  <c r="R69" i="3"/>
  <c r="AI68" i="3"/>
  <c r="R68" i="3"/>
  <c r="X67" i="3"/>
  <c r="T67" i="3"/>
  <c r="S67" i="3"/>
  <c r="R67" i="3"/>
  <c r="X66" i="3"/>
  <c r="T66" i="3"/>
  <c r="S66" i="3"/>
  <c r="R66" i="3"/>
  <c r="AI65" i="3"/>
  <c r="R65" i="3"/>
  <c r="AI64" i="3"/>
  <c r="R64" i="3"/>
  <c r="AI63" i="3"/>
  <c r="R63" i="3"/>
  <c r="T62" i="3"/>
  <c r="AI62" i="3" s="1"/>
  <c r="R62" i="3"/>
  <c r="AI61" i="3"/>
  <c r="R61" i="3"/>
  <c r="AH60" i="3"/>
  <c r="AD60" i="3"/>
  <c r="V60" i="3"/>
  <c r="T60" i="3"/>
  <c r="R60" i="3"/>
  <c r="AH59" i="3"/>
  <c r="AD59" i="3"/>
  <c r="V59" i="3"/>
  <c r="T59" i="3"/>
  <c r="AI59" i="3" s="1"/>
  <c r="R59" i="3"/>
  <c r="AD58" i="3"/>
  <c r="AI58" i="3" s="1"/>
  <c r="T58" i="3"/>
  <c r="R58" i="3"/>
  <c r="AD57" i="3"/>
  <c r="T57" i="3"/>
  <c r="R57" i="3"/>
  <c r="AI56" i="3"/>
  <c r="T56" i="3"/>
  <c r="R56" i="3"/>
  <c r="T55" i="3"/>
  <c r="AI55" i="3" s="1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AI34" i="3"/>
  <c r="R34" i="3"/>
  <c r="U33" i="3"/>
  <c r="AI33" i="3" s="1"/>
  <c r="R33" i="3"/>
  <c r="AH32" i="3"/>
  <c r="AF32" i="3"/>
  <c r="AD32" i="3"/>
  <c r="AC32" i="3"/>
  <c r="AI32" i="3" s="1"/>
  <c r="R32" i="3"/>
  <c r="AI31" i="3"/>
  <c r="X31" i="3"/>
  <c r="V31" i="3"/>
  <c r="T31" i="3"/>
  <c r="R31" i="3"/>
  <c r="AD30" i="3"/>
  <c r="AI30" i="3" s="1"/>
  <c r="R30" i="3"/>
  <c r="AD29" i="3"/>
  <c r="AI29" i="3" s="1"/>
  <c r="R29" i="3"/>
  <c r="AE28" i="3"/>
  <c r="W28" i="3"/>
  <c r="AI28" i="3" s="1"/>
  <c r="R28" i="3"/>
  <c r="AI27" i="3"/>
  <c r="R27" i="3"/>
  <c r="AI26" i="3"/>
  <c r="R26" i="3"/>
  <c r="AI25" i="3"/>
  <c r="R25" i="3"/>
  <c r="AD24" i="3"/>
  <c r="AI24" i="3" s="1"/>
  <c r="R24" i="3"/>
  <c r="AI23" i="3"/>
  <c r="R23" i="3"/>
  <c r="AI22" i="3"/>
  <c r="R22" i="3"/>
  <c r="Z21" i="3"/>
  <c r="X21" i="3"/>
  <c r="T21" i="3"/>
  <c r="AI21" i="3" s="1"/>
  <c r="R21" i="3"/>
  <c r="Z20" i="3"/>
  <c r="X20" i="3"/>
  <c r="T20" i="3"/>
  <c r="R20" i="3"/>
  <c r="AI19" i="3"/>
  <c r="R19" i="3"/>
  <c r="AI18" i="3"/>
  <c r="R18" i="3"/>
  <c r="AI17" i="3"/>
  <c r="R17" i="3"/>
  <c r="AI16" i="3"/>
  <c r="R16" i="3"/>
  <c r="AI15" i="3"/>
  <c r="R15" i="3"/>
  <c r="AD14" i="3"/>
  <c r="AI14" i="3" s="1"/>
  <c r="R14" i="3"/>
  <c r="AD13" i="3"/>
  <c r="AI13" i="3" s="1"/>
  <c r="R13" i="3"/>
  <c r="AI12" i="3"/>
  <c r="R12" i="3"/>
  <c r="AI11" i="3"/>
  <c r="R11" i="3"/>
  <c r="AI10" i="3"/>
  <c r="R10" i="3"/>
  <c r="AI9" i="3"/>
  <c r="R9" i="3"/>
  <c r="X8" i="3"/>
  <c r="AI8" i="3" s="1"/>
  <c r="R8" i="3"/>
  <c r="X7" i="3"/>
  <c r="AI7" i="3" s="1"/>
  <c r="R7" i="3"/>
  <c r="AI6" i="3"/>
  <c r="R6" i="3"/>
  <c r="X5" i="3"/>
  <c r="V5" i="3"/>
  <c r="AI5" i="3" s="1"/>
  <c r="R5" i="3"/>
  <c r="X4" i="3"/>
  <c r="V4" i="3"/>
  <c r="T4" i="3"/>
  <c r="S4" i="3"/>
  <c r="R4" i="3"/>
  <c r="AL78" i="2"/>
  <c r="AJ77" i="2"/>
  <c r="R77" i="2"/>
  <c r="AJ76" i="2"/>
  <c r="R76" i="2"/>
  <c r="AJ75" i="2"/>
  <c r="R75" i="2"/>
  <c r="AJ74" i="2"/>
  <c r="R74" i="2"/>
  <c r="AJ73" i="2"/>
  <c r="R73" i="2"/>
  <c r="AJ72" i="2"/>
  <c r="R72" i="2"/>
  <c r="AJ71" i="2"/>
  <c r="R71" i="2"/>
  <c r="AJ70" i="2"/>
  <c r="R70" i="2"/>
  <c r="AJ69" i="2"/>
  <c r="R69" i="2"/>
  <c r="AJ68" i="2"/>
  <c r="R68" i="2"/>
  <c r="AJ67" i="2"/>
  <c r="R67" i="2"/>
  <c r="AJ66" i="2"/>
  <c r="R66" i="2"/>
  <c r="AH65" i="2"/>
  <c r="AF65" i="2"/>
  <c r="Y65" i="2"/>
  <c r="AJ65" i="2" s="1"/>
  <c r="S65" i="2"/>
  <c r="R65" i="2"/>
  <c r="T64" i="2"/>
  <c r="S64" i="2"/>
  <c r="R64" i="2"/>
  <c r="AJ63" i="2"/>
  <c r="S63" i="2"/>
  <c r="R63" i="2"/>
  <c r="Z62" i="2"/>
  <c r="X62" i="2"/>
  <c r="V62" i="2"/>
  <c r="T62" i="2"/>
  <c r="R62" i="2"/>
  <c r="AJ61" i="2"/>
  <c r="R61" i="2"/>
  <c r="AC60" i="2"/>
  <c r="U60" i="2"/>
  <c r="AJ60" i="2" s="1"/>
  <c r="R60" i="2"/>
  <c r="AC59" i="2"/>
  <c r="U59" i="2"/>
  <c r="AJ59" i="2" s="1"/>
  <c r="R59" i="2"/>
  <c r="AJ58" i="2"/>
  <c r="R58" i="2"/>
  <c r="AJ57" i="2"/>
  <c r="R57" i="2"/>
  <c r="AH56" i="2"/>
  <c r="AF56" i="2"/>
  <c r="AD56" i="2"/>
  <c r="AB56" i="2"/>
  <c r="Z56" i="2"/>
  <c r="X56" i="2"/>
  <c r="V56" i="2"/>
  <c r="T56" i="2"/>
  <c r="S56" i="2"/>
  <c r="R56" i="2"/>
  <c r="AD55" i="2"/>
  <c r="T55" i="2"/>
  <c r="S55" i="2"/>
  <c r="R55" i="2"/>
  <c r="AH54" i="2"/>
  <c r="AF54" i="2"/>
  <c r="AD54" i="2"/>
  <c r="Z54" i="2"/>
  <c r="X54" i="2"/>
  <c r="AJ54" i="2" s="1"/>
  <c r="R54" i="2"/>
  <c r="AH53" i="2"/>
  <c r="AF53" i="2"/>
  <c r="AD53" i="2"/>
  <c r="Z53" i="2"/>
  <c r="X53" i="2"/>
  <c r="R53" i="2"/>
  <c r="AJ52" i="2"/>
  <c r="AG52" i="2"/>
  <c r="AF52" i="2"/>
  <c r="AD52" i="2"/>
  <c r="AB52" i="2"/>
  <c r="Z52" i="2"/>
  <c r="X52" i="2"/>
  <c r="R52" i="2"/>
  <c r="AJ51" i="2"/>
  <c r="AG51" i="2"/>
  <c r="AD51" i="2"/>
  <c r="AB51" i="2"/>
  <c r="Z51" i="2"/>
  <c r="X51" i="2"/>
  <c r="R51" i="2"/>
  <c r="AD50" i="2"/>
  <c r="X50" i="2"/>
  <c r="R50" i="2"/>
  <c r="AD49" i="2"/>
  <c r="X49" i="2"/>
  <c r="AJ49" i="2" s="1"/>
  <c r="R49" i="2"/>
  <c r="AJ48" i="2"/>
  <c r="R48" i="2"/>
  <c r="AJ47" i="2"/>
  <c r="AF47" i="2"/>
  <c r="R47" i="2"/>
  <c r="AF46" i="2"/>
  <c r="AJ46" i="2" s="1"/>
  <c r="R46" i="2"/>
  <c r="AH45" i="2"/>
  <c r="AF45" i="2"/>
  <c r="AD45" i="2"/>
  <c r="AB45" i="2"/>
  <c r="Z45" i="2"/>
  <c r="X45" i="2"/>
  <c r="V45" i="2"/>
  <c r="T45" i="2"/>
  <c r="R45" i="2"/>
  <c r="AH44" i="2"/>
  <c r="AF44" i="2"/>
  <c r="AD44" i="2"/>
  <c r="AB44" i="2"/>
  <c r="Z44" i="2"/>
  <c r="X44" i="2"/>
  <c r="W44" i="2"/>
  <c r="V44" i="2"/>
  <c r="T44" i="2"/>
  <c r="R44" i="2"/>
  <c r="AJ43" i="2"/>
  <c r="R43" i="2"/>
  <c r="AJ42" i="2"/>
  <c r="R42" i="2"/>
  <c r="AJ41" i="2"/>
  <c r="R41" i="2"/>
  <c r="AJ40" i="2"/>
  <c r="R40" i="2"/>
  <c r="AJ39" i="2"/>
  <c r="R39" i="2"/>
  <c r="AJ38" i="2"/>
  <c r="R38" i="2"/>
  <c r="AJ37" i="2"/>
  <c r="R37" i="2"/>
  <c r="AJ36" i="2"/>
  <c r="R36" i="2"/>
  <c r="AJ35" i="2"/>
  <c r="R35" i="2"/>
  <c r="AJ34" i="2"/>
  <c r="R34" i="2"/>
  <c r="AJ33" i="2"/>
  <c r="R33" i="2"/>
  <c r="AJ32" i="2"/>
  <c r="R32" i="2"/>
  <c r="AJ31" i="2"/>
  <c r="R31" i="2"/>
  <c r="AJ30" i="2"/>
  <c r="R30" i="2"/>
  <c r="AJ29" i="2"/>
  <c r="R29" i="2"/>
  <c r="AJ28" i="2"/>
  <c r="R28" i="2"/>
  <c r="AJ27" i="2"/>
  <c r="R27" i="2"/>
  <c r="AJ26" i="2"/>
  <c r="R26" i="2"/>
  <c r="AJ25" i="2"/>
  <c r="R25" i="2"/>
  <c r="AJ24" i="2"/>
  <c r="R24" i="2"/>
  <c r="AF23" i="2"/>
  <c r="AA23" i="2"/>
  <c r="Y23" i="2"/>
  <c r="W23" i="2"/>
  <c r="S23" i="2"/>
  <c r="R23" i="2"/>
  <c r="AJ22" i="2"/>
  <c r="R22" i="2"/>
  <c r="AJ21" i="2"/>
  <c r="R21" i="2"/>
  <c r="AJ20" i="2"/>
  <c r="R20" i="2"/>
  <c r="Z19" i="2"/>
  <c r="X19" i="2"/>
  <c r="R19" i="2"/>
  <c r="Z18" i="2"/>
  <c r="X18" i="2"/>
  <c r="R18" i="2"/>
  <c r="AD17" i="2"/>
  <c r="Y17" i="2"/>
  <c r="W17" i="2"/>
  <c r="AJ17" i="2" s="1"/>
  <c r="R17" i="2"/>
  <c r="AD16" i="2"/>
  <c r="Y16" i="2"/>
  <c r="AJ16" i="2" s="1"/>
  <c r="W16" i="2"/>
  <c r="R16" i="2"/>
  <c r="AJ15" i="2"/>
  <c r="R15" i="2"/>
  <c r="AJ14" i="2"/>
  <c r="R14" i="2"/>
  <c r="Z13" i="2"/>
  <c r="X13" i="2"/>
  <c r="V13" i="2"/>
  <c r="T13" i="2"/>
  <c r="R13" i="2"/>
  <c r="Z12" i="2"/>
  <c r="X12" i="2"/>
  <c r="V12" i="2"/>
  <c r="T12" i="2"/>
  <c r="AJ12" i="2" s="1"/>
  <c r="R12" i="2"/>
  <c r="AJ11" i="2"/>
  <c r="V11" i="2"/>
  <c r="T11" i="2"/>
  <c r="S11" i="2"/>
  <c r="R11" i="2"/>
  <c r="V10" i="2"/>
  <c r="T10" i="2"/>
  <c r="S10" i="2"/>
  <c r="AJ10" i="2" s="1"/>
  <c r="R10" i="2"/>
  <c r="AJ9" i="2"/>
  <c r="R9" i="2"/>
  <c r="AJ8" i="2"/>
  <c r="R8" i="2"/>
  <c r="AJ7" i="2"/>
  <c r="R7" i="2"/>
  <c r="AJ6" i="2"/>
  <c r="R6" i="2"/>
  <c r="AJ5" i="2"/>
  <c r="R5" i="2"/>
  <c r="AJ14" i="11" l="1"/>
  <c r="AJ18" i="11"/>
  <c r="AJ34" i="11"/>
  <c r="AJ41" i="11"/>
  <c r="AJ80" i="11"/>
  <c r="AJ5" i="11"/>
  <c r="AJ19" i="11"/>
  <c r="AJ27" i="11"/>
  <c r="AJ40" i="11"/>
  <c r="AJ55" i="11"/>
  <c r="AJ75" i="11"/>
  <c r="AJ21" i="11"/>
  <c r="AJ28" i="11"/>
  <c r="AJ43" i="11"/>
  <c r="AJ44" i="11"/>
  <c r="AJ67" i="11"/>
  <c r="AJ72" i="11"/>
  <c r="AJ76" i="11"/>
  <c r="AJ11" i="11"/>
  <c r="AJ16" i="11"/>
  <c r="AJ23" i="11"/>
  <c r="AJ24" i="11"/>
  <c r="AJ29" i="11"/>
  <c r="AJ35" i="11"/>
  <c r="AJ45" i="11"/>
  <c r="AJ66" i="11"/>
  <c r="AJ70" i="11"/>
  <c r="AJ82" i="11"/>
  <c r="AJ85" i="11"/>
  <c r="AJ12" i="11"/>
  <c r="AJ15" i="11"/>
  <c r="AJ25" i="11"/>
  <c r="AJ42" i="11"/>
  <c r="AJ46" i="11"/>
  <c r="AJ51" i="11"/>
  <c r="AJ73" i="11"/>
  <c r="AJ77" i="11"/>
  <c r="AJ83" i="11"/>
  <c r="AJ13" i="11"/>
  <c r="AJ17" i="11"/>
  <c r="AJ38" i="11"/>
  <c r="AJ49" i="11"/>
  <c r="AJ53" i="11"/>
  <c r="AJ57" i="11"/>
  <c r="AJ20" i="11"/>
  <c r="AJ39" i="11"/>
  <c r="AJ47" i="11"/>
  <c r="AJ54" i="11"/>
  <c r="AJ56" i="11"/>
  <c r="AJ59" i="11"/>
  <c r="AJ71" i="11"/>
  <c r="AJ79" i="11"/>
  <c r="AI20" i="3"/>
  <c r="AI4" i="3"/>
  <c r="AI66" i="3"/>
  <c r="AI60" i="3"/>
  <c r="AI57" i="3"/>
  <c r="AI67" i="3"/>
  <c r="AI78" i="3"/>
  <c r="AJ13" i="2"/>
  <c r="AJ50" i="2"/>
  <c r="AJ64" i="2"/>
  <c r="AJ19" i="2"/>
  <c r="AJ44" i="2"/>
  <c r="AJ53" i="2"/>
  <c r="AJ56" i="2"/>
  <c r="AJ62" i="2"/>
  <c r="AJ45" i="2"/>
  <c r="AJ23" i="2"/>
  <c r="AJ55" i="2"/>
  <c r="AJ18" i="2"/>
</calcChain>
</file>

<file path=xl/sharedStrings.xml><?xml version="1.0" encoding="utf-8"?>
<sst xmlns="http://schemas.openxmlformats.org/spreadsheetml/2006/main" count="2937" uniqueCount="682">
  <si>
    <t>Tema 1</t>
  </si>
  <si>
    <t>Tema 2</t>
  </si>
  <si>
    <t>Tema 3</t>
  </si>
  <si>
    <t>A+B</t>
  </si>
  <si>
    <t>A*B</t>
  </si>
  <si>
    <t>verificarea</t>
  </si>
  <si>
    <t>Tema 4</t>
  </si>
  <si>
    <t>Tema 5</t>
  </si>
  <si>
    <t>SVD</t>
  </si>
  <si>
    <t>Tema 6</t>
  </si>
  <si>
    <t>Tema 7</t>
  </si>
  <si>
    <t>calcul R</t>
  </si>
  <si>
    <t>scrierea in fisier</t>
  </si>
  <si>
    <t>Tema 8</t>
  </si>
  <si>
    <t>verificare sol F" &gt; 0 (cu aprox pentru F")</t>
  </si>
  <si>
    <t>Prezențe</t>
  </si>
  <si>
    <t>Total prezențe</t>
  </si>
  <si>
    <t>Teme</t>
  </si>
  <si>
    <t>Bonus 
special</t>
  </si>
  <si>
    <t>Total punctaj laborator</t>
  </si>
  <si>
    <t>Nota test 1</t>
  </si>
  <si>
    <t>Nota test 2</t>
  </si>
  <si>
    <t xml:space="preserve">Punctaj total </t>
  </si>
  <si>
    <t>Status</t>
  </si>
  <si>
    <t>Nota ECTS</t>
  </si>
  <si>
    <t>Grupa</t>
  </si>
  <si>
    <t>Nume</t>
  </si>
  <si>
    <t>S1</t>
  </si>
  <si>
    <t>S2</t>
  </si>
  <si>
    <t>S3</t>
  </si>
  <si>
    <t>S4</t>
  </si>
  <si>
    <t>S5</t>
  </si>
  <si>
    <t>S6</t>
  </si>
  <si>
    <t>S7</t>
  </si>
  <si>
    <t>S9</t>
  </si>
  <si>
    <t>S10</t>
  </si>
  <si>
    <t>S11</t>
  </si>
  <si>
    <t>S12</t>
  </si>
  <si>
    <t>S13</t>
  </si>
  <si>
    <t>S14</t>
  </si>
  <si>
    <t>T1</t>
  </si>
  <si>
    <t>B1</t>
  </si>
  <si>
    <t>T2</t>
  </si>
  <si>
    <t>B2</t>
  </si>
  <si>
    <t>T3</t>
  </si>
  <si>
    <t>B3</t>
  </si>
  <si>
    <t>T4</t>
  </si>
  <si>
    <t>B4</t>
  </si>
  <si>
    <t>T5</t>
  </si>
  <si>
    <t>B5</t>
  </si>
  <si>
    <t>T6</t>
  </si>
  <si>
    <t>B6</t>
  </si>
  <si>
    <t>T7</t>
  </si>
  <si>
    <t>B7</t>
  </si>
  <si>
    <t>T8</t>
  </si>
  <si>
    <t>B8</t>
  </si>
  <si>
    <t>An studiu 3</t>
  </si>
  <si>
    <t>Semian A</t>
  </si>
  <si>
    <t>A1</t>
  </si>
  <si>
    <t>AFTANASE C. COSMIN</t>
  </si>
  <si>
    <t>AGACHI C. OVIDIU-CONSTANTIN</t>
  </si>
  <si>
    <t>APOSTOL M. ADRIAN</t>
  </si>
  <si>
    <t>A3</t>
  </si>
  <si>
    <t>BIBIRE RALUCA</t>
  </si>
  <si>
    <t>An studiu 5</t>
  </si>
  <si>
    <t>BÂRSAN-ROMANO D. ALEXANDRU</t>
  </si>
  <si>
    <t>BÎCU F. DANIEL</t>
  </si>
  <si>
    <t>A6</t>
  </si>
  <si>
    <t>GAGEA V.V. EUSEBIU-ANDREI</t>
  </si>
  <si>
    <t>RUSU D. IULIAN-DANIEL</t>
  </si>
  <si>
    <t>FLOREA C. MĂDĂLIN-GABRIEL</t>
  </si>
  <si>
    <t>CHIMU C. ŞTEFAN-CĂTĂLIN</t>
  </si>
  <si>
    <t>MEREUŢA G. ION</t>
  </si>
  <si>
    <t>CIOCOIU R. ALEXANDRA</t>
  </si>
  <si>
    <t>MURARAŞU G. IONELA</t>
  </si>
  <si>
    <t>DAMIAN G. ANDREI</t>
  </si>
  <si>
    <t>ZAHARIEA C. ROBERT-SEBASTIAN</t>
  </si>
  <si>
    <t>LUPU P.V. ADRIAN-DAMIAN</t>
  </si>
  <si>
    <t>MITITELU P. IOANA-CRISTINA</t>
  </si>
  <si>
    <t>PLUGARIU N. MĂDĂLINA-GABRIELA</t>
  </si>
  <si>
    <t>A2</t>
  </si>
  <si>
    <t>APOSTOL Ş. ANDREEA-SABINA</t>
  </si>
  <si>
    <t>TOMŞA O.T. ŞTEFAN</t>
  </si>
  <si>
    <t>TUDORICĂ P. RADU</t>
  </si>
  <si>
    <t>URSACHE S.C. RAREŞ</t>
  </si>
  <si>
    <t>VASILIU V. ADAM</t>
  </si>
  <si>
    <t>GARAM V. CORINA</t>
  </si>
  <si>
    <t>RĂCHITĂ V. COSMIN</t>
  </si>
  <si>
    <t>HURBEA G. RĂZVAN-GABRIEL</t>
  </si>
  <si>
    <t>OBREJA L. ŞTEFAN-IULIAN</t>
  </si>
  <si>
    <t>SĂLCEANU D. SERGIU-PAUL</t>
  </si>
  <si>
    <t>STOICA N.D. IOANA-DANA</t>
  </si>
  <si>
    <t>ROMAN V. NADIA-GEORGIANA</t>
  </si>
  <si>
    <t>ALEXANDRU C. VASILE</t>
  </si>
  <si>
    <t>BORCEANU M.V. FLORIN-VALENTIN</t>
  </si>
  <si>
    <t>COJOCARIU I. OANA</t>
  </si>
  <si>
    <t>DASCĂLU R. RALUCA-ALEXANDRA</t>
  </si>
  <si>
    <t>GRIGORAŞ C. MARIAN-GABRIEL</t>
  </si>
  <si>
    <t>MIHALACHE D. FLORIN-CLAUDIU</t>
  </si>
  <si>
    <t>MOTAŞ C.V. DAVID-CONSTANTIN</t>
  </si>
  <si>
    <t>ATOMEI C. DANIEL-CRISTIAN</t>
  </si>
  <si>
    <t>BUJOR I. ALEXANDRU</t>
  </si>
  <si>
    <t>ALBERT I. RAMONA-GEORGIANA</t>
  </si>
  <si>
    <t>COJOCARIU D.F. ALEXANDRU</t>
  </si>
  <si>
    <t>ANDRICI E.M. COSTINA-IOANA</t>
  </si>
  <si>
    <t>MOIŞANU-COSTINESCU C.D. ŞTEFAN</t>
  </si>
  <si>
    <t>BEJENARIU G. RĂZVAN-ANDREI</t>
  </si>
  <si>
    <t>BOGHEZ M. GEORGE-VALENTIN</t>
  </si>
  <si>
    <t>MANOLACHE I. MIHAI</t>
  </si>
  <si>
    <t>CRAINIC G.A. DIANA-ISABELA</t>
  </si>
  <si>
    <t>SAVA G. IOAN</t>
  </si>
  <si>
    <t>DANIŞ D. CIPRIAN</t>
  </si>
  <si>
    <t>SUMĂNARU A. CĂTĂLIN</t>
  </si>
  <si>
    <t>IRIMIA I.G. ANDREEA-ROXANA</t>
  </si>
  <si>
    <t>OLOIERI A. ALEXANDRU</t>
  </si>
  <si>
    <t>GIURGEA M. ELISA</t>
  </si>
  <si>
    <t>TĂNASE M. TEOFIL</t>
  </si>
  <si>
    <t>PERJU A.V. SMARANDA-DELIA</t>
  </si>
  <si>
    <t>TUDOSĂ P.R. DELIA-GABRIELA</t>
  </si>
  <si>
    <t>PLĂCINTĂ D.R. RADU</t>
  </si>
  <si>
    <t>POPA I. IOAN-ŞERBAN</t>
  </si>
  <si>
    <t>RAMEDER D. CAROL-SEBASTIAN</t>
  </si>
  <si>
    <t>ROŞU M. CRISTIAN-MIHAI</t>
  </si>
  <si>
    <t>VRÂNCEANU M.S. ANDI-COSTIN</t>
  </si>
  <si>
    <t>BUCĂTARU I. ANDREEA</t>
  </si>
  <si>
    <t>CĂRPUŞOR V. DIANA</t>
  </si>
  <si>
    <t>DASCĂLU I. LAURENŢIU</t>
  </si>
  <si>
    <t>DULCEANU V. MARIA</t>
  </si>
  <si>
    <t>ICHIM P. GABRIEL</t>
  </si>
  <si>
    <t>MARINA G. GHIORGHIŢĂ-ALEXANDRU</t>
  </si>
  <si>
    <t>MARTINUŞ L. EUSEBIU-FLORIN</t>
  </si>
  <si>
    <t>MIHULEAC G. NARCIS-PETRIŞOR</t>
  </si>
  <si>
    <t>POPESCU P. DIANA-ELENA</t>
  </si>
  <si>
    <t>ROTARU D. ALEXANDRA-BEATRICE</t>
  </si>
  <si>
    <t>VELICESCU A. LAURA</t>
  </si>
  <si>
    <t>Test 2</t>
  </si>
  <si>
    <t>Comentarii</t>
  </si>
  <si>
    <t>Info 3 Engleză</t>
  </si>
  <si>
    <t>E31</t>
  </si>
  <si>
    <t>AENĂŞOAEI C.C. DENIS-CLAUDIU</t>
  </si>
  <si>
    <t>MANOLACHE V. GABRIEL-IONUŢ</t>
  </si>
  <si>
    <t>E32</t>
  </si>
  <si>
    <t>MANOLACHE M. MIHĂIŢĂ</t>
  </si>
  <si>
    <t>BOCA G. PAUL-ADRIAN</t>
  </si>
  <si>
    <t>ŞIMON S.C. IOANA-ANDREEA</t>
  </si>
  <si>
    <t>BOGOS V. CORINA-ELENA (căs. IFTINCA)</t>
  </si>
  <si>
    <t>PÎNZARIU G. IOANA-MĂLINA</t>
  </si>
  <si>
    <t>CAZACU I.G. RĂZVAN-NICUŞOR</t>
  </si>
  <si>
    <t>TOMESCU D. TUDOR-GABRIEL</t>
  </si>
  <si>
    <t>AXINIA A. RUXANDRA-MARIA</t>
  </si>
  <si>
    <t>DRĂGHICI V. CONSTANTIN-DĂNUŢ</t>
  </si>
  <si>
    <t>IFTIME M. ŞTEFAN-GABRIEL</t>
  </si>
  <si>
    <t>MIHĂILĂ D. EMILIAN-VIOREL</t>
  </si>
  <si>
    <t>PĂTRĂUCEANU M. IONUŢ-ANDREI</t>
  </si>
  <si>
    <t>MUNTEANU N. ANDREEA-ELENA</t>
  </si>
  <si>
    <t>STOICA D. SABINA-DELIA</t>
  </si>
  <si>
    <t>PĂDURARIU P. ANDREEA</t>
  </si>
  <si>
    <t>VASILACHE M. TUDOR</t>
  </si>
  <si>
    <t>SAMSON C. THEODOR</t>
  </si>
  <si>
    <t>STOLERIU G.O. MIHAI-IULIAN</t>
  </si>
  <si>
    <t>RACOVIŢĂ A. LORINA-ANDREEA</t>
  </si>
  <si>
    <t>MĂCRESCU G. COSMIN-IONUŢ</t>
  </si>
  <si>
    <t>ALEXANDRU D. DORU-PETRU</t>
  </si>
  <si>
    <t>PRODAN B.C. NICOLAE</t>
  </si>
  <si>
    <t>CUBERSCHI M. LUCIAN-ALEXANDRU</t>
  </si>
  <si>
    <t>CRUCEANU G. COSMIN-GABRIEL</t>
  </si>
  <si>
    <t>HANGANU E. ALEXANDRA</t>
  </si>
  <si>
    <t>CÎRLOANŢĂ M.G. FLORIN-ŞTEFAN</t>
  </si>
  <si>
    <t>BUCUR C.R. TEODOR</t>
  </si>
  <si>
    <t>ARHIRE D. DORIN-IOAN</t>
  </si>
  <si>
    <t>GIOCAŞ R. ALEXANDRU-ANDREI</t>
  </si>
  <si>
    <t>a prezentat la grupa A4</t>
  </si>
  <si>
    <t>GRUIA I. CARMEN-ANDREEA</t>
  </si>
  <si>
    <t xml:space="preserve">La Augustus Tabarcea </t>
  </si>
  <si>
    <t>IOSUB I.M. ŞTEFANA-DIANA</t>
  </si>
  <si>
    <t>LUPU G. GHEORGHE</t>
  </si>
  <si>
    <t>ROŞU C. CONSTANTIN-ADRIAN</t>
  </si>
  <si>
    <t>AUNGURENCI I. ANDREI-IONUŢ</t>
  </si>
  <si>
    <t>GRADEA E. ANDRA-THEODORA</t>
  </si>
  <si>
    <t>MAFTEI V. IULIAN-RĂZVAN</t>
  </si>
  <si>
    <t>RĂULEAC I. ROBERT-ALIN</t>
  </si>
  <si>
    <t>RUSE D. DANIEL-ŞTEFAN</t>
  </si>
  <si>
    <t>SENCIUC A. PAUL</t>
  </si>
  <si>
    <t>ANTONIE C. ANDREI-TUDOR</t>
  </si>
  <si>
    <t>DĂSCĂLESCU A. CEZAR</t>
  </si>
  <si>
    <t>HAIVAS C. CIPRIAN-ILIE</t>
  </si>
  <si>
    <t>LAIC G.C. RADU</t>
  </si>
  <si>
    <t>POSTOLACHE T. ALEXANDRU-MIHAI</t>
  </si>
  <si>
    <t>DARIE S. SERGIU-IONUŢ</t>
  </si>
  <si>
    <t>FEDELEŞ D. ANDREIA</t>
  </si>
  <si>
    <t xml:space="preserve">La Varteniuc </t>
  </si>
  <si>
    <t>BUTNARU V. VASILE-CRISTI</t>
  </si>
  <si>
    <t>FOCŞA D. ANDREI</t>
  </si>
  <si>
    <t>NISTOR P. ALEXANDRA</t>
  </si>
  <si>
    <t>APARASCHIVEI N. SEBASTIAN-NICOLAE</t>
  </si>
  <si>
    <t>CIHODARU P.C. ALEXANDRU</t>
  </si>
  <si>
    <t>BALAN V. MARIUS-ALEXANDRU</t>
  </si>
  <si>
    <t>PELTEA A. MIHAIL-BOGDAN</t>
  </si>
  <si>
    <t>CĂLIN I.D. IRINA</t>
  </si>
  <si>
    <t>CRIŞAN V. MIHAI</t>
  </si>
  <si>
    <t>CĂUTIŞANU C.I. ANDREI-CONSTANTIN</t>
  </si>
  <si>
    <t>HRISTODOR S.M. MINU-MIHAIL</t>
  </si>
  <si>
    <t>COZMACIUC B.M. MIRCEA-VLAD</t>
  </si>
  <si>
    <t>MILEA G. OCTAVIAN</t>
  </si>
  <si>
    <t>CRĂCIUN C. IOAN-PAUL</t>
  </si>
  <si>
    <t>GRAPĂ M. ANDREI-MUGUREL</t>
  </si>
  <si>
    <t>PARFENE G. IOANA</t>
  </si>
  <si>
    <t>HÎNCEAN B.A.N. BOGDANA-IOANA</t>
  </si>
  <si>
    <t>PLATON Ş. VICTOR-IONUŢ</t>
  </si>
  <si>
    <t>IVAŞCU V. VLAD-ALEXANDRU</t>
  </si>
  <si>
    <t>TCACIUC M. IOAN-GABRIEL</t>
  </si>
  <si>
    <t>LUNGU G.T. ŞTEFAN</t>
  </si>
  <si>
    <t>RADU D. MUGUR-BOGDAN</t>
  </si>
  <si>
    <t>MIHALACHE R.C. MIRCEA-THEODOR</t>
  </si>
  <si>
    <t>SCURTU D. CLAUDIU-CONSTANTIN</t>
  </si>
  <si>
    <t>NICOLA L.V. LUIGI-GEORGE</t>
  </si>
  <si>
    <t>LAZĂR N. MIHAI</t>
  </si>
  <si>
    <t>MIHĂIŢĂ C. CRISTIAN-CONSTANTIN</t>
  </si>
  <si>
    <t>PETRUŢ D. CARLA-DIANA</t>
  </si>
  <si>
    <t>ŞANDRU C.M. MARIA</t>
  </si>
  <si>
    <t>GEMENIUC N. ADRIAN-GHEORGHIŢĂ</t>
  </si>
  <si>
    <t>abs</t>
  </si>
  <si>
    <t>DUMITROAEA N. ŞTEFAN</t>
  </si>
  <si>
    <t>BENCHEA G. VLAD</t>
  </si>
  <si>
    <t>AŞTEFĂNESEI I. IULIAN-GABRIEL</t>
  </si>
  <si>
    <t>AGARAFINE V. BENIAMIN-ANDREI</t>
  </si>
  <si>
    <t>CALINCIUC I. ANDREI-VICTOR</t>
  </si>
  <si>
    <t>CERNAT P. CRISTINA-MIHAELA</t>
  </si>
  <si>
    <t>GEORGESCU P.C. FLORIN-ADRIAN</t>
  </si>
  <si>
    <t>MARINOIU A. RADU-FLORIN</t>
  </si>
  <si>
    <t>MUNTEANU I. COSMIN</t>
  </si>
  <si>
    <t>PĂUNESCU A. ANDREI-ALEXANDRU</t>
  </si>
  <si>
    <t>ŞALARU S.C. ANA-MARIA</t>
  </si>
  <si>
    <t>VASILIU G. GHEORGHE-ADELIN</t>
  </si>
  <si>
    <t>CALOIAN E.M. ANDREI-GEORGE</t>
  </si>
  <si>
    <t>MUNTEANU F. BOGDAN</t>
  </si>
  <si>
    <t>NECHIFOR C. IONUŢ-CRISTIAN</t>
  </si>
  <si>
    <t>TIMOFTE D.C. CĂLIN</t>
  </si>
  <si>
    <t>DIMITRIU P. DRAGOŞ-ANDREI</t>
  </si>
  <si>
    <t>MAFTEI O.G. RADU</t>
  </si>
  <si>
    <t>STÎNGACIU L. TIBERIU-ŞTEFAN</t>
  </si>
  <si>
    <t>Gr</t>
  </si>
  <si>
    <t>Nr</t>
  </si>
  <si>
    <t>b1</t>
  </si>
  <si>
    <t>b2</t>
  </si>
  <si>
    <t>b3</t>
  </si>
  <si>
    <t>b4</t>
  </si>
  <si>
    <t>b5</t>
  </si>
  <si>
    <t>b6</t>
  </si>
  <si>
    <t>b7</t>
  </si>
  <si>
    <t>b8</t>
  </si>
  <si>
    <t>bTop3</t>
  </si>
  <si>
    <t>Total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</si>
  <si>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</si>
  <si>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</si>
  <si>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</si>
  <si>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</si>
  <si>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</si>
  <si>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</si>
  <si>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</si>
  <si>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</si>
  <si>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</si>
  <si>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</si>
  <si>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</si>
  <si>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</si>
  <si>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</si>
  <si>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</si>
  <si>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Test 1</t>
  </si>
  <si>
    <t>50p</t>
  </si>
  <si>
    <t>60p</t>
  </si>
  <si>
    <t>65p</t>
  </si>
  <si>
    <t>45p</t>
  </si>
  <si>
    <t>55p</t>
  </si>
  <si>
    <t>25/20/15</t>
  </si>
  <si>
    <t>l</t>
  </si>
  <si>
    <t>MINCIUNĂ L. ŞTEFAN</t>
  </si>
  <si>
    <t>POPOVICI C. DARIA-IOANA</t>
  </si>
  <si>
    <t>ŞIPOTEANU D.D. TIBERIU-CONSTANTIN</t>
  </si>
  <si>
    <t>POPESCU L. EVA-MARIA</t>
  </si>
  <si>
    <t>TIPA I.G. ADRIAN-IONUŢ</t>
  </si>
  <si>
    <t>RUSU C. ŞTEFAN</t>
  </si>
  <si>
    <t>BÎRNOVEANU C. ALEXANDRU-GAVRIL</t>
  </si>
  <si>
    <t>CAMBOSE A. ALEXANDRU</t>
  </si>
  <si>
    <t>CERNAT F.M. MONICA-ROXANA</t>
  </si>
  <si>
    <t>IACOBESCU G. TUDOR</t>
  </si>
  <si>
    <t>POPA R.P. ANDREI</t>
  </si>
  <si>
    <t>COZMA I. ILIE CĂTĂLIN</t>
  </si>
  <si>
    <t>STATIVĂ G. CAMELIA-GEORGIANA</t>
  </si>
  <si>
    <t>ZĂNCEANU I.D. ANA-MARIA</t>
  </si>
  <si>
    <t>SIMION V. ANDRA</t>
  </si>
  <si>
    <t>FILIMON D. RALUCA-ELENA</t>
  </si>
  <si>
    <t>STAN V. LAURA-IOANA</t>
  </si>
  <si>
    <t>BOTEZ S.C. GEORGIANA</t>
  </si>
  <si>
    <t>CIOBANU A. SEBASTIAN</t>
  </si>
  <si>
    <t>ROBOTĂ M.R. MIHAI-CODRIN</t>
  </si>
  <si>
    <t>AVRAM C. ANDREI-GEORGE-TEODOR</t>
  </si>
  <si>
    <t>BANU F.A. DENIS-ANDREI</t>
  </si>
  <si>
    <t>MUNTEANU A. CRISTIAN</t>
  </si>
  <si>
    <t>SAVIN G.D. RAREŞ-EMIL</t>
  </si>
  <si>
    <t>ALEXA G. GEO-GABRIEL</t>
  </si>
  <si>
    <t>DĂMOC-SIMON D. ALINA-AMALIA</t>
  </si>
  <si>
    <t>IACOBUŢĂ V. TUDOR-ADRIAN</t>
  </si>
  <si>
    <t>ZAHARIA V.S. NARCIS-RĂZVAN</t>
  </si>
  <si>
    <t>ANTON T. ALINA-MIHAELA</t>
  </si>
  <si>
    <t>CERNAT G. FLORIN</t>
  </si>
  <si>
    <t>COZMA C. LAURENŢIU-CRISTINEL</t>
  </si>
  <si>
    <t>GĂNEANU R. TUDOR</t>
  </si>
  <si>
    <t>IANCU T.D. MARIUS-DĂNUŢ</t>
  </si>
  <si>
    <t>L2</t>
  </si>
  <si>
    <t>ICHIM G. ŞTEFAN</t>
  </si>
  <si>
    <t>DOBRE G. DANIEL</t>
  </si>
  <si>
    <t>AMIHĂESEI C. SERGIU</t>
  </si>
  <si>
    <t>BALAN P. MARIA</t>
  </si>
  <si>
    <t>VASILE I. ALEXANDRU</t>
  </si>
  <si>
    <t>IACOB A. CEZAR-IUSTINIAN</t>
  </si>
  <si>
    <t>SURUNIUC C.M. CONSTANTIN</t>
  </si>
  <si>
    <t>SÎRBU S. SIMONA</t>
  </si>
  <si>
    <t>IACOB V.A. OCTAVIAN</t>
  </si>
  <si>
    <t>PREPELIŢĂ D. ANDREI</t>
  </si>
  <si>
    <t>BEJAN M. EDUARD-MARIAN</t>
  </si>
  <si>
    <t>STOLERU F. SEBASTIAN-CONSTANTIN</t>
  </si>
  <si>
    <t>BEJAN V. VALERIU-EUSEBIU</t>
  </si>
  <si>
    <t>HOLBAN N. IULIANA</t>
  </si>
  <si>
    <t>BOGHIU A. GEORGIANA-VIORICA</t>
  </si>
  <si>
    <t>AL OWE I. MIKE</t>
  </si>
  <si>
    <t>CRĂCIUN D. MĂLINA</t>
  </si>
  <si>
    <t>IFROSE C. ANA-MARIA</t>
  </si>
  <si>
    <t>FORMAGIU G.G. MICHAEL-GABRIEL</t>
  </si>
  <si>
    <t>VASILIU A. ANA</t>
  </si>
  <si>
    <t>TODERICĂ A. ALEXANDRU-ADRIAN</t>
  </si>
  <si>
    <t>BIBIRE F.I. RALUCA-FLORINA</t>
  </si>
  <si>
    <t>HILOTE G. GEORGIANA-MARIA</t>
  </si>
  <si>
    <t>BĂLAN S. ANDREI-BOGDAN</t>
  </si>
  <si>
    <t>DEDEAGĂ Ş. DELIA-ŞTEFANIA</t>
  </si>
  <si>
    <t>IACOB C. DANIEL-CONSTANTIN</t>
  </si>
  <si>
    <t>IONESEI C. GABRIEL-DUMITRU</t>
  </si>
  <si>
    <t>MARDARI V. MIHAI</t>
  </si>
  <si>
    <t>MÎNDRIŞORU R.S. TUDOR-GABRIEL</t>
  </si>
  <si>
    <t>RAICU P. ANDREI-EDUARD</t>
  </si>
  <si>
    <t>SIMA I. PAUL-VLĂDUŢ</t>
  </si>
  <si>
    <t>STATIVĂ V. VLĂDUŢ-ALEXANDRU</t>
  </si>
  <si>
    <t>ŢIBULEAC M. EDUARD-MIHAIL</t>
  </si>
  <si>
    <t>TIZU D.F. BIANCA MIHAELA</t>
  </si>
  <si>
    <t>VULPESCU I. RADU-CRISTIAN</t>
  </si>
  <si>
    <t>ŞPARHAT P. COSMIN-MIHAI</t>
  </si>
  <si>
    <t>A4</t>
  </si>
  <si>
    <t>TERCHEA C. DIANA-GABRIELA</t>
  </si>
  <si>
    <t>VAVILOV M. ANDREI</t>
  </si>
  <si>
    <t>CALMÎŞ I. ELENA (CĂS. LUCA)</t>
  </si>
  <si>
    <t>TÎRNOVAN I. CAMELIA-ELENA</t>
  </si>
  <si>
    <t>CHIOARU C.M. OTILIA-CRISTIANA</t>
  </si>
  <si>
    <t>ŞERBAN C. VLAD-ANDREI</t>
  </si>
  <si>
    <t>DOBRICĂ D. ŞTEFAN</t>
  </si>
  <si>
    <t>CIOBANU C. TEOFIL-CONSTANTIN</t>
  </si>
  <si>
    <t>LUCHIAN Ş. VLAD-ILIE</t>
  </si>
  <si>
    <t>ŞTEFĂNICĂ C. CĂTĂLIN-GEORGE</t>
  </si>
  <si>
    <t>STAFIE E.G. ŞTEFAN</t>
  </si>
  <si>
    <t>RĂILEANU A.D. ANDREI</t>
  </si>
  <si>
    <t>IACOB D. ŞTEFAN</t>
  </si>
  <si>
    <t>GAVRILAŞ V. LILIANA</t>
  </si>
  <si>
    <t>SIDOR I.D. ROBERT-GABRIEL</t>
  </si>
  <si>
    <t>MOCANU Ş. OCTAVIAN</t>
  </si>
  <si>
    <t>MILER G. ROBERT-ŞTEFAN</t>
  </si>
  <si>
    <t>ALBIŞTEANU I. ANDREI-DĂNUŢ</t>
  </si>
  <si>
    <t>AVASILOAEI-COMĂNESCU C.C. OCTAVIAN-ŞTEFAN</t>
  </si>
  <si>
    <t>PLEŞESCU F. ADRIAN</t>
  </si>
  <si>
    <t>BOCŞAN M.A. ANDREI-FLORIN</t>
  </si>
  <si>
    <t>CORBAN G. CRISTIAN</t>
  </si>
  <si>
    <t>PĂDURARU P.I. TEODOR</t>
  </si>
  <si>
    <t>TEŞU I. CRISTINA</t>
  </si>
  <si>
    <t>DĂSCĂLIŢA G. GHEORGHIŢĂ</t>
  </si>
  <si>
    <t>ALEXANDRU D. DENIS</t>
  </si>
  <si>
    <t>BUDAI V. MARIAN</t>
  </si>
  <si>
    <t>COJOCARU M.F. ŞTEFAN</t>
  </si>
  <si>
    <t>DAVID V. ŞTEFAN</t>
  </si>
  <si>
    <t>HÎRŢOBANU M. GABRIEL</t>
  </si>
  <si>
    <t>MOCANU D. ANDREI-ALEXANDRU</t>
  </si>
  <si>
    <t>MOTRESCU V.G. TUDOR-GEORGE</t>
  </si>
  <si>
    <t>ROMANIUC C. DRAGOŞ-ADRIAN</t>
  </si>
  <si>
    <t>SONEA I. ADRIAN</t>
  </si>
  <si>
    <t>Pb 1</t>
  </si>
  <si>
    <t>Pb 2</t>
  </si>
  <si>
    <t>Pb 3</t>
  </si>
  <si>
    <t>calcul desc LU</t>
  </si>
  <si>
    <t>det A</t>
  </si>
  <si>
    <t>calcul sol (met substitutiei)</t>
  </si>
  <si>
    <t>eroare</t>
  </si>
  <si>
    <t>fol bibl</t>
  </si>
  <si>
    <t>schema de mem rara</t>
  </si>
  <si>
    <t>A*x</t>
  </si>
  <si>
    <t>met. relaxarii+citire m. rara</t>
  </si>
  <si>
    <t>daca s-a folosit mai mult de un vector la calculul sol. - penalizare 10 pt.</t>
  </si>
  <si>
    <t>generare matr rara, simetrica</t>
  </si>
  <si>
    <t>met puterii</t>
  </si>
  <si>
    <t>met Halley</t>
  </si>
  <si>
    <t>schema Horner</t>
  </si>
  <si>
    <t>met Steffensen</t>
  </si>
  <si>
    <t>folosirea aprox G1, G2 pentru F'</t>
  </si>
  <si>
    <t>5+5</t>
  </si>
  <si>
    <t>A7</t>
  </si>
  <si>
    <t>AFRĂSÎNEI E. VLAD-MARIAN</t>
  </si>
  <si>
    <t>p</t>
  </si>
  <si>
    <t>ANDRONIC C.I. ALEXANDRU-THEODOR</t>
  </si>
  <si>
    <t>BĂDĂRĂU I. DENISA-IONELA</t>
  </si>
  <si>
    <t>BRÎNZĂ G. TIBERIU-IULIAN</t>
  </si>
  <si>
    <t>CIRIPESCU A.L. TEODOR</t>
  </si>
  <si>
    <t>CREŢU C. BOGDAN-ANTONIO</t>
  </si>
  <si>
    <t>DĂNILĂ S. SERGIU-ŞTEFAN</t>
  </si>
  <si>
    <t>DEXAMIR D. VLAD</t>
  </si>
  <si>
    <t>DOMINTE C. FLORIN-IULIAN</t>
  </si>
  <si>
    <t>DONCIU D.N. MIHAI-CODRIN</t>
  </si>
  <si>
    <t>EPURE C. CODRIN</t>
  </si>
  <si>
    <t>IONIŢĂ G. ANDRA-PAULA</t>
  </si>
  <si>
    <t>MĂNĂILĂ I. ANDREI</t>
  </si>
  <si>
    <t>MIHAI V. ADELINA-ALICIA</t>
  </si>
  <si>
    <t>MINUŢ G. MIHAI-DIMITRIE</t>
  </si>
  <si>
    <t>PANAINTE M.S. ALEXANDRU</t>
  </si>
  <si>
    <t>POGONEŢ A. ARTIOM</t>
  </si>
  <si>
    <t>PRISTAVU C. DUMITRU-DRAGOŞ</t>
  </si>
  <si>
    <t>SCUTARU C. PAUL-ALEXANDRU</t>
  </si>
  <si>
    <t>ZAHARIA I. EUGEN</t>
  </si>
  <si>
    <t>BUIMESTRU O. ALEXANDRU</t>
  </si>
  <si>
    <t>CIUCANU N. NICULIŢĂ-LAURENŢIU</t>
  </si>
  <si>
    <t>IAVORSCHI M.O. FLORIN</t>
  </si>
  <si>
    <t>IRIMIA G. ANDREEA-GABRIELA</t>
  </si>
  <si>
    <t>MÎNDRU N. MĂDĂLIN</t>
  </si>
  <si>
    <t>PATRICHE G.N. GIULIO-CEZAR</t>
  </si>
  <si>
    <t>SESCU I. COSMIN-FLORIN</t>
  </si>
  <si>
    <t>ŢIFIR V. MARIAN-VLĂDUŢ</t>
  </si>
  <si>
    <t>TUDORACHE D. CRISTIAN</t>
  </si>
  <si>
    <t>RÎNDAŞU C. ANDREEA</t>
  </si>
  <si>
    <t>TRUFIN S. RAREŞ-OCTAVIAN</t>
  </si>
  <si>
    <t>ARSENE A. ANDREEA</t>
  </si>
  <si>
    <t>CIHODARU O. ALEXANDRU-CONSTANTIN</t>
  </si>
  <si>
    <t>AFTANASE COSMIN</t>
  </si>
  <si>
    <t>Bonus 
 special</t>
  </si>
  <si>
    <t>Semian B</t>
  </si>
  <si>
    <t>BEŞLEAGĂ D. RADU-GEORGE</t>
  </si>
  <si>
    <t>BLAGA V. ANDREI-MIHAI</t>
  </si>
  <si>
    <t>CÎRCU S. VLAD-NICOLAE</t>
  </si>
  <si>
    <t>CORNEI D. LAURA-MARIA</t>
  </si>
  <si>
    <t>CIUBOTARIU V. VLAD-CĂLIN</t>
  </si>
  <si>
    <t>GÎRBEA V. DUMITRU-ANDREI</t>
  </si>
  <si>
    <t>HÎRJĂU L. CIPRIAN</t>
  </si>
  <si>
    <t>ICHIM M. ALEXANDRU</t>
  </si>
  <si>
    <t>IVAN I. ALEXANDRU-IONUŢ</t>
  </si>
  <si>
    <t>LETOS D. ELIZA-IOANA</t>
  </si>
  <si>
    <t>MAXIM C. MIHAI</t>
  </si>
  <si>
    <t>MIHĂIUC D. TUDOR-CRISTIAN</t>
  </si>
  <si>
    <t>MIRU C. CIPRIAN-DUMITRU</t>
  </si>
  <si>
    <t>PALALAE F.C. ŞTEFAN-TUDOR</t>
  </si>
  <si>
    <t>PAVĂL-ISTRATE I.D. MARIA-TEODORA</t>
  </si>
  <si>
    <t>POLEUCĂ V. RADU-VASILE</t>
  </si>
  <si>
    <t>SENEGEAC I. CĂTĂLIN-FLORIN</t>
  </si>
  <si>
    <t>STĂRICĂ V.M. DARIA-ŞTEFANA</t>
  </si>
  <si>
    <t>TABACARU C.M. ROBERT</t>
  </si>
  <si>
    <t>TRIFAN O. INGA</t>
  </si>
  <si>
    <t>BĂLTEANU E. ANDREI</t>
  </si>
  <si>
    <t>COJOCARU M. PAUL-ALEXANDRU</t>
  </si>
  <si>
    <t>COROŞ A.M. ANDREI-ŞTEFAN</t>
  </si>
  <si>
    <t>MEDVICHI V.Ş. ADRIAN-ŞTEFAN</t>
  </si>
  <si>
    <t>MIHAI G. DANIEL</t>
  </si>
  <si>
    <t>MOVILĂ C. I. ŞERBAN-COSTIN</t>
  </si>
  <si>
    <t>PAVĂL V. VICTOR-ŞTEFAN</t>
  </si>
  <si>
    <t>PIUCO A. ANDREI</t>
  </si>
  <si>
    <t>TĂRNĂUCEANU F. GEORGE-ALEXANDRU</t>
  </si>
  <si>
    <t>BEREA C. MIHAI</t>
  </si>
  <si>
    <t>CIOBANU D. IULIANA</t>
  </si>
  <si>
    <t>COZMA S. ALEXANDRU-EDUARD</t>
  </si>
  <si>
    <t>GAVRILOVICI V. EUGEN</t>
  </si>
  <si>
    <t>LUCANIUC C. DRAGOŞ-LUCIAN</t>
  </si>
  <si>
    <t>AGAFIŢEI V. BOGDAN-PAUL</t>
  </si>
  <si>
    <t>BĂLAN P.M. TEODORA</t>
  </si>
  <si>
    <t>BÎLBÎE I. BOGDAN</t>
  </si>
  <si>
    <t>BRAŞOVIANU C. DRAGOŞ-SEBASTIAN</t>
  </si>
  <si>
    <t>CAZAN V.D. ALEXANDRU-GABRIEL</t>
  </si>
  <si>
    <t>CIOBANU C. CRISTINA-MIHAELA</t>
  </si>
  <si>
    <t>CORJUC C. VLAD</t>
  </si>
  <si>
    <t>DAŢCO I. MAXIM</t>
  </si>
  <si>
    <t>DAVID F. THEODOR</t>
  </si>
  <si>
    <t>FILIP V. GEORGE-NORIS</t>
  </si>
  <si>
    <t>FRENTZ A.A. ROBERT</t>
  </si>
  <si>
    <t>GEORGICĂ S. MARIUS</t>
  </si>
  <si>
    <t>ILAŞ C. SILVIU</t>
  </si>
  <si>
    <t>IONIŢĂ M. MIHAIL-CĂTĂLIN</t>
  </si>
  <si>
    <t>LEONTE D. ROBERT</t>
  </si>
  <si>
    <t>LUCA C. NICOLETA</t>
  </si>
  <si>
    <t>MACOVEI E. MONICA-IOANA</t>
  </si>
  <si>
    <t>MARTONCĂ I. ROBERT-OCTAVIAN</t>
  </si>
  <si>
    <t>MIRON N. TEODOR-COSMIN</t>
  </si>
  <si>
    <t>MUNTEANU M. MIHAELA-FLORENTINA</t>
  </si>
  <si>
    <t>NICORIA M.I. ALEXANDRU-FLORIN</t>
  </si>
  <si>
    <t>OJOC A. GEORGIANA-DIANA</t>
  </si>
  <si>
    <t>PALADE R.N. ROBERT-EUSEBIU</t>
  </si>
  <si>
    <t>POP-RĂZBUC N. CRISTIAN</t>
  </si>
  <si>
    <t>RUSU T. CRISTI-CONSTANTIN</t>
  </si>
  <si>
    <t>ŢUGUI G. IOANA-MĂDĂLINA</t>
  </si>
  <si>
    <t>BOBRIC I.C. MARIA-CRISTINA</t>
  </si>
  <si>
    <t>GHEOCA N. VICTOR-MANUEL</t>
  </si>
  <si>
    <t>GHIUZAN G. DENIS</t>
  </si>
  <si>
    <t>GRĂDINARIU L.T. TUDOR</t>
  </si>
  <si>
    <t>HORDUNA P. MANUELA</t>
  </si>
  <si>
    <t>IACOB A.D. CONSTANTIN-CRISTIAN</t>
  </si>
  <si>
    <t>MUTU G. GHEORGHIŢĂ</t>
  </si>
  <si>
    <t>ADAM A. IOANA</t>
  </si>
  <si>
    <t>BĂLĂNICĂ C. GABRIEL</t>
  </si>
  <si>
    <t>BAŞA N. IULIAN-DĂNUŢ</t>
  </si>
  <si>
    <t>BITA A.S. MIHAI-ALEXANDRU</t>
  </si>
  <si>
    <t>BOBOC L. CORNELIU</t>
  </si>
  <si>
    <t>BOGDAN M.M. GEORGE-ALEXANDRU</t>
  </si>
  <si>
    <t>BULBOACĂ L.V. REMUS-ANDREI</t>
  </si>
  <si>
    <t>BURLUI P. GINA</t>
  </si>
  <si>
    <t>CERNAVCA V. VALERIA</t>
  </si>
  <si>
    <t>CIUBUC R. PAULA</t>
  </si>
  <si>
    <t>CRĂCIUN G.A. MIHAI-COSMIN</t>
  </si>
  <si>
    <t>GHEORGHE L. LAURA-BIANCA</t>
  </si>
  <si>
    <t>LILĂ M.V. MARIAN-EMILIAN</t>
  </si>
  <si>
    <t>MANDICI D.Ş. RAHELA</t>
  </si>
  <si>
    <t>MATEI G. RADU</t>
  </si>
  <si>
    <t>MIJA D.F. ANDREI</t>
  </si>
  <si>
    <t>NASTASĂ I. PETRU-ALEXANDRU</t>
  </si>
  <si>
    <t>OLARIU G. ALEXANDRA</t>
  </si>
  <si>
    <t>POPA N.G. ŞTEFAN-DORIN</t>
  </si>
  <si>
    <t>RĂDEANU D.G. DRAGOŞ-NICOLAE</t>
  </si>
  <si>
    <t>ROGOZA L.I. CĂLIN-ANDREI</t>
  </si>
  <si>
    <t>SESCU A. ALEXANDRA-CARMEN</t>
  </si>
  <si>
    <t>SPANŢU G. THEODOR-IOAN</t>
  </si>
  <si>
    <t>TRIFAN A. NICOLETA-TATIANA</t>
  </si>
  <si>
    <t>URSULEAN I.N. CIPRIAN</t>
  </si>
  <si>
    <t>ANGHEL G. MARIUS-CRISTI</t>
  </si>
  <si>
    <t>BĂRBĂSCU C. COSMIN-GEORGE</t>
  </si>
  <si>
    <t>BOIŞTEAN N. SERGIU-ANDREI</t>
  </si>
  <si>
    <t>CIURARU M. BIANCA</t>
  </si>
  <si>
    <t>COJOCARIU M.S. BOGDAN-GABRIEL</t>
  </si>
  <si>
    <t>IGNAT M.E. CRISTIAN</t>
  </si>
  <si>
    <t>NECHITA G. RAMONA-MARIA</t>
  </si>
  <si>
    <t>ROMAN C. MARIUS-GEORGE</t>
  </si>
  <si>
    <t>RUGINĂ V. RAREŞ-TEODOR</t>
  </si>
  <si>
    <t>BOMPA R. JULIA-PATRICIA</t>
  </si>
  <si>
    <t>A5</t>
  </si>
  <si>
    <t>BÎRLEANU O. REBECA</t>
  </si>
  <si>
    <t>COTIUGĂ I. ILIE-IULIAN</t>
  </si>
  <si>
    <t>CRAINICIUC I. ŞTEFAN-CĂLIN</t>
  </si>
  <si>
    <t>DINU V. MARIUS-CIPRIAN</t>
  </si>
  <si>
    <t>DRĂGOI I. ŞTEFAN</t>
  </si>
  <si>
    <t>LEUCIUC V. ANDREI-DRAGOŞ</t>
  </si>
  <si>
    <t>LUPANCU I. VIORICA-CAMELIA</t>
  </si>
  <si>
    <t>MIRON L. DORIN-MARIAN</t>
  </si>
  <si>
    <t>NASSAR A. MAHMOUD</t>
  </si>
  <si>
    <t>OANCEA V. IONUŢ-EUGEN</t>
  </si>
  <si>
    <t>OLTEANU L. DRAGOŞ-MIHAI</t>
  </si>
  <si>
    <t>PALAŞANU L. BOGDAN-ALEXANDRU</t>
  </si>
  <si>
    <t>PARASCHIV S. TUDOR-ANDREI</t>
  </si>
  <si>
    <t>PETROVICI M. ŞTEFAN</t>
  </si>
  <si>
    <t>POTOROACĂ V.R. ANA-MARIA</t>
  </si>
  <si>
    <t>PRĂJICĂ T. ALEXANDRU-TEODOR</t>
  </si>
  <si>
    <t>PRICOP C. CĂTĂLIN-ADELIN</t>
  </si>
  <si>
    <t>STOICA S.S. GEORGE</t>
  </si>
  <si>
    <t>TIPERCIUC C.N. ŞTEFAN</t>
  </si>
  <si>
    <t>ZAHARIA I. BOGDAN-CONSTANTIN</t>
  </si>
  <si>
    <t>BARBU M.P. VLAD</t>
  </si>
  <si>
    <t>AMARINEI M.M. NECULAI</t>
  </si>
  <si>
    <t>BUTNARU N. NICOLAE-ADRIAN</t>
  </si>
  <si>
    <t>COTOC I. SEBASTIAN</t>
  </si>
  <si>
    <t>DONES A. ADRIAN</t>
  </si>
  <si>
    <t>IACOB F. CRISTIAN</t>
  </si>
  <si>
    <t>MOMIŢĂ C.C. ANDY-CONSTANTIN</t>
  </si>
  <si>
    <t>SAMSON R. DIANA-GEORGIANA</t>
  </si>
  <si>
    <t>ŞTIRBĂŢ G. ŞTEFAN-ALIN</t>
  </si>
  <si>
    <t>TÂRŞA G. RADU-IULIAN</t>
  </si>
  <si>
    <t>TÎNCU G. ELVIS-IOSIF</t>
  </si>
  <si>
    <t>ŢUŢUIANU I. AURELIAN</t>
  </si>
  <si>
    <t>VÎRGĂ A.P. COSMIN-PAUL</t>
  </si>
  <si>
    <t>NEGRU V. MARIUS-ANDREI</t>
  </si>
  <si>
    <t>CHONTAS A. PANAGIOTIS-EFSTRATIOS</t>
  </si>
  <si>
    <t>ADĂMACHE C. MIRELA-IONELA</t>
  </si>
  <si>
    <t>POHRIB L. REBECCA</t>
  </si>
  <si>
    <t>ANGHEL A. FLORIN-MIHAI</t>
  </si>
  <si>
    <t>ASĂNDOAIEI G. DAVID</t>
  </si>
  <si>
    <t>ARHIRE M.E. PAUL-ANDREI</t>
  </si>
  <si>
    <t>SUCUREI L. ROBERT-PAVEL</t>
  </si>
  <si>
    <t>BĂLĂUCĂ C. ŞTEFAN-RĂZVAN</t>
  </si>
  <si>
    <t>MOCANU B. ADA-ASTRID</t>
  </si>
  <si>
    <t>CERNOVSCHI V. IOAN-VALENTIN</t>
  </si>
  <si>
    <t>COJOCARIU R. MAGDA</t>
  </si>
  <si>
    <t>CRĂCIUN N. ALEXANDRU</t>
  </si>
  <si>
    <t>FERARU I. IONUŢ</t>
  </si>
  <si>
    <t>VORONCA V.Ş. MIHNEA-ŞTEFAN</t>
  </si>
  <si>
    <t>IVANOV C. MIHAI-COSMIN</t>
  </si>
  <si>
    <t>SIMION A. RUBEN-ANDREI</t>
  </si>
  <si>
    <t>MĂNIGA V. IOANA</t>
  </si>
  <si>
    <t>An studiu 4</t>
  </si>
  <si>
    <t>UNGUREANU L.D. OCTAVIAN-PAUL</t>
  </si>
  <si>
    <t>MARICIUC V. CECILIA</t>
  </si>
  <si>
    <t>MARICIUC V. OVIDIU</t>
  </si>
  <si>
    <t>MILEA G.D. ROBERT-ŞTEFAN</t>
  </si>
  <si>
    <t>ŞTIRBU P.M. ALEXANDRU-ILIE</t>
  </si>
  <si>
    <t>NEAGU C. GABRIELA</t>
  </si>
  <si>
    <t>TRINCĂ V. TEODORA-GABRIELA</t>
  </si>
  <si>
    <t>PANŢÂRU V. BIANCA-MARIA</t>
  </si>
  <si>
    <t>TABĂRĂ A. EMANUEL</t>
  </si>
  <si>
    <t>ROMANESCU C. ANDREEA-VERONICA</t>
  </si>
  <si>
    <t>AMARGHIOALEI R. ALEXANDRU-MIHAIL</t>
  </si>
  <si>
    <t>BULHAC M.P. MARIUS-OCTAVIAN</t>
  </si>
  <si>
    <t>ANTĂL M. COSMIN-MARCELIN</t>
  </si>
  <si>
    <t>NECULACHE G. NICU</t>
  </si>
  <si>
    <t>BELEUZ S. ŞTEFAN</t>
  </si>
  <si>
    <t>DAMIAN V. ALEXANDRU</t>
  </si>
  <si>
    <t>CARAS T.N. TEODOR</t>
  </si>
  <si>
    <t>CONSTANTIN G. ELISABETA</t>
  </si>
  <si>
    <t>CIOBANU M. TAMARA</t>
  </si>
  <si>
    <t>RUSU B. SANDRA</t>
  </si>
  <si>
    <t>GAVRILOVICI D. CĂTĂLINA</t>
  </si>
  <si>
    <t>MENGHEREŞ M. MIHAELA</t>
  </si>
  <si>
    <t>GOLDAN G. ANAMARIA</t>
  </si>
  <si>
    <t>ŞCOLNIC A. ARTUR</t>
  </si>
  <si>
    <t>IANĂU A. ANDREI-IOAN</t>
  </si>
  <si>
    <t>ZMUSCHI B.C. SHANTI</t>
  </si>
  <si>
    <t>LAZĂR V. COSMIN-ALEXANDRU</t>
  </si>
  <si>
    <t>LĂZĂRESCU V. SIMONA-MARIA</t>
  </si>
  <si>
    <t>SĂLĂVĂSTRU G.G. ROXANA-MARIA</t>
  </si>
  <si>
    <t>LOGHIN S. ALEXANDRU-STELIAN</t>
  </si>
  <si>
    <t>ZAHARIOAEI G. RADU</t>
  </si>
  <si>
    <t>MACAROF L. RADU</t>
  </si>
  <si>
    <t>ŢUŢUIANU M. RĂZVAN-CONSTANTIN</t>
  </si>
  <si>
    <t>MARIN M.D. MARIUS-ŞTEFAN</t>
  </si>
  <si>
    <t>TIMOFTE M.R. CLAUDIU-FLORIN</t>
  </si>
  <si>
    <t>TREFAŞ D. DENIS-EMANUEL</t>
  </si>
  <si>
    <t>PATRAŞCAN F. ANDREI-ALEXANDRU</t>
  </si>
  <si>
    <t>PLĂTICĂ M.F. ALEXANDRU-GABRIEL</t>
  </si>
  <si>
    <t>TRĂISTAR I.I. BIANCA-IOANA</t>
  </si>
  <si>
    <t>CHELARIU M. RAREŞ-MIHAI</t>
  </si>
  <si>
    <t>POPESCU V.I. CĂLIN-CONSTANTIN</t>
  </si>
  <si>
    <t>CIURARIU F. CĂLIN</t>
  </si>
  <si>
    <t>COJOCARU C.M. ADRIAN-ROBERT</t>
  </si>
  <si>
    <t>DODOLOI I.N. LAURENŢIU-NECULAI</t>
  </si>
  <si>
    <t>SIDORENCU M. MIHNEA-ŞTEFAN</t>
  </si>
  <si>
    <t>HAZI I. IONUŢ-CĂTĂLIN</t>
  </si>
  <si>
    <t>MIREUŢĂ A.N. ANDREI-MARIAN</t>
  </si>
  <si>
    <t>IORDACHE G. DAN-ADRIAN</t>
  </si>
  <si>
    <t>IZMANĂ T. IULIANA</t>
  </si>
  <si>
    <t>LOGHIN E.I. VLAD-ANDREI</t>
  </si>
  <si>
    <t>MÂRŢ I. DAMIAN</t>
  </si>
  <si>
    <t>MOCANU M.M. RĂZVAN</t>
  </si>
  <si>
    <t>NICULAE G. LAURENŢIU</t>
  </si>
  <si>
    <t>NISTOR V. MARIAN-SERGIU</t>
  </si>
  <si>
    <t>PASCARIU C. MIHAELA-DIANA</t>
  </si>
  <si>
    <t>PLĂCINTĂ D.R. ADRIAN</t>
  </si>
  <si>
    <t>DĂNILĂ V. EDUARD-PAUL</t>
  </si>
  <si>
    <t>TĂNASE M. TEODOR</t>
  </si>
  <si>
    <t>TATARU A. MARIUS</t>
  </si>
  <si>
    <t>BONTEANU I. IOAN-ANDREI</t>
  </si>
  <si>
    <t>Echivalat</t>
  </si>
  <si>
    <t>CRĂCIUN G. ŞTEFAN-CIPRIAN</t>
  </si>
  <si>
    <t>DOLHESCU D. ALEXANDRU-CĂTĂLIN</t>
  </si>
  <si>
    <t>DUDĂU V. ANDREEA-CODRUŢA</t>
  </si>
  <si>
    <t>SANDU O. DANIEL</t>
  </si>
  <si>
    <t>TIMOFTE G. DANIEL</t>
  </si>
  <si>
    <t>MARCU C. ALEXANDRU</t>
  </si>
  <si>
    <t>BOJESCU C.M. MIHAI</t>
  </si>
  <si>
    <t>CIOCOIU D.C. TUDOR-CONSTANTIN</t>
  </si>
  <si>
    <t>CRĂINICEANU M. CĂTĂLIN</t>
  </si>
  <si>
    <t>GENSTHALER D. OCTAVIAN</t>
  </si>
  <si>
    <t>COŞNIŢĂ I. IOAN-LUCIAN</t>
  </si>
  <si>
    <t>DARABANĂ C. ROBERT-CONSTANTIN</t>
  </si>
  <si>
    <t>ILIE C. PAUL</t>
  </si>
  <si>
    <t>MISTEANU G. RĂZVAN-GABRIEL</t>
  </si>
  <si>
    <t>PINTILII I. RAREŞ</t>
  </si>
  <si>
    <t>TÖRÖK T. TIBOR-DÁNIEL</t>
  </si>
  <si>
    <t>BÎRJOVANU M. MĂDĂLIN-MIHAI</t>
  </si>
  <si>
    <t>CERNAT C. IULIAN-CONSTANTIN</t>
  </si>
  <si>
    <t>CONDURACHE C. ANDREI</t>
  </si>
  <si>
    <t>NEDELCU C. RĂZVAN-CORNEL</t>
  </si>
  <si>
    <t>COBZAC C. ŞERBAN ANDREI</t>
  </si>
  <si>
    <t>GÎNJU I. CRISTIAN</t>
  </si>
  <si>
    <t>MAFTEI C.L. ROBERT-CONSTANTIN</t>
  </si>
  <si>
    <t>MOSCU V. GEORGE-MANUEL</t>
  </si>
  <si>
    <t>NEGRUŢU C. IOANA-CRISTINA</t>
  </si>
  <si>
    <t>SERDARU M. SILVIU</t>
  </si>
  <si>
    <t>TÎRPESCU E.P. ANDREI</t>
  </si>
  <si>
    <t>URSU M. DRAGOŞ</t>
  </si>
  <si>
    <t>VATAMANU C. VLAD-CONSTANTIN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</si>
</sst>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mmm"/>
    <numFmt numFmtId="165" formatCode="d\ mmmm"/>
    <numFmt numFmtId="166" formatCode="dmmmm"/>
  </numFmts>
  <fonts count="1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8"/>
      <name val="Arial"/>
    </font>
    <font>
      <sz val="11"/>
      <color rgb="FF000000"/>
      <name val="Calibri"/>
    </font>
    <font>
      <sz val="10"/>
      <color rgb="FF000000"/>
      <name val="Arial"/>
    </font>
    <font>
      <b/>
      <sz val="11"/>
      <color rgb="FF000000"/>
      <name val="Calibri"/>
    </font>
    <font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i/>
      <sz val="10"/>
      <color rgb="FF000000"/>
      <name val="Arial"/>
    </font>
    <font>
      <sz val="11"/>
      <color rgb="FF000000"/>
      <name val="Arial"/>
    </font>
  </fonts>
  <fills count="50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8E7CC3"/>
        <bgColor rgb="FF8E7CC3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rgb="FFE69138"/>
        <bgColor rgb="FFE69138"/>
      </patternFill>
    </fill>
    <fill>
      <patternFill patternType="solid">
        <fgColor rgb="FFB45F06"/>
        <bgColor rgb="FFB45F06"/>
      </patternFill>
    </fill>
    <fill>
      <patternFill patternType="solid">
        <fgColor rgb="FFA4C2F4"/>
        <bgColor rgb="FFA4C2F4"/>
      </patternFill>
    </fill>
    <fill>
      <patternFill patternType="solid">
        <fgColor rgb="FFB5CFF9"/>
        <bgColor rgb="FFB5CFF9"/>
      </patternFill>
    </fill>
    <fill>
      <patternFill patternType="solid">
        <fgColor rgb="FF6D9EEB"/>
        <bgColor rgb="FF6D9EEB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E7B6CE"/>
        <bgColor rgb="FFE7B6CE"/>
      </patternFill>
    </fill>
    <fill>
      <patternFill patternType="solid">
        <fgColor rgb="FFC27BA0"/>
        <bgColor rgb="FFC27BA0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B4A7D6"/>
        <bgColor rgb="FFB4A7D6"/>
      </patternFill>
    </fill>
    <fill>
      <patternFill patternType="solid">
        <fgColor rgb="FFC6DA85"/>
        <bgColor rgb="FFC6DA85"/>
      </patternFill>
    </fill>
    <fill>
      <patternFill patternType="solid">
        <fgColor rgb="FFD7EC91"/>
        <bgColor rgb="FFD7EC91"/>
      </patternFill>
    </fill>
    <fill>
      <patternFill patternType="solid">
        <fgColor rgb="FFE5F8A6"/>
        <bgColor rgb="FFE5F8A6"/>
      </patternFill>
    </fill>
    <fill>
      <patternFill patternType="solid">
        <fgColor rgb="FFA6B967"/>
        <bgColor rgb="FFA6B967"/>
      </patternFill>
    </fill>
    <fill>
      <patternFill patternType="solid">
        <fgColor rgb="FFE5F1BA"/>
        <bgColor rgb="FFE5F1BA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  <fill>
      <patternFill patternType="solid">
        <fgColor rgb="FFFFCE40"/>
        <bgColor rgb="FFFFCE40"/>
      </patternFill>
    </fill>
    <fill>
      <patternFill patternType="solid">
        <fgColor rgb="FFBF9000"/>
        <bgColor rgb="FFBF9000"/>
      </patternFill>
    </fill>
    <fill>
      <patternFill patternType="solid">
        <fgColor rgb="FFFDEFC7"/>
        <bgColor rgb="FFFDEFC7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  <fill>
      <patternFill patternType="solid">
        <fgColor rgb="FFA2C4C9"/>
        <bgColor rgb="FFA2C4C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/>
    <xf numFmtId="0" fontId="6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6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7" fillId="3" borderId="0" xfId="0" applyFont="1" applyFill="1" applyAlignment="1"/>
    <xf numFmtId="0" fontId="1" fillId="3" borderId="0" xfId="0" applyFont="1" applyFill="1" applyAlignment="1">
      <alignment horizontal="center"/>
    </xf>
    <xf numFmtId="0" fontId="8" fillId="3" borderId="0" xfId="0" applyFont="1" applyFill="1" applyAlignment="1"/>
    <xf numFmtId="0" fontId="6" fillId="4" borderId="0" xfId="0" applyFont="1" applyFill="1" applyAlignment="1"/>
    <xf numFmtId="0" fontId="1" fillId="4" borderId="0" xfId="0" applyFont="1" applyFill="1" applyAlignme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7" fillId="4" borderId="0" xfId="0" applyFont="1" applyFill="1" applyAlignment="1"/>
    <xf numFmtId="0" fontId="6" fillId="5" borderId="0" xfId="0" applyFont="1" applyFill="1" applyAlignment="1"/>
    <xf numFmtId="0" fontId="1" fillId="5" borderId="0" xfId="0" applyFont="1" applyFill="1" applyAlignment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6" fillId="6" borderId="0" xfId="0" applyFont="1" applyFill="1" applyAlignment="1"/>
    <xf numFmtId="0" fontId="1" fillId="6" borderId="0" xfId="0" applyFont="1" applyFill="1" applyAlignment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6" fillId="7" borderId="0" xfId="0" applyFont="1" applyFill="1" applyAlignment="1"/>
    <xf numFmtId="0" fontId="1" fillId="7" borderId="0" xfId="0" applyFont="1" applyFill="1" applyAlignment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6" fillId="8" borderId="0" xfId="0" applyFont="1" applyFill="1" applyAlignment="1"/>
    <xf numFmtId="0" fontId="1" fillId="8" borderId="0" xfId="0" applyFont="1" applyFill="1" applyAlignment="1"/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6" fillId="9" borderId="0" xfId="0" applyFont="1" applyFill="1" applyAlignment="1"/>
    <xf numFmtId="0" fontId="1" fillId="9" borderId="0" xfId="0" applyFont="1" applyFill="1" applyAlignment="1"/>
    <xf numFmtId="0" fontId="1" fillId="9" borderId="0" xfId="0" applyFont="1" applyFill="1"/>
    <xf numFmtId="0" fontId="1" fillId="9" borderId="0" xfId="0" applyFont="1" applyFill="1" applyAlignment="1">
      <alignment horizontal="center"/>
    </xf>
    <xf numFmtId="0" fontId="6" fillId="10" borderId="0" xfId="0" applyFont="1" applyFill="1" applyAlignment="1"/>
    <xf numFmtId="0" fontId="1" fillId="10" borderId="0" xfId="0" applyFont="1" applyFill="1" applyAlignment="1"/>
    <xf numFmtId="0" fontId="1" fillId="10" borderId="0" xfId="0" applyFont="1" applyFill="1"/>
    <xf numFmtId="0" fontId="7" fillId="10" borderId="0" xfId="0" applyFont="1" applyFill="1" applyAlignment="1"/>
    <xf numFmtId="0" fontId="1" fillId="10" borderId="0" xfId="0" applyFont="1" applyFill="1" applyAlignment="1">
      <alignment horizontal="center"/>
    </xf>
    <xf numFmtId="0" fontId="8" fillId="11" borderId="0" xfId="0" applyFont="1" applyFill="1" applyAlignment="1"/>
    <xf numFmtId="0" fontId="2" fillId="11" borderId="0" xfId="0" applyFont="1" applyFill="1" applyAlignment="1"/>
    <xf numFmtId="0" fontId="2" fillId="11" borderId="0" xfId="0" applyFont="1" applyFill="1"/>
    <xf numFmtId="0" fontId="2" fillId="11" borderId="0" xfId="0" applyFont="1" applyFill="1" applyAlignment="1">
      <alignment horizontal="center"/>
    </xf>
    <xf numFmtId="0" fontId="6" fillId="12" borderId="0" xfId="0" applyFont="1" applyFill="1" applyAlignment="1"/>
    <xf numFmtId="0" fontId="1" fillId="12" borderId="0" xfId="0" applyFont="1" applyFill="1" applyAlignment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8" fillId="13" borderId="0" xfId="0" applyFont="1" applyFill="1" applyAlignment="1"/>
    <xf numFmtId="0" fontId="2" fillId="13" borderId="0" xfId="0" applyFont="1" applyFill="1" applyAlignment="1"/>
    <xf numFmtId="0" fontId="2" fillId="13" borderId="0" xfId="0" applyFont="1" applyFill="1"/>
    <xf numFmtId="0" fontId="2" fillId="13" borderId="0" xfId="0" applyFont="1" applyFill="1" applyAlignment="1">
      <alignment horizontal="center"/>
    </xf>
    <xf numFmtId="0" fontId="8" fillId="14" borderId="0" xfId="0" applyFont="1" applyFill="1" applyAlignment="1"/>
    <xf numFmtId="0" fontId="2" fillId="14" borderId="0" xfId="0" applyFont="1" applyFill="1" applyAlignment="1"/>
    <xf numFmtId="0" fontId="2" fillId="14" borderId="0" xfId="0" applyFont="1" applyFill="1"/>
    <xf numFmtId="0" fontId="2" fillId="14" borderId="0" xfId="0" applyFont="1" applyFill="1" applyAlignment="1">
      <alignment horizontal="center"/>
    </xf>
    <xf numFmtId="0" fontId="6" fillId="5" borderId="0" xfId="0" applyFont="1" applyFill="1" applyAlignment="1"/>
    <xf numFmtId="0" fontId="3" fillId="5" borderId="0" xfId="0" applyFont="1" applyFill="1" applyAlignment="1">
      <alignment horizontal="right"/>
    </xf>
    <xf numFmtId="0" fontId="3" fillId="5" borderId="0" xfId="0" applyFont="1" applyFill="1" applyAlignment="1"/>
    <xf numFmtId="0" fontId="3" fillId="5" borderId="0" xfId="0" applyFont="1" applyFill="1" applyAlignment="1">
      <alignment horizontal="right"/>
    </xf>
    <xf numFmtId="0" fontId="3" fillId="5" borderId="0" xfId="0" applyFont="1" applyFill="1" applyAlignment="1"/>
    <xf numFmtId="0" fontId="3" fillId="5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6" fillId="15" borderId="0" xfId="0" applyFont="1" applyFill="1" applyAlignment="1"/>
    <xf numFmtId="0" fontId="1" fillId="15" borderId="0" xfId="0" applyFont="1" applyFill="1" applyAlignment="1"/>
    <xf numFmtId="0" fontId="1" fillId="15" borderId="0" xfId="0" applyFont="1" applyFill="1"/>
    <xf numFmtId="0" fontId="1" fillId="15" borderId="0" xfId="0" applyFont="1" applyFill="1" applyAlignment="1">
      <alignment horizontal="center"/>
    </xf>
    <xf numFmtId="0" fontId="3" fillId="10" borderId="0" xfId="0" applyFont="1" applyFill="1" applyAlignment="1">
      <alignment horizontal="right"/>
    </xf>
    <xf numFmtId="0" fontId="3" fillId="10" borderId="0" xfId="0" applyFont="1" applyFill="1" applyAlignment="1">
      <alignment horizontal="right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6" fillId="16" borderId="0" xfId="0" applyFont="1" applyFill="1" applyAlignment="1"/>
    <xf numFmtId="0" fontId="1" fillId="16" borderId="0" xfId="0" applyFont="1" applyFill="1" applyAlignment="1"/>
    <xf numFmtId="0" fontId="1" fillId="16" borderId="0" xfId="0" applyFont="1" applyFill="1"/>
    <xf numFmtId="0" fontId="1" fillId="16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6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18" borderId="0" xfId="0" applyFont="1" applyFill="1" applyAlignment="1"/>
    <xf numFmtId="0" fontId="3" fillId="18" borderId="0" xfId="0" applyFont="1" applyFill="1" applyAlignment="1"/>
    <xf numFmtId="0" fontId="3" fillId="18" borderId="0" xfId="0" applyFont="1" applyFill="1" applyAlignment="1"/>
    <xf numFmtId="164" fontId="3" fillId="20" borderId="0" xfId="0" applyNumberFormat="1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165" fontId="3" fillId="20" borderId="0" xfId="0" applyNumberFormat="1" applyFont="1" applyFill="1" applyAlignment="1">
      <alignment horizontal="center"/>
    </xf>
    <xf numFmtId="166" fontId="3" fillId="20" borderId="0" xfId="0" applyNumberFormat="1" applyFont="1" applyFill="1" applyAlignment="1">
      <alignment horizontal="center"/>
    </xf>
    <xf numFmtId="166" fontId="3" fillId="0" borderId="0" xfId="0" applyNumberFormat="1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22" borderId="0" xfId="0" applyFont="1" applyFill="1" applyAlignment="1"/>
    <xf numFmtId="0" fontId="3" fillId="22" borderId="0" xfId="0" applyFont="1" applyFill="1" applyAlignment="1">
      <alignment horizontal="right"/>
    </xf>
    <xf numFmtId="0" fontId="3" fillId="23" borderId="0" xfId="0" applyFont="1" applyFill="1" applyAlignment="1">
      <alignment horizontal="right"/>
    </xf>
    <xf numFmtId="0" fontId="3" fillId="10" borderId="0" xfId="0" applyFont="1" applyFill="1" applyAlignment="1"/>
    <xf numFmtId="0" fontId="3" fillId="23" borderId="0" xfId="0" applyFont="1" applyFill="1" applyAlignment="1"/>
    <xf numFmtId="0" fontId="3" fillId="23" borderId="0" xfId="0" applyFont="1" applyFill="1" applyAlignment="1">
      <alignment horizontal="right"/>
    </xf>
    <xf numFmtId="0" fontId="3" fillId="23" borderId="0" xfId="0" applyFont="1" applyFill="1" applyAlignment="1"/>
    <xf numFmtId="0" fontId="3" fillId="24" borderId="0" xfId="0" applyFont="1" applyFill="1" applyAlignment="1">
      <alignment horizontal="right"/>
    </xf>
    <xf numFmtId="0" fontId="3" fillId="22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3" fillId="25" borderId="0" xfId="0" applyFont="1" applyFill="1" applyAlignment="1"/>
    <xf numFmtId="0" fontId="3" fillId="25" borderId="0" xfId="0" applyFont="1" applyFill="1" applyAlignment="1">
      <alignment horizontal="right"/>
    </xf>
    <xf numFmtId="0" fontId="3" fillId="26" borderId="0" xfId="0" applyFont="1" applyFill="1" applyAlignment="1">
      <alignment horizontal="right"/>
    </xf>
    <xf numFmtId="0" fontId="3" fillId="27" borderId="0" xfId="0" applyFont="1" applyFill="1" applyAlignment="1"/>
    <xf numFmtId="0" fontId="3" fillId="26" borderId="0" xfId="0" applyFont="1" applyFill="1" applyAlignment="1">
      <alignment horizontal="right"/>
    </xf>
    <xf numFmtId="0" fontId="3" fillId="27" borderId="0" xfId="0" applyFont="1" applyFill="1" applyAlignment="1"/>
    <xf numFmtId="0" fontId="3" fillId="26" borderId="0" xfId="0" applyFont="1" applyFill="1" applyAlignment="1"/>
    <xf numFmtId="0" fontId="3" fillId="27" borderId="0" xfId="0" applyFont="1" applyFill="1" applyAlignment="1">
      <alignment horizontal="right"/>
    </xf>
    <xf numFmtId="0" fontId="3" fillId="26" borderId="0" xfId="0" applyFont="1" applyFill="1" applyAlignment="1"/>
    <xf numFmtId="0" fontId="3" fillId="27" borderId="0" xfId="0" applyFont="1" applyFill="1" applyAlignment="1"/>
    <xf numFmtId="0" fontId="3" fillId="25" borderId="0" xfId="0" applyFont="1" applyFill="1" applyAlignment="1">
      <alignment horizontal="right"/>
    </xf>
    <xf numFmtId="0" fontId="3" fillId="27" borderId="0" xfId="0" applyFont="1" applyFill="1" applyAlignment="1">
      <alignment horizontal="right"/>
    </xf>
    <xf numFmtId="0" fontId="3" fillId="28" borderId="0" xfId="0" applyFont="1" applyFill="1" applyAlignment="1"/>
    <xf numFmtId="0" fontId="3" fillId="28" borderId="0" xfId="0" applyFont="1" applyFill="1" applyAlignment="1">
      <alignment horizontal="right"/>
    </xf>
    <xf numFmtId="0" fontId="3" fillId="29" borderId="0" xfId="0" applyFont="1" applyFill="1" applyAlignment="1">
      <alignment horizontal="right"/>
    </xf>
    <xf numFmtId="0" fontId="3" fillId="29" borderId="0" xfId="0" applyFont="1" applyFill="1" applyAlignment="1">
      <alignment horizontal="right"/>
    </xf>
    <xf numFmtId="0" fontId="3" fillId="5" borderId="0" xfId="0" applyFont="1" applyFill="1" applyAlignment="1"/>
    <xf numFmtId="0" fontId="3" fillId="29" borderId="0" xfId="0" applyFont="1" applyFill="1" applyAlignment="1"/>
    <xf numFmtId="0" fontId="3" fillId="30" borderId="0" xfId="0" applyFont="1" applyFill="1" applyAlignment="1">
      <alignment horizontal="right"/>
    </xf>
    <xf numFmtId="0" fontId="3" fillId="5" borderId="0" xfId="0" applyFont="1" applyFill="1" applyAlignment="1"/>
    <xf numFmtId="0" fontId="3" fillId="28" borderId="0" xfId="0" applyFont="1" applyFill="1" applyAlignment="1">
      <alignment horizontal="right"/>
    </xf>
    <xf numFmtId="0" fontId="3" fillId="31" borderId="0" xfId="0" applyFont="1" applyFill="1" applyAlignment="1"/>
    <xf numFmtId="0" fontId="3" fillId="31" borderId="0" xfId="0" applyFont="1" applyFill="1" applyAlignment="1">
      <alignment horizontal="right"/>
    </xf>
    <xf numFmtId="0" fontId="3" fillId="22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22" borderId="0" xfId="0" applyFont="1" applyFill="1" applyAlignment="1"/>
    <xf numFmtId="0" fontId="3" fillId="6" borderId="0" xfId="0" applyFont="1" applyFill="1" applyAlignment="1"/>
    <xf numFmtId="0" fontId="3" fillId="22" borderId="0" xfId="0" applyFont="1" applyFill="1" applyAlignment="1"/>
    <xf numFmtId="0" fontId="3" fillId="31" borderId="0" xfId="0" applyFont="1" applyFill="1" applyAlignment="1"/>
    <xf numFmtId="0" fontId="3" fillId="6" borderId="0" xfId="0" applyFont="1" applyFill="1" applyAlignment="1">
      <alignment horizontal="right"/>
    </xf>
    <xf numFmtId="0" fontId="3" fillId="6" borderId="0" xfId="0" applyFont="1" applyFill="1" applyAlignment="1"/>
    <xf numFmtId="0" fontId="3" fillId="31" borderId="0" xfId="0" applyFont="1" applyFill="1" applyAlignment="1">
      <alignment horizontal="right"/>
    </xf>
    <xf numFmtId="0" fontId="3" fillId="18" borderId="0" xfId="0" applyFont="1" applyFill="1" applyAlignment="1">
      <alignment horizontal="right"/>
    </xf>
    <xf numFmtId="0" fontId="3" fillId="3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2" borderId="0" xfId="0" applyFont="1" applyFill="1" applyAlignment="1"/>
    <xf numFmtId="0" fontId="3" fillId="3" borderId="0" xfId="0" applyFont="1" applyFill="1" applyAlignment="1"/>
    <xf numFmtId="0" fontId="3" fillId="3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4" borderId="0" xfId="0" applyFont="1" applyFill="1" applyAlignment="1"/>
    <xf numFmtId="0" fontId="3" fillId="34" borderId="0" xfId="0" applyFont="1" applyFill="1" applyAlignment="1">
      <alignment horizontal="right"/>
    </xf>
    <xf numFmtId="0" fontId="3" fillId="34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34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17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8" borderId="0" xfId="0" applyFont="1" applyFill="1" applyAlignment="1"/>
    <xf numFmtId="0" fontId="3" fillId="35" borderId="0" xfId="0" applyFont="1" applyFill="1" applyAlignment="1"/>
    <xf numFmtId="0" fontId="3" fillId="35" borderId="0" xfId="0" applyFont="1" applyFill="1" applyAlignment="1">
      <alignment horizontal="right"/>
    </xf>
    <xf numFmtId="0" fontId="3" fillId="36" borderId="0" xfId="0" applyFont="1" applyFill="1" applyAlignment="1">
      <alignment horizontal="right"/>
    </xf>
    <xf numFmtId="0" fontId="3" fillId="37" borderId="0" xfId="0" applyFont="1" applyFill="1" applyAlignment="1">
      <alignment horizontal="right"/>
    </xf>
    <xf numFmtId="0" fontId="3" fillId="37" borderId="0" xfId="0" applyFont="1" applyFill="1" applyAlignment="1">
      <alignment horizontal="right"/>
    </xf>
    <xf numFmtId="0" fontId="3" fillId="36" borderId="0" xfId="0" applyFont="1" applyFill="1" applyAlignment="1">
      <alignment horizontal="right"/>
    </xf>
    <xf numFmtId="0" fontId="3" fillId="37" borderId="0" xfId="0" applyFont="1" applyFill="1" applyAlignment="1">
      <alignment horizontal="right"/>
    </xf>
    <xf numFmtId="0" fontId="3" fillId="36" borderId="0" xfId="0" applyFont="1" applyFill="1" applyAlignment="1"/>
    <xf numFmtId="0" fontId="3" fillId="37" borderId="0" xfId="0" applyFont="1" applyFill="1" applyAlignment="1"/>
    <xf numFmtId="0" fontId="3" fillId="38" borderId="0" xfId="0" applyFont="1" applyFill="1" applyAlignment="1">
      <alignment horizontal="right"/>
    </xf>
    <xf numFmtId="0" fontId="3" fillId="39" borderId="0" xfId="0" applyFont="1" applyFill="1" applyAlignment="1">
      <alignment horizontal="right"/>
    </xf>
    <xf numFmtId="0" fontId="3" fillId="39" borderId="0" xfId="0" applyFont="1" applyFill="1" applyAlignment="1">
      <alignment horizontal="right"/>
    </xf>
    <xf numFmtId="0" fontId="3" fillId="39" borderId="0" xfId="0" applyFont="1" applyFill="1" applyAlignment="1"/>
    <xf numFmtId="0" fontId="3" fillId="3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31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31" borderId="0" xfId="0" applyFont="1" applyFill="1" applyAlignment="1">
      <alignment horizontal="right"/>
    </xf>
    <xf numFmtId="0" fontId="3" fillId="31" borderId="0" xfId="0" applyFont="1" applyFill="1" applyAlignment="1"/>
    <xf numFmtId="0" fontId="3" fillId="40" borderId="0" xfId="0" applyFont="1" applyFill="1" applyAlignment="1"/>
    <xf numFmtId="0" fontId="3" fillId="40" borderId="0" xfId="0" applyFont="1" applyFill="1" applyAlignment="1">
      <alignment horizontal="right"/>
    </xf>
    <xf numFmtId="0" fontId="3" fillId="41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41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41" borderId="0" xfId="0" applyFont="1" applyFill="1" applyAlignment="1"/>
    <xf numFmtId="0" fontId="3" fillId="4" borderId="0" xfId="0" applyFont="1" applyFill="1" applyAlignment="1"/>
    <xf numFmtId="0" fontId="3" fillId="20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42" borderId="0" xfId="0" applyFont="1" applyFill="1" applyAlignment="1"/>
    <xf numFmtId="0" fontId="3" fillId="43" borderId="0" xfId="0" applyFont="1" applyFill="1" applyAlignment="1">
      <alignment horizontal="right"/>
    </xf>
    <xf numFmtId="0" fontId="3" fillId="27" borderId="0" xfId="0" applyFont="1" applyFill="1" applyAlignment="1">
      <alignment horizontal="right"/>
    </xf>
    <xf numFmtId="0" fontId="3" fillId="27" borderId="0" xfId="0" applyFont="1" applyFill="1" applyAlignment="1">
      <alignment horizontal="right"/>
    </xf>
    <xf numFmtId="0" fontId="3" fillId="43" borderId="0" xfId="0" applyFont="1" applyFill="1" applyAlignment="1">
      <alignment horizontal="right"/>
    </xf>
    <xf numFmtId="0" fontId="3" fillId="44" borderId="0" xfId="0" applyFont="1" applyFill="1" applyAlignment="1">
      <alignment horizontal="right"/>
    </xf>
    <xf numFmtId="0" fontId="3" fillId="45" borderId="0" xfId="0" applyFont="1" applyFill="1" applyAlignment="1">
      <alignment horizontal="right"/>
    </xf>
    <xf numFmtId="0" fontId="3" fillId="45" borderId="0" xfId="0" applyFont="1" applyFill="1" applyAlignment="1">
      <alignment horizontal="right"/>
    </xf>
    <xf numFmtId="0" fontId="3" fillId="45" borderId="0" xfId="0" applyFont="1" applyFill="1" applyAlignment="1"/>
    <xf numFmtId="0" fontId="3" fillId="24" borderId="0" xfId="0" applyFont="1" applyFill="1" applyAlignment="1">
      <alignment horizontal="right"/>
    </xf>
    <xf numFmtId="0" fontId="3" fillId="10" borderId="0" xfId="0" applyFont="1" applyFill="1" applyAlignment="1"/>
    <xf numFmtId="0" fontId="3" fillId="4" borderId="0" xfId="0" applyFont="1" applyFill="1" applyAlignment="1"/>
    <xf numFmtId="0" fontId="3" fillId="41" borderId="0" xfId="0" applyFont="1" applyFill="1" applyAlignment="1"/>
    <xf numFmtId="0" fontId="3" fillId="40" borderId="0" xfId="0" applyFont="1" applyFill="1" applyAlignment="1">
      <alignment horizontal="right"/>
    </xf>
    <xf numFmtId="0" fontId="1" fillId="46" borderId="0" xfId="0" applyFont="1" applyFill="1"/>
    <xf numFmtId="0" fontId="1" fillId="46" borderId="0" xfId="0" applyFont="1" applyFill="1" applyAlignment="1">
      <alignment horizontal="center"/>
    </xf>
    <xf numFmtId="0" fontId="5" fillId="46" borderId="0" xfId="0" applyFont="1" applyFill="1" applyAlignment="1"/>
    <xf numFmtId="0" fontId="1" fillId="46" borderId="0" xfId="0" applyFont="1" applyFill="1" applyAlignment="1"/>
    <xf numFmtId="0" fontId="7" fillId="5" borderId="0" xfId="0" applyFont="1" applyFill="1" applyAlignment="1"/>
    <xf numFmtId="0" fontId="1" fillId="47" borderId="0" xfId="0" applyFont="1" applyFill="1" applyAlignment="1"/>
    <xf numFmtId="0" fontId="6" fillId="28" borderId="0" xfId="0" applyFont="1" applyFill="1" applyAlignment="1"/>
    <xf numFmtId="0" fontId="1" fillId="28" borderId="0" xfId="0" applyFont="1" applyFill="1" applyAlignment="1"/>
    <xf numFmtId="0" fontId="1" fillId="28" borderId="0" xfId="0" applyFont="1" applyFill="1"/>
    <xf numFmtId="0" fontId="6" fillId="34" borderId="0" xfId="0" applyFont="1" applyFill="1" applyAlignment="1"/>
    <xf numFmtId="0" fontId="1" fillId="34" borderId="0" xfId="0" applyFont="1" applyFill="1" applyAlignment="1"/>
    <xf numFmtId="0" fontId="1" fillId="34" borderId="0" xfId="0" applyFont="1" applyFill="1"/>
    <xf numFmtId="0" fontId="6" fillId="31" borderId="0" xfId="0" applyFont="1" applyFill="1" applyAlignment="1"/>
    <xf numFmtId="0" fontId="1" fillId="31" borderId="0" xfId="0" applyFont="1" applyFill="1" applyAlignment="1"/>
    <xf numFmtId="0" fontId="1" fillId="31" borderId="0" xfId="0" applyFont="1" applyFill="1"/>
    <xf numFmtId="0" fontId="7" fillId="0" borderId="0" xfId="0" applyFont="1" applyAlignment="1"/>
    <xf numFmtId="0" fontId="7" fillId="42" borderId="0" xfId="0" applyFont="1" applyFill="1" applyAlignment="1"/>
    <xf numFmtId="0" fontId="6" fillId="48" borderId="0" xfId="0" applyFont="1" applyFill="1" applyAlignment="1"/>
    <xf numFmtId="0" fontId="1" fillId="48" borderId="0" xfId="0" applyFont="1" applyFill="1" applyAlignment="1"/>
    <xf numFmtId="0" fontId="1" fillId="48" borderId="0" xfId="0" applyFont="1" applyFill="1"/>
    <xf numFmtId="0" fontId="10" fillId="0" borderId="0" xfId="0" applyFont="1"/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right"/>
    </xf>
    <xf numFmtId="0" fontId="1" fillId="42" borderId="0" xfId="0" applyFont="1" applyFill="1" applyAlignment="1"/>
    <xf numFmtId="0" fontId="6" fillId="0" borderId="0" xfId="0" applyFont="1" applyAlignment="1">
      <alignment horizontal="left" vertical="top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2" fillId="46" borderId="0" xfId="0" applyFont="1" applyFill="1" applyAlignment="1">
      <alignment horizontal="right"/>
    </xf>
    <xf numFmtId="0" fontId="1" fillId="42" borderId="0" xfId="0" applyFont="1" applyFill="1" applyAlignment="1">
      <alignment horizontal="center"/>
    </xf>
    <xf numFmtId="0" fontId="6" fillId="32" borderId="0" xfId="0" applyFont="1" applyFill="1" applyAlignment="1"/>
    <xf numFmtId="0" fontId="1" fillId="32" borderId="0" xfId="0" applyFont="1" applyFill="1" applyAlignment="1"/>
    <xf numFmtId="0" fontId="1" fillId="32" borderId="0" xfId="0" applyFont="1" applyFill="1"/>
    <xf numFmtId="0" fontId="1" fillId="32" borderId="0" xfId="0" applyFont="1" applyFill="1" applyAlignment="1">
      <alignment horizontal="center"/>
    </xf>
    <xf numFmtId="0" fontId="1" fillId="28" borderId="0" xfId="0" applyFont="1" applyFill="1" applyAlignment="1">
      <alignment horizontal="center"/>
    </xf>
    <xf numFmtId="0" fontId="6" fillId="49" borderId="0" xfId="0" applyFont="1" applyFill="1" applyAlignment="1"/>
    <xf numFmtId="0" fontId="1" fillId="49" borderId="0" xfId="0" applyFont="1" applyFill="1" applyAlignment="1"/>
    <xf numFmtId="0" fontId="1" fillId="49" borderId="0" xfId="0" applyFont="1" applyFill="1"/>
    <xf numFmtId="0" fontId="1" fillId="49" borderId="0" xfId="0" applyFont="1" applyFill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17" borderId="0" xfId="0" applyFont="1" applyFill="1" applyAlignment="1">
      <alignment horizontal="center"/>
    </xf>
    <xf numFmtId="0" fontId="9" fillId="19" borderId="0" xfId="0" applyFont="1" applyFill="1" applyAlignment="1">
      <alignment horizontal="center"/>
    </xf>
    <xf numFmtId="0" fontId="9" fillId="21" borderId="0" xfId="0" applyFont="1" applyFill="1" applyAlignment="1">
      <alignment horizontal="center"/>
    </xf>
    <xf numFmtId="0" fontId="3" fillId="10" borderId="0" xfId="0" applyFont="1" applyFill="1" applyAlignment="1">
      <alignment vertical="center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aie2">
    <outlinePr summaryBelow="0" summaryRight="0"/>
    <pageSetUpPr fitToPage="1"/>
  </sheetPr>
  <dimension ref="A1:AO705"/>
  <sheetViews>
    <sheetView tabSelected="1" workbookViewId="0"/>
  </sheetViews>
  <sheetFormatPr defaultColWidth="14.44140625" defaultRowHeight="15.75" customHeight="1" x14ac:dyDescent="0.25"/>
  <cols>
    <col min="1" max="1" width="5.33203125" customWidth="1"/>
    <col min="2" max="2" width="5.88671875" customWidth="1"/>
    <col min="3" max="3" width="5.44140625" customWidth="1"/>
    <col min="4" max="4" width="42.88671875" customWidth="1"/>
    <col min="5" max="17" width="3.6640625" hidden="1" customWidth="1"/>
    <col min="18" max="18" width="13.109375" hidden="1" customWidth="1"/>
    <col min="19" max="34" width="4.44140625" customWidth="1"/>
    <col min="35" max="35" width="6.88671875" customWidth="1"/>
    <col min="36" max="36" width="19.44140625" customWidth="1"/>
    <col min="37" max="38" width="9.44140625" customWidth="1"/>
    <col min="39" max="39" width="13.44140625" customWidth="1"/>
    <col min="40" max="40" width="12" customWidth="1"/>
    <col min="41" max="41" width="14" customWidth="1"/>
  </cols>
  <sheetData>
    <row r="1" spans="1:41" ht="13.2" x14ac:dyDescent="0.25">
      <c r="AL1" s="3"/>
    </row>
    <row r="2" spans="1:41" ht="13.2" x14ac:dyDescent="0.25">
      <c r="E2" s="261" t="s">
        <v>15</v>
      </c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5" t="s">
        <v>16</v>
      </c>
      <c r="S2" s="261" t="s">
        <v>17</v>
      </c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1" t="s">
        <v>18</v>
      </c>
      <c r="AJ2" s="4" t="s">
        <v>19</v>
      </c>
      <c r="AK2" s="4" t="s">
        <v>20</v>
      </c>
      <c r="AL2" s="4" t="s">
        <v>21</v>
      </c>
      <c r="AM2" s="4" t="s">
        <v>22</v>
      </c>
      <c r="AN2" s="4" t="s">
        <v>23</v>
      </c>
      <c r="AO2" s="4" t="s">
        <v>24</v>
      </c>
    </row>
    <row r="3" spans="1:41" ht="13.2" x14ac:dyDescent="0.25">
      <c r="C3" s="6" t="s">
        <v>25</v>
      </c>
      <c r="D3" s="6" t="s">
        <v>26</v>
      </c>
      <c r="E3" s="7" t="s">
        <v>27</v>
      </c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7" t="s">
        <v>39</v>
      </c>
      <c r="S3" s="7" t="s">
        <v>40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47</v>
      </c>
      <c r="AA3" s="7" t="s">
        <v>48</v>
      </c>
      <c r="AB3" s="7" t="s">
        <v>49</v>
      </c>
      <c r="AC3" s="7" t="s">
        <v>50</v>
      </c>
      <c r="AD3" s="7" t="s">
        <v>51</v>
      </c>
      <c r="AE3" s="7" t="s">
        <v>52</v>
      </c>
      <c r="AF3" s="7" t="s">
        <v>53</v>
      </c>
      <c r="AG3" s="7" t="s">
        <v>54</v>
      </c>
      <c r="AH3" s="7" t="s">
        <v>55</v>
      </c>
      <c r="AI3" s="262"/>
      <c r="AJ3" s="7"/>
      <c r="AK3" s="7"/>
      <c r="AL3" s="8"/>
      <c r="AM3" s="7"/>
      <c r="AN3" s="7"/>
      <c r="AO3" s="7"/>
    </row>
    <row r="4" spans="1:41" ht="14.4" x14ac:dyDescent="0.3">
      <c r="A4" s="9"/>
      <c r="B4" s="9"/>
      <c r="C4" s="9"/>
      <c r="D4" s="9"/>
      <c r="AL4" s="3"/>
    </row>
    <row r="5" spans="1:41" ht="14.4" x14ac:dyDescent="0.3">
      <c r="A5" s="9" t="s">
        <v>56</v>
      </c>
      <c r="B5" s="9" t="s">
        <v>57</v>
      </c>
      <c r="C5" s="9" t="s">
        <v>58</v>
      </c>
      <c r="D5" s="9" t="s">
        <v>59</v>
      </c>
      <c r="R5">
        <f t="shared" ref="R5:R77" si="0">SUM(E5:Q5)</f>
        <v>0</v>
      </c>
      <c r="AJ5">
        <f t="shared" ref="AJ5:AJ43" si="1">SUM(S5:AH5)</f>
        <v>0</v>
      </c>
      <c r="AK5" s="6">
        <v>5</v>
      </c>
      <c r="AL5" s="3"/>
    </row>
    <row r="6" spans="1:41" ht="14.4" x14ac:dyDescent="0.3">
      <c r="A6" s="9" t="s">
        <v>56</v>
      </c>
      <c r="B6" s="9" t="s">
        <v>57</v>
      </c>
      <c r="C6" s="9" t="s">
        <v>58</v>
      </c>
      <c r="D6" s="9" t="s">
        <v>60</v>
      </c>
      <c r="R6">
        <f t="shared" si="0"/>
        <v>0</v>
      </c>
      <c r="AJ6">
        <f t="shared" si="1"/>
        <v>0</v>
      </c>
      <c r="AK6" s="6">
        <v>5.25</v>
      </c>
      <c r="AL6" s="3"/>
    </row>
    <row r="7" spans="1:41" ht="14.4" x14ac:dyDescent="0.3">
      <c r="A7" s="9" t="s">
        <v>56</v>
      </c>
      <c r="B7" s="9" t="s">
        <v>57</v>
      </c>
      <c r="C7" s="9" t="s">
        <v>58</v>
      </c>
      <c r="D7" s="9" t="s">
        <v>61</v>
      </c>
      <c r="E7" s="6">
        <v>1</v>
      </c>
      <c r="F7" s="6">
        <v>1</v>
      </c>
      <c r="J7" s="6">
        <v>1</v>
      </c>
      <c r="R7">
        <f t="shared" si="0"/>
        <v>3</v>
      </c>
      <c r="AJ7">
        <f t="shared" si="1"/>
        <v>0</v>
      </c>
      <c r="AL7" s="3"/>
    </row>
    <row r="8" spans="1:41" ht="14.4" x14ac:dyDescent="0.3">
      <c r="A8" s="10" t="s">
        <v>56</v>
      </c>
      <c r="B8" s="10" t="s">
        <v>57</v>
      </c>
      <c r="C8" s="10" t="s">
        <v>62</v>
      </c>
      <c r="D8" s="10" t="s">
        <v>63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>
        <v>0</v>
      </c>
      <c r="K8" s="11">
        <v>1</v>
      </c>
      <c r="L8" s="11">
        <v>1</v>
      </c>
      <c r="M8" s="11">
        <v>1</v>
      </c>
      <c r="N8" s="12"/>
      <c r="O8" s="12"/>
      <c r="P8" s="12"/>
      <c r="Q8" s="12"/>
      <c r="R8" s="12">
        <f t="shared" si="0"/>
        <v>8</v>
      </c>
      <c r="S8" s="11">
        <v>48</v>
      </c>
      <c r="T8" s="11">
        <v>0</v>
      </c>
      <c r="U8" s="11">
        <v>60</v>
      </c>
      <c r="V8" s="11">
        <v>0</v>
      </c>
      <c r="W8" s="11">
        <v>65</v>
      </c>
      <c r="X8" s="11">
        <v>40</v>
      </c>
      <c r="Y8" s="11">
        <v>45</v>
      </c>
      <c r="Z8" s="11">
        <v>20</v>
      </c>
      <c r="AA8" s="11">
        <v>55</v>
      </c>
      <c r="AB8" s="11">
        <v>0</v>
      </c>
      <c r="AC8" s="11">
        <v>55</v>
      </c>
      <c r="AD8" s="11">
        <v>7</v>
      </c>
      <c r="AE8" s="12"/>
      <c r="AF8" s="12"/>
      <c r="AG8" s="12"/>
      <c r="AH8" s="12"/>
      <c r="AI8" s="12"/>
      <c r="AJ8" s="12">
        <f t="shared" si="1"/>
        <v>395</v>
      </c>
      <c r="AK8" s="11">
        <v>7</v>
      </c>
      <c r="AL8" s="13"/>
      <c r="AM8" s="12"/>
      <c r="AN8" s="12"/>
      <c r="AO8" s="12"/>
    </row>
    <row r="9" spans="1:41" ht="14.4" x14ac:dyDescent="0.3">
      <c r="A9" s="10" t="s">
        <v>64</v>
      </c>
      <c r="B9" s="10" t="s">
        <v>57</v>
      </c>
      <c r="C9" s="10" t="s">
        <v>58</v>
      </c>
      <c r="D9" s="10" t="s">
        <v>65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0</v>
      </c>
      <c r="K9" s="11">
        <v>1</v>
      </c>
      <c r="L9" s="11">
        <v>1</v>
      </c>
      <c r="M9" s="11">
        <v>1</v>
      </c>
      <c r="N9" s="12"/>
      <c r="O9" s="12"/>
      <c r="P9" s="12"/>
      <c r="Q9" s="12"/>
      <c r="R9" s="12">
        <f t="shared" si="0"/>
        <v>8</v>
      </c>
      <c r="S9" s="11">
        <v>48</v>
      </c>
      <c r="T9" s="11">
        <v>0</v>
      </c>
      <c r="U9" s="11">
        <v>60</v>
      </c>
      <c r="V9" s="11">
        <v>0</v>
      </c>
      <c r="W9" s="11">
        <v>65</v>
      </c>
      <c r="X9" s="11">
        <v>40</v>
      </c>
      <c r="Y9" s="11">
        <v>45</v>
      </c>
      <c r="Z9" s="11">
        <v>20</v>
      </c>
      <c r="AA9" s="11">
        <v>55</v>
      </c>
      <c r="AB9" s="11">
        <v>0</v>
      </c>
      <c r="AC9" s="11">
        <v>55</v>
      </c>
      <c r="AD9" s="11">
        <v>7</v>
      </c>
      <c r="AE9" s="12"/>
      <c r="AF9" s="12"/>
      <c r="AG9" s="12"/>
      <c r="AH9" s="12"/>
      <c r="AI9" s="12"/>
      <c r="AJ9" s="12">
        <f t="shared" si="1"/>
        <v>395</v>
      </c>
      <c r="AK9" s="11">
        <v>4.5</v>
      </c>
      <c r="AL9" s="13"/>
      <c r="AM9" s="12"/>
      <c r="AN9" s="12"/>
      <c r="AO9" s="12"/>
    </row>
    <row r="10" spans="1:41" ht="14.4" x14ac:dyDescent="0.3">
      <c r="A10" s="14" t="s">
        <v>56</v>
      </c>
      <c r="B10" s="14" t="s">
        <v>57</v>
      </c>
      <c r="C10" s="14" t="s">
        <v>58</v>
      </c>
      <c r="D10" s="14" t="s">
        <v>66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5">
        <v>1</v>
      </c>
      <c r="L10" s="15">
        <v>0</v>
      </c>
      <c r="M10" s="16"/>
      <c r="N10" s="16"/>
      <c r="O10" s="16"/>
      <c r="P10" s="16"/>
      <c r="Q10" s="16"/>
      <c r="R10" s="16">
        <f t="shared" si="0"/>
        <v>7</v>
      </c>
      <c r="S10" s="16">
        <f t="shared" ref="S10:S11" si="2">50</f>
        <v>50</v>
      </c>
      <c r="T10" s="16">
        <f t="shared" ref="T10:T11" si="3">5+0+5</f>
        <v>10</v>
      </c>
      <c r="U10" s="15">
        <v>60</v>
      </c>
      <c r="V10" s="16">
        <f t="shared" ref="V10:V11" si="4">5+3</f>
        <v>8</v>
      </c>
      <c r="W10" s="17">
        <v>65</v>
      </c>
      <c r="X10" s="17">
        <v>35</v>
      </c>
      <c r="Y10" s="17">
        <v>45</v>
      </c>
      <c r="Z10" s="17">
        <v>25</v>
      </c>
      <c r="AA10" s="16"/>
      <c r="AB10" s="16"/>
      <c r="AC10" s="16"/>
      <c r="AD10" s="16"/>
      <c r="AE10" s="16"/>
      <c r="AF10" s="16"/>
      <c r="AG10" s="16"/>
      <c r="AH10" s="16"/>
      <c r="AI10" s="16"/>
      <c r="AJ10" s="16">
        <f t="shared" si="1"/>
        <v>298</v>
      </c>
      <c r="AK10" s="15">
        <v>8</v>
      </c>
      <c r="AL10" s="18"/>
      <c r="AM10" s="16"/>
      <c r="AN10" s="16"/>
      <c r="AO10" s="16"/>
    </row>
    <row r="11" spans="1:41" ht="14.4" x14ac:dyDescent="0.3">
      <c r="A11" s="14" t="s">
        <v>56</v>
      </c>
      <c r="B11" s="14" t="s">
        <v>57</v>
      </c>
      <c r="C11" s="19" t="s">
        <v>67</v>
      </c>
      <c r="D11" s="14" t="s">
        <v>68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0</v>
      </c>
      <c r="M11" s="16"/>
      <c r="N11" s="16"/>
      <c r="O11" s="16"/>
      <c r="P11" s="16"/>
      <c r="Q11" s="16"/>
      <c r="R11" s="16">
        <f t="shared" si="0"/>
        <v>7</v>
      </c>
      <c r="S11" s="16">
        <f t="shared" si="2"/>
        <v>50</v>
      </c>
      <c r="T11" s="16">
        <f t="shared" si="3"/>
        <v>10</v>
      </c>
      <c r="U11" s="15">
        <v>60</v>
      </c>
      <c r="V11" s="16">
        <f t="shared" si="4"/>
        <v>8</v>
      </c>
      <c r="W11" s="15">
        <v>65</v>
      </c>
      <c r="X11" s="15">
        <v>35</v>
      </c>
      <c r="Y11" s="15">
        <v>45</v>
      </c>
      <c r="Z11" s="15">
        <v>25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6">
        <f t="shared" si="1"/>
        <v>298</v>
      </c>
      <c r="AK11" s="15">
        <v>7.75</v>
      </c>
      <c r="AL11" s="18"/>
      <c r="AM11" s="16"/>
      <c r="AN11" s="16"/>
      <c r="AO11" s="16"/>
    </row>
    <row r="12" spans="1:41" ht="14.4" x14ac:dyDescent="0.3">
      <c r="A12" s="20" t="s">
        <v>56</v>
      </c>
      <c r="B12" s="20" t="s">
        <v>57</v>
      </c>
      <c r="C12" s="20" t="s">
        <v>58</v>
      </c>
      <c r="D12" s="20" t="s">
        <v>69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0</v>
      </c>
      <c r="O12" s="21">
        <v>1</v>
      </c>
      <c r="P12" s="22"/>
      <c r="Q12" s="22"/>
      <c r="R12" s="22">
        <f t="shared" si="0"/>
        <v>10</v>
      </c>
      <c r="S12" s="21">
        <v>50</v>
      </c>
      <c r="T12" s="21">
        <f t="shared" ref="T12:T13" si="5">5+5</f>
        <v>10</v>
      </c>
      <c r="U12" s="21">
        <v>60</v>
      </c>
      <c r="V12" s="22">
        <f t="shared" ref="V12:V13" si="6">5+25</f>
        <v>30</v>
      </c>
      <c r="W12" s="21">
        <v>65</v>
      </c>
      <c r="X12" s="22">
        <f t="shared" ref="X12:X13" si="7">5+30</f>
        <v>35</v>
      </c>
      <c r="Y12" s="21">
        <v>45</v>
      </c>
      <c r="Z12" s="22">
        <f t="shared" ref="Z12:Z13" si="8">25</f>
        <v>25</v>
      </c>
      <c r="AA12" s="21">
        <v>60</v>
      </c>
      <c r="AB12" s="21">
        <v>20</v>
      </c>
      <c r="AC12" s="21">
        <v>55</v>
      </c>
      <c r="AD12" s="21">
        <v>15</v>
      </c>
      <c r="AE12" s="21">
        <v>50</v>
      </c>
      <c r="AF12" s="21">
        <v>0</v>
      </c>
      <c r="AG12" s="21">
        <v>48</v>
      </c>
      <c r="AH12" s="21">
        <v>0</v>
      </c>
      <c r="AI12" s="22"/>
      <c r="AJ12" s="22">
        <f t="shared" si="1"/>
        <v>568</v>
      </c>
      <c r="AK12" s="21">
        <v>6.75</v>
      </c>
      <c r="AL12" s="23"/>
      <c r="AM12" s="22"/>
      <c r="AN12" s="22"/>
      <c r="AO12" s="22"/>
    </row>
    <row r="13" spans="1:41" ht="14.4" x14ac:dyDescent="0.3">
      <c r="A13" s="20" t="s">
        <v>56</v>
      </c>
      <c r="B13" s="20" t="s">
        <v>57</v>
      </c>
      <c r="C13" s="20" t="s">
        <v>62</v>
      </c>
      <c r="D13" s="20" t="s">
        <v>70</v>
      </c>
      <c r="E13" s="21">
        <v>1</v>
      </c>
      <c r="F13" s="21">
        <v>0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>
        <v>0</v>
      </c>
      <c r="O13" s="21">
        <v>1</v>
      </c>
      <c r="P13" s="22"/>
      <c r="Q13" s="22"/>
      <c r="R13" s="22">
        <f t="shared" si="0"/>
        <v>9</v>
      </c>
      <c r="S13" s="21">
        <v>50</v>
      </c>
      <c r="T13" s="21">
        <f t="shared" si="5"/>
        <v>10</v>
      </c>
      <c r="U13" s="21">
        <v>60</v>
      </c>
      <c r="V13" s="22">
        <f t="shared" si="6"/>
        <v>30</v>
      </c>
      <c r="W13" s="24">
        <v>65</v>
      </c>
      <c r="X13" s="24">
        <f t="shared" si="7"/>
        <v>35</v>
      </c>
      <c r="Y13" s="21">
        <v>45</v>
      </c>
      <c r="Z13" s="22">
        <f t="shared" si="8"/>
        <v>25</v>
      </c>
      <c r="AA13" s="21">
        <v>60</v>
      </c>
      <c r="AB13" s="21">
        <v>20</v>
      </c>
      <c r="AC13" s="21">
        <v>55</v>
      </c>
      <c r="AD13" s="21">
        <v>15</v>
      </c>
      <c r="AE13" s="21">
        <v>50</v>
      </c>
      <c r="AF13" s="21">
        <v>0</v>
      </c>
      <c r="AG13" s="21">
        <v>48</v>
      </c>
      <c r="AH13" s="21">
        <v>0</v>
      </c>
      <c r="AI13" s="22"/>
      <c r="AJ13" s="22">
        <f t="shared" si="1"/>
        <v>568</v>
      </c>
      <c r="AK13" s="21">
        <v>7.5</v>
      </c>
      <c r="AL13" s="23"/>
      <c r="AM13" s="22"/>
      <c r="AN13" s="22"/>
      <c r="AO13" s="22"/>
    </row>
    <row r="14" spans="1:41" ht="14.4" x14ac:dyDescent="0.3">
      <c r="A14" s="14" t="s">
        <v>56</v>
      </c>
      <c r="B14" s="14" t="s">
        <v>57</v>
      </c>
      <c r="C14" s="14" t="s">
        <v>58</v>
      </c>
      <c r="D14" s="14" t="s">
        <v>71</v>
      </c>
      <c r="E14" s="15">
        <v>1</v>
      </c>
      <c r="F14" s="15">
        <v>1</v>
      </c>
      <c r="G14" s="15">
        <v>1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  <c r="M14" s="15">
        <v>1</v>
      </c>
      <c r="N14" s="15">
        <v>1</v>
      </c>
      <c r="O14" s="15">
        <v>1</v>
      </c>
      <c r="P14" s="16"/>
      <c r="Q14" s="16"/>
      <c r="R14" s="16">
        <f t="shared" si="0"/>
        <v>11</v>
      </c>
      <c r="S14" s="15">
        <v>50</v>
      </c>
      <c r="T14" s="15">
        <v>0</v>
      </c>
      <c r="U14" s="15">
        <v>58</v>
      </c>
      <c r="V14" s="15">
        <v>0</v>
      </c>
      <c r="W14" s="15">
        <v>63</v>
      </c>
      <c r="X14" s="15">
        <v>0</v>
      </c>
      <c r="Y14" s="15">
        <v>45</v>
      </c>
      <c r="Z14" s="15">
        <v>0</v>
      </c>
      <c r="AA14" s="15">
        <v>50</v>
      </c>
      <c r="AB14" s="15">
        <v>3</v>
      </c>
      <c r="AC14" s="15">
        <v>50</v>
      </c>
      <c r="AD14" s="15">
        <v>0</v>
      </c>
      <c r="AE14" s="15">
        <v>50</v>
      </c>
      <c r="AF14" s="15">
        <v>0</v>
      </c>
      <c r="AG14" s="15">
        <v>45</v>
      </c>
      <c r="AH14" s="15">
        <v>5</v>
      </c>
      <c r="AI14" s="16"/>
      <c r="AJ14" s="16">
        <f t="shared" si="1"/>
        <v>419</v>
      </c>
      <c r="AK14" s="15">
        <v>4</v>
      </c>
      <c r="AL14" s="18"/>
      <c r="AM14" s="16"/>
      <c r="AN14" s="16"/>
      <c r="AO14" s="16"/>
    </row>
    <row r="15" spans="1:41" ht="14.4" x14ac:dyDescent="0.3">
      <c r="A15" s="14" t="s">
        <v>56</v>
      </c>
      <c r="B15" s="14" t="s">
        <v>57</v>
      </c>
      <c r="C15" s="14" t="s">
        <v>58</v>
      </c>
      <c r="D15" s="14" t="s">
        <v>72</v>
      </c>
      <c r="E15" s="15">
        <v>1</v>
      </c>
      <c r="F15" s="15">
        <v>1</v>
      </c>
      <c r="G15" s="15">
        <v>1</v>
      </c>
      <c r="H15" s="15">
        <v>1</v>
      </c>
      <c r="I15" s="15">
        <v>1</v>
      </c>
      <c r="J15" s="15">
        <v>1</v>
      </c>
      <c r="K15" s="15">
        <v>1</v>
      </c>
      <c r="L15" s="15">
        <v>1</v>
      </c>
      <c r="M15" s="15">
        <v>1</v>
      </c>
      <c r="N15" s="15">
        <v>1</v>
      </c>
      <c r="O15" s="15">
        <v>1</v>
      </c>
      <c r="P15" s="16"/>
      <c r="Q15" s="16"/>
      <c r="R15" s="16">
        <f t="shared" si="0"/>
        <v>11</v>
      </c>
      <c r="S15" s="15">
        <v>50</v>
      </c>
      <c r="T15" s="15">
        <v>0</v>
      </c>
      <c r="U15" s="15">
        <v>58</v>
      </c>
      <c r="V15" s="15">
        <v>0</v>
      </c>
      <c r="W15" s="15">
        <v>63</v>
      </c>
      <c r="X15" s="15">
        <v>0</v>
      </c>
      <c r="Y15" s="15">
        <v>45</v>
      </c>
      <c r="Z15" s="15">
        <v>0</v>
      </c>
      <c r="AA15" s="15">
        <v>50</v>
      </c>
      <c r="AB15" s="15">
        <v>3</v>
      </c>
      <c r="AC15" s="15">
        <v>50</v>
      </c>
      <c r="AD15" s="15">
        <v>0</v>
      </c>
      <c r="AE15" s="15">
        <v>50</v>
      </c>
      <c r="AF15" s="15">
        <v>0</v>
      </c>
      <c r="AG15" s="15">
        <v>45</v>
      </c>
      <c r="AH15" s="15">
        <v>5</v>
      </c>
      <c r="AI15" s="16"/>
      <c r="AJ15" s="16">
        <f t="shared" si="1"/>
        <v>419</v>
      </c>
      <c r="AK15" s="15">
        <v>3</v>
      </c>
      <c r="AL15" s="18"/>
      <c r="AM15" s="16"/>
      <c r="AN15" s="16"/>
      <c r="AO15" s="16"/>
    </row>
    <row r="16" spans="1:41" ht="14.4" x14ac:dyDescent="0.3">
      <c r="A16" s="25" t="s">
        <v>56</v>
      </c>
      <c r="B16" s="25" t="s">
        <v>57</v>
      </c>
      <c r="C16" s="25" t="s">
        <v>58</v>
      </c>
      <c r="D16" s="25" t="s">
        <v>73</v>
      </c>
      <c r="E16" s="26">
        <v>0</v>
      </c>
      <c r="F16" s="26">
        <v>1</v>
      </c>
      <c r="G16" s="26">
        <v>1</v>
      </c>
      <c r="H16" s="26">
        <v>1</v>
      </c>
      <c r="I16" s="26">
        <v>1</v>
      </c>
      <c r="J16" s="26">
        <v>0</v>
      </c>
      <c r="K16" s="26">
        <v>0</v>
      </c>
      <c r="L16" s="26">
        <v>1</v>
      </c>
      <c r="M16" s="26">
        <v>1</v>
      </c>
      <c r="N16" s="27"/>
      <c r="O16" s="27"/>
      <c r="P16" s="27"/>
      <c r="Q16" s="27"/>
      <c r="R16" s="27">
        <f t="shared" si="0"/>
        <v>6</v>
      </c>
      <c r="S16" s="26">
        <v>46</v>
      </c>
      <c r="T16" s="26">
        <v>0</v>
      </c>
      <c r="U16" s="26">
        <v>50</v>
      </c>
      <c r="V16" s="26">
        <v>0</v>
      </c>
      <c r="W16" s="26">
        <f t="shared" ref="W16:W17" si="9">65-15</f>
        <v>50</v>
      </c>
      <c r="X16" s="26">
        <v>0</v>
      </c>
      <c r="Y16" s="27">
        <f t="shared" ref="Y16:Y17" si="10">40-5</f>
        <v>35</v>
      </c>
      <c r="Z16" s="26">
        <v>0</v>
      </c>
      <c r="AA16" s="26"/>
      <c r="AB16" s="27"/>
      <c r="AC16" s="26">
        <v>45</v>
      </c>
      <c r="AD16" s="27">
        <f t="shared" ref="AD16:AD17" si="11">5+10+5</f>
        <v>20</v>
      </c>
      <c r="AE16" s="27"/>
      <c r="AF16" s="27"/>
      <c r="AG16" s="26">
        <v>30</v>
      </c>
      <c r="AH16" s="26">
        <v>0</v>
      </c>
      <c r="AI16" s="27"/>
      <c r="AJ16" s="27">
        <f t="shared" si="1"/>
        <v>276</v>
      </c>
      <c r="AK16" s="26">
        <v>5.5</v>
      </c>
      <c r="AL16" s="28"/>
      <c r="AM16" s="27"/>
      <c r="AN16" s="27"/>
      <c r="AO16" s="27"/>
    </row>
    <row r="17" spans="1:41" ht="14.4" x14ac:dyDescent="0.3">
      <c r="A17" s="25" t="s">
        <v>56</v>
      </c>
      <c r="B17" s="25" t="s">
        <v>57</v>
      </c>
      <c r="C17" s="25" t="s">
        <v>58</v>
      </c>
      <c r="D17" s="25" t="s">
        <v>74</v>
      </c>
      <c r="E17" s="26">
        <v>1</v>
      </c>
      <c r="F17" s="26">
        <v>1</v>
      </c>
      <c r="G17" s="26">
        <v>1</v>
      </c>
      <c r="H17" s="26">
        <v>1</v>
      </c>
      <c r="I17" s="26">
        <v>1</v>
      </c>
      <c r="J17" s="26">
        <v>0</v>
      </c>
      <c r="K17" s="26">
        <v>0</v>
      </c>
      <c r="L17" s="26">
        <v>1</v>
      </c>
      <c r="M17" s="26">
        <v>1</v>
      </c>
      <c r="N17" s="27"/>
      <c r="O17" s="27"/>
      <c r="P17" s="27"/>
      <c r="Q17" s="27"/>
      <c r="R17" s="27">
        <f t="shared" si="0"/>
        <v>7</v>
      </c>
      <c r="S17" s="26">
        <v>46</v>
      </c>
      <c r="T17" s="26">
        <v>0</v>
      </c>
      <c r="U17" s="26">
        <v>50</v>
      </c>
      <c r="V17" s="26">
        <v>0</v>
      </c>
      <c r="W17" s="27">
        <f t="shared" si="9"/>
        <v>50</v>
      </c>
      <c r="X17" s="26">
        <v>0</v>
      </c>
      <c r="Y17" s="27">
        <f t="shared" si="10"/>
        <v>35</v>
      </c>
      <c r="Z17" s="26">
        <v>0</v>
      </c>
      <c r="AA17" s="26"/>
      <c r="AB17" s="27"/>
      <c r="AC17" s="26">
        <v>45</v>
      </c>
      <c r="AD17" s="27">
        <f t="shared" si="11"/>
        <v>20</v>
      </c>
      <c r="AE17" s="27"/>
      <c r="AF17" s="27"/>
      <c r="AG17" s="26">
        <v>30</v>
      </c>
      <c r="AH17" s="26">
        <v>0</v>
      </c>
      <c r="AI17" s="27"/>
      <c r="AJ17" s="27">
        <f t="shared" si="1"/>
        <v>276</v>
      </c>
      <c r="AK17" s="26">
        <v>4</v>
      </c>
      <c r="AL17" s="28"/>
      <c r="AM17" s="27"/>
      <c r="AN17" s="27"/>
      <c r="AO17" s="27"/>
    </row>
    <row r="18" spans="1:41" ht="14.4" x14ac:dyDescent="0.3">
      <c r="A18" s="29" t="s">
        <v>56</v>
      </c>
      <c r="B18" s="29" t="s">
        <v>57</v>
      </c>
      <c r="C18" s="29" t="s">
        <v>58</v>
      </c>
      <c r="D18" s="29" t="s">
        <v>75</v>
      </c>
      <c r="E18" s="30">
        <v>1</v>
      </c>
      <c r="F18" s="30">
        <v>0</v>
      </c>
      <c r="G18" s="30">
        <v>1</v>
      </c>
      <c r="H18" s="30">
        <v>1</v>
      </c>
      <c r="I18" s="30">
        <v>0</v>
      </c>
      <c r="J18" s="30">
        <v>1</v>
      </c>
      <c r="K18" s="30">
        <v>1</v>
      </c>
      <c r="L18" s="30">
        <v>1</v>
      </c>
      <c r="M18" s="31"/>
      <c r="N18" s="31"/>
      <c r="O18" s="31"/>
      <c r="P18" s="31"/>
      <c r="Q18" s="31"/>
      <c r="R18" s="31">
        <f t="shared" si="0"/>
        <v>6</v>
      </c>
      <c r="S18" s="30">
        <v>46</v>
      </c>
      <c r="T18" s="30">
        <v>2</v>
      </c>
      <c r="U18" s="30">
        <v>60</v>
      </c>
      <c r="V18" s="30">
        <v>5</v>
      </c>
      <c r="W18" s="30">
        <v>65</v>
      </c>
      <c r="X18" s="30">
        <f t="shared" ref="X18:X19" si="12">35</f>
        <v>35</v>
      </c>
      <c r="Y18" s="30">
        <v>45</v>
      </c>
      <c r="Z18" s="30">
        <f t="shared" ref="Z18:Z19" si="13">10</f>
        <v>10</v>
      </c>
      <c r="AA18" s="30">
        <v>55</v>
      </c>
      <c r="AB18" s="30">
        <v>0</v>
      </c>
      <c r="AC18" s="31"/>
      <c r="AD18" s="31"/>
      <c r="AE18" s="31"/>
      <c r="AF18" s="31"/>
      <c r="AG18" s="31"/>
      <c r="AH18" s="31"/>
      <c r="AI18" s="31"/>
      <c r="AJ18" s="31">
        <f t="shared" si="1"/>
        <v>323</v>
      </c>
      <c r="AK18" s="30">
        <v>6.5</v>
      </c>
      <c r="AL18" s="32"/>
      <c r="AM18" s="31"/>
      <c r="AN18" s="31"/>
      <c r="AO18" s="31"/>
    </row>
    <row r="19" spans="1:41" ht="14.4" x14ac:dyDescent="0.3">
      <c r="A19" s="29" t="s">
        <v>56</v>
      </c>
      <c r="B19" s="29" t="s">
        <v>57</v>
      </c>
      <c r="C19" s="29" t="s">
        <v>58</v>
      </c>
      <c r="D19" s="29" t="s">
        <v>76</v>
      </c>
      <c r="E19" s="30">
        <v>1</v>
      </c>
      <c r="F19" s="30">
        <v>1</v>
      </c>
      <c r="G19" s="30">
        <v>1</v>
      </c>
      <c r="H19" s="30">
        <v>1</v>
      </c>
      <c r="I19" s="30">
        <v>0</v>
      </c>
      <c r="J19" s="30">
        <v>1</v>
      </c>
      <c r="K19" s="30">
        <v>1</v>
      </c>
      <c r="L19" s="30">
        <v>1</v>
      </c>
      <c r="M19" s="31"/>
      <c r="N19" s="31"/>
      <c r="O19" s="31"/>
      <c r="P19" s="31"/>
      <c r="Q19" s="31"/>
      <c r="R19" s="31">
        <f t="shared" si="0"/>
        <v>7</v>
      </c>
      <c r="S19" s="30">
        <v>46</v>
      </c>
      <c r="T19" s="30">
        <v>2</v>
      </c>
      <c r="U19" s="30">
        <v>60</v>
      </c>
      <c r="V19" s="30">
        <v>5</v>
      </c>
      <c r="W19" s="30">
        <v>65</v>
      </c>
      <c r="X19" s="30">
        <f t="shared" si="12"/>
        <v>35</v>
      </c>
      <c r="Y19" s="30">
        <v>45</v>
      </c>
      <c r="Z19" s="30">
        <f t="shared" si="13"/>
        <v>10</v>
      </c>
      <c r="AA19" s="30">
        <v>55</v>
      </c>
      <c r="AB19" s="30">
        <v>0</v>
      </c>
      <c r="AC19" s="31"/>
      <c r="AD19" s="31"/>
      <c r="AE19" s="31"/>
      <c r="AF19" s="31"/>
      <c r="AG19" s="31"/>
      <c r="AH19" s="31"/>
      <c r="AI19" s="31"/>
      <c r="AJ19" s="31">
        <f t="shared" si="1"/>
        <v>323</v>
      </c>
      <c r="AK19" s="31"/>
      <c r="AL19" s="32"/>
      <c r="AM19" s="31"/>
      <c r="AN19" s="31"/>
      <c r="AO19" s="31"/>
    </row>
    <row r="20" spans="1:41" ht="14.4" x14ac:dyDescent="0.3">
      <c r="A20" s="33" t="s">
        <v>56</v>
      </c>
      <c r="B20" s="33" t="s">
        <v>57</v>
      </c>
      <c r="C20" s="33" t="s">
        <v>58</v>
      </c>
      <c r="D20" s="33" t="s">
        <v>77</v>
      </c>
      <c r="E20" s="34">
        <v>1</v>
      </c>
      <c r="F20" s="34">
        <v>1</v>
      </c>
      <c r="G20" s="34">
        <v>1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5"/>
      <c r="N20" s="35"/>
      <c r="O20" s="35"/>
      <c r="P20" s="35"/>
      <c r="Q20" s="35"/>
      <c r="R20" s="35">
        <f t="shared" si="0"/>
        <v>3</v>
      </c>
      <c r="S20" s="34">
        <v>20</v>
      </c>
      <c r="T20" s="34">
        <v>0</v>
      </c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>
        <f t="shared" si="1"/>
        <v>20</v>
      </c>
      <c r="AK20" s="35"/>
      <c r="AL20" s="36"/>
      <c r="AM20" s="35"/>
      <c r="AN20" s="35"/>
      <c r="AO20" s="35"/>
    </row>
    <row r="21" spans="1:41" ht="14.4" x14ac:dyDescent="0.3">
      <c r="A21" s="37" t="s">
        <v>56</v>
      </c>
      <c r="B21" s="37" t="s">
        <v>57</v>
      </c>
      <c r="C21" s="37" t="s">
        <v>58</v>
      </c>
      <c r="D21" s="37" t="s">
        <v>78</v>
      </c>
      <c r="E21" s="38">
        <v>0</v>
      </c>
      <c r="F21" s="38">
        <v>1</v>
      </c>
      <c r="G21" s="38">
        <v>1</v>
      </c>
      <c r="H21" s="38">
        <v>1</v>
      </c>
      <c r="I21" s="38">
        <v>1</v>
      </c>
      <c r="J21" s="38">
        <v>1</v>
      </c>
      <c r="K21" s="38">
        <v>1</v>
      </c>
      <c r="L21" s="38">
        <v>0</v>
      </c>
      <c r="M21" s="38">
        <v>1</v>
      </c>
      <c r="N21" s="38">
        <v>0</v>
      </c>
      <c r="O21" s="38">
        <v>1</v>
      </c>
      <c r="P21" s="39"/>
      <c r="Q21" s="39"/>
      <c r="R21" s="39">
        <f t="shared" si="0"/>
        <v>8</v>
      </c>
      <c r="S21" s="38">
        <v>50</v>
      </c>
      <c r="T21" s="38">
        <v>0</v>
      </c>
      <c r="U21" s="38">
        <v>40</v>
      </c>
      <c r="V21" s="38">
        <v>0</v>
      </c>
      <c r="W21" s="38">
        <v>65</v>
      </c>
      <c r="X21" s="38">
        <v>5</v>
      </c>
      <c r="Y21" s="38">
        <v>40</v>
      </c>
      <c r="Z21" s="38">
        <v>20</v>
      </c>
      <c r="AA21" s="39"/>
      <c r="AB21" s="39"/>
      <c r="AC21" s="38">
        <v>45</v>
      </c>
      <c r="AD21" s="38">
        <v>0</v>
      </c>
      <c r="AE21" s="38">
        <v>50</v>
      </c>
      <c r="AF21" s="38">
        <v>0</v>
      </c>
      <c r="AG21" s="39"/>
      <c r="AH21" s="39"/>
      <c r="AI21" s="39"/>
      <c r="AJ21" s="39">
        <f t="shared" si="1"/>
        <v>315</v>
      </c>
      <c r="AK21" s="38">
        <v>6.4</v>
      </c>
      <c r="AL21" s="40"/>
      <c r="AM21" s="39"/>
      <c r="AN21" s="39"/>
      <c r="AO21" s="39"/>
    </row>
    <row r="22" spans="1:41" ht="14.4" x14ac:dyDescent="0.3">
      <c r="A22" s="37" t="s">
        <v>56</v>
      </c>
      <c r="B22" s="37" t="s">
        <v>57</v>
      </c>
      <c r="C22" s="37" t="s">
        <v>58</v>
      </c>
      <c r="D22" s="37" t="s">
        <v>79</v>
      </c>
      <c r="E22" s="38">
        <v>1</v>
      </c>
      <c r="F22" s="38">
        <v>1</v>
      </c>
      <c r="G22" s="38">
        <v>1</v>
      </c>
      <c r="H22" s="38">
        <v>1</v>
      </c>
      <c r="I22" s="38">
        <v>1</v>
      </c>
      <c r="J22" s="38">
        <v>1</v>
      </c>
      <c r="K22" s="38">
        <v>1</v>
      </c>
      <c r="L22" s="38">
        <v>0</v>
      </c>
      <c r="M22" s="38">
        <v>1</v>
      </c>
      <c r="N22" s="38">
        <v>0</v>
      </c>
      <c r="O22" s="38">
        <v>1</v>
      </c>
      <c r="P22" s="39"/>
      <c r="Q22" s="39"/>
      <c r="R22" s="39">
        <f t="shared" si="0"/>
        <v>9</v>
      </c>
      <c r="S22" s="38">
        <v>50</v>
      </c>
      <c r="T22" s="38">
        <v>0</v>
      </c>
      <c r="U22" s="38">
        <v>40</v>
      </c>
      <c r="V22" s="38">
        <v>0</v>
      </c>
      <c r="W22" s="38">
        <v>65</v>
      </c>
      <c r="X22" s="38">
        <v>5</v>
      </c>
      <c r="Y22" s="38">
        <v>40</v>
      </c>
      <c r="Z22" s="38">
        <v>20</v>
      </c>
      <c r="AA22" s="39"/>
      <c r="AB22" s="39"/>
      <c r="AC22" s="38">
        <v>45</v>
      </c>
      <c r="AD22" s="38">
        <v>0</v>
      </c>
      <c r="AE22" s="38">
        <v>50</v>
      </c>
      <c r="AF22" s="38">
        <v>0</v>
      </c>
      <c r="AG22" s="39"/>
      <c r="AH22" s="39"/>
      <c r="AI22" s="39"/>
      <c r="AJ22" s="39">
        <f t="shared" si="1"/>
        <v>315</v>
      </c>
      <c r="AK22" s="38">
        <v>7</v>
      </c>
      <c r="AL22" s="40"/>
      <c r="AM22" s="39"/>
      <c r="AN22" s="39"/>
      <c r="AO22" s="39"/>
    </row>
    <row r="23" spans="1:41" ht="14.4" x14ac:dyDescent="0.3">
      <c r="A23" s="41" t="s">
        <v>56</v>
      </c>
      <c r="B23" s="41" t="s">
        <v>57</v>
      </c>
      <c r="C23" s="41" t="s">
        <v>80</v>
      </c>
      <c r="D23" s="41" t="s">
        <v>81</v>
      </c>
      <c r="E23" s="42">
        <v>1</v>
      </c>
      <c r="F23" s="42">
        <v>1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1</v>
      </c>
      <c r="N23" s="42">
        <v>0</v>
      </c>
      <c r="O23" s="42">
        <v>1</v>
      </c>
      <c r="P23" s="43"/>
      <c r="Q23" s="43"/>
      <c r="R23" s="43">
        <f t="shared" si="0"/>
        <v>4</v>
      </c>
      <c r="S23" s="43">
        <f>0.5*(46)</f>
        <v>23</v>
      </c>
      <c r="T23" s="42">
        <v>0</v>
      </c>
      <c r="U23" s="43"/>
      <c r="V23" s="43"/>
      <c r="W23" s="43">
        <f>ROUND(0.5*65,0)</f>
        <v>33</v>
      </c>
      <c r="X23" s="42">
        <v>0</v>
      </c>
      <c r="Y23" s="43">
        <f>ROUND(35*0.5,0)</f>
        <v>18</v>
      </c>
      <c r="Z23" s="42">
        <v>0</v>
      </c>
      <c r="AA23" s="43">
        <f>0.5*60</f>
        <v>30</v>
      </c>
      <c r="AB23" s="42">
        <v>0</v>
      </c>
      <c r="AC23" s="42">
        <v>55</v>
      </c>
      <c r="AD23" s="42">
        <v>0</v>
      </c>
      <c r="AE23" s="42">
        <v>50</v>
      </c>
      <c r="AF23" s="43">
        <f>20+5</f>
        <v>25</v>
      </c>
      <c r="AG23" s="42">
        <v>50</v>
      </c>
      <c r="AH23" s="42">
        <v>5</v>
      </c>
      <c r="AI23" s="43"/>
      <c r="AJ23" s="43">
        <f t="shared" si="1"/>
        <v>289</v>
      </c>
      <c r="AK23" s="42">
        <v>3</v>
      </c>
      <c r="AL23" s="44"/>
      <c r="AM23" s="43"/>
      <c r="AN23" s="43"/>
      <c r="AO23" s="43"/>
    </row>
    <row r="24" spans="1:41" ht="14.4" x14ac:dyDescent="0.3">
      <c r="A24" s="45" t="s">
        <v>56</v>
      </c>
      <c r="B24" s="45" t="s">
        <v>57</v>
      </c>
      <c r="C24" s="45" t="s">
        <v>58</v>
      </c>
      <c r="D24" s="45" t="s">
        <v>82</v>
      </c>
      <c r="E24" s="46">
        <v>0</v>
      </c>
      <c r="F24" s="46">
        <v>1</v>
      </c>
      <c r="G24" s="46">
        <v>1</v>
      </c>
      <c r="H24" s="46">
        <v>1</v>
      </c>
      <c r="I24" s="46">
        <v>0</v>
      </c>
      <c r="J24" s="46">
        <v>1</v>
      </c>
      <c r="K24" s="46">
        <v>1</v>
      </c>
      <c r="L24" s="46">
        <v>0</v>
      </c>
      <c r="M24" s="46">
        <v>1</v>
      </c>
      <c r="N24" s="47"/>
      <c r="O24" s="47"/>
      <c r="P24" s="47"/>
      <c r="Q24" s="47"/>
      <c r="R24" s="47">
        <f t="shared" si="0"/>
        <v>6</v>
      </c>
      <c r="S24" s="46">
        <v>50</v>
      </c>
      <c r="T24" s="46">
        <v>2</v>
      </c>
      <c r="U24" s="46">
        <v>60</v>
      </c>
      <c r="V24" s="46">
        <v>0</v>
      </c>
      <c r="W24" s="48">
        <v>65</v>
      </c>
      <c r="X24" s="48">
        <v>5</v>
      </c>
      <c r="Y24" s="46">
        <v>25</v>
      </c>
      <c r="Z24" s="46">
        <v>0</v>
      </c>
      <c r="AA24" s="47"/>
      <c r="AB24" s="47"/>
      <c r="AC24" s="46">
        <v>55</v>
      </c>
      <c r="AD24" s="46">
        <v>15</v>
      </c>
      <c r="AE24" s="47"/>
      <c r="AF24" s="47"/>
      <c r="AG24" s="46">
        <v>50</v>
      </c>
      <c r="AH24" s="46">
        <v>5</v>
      </c>
      <c r="AI24" s="47"/>
      <c r="AJ24" s="47">
        <f t="shared" si="1"/>
        <v>332</v>
      </c>
      <c r="AK24" s="46">
        <v>4</v>
      </c>
      <c r="AL24" s="49"/>
      <c r="AM24" s="47"/>
      <c r="AN24" s="47"/>
      <c r="AO24" s="47"/>
    </row>
    <row r="25" spans="1:41" ht="14.4" x14ac:dyDescent="0.3">
      <c r="A25" s="45" t="s">
        <v>56</v>
      </c>
      <c r="B25" s="45" t="s">
        <v>57</v>
      </c>
      <c r="C25" s="45" t="s">
        <v>58</v>
      </c>
      <c r="D25" s="45" t="s">
        <v>83</v>
      </c>
      <c r="E25" s="46">
        <v>1</v>
      </c>
      <c r="F25" s="46">
        <v>1</v>
      </c>
      <c r="G25" s="46">
        <v>1</v>
      </c>
      <c r="H25" s="46">
        <v>1</v>
      </c>
      <c r="I25" s="46">
        <v>0</v>
      </c>
      <c r="J25" s="46">
        <v>1</v>
      </c>
      <c r="K25" s="46">
        <v>1</v>
      </c>
      <c r="L25" s="46">
        <v>0</v>
      </c>
      <c r="M25" s="46">
        <v>1</v>
      </c>
      <c r="N25" s="47"/>
      <c r="O25" s="47"/>
      <c r="P25" s="47"/>
      <c r="Q25" s="47"/>
      <c r="R25" s="47">
        <f t="shared" si="0"/>
        <v>7</v>
      </c>
      <c r="S25" s="46">
        <v>50</v>
      </c>
      <c r="T25" s="46">
        <v>2</v>
      </c>
      <c r="U25" s="46">
        <v>60</v>
      </c>
      <c r="V25" s="46">
        <v>0</v>
      </c>
      <c r="W25" s="48">
        <v>65</v>
      </c>
      <c r="X25" s="48">
        <v>5</v>
      </c>
      <c r="Y25" s="46">
        <v>25</v>
      </c>
      <c r="Z25" s="46">
        <v>0</v>
      </c>
      <c r="AA25" s="47"/>
      <c r="AB25" s="47"/>
      <c r="AC25" s="46">
        <v>55</v>
      </c>
      <c r="AD25" s="46">
        <v>15</v>
      </c>
      <c r="AE25" s="47"/>
      <c r="AF25" s="47"/>
      <c r="AG25" s="46">
        <v>50</v>
      </c>
      <c r="AH25" s="46">
        <v>5</v>
      </c>
      <c r="AI25" s="47"/>
      <c r="AJ25" s="47">
        <f t="shared" si="1"/>
        <v>332</v>
      </c>
      <c r="AK25" s="46">
        <v>3</v>
      </c>
      <c r="AL25" s="49"/>
      <c r="AM25" s="47"/>
      <c r="AN25" s="47"/>
      <c r="AO25" s="47"/>
    </row>
    <row r="26" spans="1:41" ht="14.4" x14ac:dyDescent="0.3">
      <c r="A26" s="9" t="s">
        <v>56</v>
      </c>
      <c r="B26" s="9" t="s">
        <v>57</v>
      </c>
      <c r="C26" s="9" t="s">
        <v>58</v>
      </c>
      <c r="D26" s="9" t="s">
        <v>84</v>
      </c>
      <c r="R26">
        <f t="shared" si="0"/>
        <v>0</v>
      </c>
      <c r="AJ26">
        <f t="shared" si="1"/>
        <v>0</v>
      </c>
      <c r="AK26" s="6">
        <v>4.75</v>
      </c>
      <c r="AL26" s="3"/>
    </row>
    <row r="27" spans="1:41" ht="14.4" x14ac:dyDescent="0.3">
      <c r="A27" s="9" t="s">
        <v>56</v>
      </c>
      <c r="B27" s="9" t="s">
        <v>57</v>
      </c>
      <c r="C27" s="9" t="s">
        <v>58</v>
      </c>
      <c r="D27" s="9" t="s">
        <v>85</v>
      </c>
      <c r="R27">
        <f t="shared" si="0"/>
        <v>0</v>
      </c>
      <c r="AJ27">
        <f t="shared" si="1"/>
        <v>0</v>
      </c>
      <c r="AK27" s="6">
        <v>7.25</v>
      </c>
      <c r="AL27" s="3"/>
    </row>
    <row r="28" spans="1:41" ht="14.4" x14ac:dyDescent="0.3">
      <c r="A28" s="9" t="s">
        <v>56</v>
      </c>
      <c r="B28" s="9" t="s">
        <v>57</v>
      </c>
      <c r="C28" s="9" t="s">
        <v>58</v>
      </c>
      <c r="D28" s="9" t="s">
        <v>86</v>
      </c>
      <c r="R28">
        <f t="shared" si="0"/>
        <v>0</v>
      </c>
      <c r="AJ28">
        <f t="shared" si="1"/>
        <v>0</v>
      </c>
      <c r="AL28" s="3"/>
    </row>
    <row r="29" spans="1:41" ht="14.4" x14ac:dyDescent="0.3">
      <c r="A29" s="9" t="s">
        <v>56</v>
      </c>
      <c r="B29" s="9" t="s">
        <v>57</v>
      </c>
      <c r="C29" s="9" t="s">
        <v>58</v>
      </c>
      <c r="D29" s="9" t="s">
        <v>87</v>
      </c>
      <c r="R29">
        <f t="shared" si="0"/>
        <v>0</v>
      </c>
      <c r="AJ29">
        <f t="shared" si="1"/>
        <v>0</v>
      </c>
      <c r="AK29" s="6">
        <v>5.75</v>
      </c>
      <c r="AL29" s="3"/>
    </row>
    <row r="30" spans="1:41" ht="14.4" x14ac:dyDescent="0.3">
      <c r="A30" s="9" t="s">
        <v>56</v>
      </c>
      <c r="B30" s="9" t="s">
        <v>57</v>
      </c>
      <c r="C30" s="9" t="s">
        <v>58</v>
      </c>
      <c r="D30" s="9" t="s">
        <v>88</v>
      </c>
      <c r="R30">
        <f t="shared" si="0"/>
        <v>0</v>
      </c>
      <c r="AJ30">
        <f t="shared" si="1"/>
        <v>0</v>
      </c>
      <c r="AL30" s="3"/>
    </row>
    <row r="31" spans="1:41" ht="14.4" x14ac:dyDescent="0.3">
      <c r="A31" s="9" t="s">
        <v>56</v>
      </c>
      <c r="B31" s="9" t="s">
        <v>57</v>
      </c>
      <c r="C31" s="9" t="s">
        <v>58</v>
      </c>
      <c r="D31" s="9" t="s">
        <v>89</v>
      </c>
      <c r="R31">
        <f t="shared" si="0"/>
        <v>0</v>
      </c>
      <c r="AJ31">
        <f t="shared" si="1"/>
        <v>0</v>
      </c>
      <c r="AL31" s="3"/>
    </row>
    <row r="32" spans="1:41" ht="14.4" x14ac:dyDescent="0.3">
      <c r="A32" s="9" t="s">
        <v>56</v>
      </c>
      <c r="B32" s="9" t="s">
        <v>57</v>
      </c>
      <c r="C32" s="9" t="s">
        <v>58</v>
      </c>
      <c r="D32" s="9" t="s">
        <v>90</v>
      </c>
      <c r="R32">
        <f t="shared" si="0"/>
        <v>0</v>
      </c>
      <c r="AJ32">
        <f t="shared" si="1"/>
        <v>0</v>
      </c>
      <c r="AL32" s="3"/>
    </row>
    <row r="33" spans="1:41" ht="14.4" x14ac:dyDescent="0.3">
      <c r="A33" s="9" t="s">
        <v>56</v>
      </c>
      <c r="B33" s="9" t="s">
        <v>57</v>
      </c>
      <c r="C33" s="9" t="s">
        <v>58</v>
      </c>
      <c r="D33" s="9" t="s">
        <v>91</v>
      </c>
      <c r="R33">
        <f t="shared" si="0"/>
        <v>0</v>
      </c>
      <c r="AJ33">
        <f t="shared" si="1"/>
        <v>0</v>
      </c>
      <c r="AL33" s="3"/>
    </row>
    <row r="34" spans="1:41" ht="14.4" x14ac:dyDescent="0.3">
      <c r="A34" s="9" t="s">
        <v>56</v>
      </c>
      <c r="B34" s="9" t="s">
        <v>57</v>
      </c>
      <c r="C34" s="9" t="s">
        <v>58</v>
      </c>
      <c r="D34" s="9" t="s">
        <v>92</v>
      </c>
      <c r="R34">
        <f t="shared" si="0"/>
        <v>0</v>
      </c>
      <c r="AJ34">
        <f t="shared" si="1"/>
        <v>0</v>
      </c>
      <c r="AL34" s="3"/>
    </row>
    <row r="35" spans="1:41" ht="14.4" x14ac:dyDescent="0.3">
      <c r="A35" s="9" t="s">
        <v>56</v>
      </c>
      <c r="B35" s="9" t="s">
        <v>57</v>
      </c>
      <c r="C35" s="9" t="s">
        <v>58</v>
      </c>
      <c r="D35" s="9" t="s">
        <v>93</v>
      </c>
      <c r="E35" s="6">
        <v>1</v>
      </c>
      <c r="F35" s="6">
        <v>1</v>
      </c>
      <c r="R35">
        <f t="shared" si="0"/>
        <v>2</v>
      </c>
      <c r="AJ35">
        <f t="shared" si="1"/>
        <v>0</v>
      </c>
      <c r="AL35" s="3"/>
    </row>
    <row r="36" spans="1:41" ht="14.4" x14ac:dyDescent="0.3">
      <c r="A36" s="9" t="s">
        <v>56</v>
      </c>
      <c r="B36" s="9" t="s">
        <v>57</v>
      </c>
      <c r="C36" s="9" t="s">
        <v>58</v>
      </c>
      <c r="D36" s="9" t="s">
        <v>94</v>
      </c>
      <c r="R36">
        <f t="shared" si="0"/>
        <v>0</v>
      </c>
      <c r="AJ36">
        <f t="shared" si="1"/>
        <v>0</v>
      </c>
      <c r="AL36" s="3"/>
    </row>
    <row r="37" spans="1:41" ht="14.4" x14ac:dyDescent="0.3">
      <c r="A37" s="9" t="s">
        <v>56</v>
      </c>
      <c r="B37" s="9" t="s">
        <v>57</v>
      </c>
      <c r="C37" s="9" t="s">
        <v>58</v>
      </c>
      <c r="D37" s="9" t="s">
        <v>95</v>
      </c>
      <c r="R37">
        <f t="shared" si="0"/>
        <v>0</v>
      </c>
      <c r="AJ37">
        <f t="shared" si="1"/>
        <v>0</v>
      </c>
      <c r="AL37" s="3"/>
    </row>
    <row r="38" spans="1:41" ht="14.4" x14ac:dyDescent="0.3">
      <c r="A38" s="9" t="s">
        <v>56</v>
      </c>
      <c r="B38" s="9" t="s">
        <v>57</v>
      </c>
      <c r="C38" s="9" t="s">
        <v>58</v>
      </c>
      <c r="D38" s="9" t="s">
        <v>96</v>
      </c>
      <c r="R38">
        <f t="shared" si="0"/>
        <v>0</v>
      </c>
      <c r="AJ38">
        <f t="shared" si="1"/>
        <v>0</v>
      </c>
      <c r="AL38" s="3"/>
    </row>
    <row r="39" spans="1:41" ht="14.4" x14ac:dyDescent="0.3">
      <c r="A39" s="9" t="s">
        <v>56</v>
      </c>
      <c r="B39" s="9" t="s">
        <v>57</v>
      </c>
      <c r="C39" s="9" t="s">
        <v>58</v>
      </c>
      <c r="D39" s="9" t="s">
        <v>97</v>
      </c>
      <c r="R39">
        <f t="shared" si="0"/>
        <v>0</v>
      </c>
      <c r="AJ39">
        <f t="shared" si="1"/>
        <v>0</v>
      </c>
      <c r="AL39" s="3"/>
    </row>
    <row r="40" spans="1:41" ht="14.4" x14ac:dyDescent="0.3">
      <c r="A40" s="9" t="s">
        <v>56</v>
      </c>
      <c r="B40" s="9" t="s">
        <v>57</v>
      </c>
      <c r="C40" s="9" t="s">
        <v>58</v>
      </c>
      <c r="D40" s="9" t="s">
        <v>98</v>
      </c>
      <c r="R40">
        <f t="shared" si="0"/>
        <v>0</v>
      </c>
      <c r="AJ40">
        <f t="shared" si="1"/>
        <v>0</v>
      </c>
      <c r="AL40" s="3"/>
    </row>
    <row r="41" spans="1:41" ht="14.4" x14ac:dyDescent="0.3">
      <c r="A41" s="9" t="s">
        <v>56</v>
      </c>
      <c r="B41" s="9" t="s">
        <v>57</v>
      </c>
      <c r="C41" s="9" t="s">
        <v>58</v>
      </c>
      <c r="D41" s="9" t="s">
        <v>99</v>
      </c>
      <c r="R41">
        <f t="shared" si="0"/>
        <v>0</v>
      </c>
      <c r="AJ41">
        <f t="shared" si="1"/>
        <v>0</v>
      </c>
      <c r="AL41" s="3"/>
    </row>
    <row r="42" spans="1:41" ht="14.4" x14ac:dyDescent="0.3">
      <c r="A42" s="9" t="s">
        <v>56</v>
      </c>
      <c r="B42" s="9" t="s">
        <v>57</v>
      </c>
      <c r="C42" s="9" t="s">
        <v>80</v>
      </c>
      <c r="D42" s="9" t="s">
        <v>100</v>
      </c>
      <c r="R42">
        <f t="shared" si="0"/>
        <v>0</v>
      </c>
      <c r="AJ42">
        <f t="shared" si="1"/>
        <v>0</v>
      </c>
      <c r="AL42" s="3"/>
    </row>
    <row r="43" spans="1:41" ht="14.4" x14ac:dyDescent="0.3">
      <c r="A43" s="9" t="s">
        <v>56</v>
      </c>
      <c r="B43" s="9" t="s">
        <v>57</v>
      </c>
      <c r="C43" s="9" t="s">
        <v>58</v>
      </c>
      <c r="D43" s="9" t="s">
        <v>101</v>
      </c>
      <c r="R43">
        <f t="shared" si="0"/>
        <v>0</v>
      </c>
      <c r="AJ43">
        <f t="shared" si="1"/>
        <v>0</v>
      </c>
      <c r="AL43" s="3"/>
    </row>
    <row r="44" spans="1:41" ht="14.4" x14ac:dyDescent="0.3">
      <c r="A44" s="50" t="s">
        <v>56</v>
      </c>
      <c r="B44" s="50" t="s">
        <v>57</v>
      </c>
      <c r="C44" s="50" t="s">
        <v>80</v>
      </c>
      <c r="D44" s="50" t="s">
        <v>102</v>
      </c>
      <c r="E44" s="51">
        <v>1</v>
      </c>
      <c r="F44" s="51">
        <v>1</v>
      </c>
      <c r="G44" s="51">
        <v>1</v>
      </c>
      <c r="H44" s="51">
        <v>1</v>
      </c>
      <c r="I44" s="51">
        <v>1</v>
      </c>
      <c r="J44" s="51">
        <v>1</v>
      </c>
      <c r="K44" s="51">
        <v>1</v>
      </c>
      <c r="L44" s="51">
        <v>1</v>
      </c>
      <c r="M44" s="51">
        <v>1</v>
      </c>
      <c r="N44" s="52"/>
      <c r="O44" s="52"/>
      <c r="P44" s="52"/>
      <c r="Q44" s="52"/>
      <c r="R44" s="52">
        <f t="shared" si="0"/>
        <v>9</v>
      </c>
      <c r="S44" s="51">
        <v>50</v>
      </c>
      <c r="T44" s="52">
        <f t="shared" ref="T44:T45" si="14">5+5</f>
        <v>10</v>
      </c>
      <c r="U44" s="51">
        <v>60</v>
      </c>
      <c r="V44" s="52">
        <f t="shared" ref="V44:V45" si="15">25+5+5+5</f>
        <v>40</v>
      </c>
      <c r="W44" s="52">
        <f>65</f>
        <v>65</v>
      </c>
      <c r="X44" s="52">
        <f t="shared" ref="X44:X45" si="16">5+5+30+5</f>
        <v>45</v>
      </c>
      <c r="Y44" s="51">
        <v>45</v>
      </c>
      <c r="Z44" s="52">
        <f t="shared" ref="Z44:Z45" si="17">20+5+5+5</f>
        <v>35</v>
      </c>
      <c r="AA44" s="51">
        <v>60</v>
      </c>
      <c r="AB44" s="52">
        <f t="shared" ref="AB44:AB45" si="18">20+5+5+5</f>
        <v>35</v>
      </c>
      <c r="AC44" s="51">
        <v>55</v>
      </c>
      <c r="AD44" s="52">
        <f t="shared" ref="AD44:AD45" si="19">15+5+5+5</f>
        <v>30</v>
      </c>
      <c r="AE44" s="51">
        <v>50</v>
      </c>
      <c r="AF44" s="52">
        <f t="shared" ref="AF44:AF45" si="20">20+5+5+5</f>
        <v>35</v>
      </c>
      <c r="AG44" s="51">
        <v>50</v>
      </c>
      <c r="AH44" s="52">
        <f t="shared" ref="AH44:AH45" si="21">5+5</f>
        <v>10</v>
      </c>
      <c r="AI44" s="51">
        <v>20</v>
      </c>
      <c r="AJ44" s="52">
        <f t="shared" ref="AJ44:AJ45" si="22">SUM(S44:AI44)</f>
        <v>695</v>
      </c>
      <c r="AK44" s="51">
        <v>9</v>
      </c>
      <c r="AL44" s="53"/>
      <c r="AM44" s="52"/>
      <c r="AN44" s="52"/>
      <c r="AO44" s="52"/>
    </row>
    <row r="45" spans="1:41" ht="14.4" x14ac:dyDescent="0.3">
      <c r="A45" s="50" t="s">
        <v>56</v>
      </c>
      <c r="B45" s="50" t="s">
        <v>57</v>
      </c>
      <c r="C45" s="50" t="s">
        <v>80</v>
      </c>
      <c r="D45" s="50" t="s">
        <v>103</v>
      </c>
      <c r="E45" s="51">
        <v>1</v>
      </c>
      <c r="F45" s="51">
        <v>1</v>
      </c>
      <c r="G45" s="51">
        <v>1</v>
      </c>
      <c r="H45" s="51">
        <v>1</v>
      </c>
      <c r="I45" s="51">
        <v>1</v>
      </c>
      <c r="J45" s="51">
        <v>1</v>
      </c>
      <c r="K45" s="51">
        <v>1</v>
      </c>
      <c r="L45" s="51">
        <v>1</v>
      </c>
      <c r="M45" s="51">
        <v>1</v>
      </c>
      <c r="N45" s="52"/>
      <c r="O45" s="52"/>
      <c r="P45" s="52"/>
      <c r="Q45" s="52"/>
      <c r="R45" s="52">
        <f t="shared" si="0"/>
        <v>9</v>
      </c>
      <c r="S45" s="51">
        <v>50</v>
      </c>
      <c r="T45" s="52">
        <f t="shared" si="14"/>
        <v>10</v>
      </c>
      <c r="U45" s="51">
        <v>60</v>
      </c>
      <c r="V45" s="52">
        <f t="shared" si="15"/>
        <v>40</v>
      </c>
      <c r="W45" s="51">
        <v>65</v>
      </c>
      <c r="X45" s="52">
        <f t="shared" si="16"/>
        <v>45</v>
      </c>
      <c r="Y45" s="51">
        <v>45</v>
      </c>
      <c r="Z45" s="52">
        <f t="shared" si="17"/>
        <v>35</v>
      </c>
      <c r="AA45" s="51">
        <v>60</v>
      </c>
      <c r="AB45" s="52">
        <f t="shared" si="18"/>
        <v>35</v>
      </c>
      <c r="AC45" s="51">
        <v>55</v>
      </c>
      <c r="AD45" s="52">
        <f t="shared" si="19"/>
        <v>30</v>
      </c>
      <c r="AE45" s="51">
        <v>50</v>
      </c>
      <c r="AF45" s="52">
        <f t="shared" si="20"/>
        <v>35</v>
      </c>
      <c r="AG45" s="51">
        <v>50</v>
      </c>
      <c r="AH45" s="52">
        <f t="shared" si="21"/>
        <v>10</v>
      </c>
      <c r="AI45" s="51">
        <v>20</v>
      </c>
      <c r="AJ45" s="52">
        <f t="shared" si="22"/>
        <v>695</v>
      </c>
      <c r="AK45" s="51">
        <v>7.75</v>
      </c>
      <c r="AL45" s="53"/>
      <c r="AM45" s="52"/>
      <c r="AN45" s="52"/>
      <c r="AO45" s="52"/>
    </row>
    <row r="46" spans="1:41" ht="14.4" x14ac:dyDescent="0.3">
      <c r="A46" s="54" t="s">
        <v>56</v>
      </c>
      <c r="B46" s="54" t="s">
        <v>57</v>
      </c>
      <c r="C46" s="54" t="s">
        <v>80</v>
      </c>
      <c r="D46" s="54" t="s">
        <v>104</v>
      </c>
      <c r="E46" s="55">
        <v>1</v>
      </c>
      <c r="F46" s="55">
        <v>1</v>
      </c>
      <c r="G46" s="55">
        <v>1</v>
      </c>
      <c r="H46" s="55">
        <v>1</v>
      </c>
      <c r="I46" s="55">
        <v>0</v>
      </c>
      <c r="J46" s="55">
        <v>1</v>
      </c>
      <c r="K46" s="55">
        <v>1</v>
      </c>
      <c r="L46" s="55">
        <v>1</v>
      </c>
      <c r="M46" s="55">
        <v>0</v>
      </c>
      <c r="N46" s="55">
        <v>1</v>
      </c>
      <c r="O46" s="56"/>
      <c r="P46" s="56"/>
      <c r="Q46" s="56"/>
      <c r="R46" s="56">
        <f t="shared" si="0"/>
        <v>8</v>
      </c>
      <c r="S46" s="55">
        <v>50</v>
      </c>
      <c r="T46" s="55">
        <v>0</v>
      </c>
      <c r="U46" s="55">
        <v>60</v>
      </c>
      <c r="V46" s="55">
        <v>5</v>
      </c>
      <c r="W46" s="55">
        <v>65</v>
      </c>
      <c r="X46" s="55">
        <v>5</v>
      </c>
      <c r="Y46" s="55">
        <v>45</v>
      </c>
      <c r="Z46" s="55">
        <v>20</v>
      </c>
      <c r="AA46" s="55">
        <v>54</v>
      </c>
      <c r="AB46" s="55">
        <v>0</v>
      </c>
      <c r="AC46" s="56"/>
      <c r="AD46" s="56"/>
      <c r="AE46" s="55">
        <v>50</v>
      </c>
      <c r="AF46" s="56">
        <f t="shared" ref="AF46:AF47" si="23">5+10+5</f>
        <v>20</v>
      </c>
      <c r="AG46" s="56"/>
      <c r="AH46" s="56"/>
      <c r="AI46" s="56"/>
      <c r="AJ46" s="56">
        <f t="shared" ref="AJ46:AJ50" si="24">SUM(S46:AH46)</f>
        <v>374</v>
      </c>
      <c r="AK46" s="55">
        <v>4.75</v>
      </c>
      <c r="AL46" s="57"/>
      <c r="AM46" s="56"/>
      <c r="AN46" s="56"/>
      <c r="AO46" s="56"/>
    </row>
    <row r="47" spans="1:41" ht="14.4" x14ac:dyDescent="0.3">
      <c r="A47" s="54" t="s">
        <v>56</v>
      </c>
      <c r="B47" s="54" t="s">
        <v>57</v>
      </c>
      <c r="C47" s="54" t="s">
        <v>80</v>
      </c>
      <c r="D47" s="54" t="s">
        <v>105</v>
      </c>
      <c r="E47" s="55">
        <v>1</v>
      </c>
      <c r="F47" s="55">
        <v>1</v>
      </c>
      <c r="G47" s="55">
        <v>1</v>
      </c>
      <c r="H47" s="55">
        <v>1</v>
      </c>
      <c r="I47" s="55">
        <v>0</v>
      </c>
      <c r="J47" s="55">
        <v>1</v>
      </c>
      <c r="K47" s="55">
        <v>1</v>
      </c>
      <c r="L47" s="55">
        <v>1</v>
      </c>
      <c r="M47" s="55">
        <v>0</v>
      </c>
      <c r="N47" s="55">
        <v>1</v>
      </c>
      <c r="O47" s="56"/>
      <c r="P47" s="56"/>
      <c r="Q47" s="56"/>
      <c r="R47" s="56">
        <f t="shared" si="0"/>
        <v>8</v>
      </c>
      <c r="S47" s="55">
        <v>50</v>
      </c>
      <c r="T47" s="55">
        <v>0</v>
      </c>
      <c r="U47" s="55">
        <v>60</v>
      </c>
      <c r="V47" s="55">
        <v>5</v>
      </c>
      <c r="W47" s="55">
        <v>65</v>
      </c>
      <c r="X47" s="55">
        <v>5</v>
      </c>
      <c r="Y47" s="55">
        <v>45</v>
      </c>
      <c r="Z47" s="55">
        <v>20</v>
      </c>
      <c r="AA47" s="55">
        <v>54</v>
      </c>
      <c r="AB47" s="55">
        <v>0</v>
      </c>
      <c r="AC47" s="56"/>
      <c r="AD47" s="56"/>
      <c r="AE47" s="55">
        <v>50</v>
      </c>
      <c r="AF47" s="56">
        <f t="shared" si="23"/>
        <v>20</v>
      </c>
      <c r="AG47" s="56"/>
      <c r="AH47" s="56"/>
      <c r="AI47" s="56"/>
      <c r="AJ47" s="56">
        <f t="shared" si="24"/>
        <v>374</v>
      </c>
      <c r="AK47" s="55">
        <v>7.75</v>
      </c>
      <c r="AL47" s="57"/>
      <c r="AM47" s="56"/>
      <c r="AN47" s="56"/>
      <c r="AO47" s="56"/>
    </row>
    <row r="48" spans="1:41" ht="14.4" x14ac:dyDescent="0.3">
      <c r="A48" s="14" t="s">
        <v>56</v>
      </c>
      <c r="B48" s="14" t="s">
        <v>57</v>
      </c>
      <c r="C48" s="14" t="s">
        <v>80</v>
      </c>
      <c r="D48" s="14" t="s">
        <v>106</v>
      </c>
      <c r="E48" s="15">
        <v>1</v>
      </c>
      <c r="F48" s="15">
        <v>1</v>
      </c>
      <c r="G48" s="15">
        <v>1</v>
      </c>
      <c r="H48" s="15">
        <v>1</v>
      </c>
      <c r="I48" s="15">
        <v>0</v>
      </c>
      <c r="J48" s="15">
        <v>1</v>
      </c>
      <c r="K48" s="15">
        <v>1</v>
      </c>
      <c r="L48" s="15">
        <v>1</v>
      </c>
      <c r="M48" s="15"/>
      <c r="N48" s="16"/>
      <c r="O48" s="16"/>
      <c r="P48" s="16"/>
      <c r="Q48" s="16"/>
      <c r="R48" s="16">
        <f t="shared" si="0"/>
        <v>7</v>
      </c>
      <c r="S48" s="15">
        <v>35</v>
      </c>
      <c r="T48" s="15">
        <v>0</v>
      </c>
      <c r="U48" s="15">
        <v>30</v>
      </c>
      <c r="V48" s="15">
        <v>0</v>
      </c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>
        <f t="shared" si="24"/>
        <v>65</v>
      </c>
      <c r="AK48" s="16"/>
      <c r="AL48" s="18"/>
      <c r="AM48" s="16"/>
      <c r="AN48" s="16"/>
      <c r="AO48" s="16"/>
    </row>
    <row r="49" spans="1:41" ht="14.4" x14ac:dyDescent="0.3">
      <c r="A49" s="29" t="s">
        <v>56</v>
      </c>
      <c r="B49" s="29" t="s">
        <v>57</v>
      </c>
      <c r="C49" s="29" t="s">
        <v>80</v>
      </c>
      <c r="D49" s="29" t="s">
        <v>107</v>
      </c>
      <c r="E49" s="30">
        <v>1</v>
      </c>
      <c r="F49" s="30">
        <v>1</v>
      </c>
      <c r="G49" s="30">
        <v>1</v>
      </c>
      <c r="H49" s="30">
        <v>0</v>
      </c>
      <c r="I49" s="30">
        <v>1</v>
      </c>
      <c r="J49" s="30">
        <v>1</v>
      </c>
      <c r="K49" s="30">
        <v>0</v>
      </c>
      <c r="L49" s="30">
        <v>1</v>
      </c>
      <c r="M49" s="30">
        <v>1</v>
      </c>
      <c r="N49" s="30">
        <v>0</v>
      </c>
      <c r="O49" s="30">
        <v>1</v>
      </c>
      <c r="P49" s="31"/>
      <c r="Q49" s="31"/>
      <c r="R49" s="31">
        <f t="shared" si="0"/>
        <v>8</v>
      </c>
      <c r="S49" s="30">
        <v>50</v>
      </c>
      <c r="T49" s="30">
        <v>5</v>
      </c>
      <c r="U49" s="30">
        <v>58</v>
      </c>
      <c r="V49" s="30">
        <v>5</v>
      </c>
      <c r="W49" s="30">
        <v>65</v>
      </c>
      <c r="X49" s="31">
        <f t="shared" ref="X49:X50" si="25">5+3</f>
        <v>8</v>
      </c>
      <c r="Y49" s="30">
        <v>45</v>
      </c>
      <c r="Z49" s="30">
        <v>5</v>
      </c>
      <c r="AA49" s="30">
        <v>45</v>
      </c>
      <c r="AB49" s="30">
        <v>0</v>
      </c>
      <c r="AC49" s="30">
        <v>55</v>
      </c>
      <c r="AD49" s="31">
        <f>15+5</f>
        <v>20</v>
      </c>
      <c r="AE49" s="30">
        <v>50</v>
      </c>
      <c r="AF49" s="30">
        <v>5</v>
      </c>
      <c r="AG49" s="31"/>
      <c r="AH49" s="31"/>
      <c r="AI49" s="31"/>
      <c r="AJ49" s="31">
        <f t="shared" si="24"/>
        <v>416</v>
      </c>
      <c r="AK49" s="30">
        <v>7.75</v>
      </c>
      <c r="AL49" s="32"/>
      <c r="AM49" s="31"/>
      <c r="AN49" s="31"/>
      <c r="AO49" s="31"/>
    </row>
    <row r="50" spans="1:41" ht="14.4" x14ac:dyDescent="0.3">
      <c r="A50" s="29" t="s">
        <v>56</v>
      </c>
      <c r="B50" s="29" t="s">
        <v>57</v>
      </c>
      <c r="C50" s="29" t="s">
        <v>80</v>
      </c>
      <c r="D50" s="29" t="s">
        <v>108</v>
      </c>
      <c r="E50" s="30">
        <v>1</v>
      </c>
      <c r="F50" s="30">
        <v>1</v>
      </c>
      <c r="G50" s="30">
        <v>1</v>
      </c>
      <c r="H50" s="30">
        <v>1</v>
      </c>
      <c r="I50" s="30">
        <v>1</v>
      </c>
      <c r="J50" s="30">
        <v>1</v>
      </c>
      <c r="K50" s="30">
        <v>0</v>
      </c>
      <c r="L50" s="30">
        <v>1</v>
      </c>
      <c r="M50" s="30">
        <v>1</v>
      </c>
      <c r="N50" s="30">
        <v>0</v>
      </c>
      <c r="O50" s="30">
        <v>1</v>
      </c>
      <c r="P50" s="31"/>
      <c r="Q50" s="31"/>
      <c r="R50" s="31">
        <f t="shared" si="0"/>
        <v>9</v>
      </c>
      <c r="S50" s="30">
        <v>50</v>
      </c>
      <c r="T50" s="30">
        <v>5</v>
      </c>
      <c r="U50" s="30">
        <v>58</v>
      </c>
      <c r="V50" s="30">
        <v>5</v>
      </c>
      <c r="W50" s="30">
        <v>65</v>
      </c>
      <c r="X50" s="31">
        <f t="shared" si="25"/>
        <v>8</v>
      </c>
      <c r="Y50" s="30">
        <v>45</v>
      </c>
      <c r="Z50" s="30">
        <v>5</v>
      </c>
      <c r="AA50" s="30">
        <v>45</v>
      </c>
      <c r="AB50" s="30">
        <v>0</v>
      </c>
      <c r="AC50" s="30">
        <v>55</v>
      </c>
      <c r="AD50" s="31">
        <f>20</f>
        <v>20</v>
      </c>
      <c r="AE50" s="30">
        <v>50</v>
      </c>
      <c r="AF50" s="30">
        <v>5</v>
      </c>
      <c r="AG50" s="31"/>
      <c r="AH50" s="31"/>
      <c r="AI50" s="31"/>
      <c r="AJ50" s="31">
        <f t="shared" si="24"/>
        <v>416</v>
      </c>
      <c r="AK50" s="30">
        <v>5</v>
      </c>
      <c r="AL50" s="32"/>
      <c r="AM50" s="31"/>
      <c r="AN50" s="31"/>
      <c r="AO50" s="31"/>
    </row>
    <row r="51" spans="1:41" ht="14.4" x14ac:dyDescent="0.3">
      <c r="A51" s="58" t="s">
        <v>56</v>
      </c>
      <c r="B51" s="58" t="s">
        <v>57</v>
      </c>
      <c r="C51" s="58" t="s">
        <v>80</v>
      </c>
      <c r="D51" s="58" t="s">
        <v>109</v>
      </c>
      <c r="E51" s="59">
        <v>1</v>
      </c>
      <c r="F51" s="59">
        <v>1</v>
      </c>
      <c r="G51" s="59">
        <v>1</v>
      </c>
      <c r="H51" s="59">
        <v>1</v>
      </c>
      <c r="I51" s="59">
        <v>1</v>
      </c>
      <c r="J51" s="59">
        <v>0</v>
      </c>
      <c r="K51" s="59">
        <v>0</v>
      </c>
      <c r="L51" s="59">
        <v>0</v>
      </c>
      <c r="M51" s="60"/>
      <c r="N51" s="60"/>
      <c r="O51" s="59">
        <v>1</v>
      </c>
      <c r="P51" s="59"/>
      <c r="Q51" s="60"/>
      <c r="R51" s="60">
        <f t="shared" si="0"/>
        <v>6</v>
      </c>
      <c r="S51" s="59">
        <v>50</v>
      </c>
      <c r="T51" s="59">
        <v>5</v>
      </c>
      <c r="U51" s="59">
        <v>60</v>
      </c>
      <c r="V51" s="59">
        <v>5</v>
      </c>
      <c r="W51" s="59">
        <v>65</v>
      </c>
      <c r="X51" s="59">
        <f t="shared" ref="X51:X54" si="26">30+5</f>
        <v>35</v>
      </c>
      <c r="Y51" s="59">
        <v>45</v>
      </c>
      <c r="Z51" s="60">
        <f t="shared" ref="Z51:Z52" si="27">5+20+5</f>
        <v>30</v>
      </c>
      <c r="AA51" s="59">
        <v>60</v>
      </c>
      <c r="AB51" s="60">
        <f t="shared" ref="AB51:AB52" si="28">5+5</f>
        <v>10</v>
      </c>
      <c r="AC51" s="59">
        <v>55</v>
      </c>
      <c r="AD51" s="59">
        <f t="shared" ref="AD51:AD52" si="29">15+5</f>
        <v>20</v>
      </c>
      <c r="AE51" s="59">
        <v>50</v>
      </c>
      <c r="AF51" s="59">
        <v>5</v>
      </c>
      <c r="AG51" s="60">
        <f t="shared" ref="AG51:AG52" si="30">50</f>
        <v>50</v>
      </c>
      <c r="AH51" s="59">
        <v>5</v>
      </c>
      <c r="AI51" s="59">
        <v>25</v>
      </c>
      <c r="AJ51" s="60">
        <f t="shared" ref="AJ51:AJ54" si="31">SUM(S51:AI51)</f>
        <v>575</v>
      </c>
      <c r="AK51" s="59">
        <v>8.5</v>
      </c>
      <c r="AL51" s="61"/>
      <c r="AM51" s="60"/>
      <c r="AN51" s="60"/>
      <c r="AO51" s="60"/>
    </row>
    <row r="52" spans="1:41" ht="14.4" x14ac:dyDescent="0.3">
      <c r="A52" s="58" t="s">
        <v>56</v>
      </c>
      <c r="B52" s="58" t="s">
        <v>57</v>
      </c>
      <c r="C52" s="58" t="s">
        <v>80</v>
      </c>
      <c r="D52" s="58" t="s">
        <v>110</v>
      </c>
      <c r="E52" s="59">
        <v>1</v>
      </c>
      <c r="F52" s="59">
        <v>1</v>
      </c>
      <c r="G52" s="59">
        <v>1</v>
      </c>
      <c r="H52" s="59">
        <v>1</v>
      </c>
      <c r="I52" s="59">
        <v>1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1</v>
      </c>
      <c r="P52" s="59"/>
      <c r="Q52" s="60"/>
      <c r="R52" s="60">
        <f t="shared" si="0"/>
        <v>6</v>
      </c>
      <c r="S52" s="59">
        <v>50</v>
      </c>
      <c r="T52" s="59">
        <v>5</v>
      </c>
      <c r="U52" s="59">
        <v>60</v>
      </c>
      <c r="V52" s="59">
        <v>5</v>
      </c>
      <c r="W52" s="59">
        <v>65</v>
      </c>
      <c r="X52" s="59">
        <f t="shared" si="26"/>
        <v>35</v>
      </c>
      <c r="Y52" s="59">
        <v>45</v>
      </c>
      <c r="Z52" s="60">
        <f t="shared" si="27"/>
        <v>30</v>
      </c>
      <c r="AA52" s="59">
        <v>60</v>
      </c>
      <c r="AB52" s="60">
        <f t="shared" si="28"/>
        <v>10</v>
      </c>
      <c r="AC52" s="59">
        <v>55</v>
      </c>
      <c r="AD52" s="60">
        <f t="shared" si="29"/>
        <v>20</v>
      </c>
      <c r="AE52" s="59">
        <v>50</v>
      </c>
      <c r="AF52" s="60">
        <f>5</f>
        <v>5</v>
      </c>
      <c r="AG52" s="60">
        <f t="shared" si="30"/>
        <v>50</v>
      </c>
      <c r="AH52" s="59">
        <v>5</v>
      </c>
      <c r="AI52" s="59">
        <v>25</v>
      </c>
      <c r="AJ52" s="60">
        <f t="shared" si="31"/>
        <v>575</v>
      </c>
      <c r="AK52" s="59">
        <v>8.25</v>
      </c>
      <c r="AL52" s="61"/>
      <c r="AM52" s="60"/>
      <c r="AN52" s="60"/>
      <c r="AO52" s="60"/>
    </row>
    <row r="53" spans="1:41" ht="14.4" x14ac:dyDescent="0.3">
      <c r="A53" s="62" t="s">
        <v>56</v>
      </c>
      <c r="B53" s="62" t="s">
        <v>57</v>
      </c>
      <c r="C53" s="62" t="s">
        <v>80</v>
      </c>
      <c r="D53" s="62" t="s">
        <v>111</v>
      </c>
      <c r="E53" s="63">
        <v>1</v>
      </c>
      <c r="F53" s="63">
        <v>1</v>
      </c>
      <c r="G53" s="63">
        <v>1</v>
      </c>
      <c r="H53" s="63">
        <v>1</v>
      </c>
      <c r="I53" s="63">
        <v>1</v>
      </c>
      <c r="J53" s="63">
        <v>1</v>
      </c>
      <c r="K53" s="63">
        <v>1</v>
      </c>
      <c r="L53" s="63">
        <v>1</v>
      </c>
      <c r="M53" s="63">
        <v>1</v>
      </c>
      <c r="N53" s="63">
        <v>1</v>
      </c>
      <c r="O53" s="63">
        <v>1</v>
      </c>
      <c r="P53" s="64"/>
      <c r="Q53" s="64"/>
      <c r="R53" s="64">
        <f t="shared" si="0"/>
        <v>11</v>
      </c>
      <c r="S53" s="63">
        <v>50</v>
      </c>
      <c r="T53" s="63">
        <v>5</v>
      </c>
      <c r="U53" s="63">
        <v>60</v>
      </c>
      <c r="V53" s="63">
        <v>5</v>
      </c>
      <c r="W53" s="63">
        <v>65</v>
      </c>
      <c r="X53" s="64">
        <f t="shared" si="26"/>
        <v>35</v>
      </c>
      <c r="Y53" s="63">
        <v>45</v>
      </c>
      <c r="Z53" s="64">
        <f t="shared" ref="Z53:Z54" si="32">5+20</f>
        <v>25</v>
      </c>
      <c r="AA53" s="63">
        <v>60</v>
      </c>
      <c r="AB53" s="63">
        <v>5</v>
      </c>
      <c r="AC53" s="63">
        <v>55</v>
      </c>
      <c r="AD53" s="64">
        <f t="shared" ref="AD53:AD54" si="33">15+5+5</f>
        <v>25</v>
      </c>
      <c r="AE53" s="63">
        <v>50</v>
      </c>
      <c r="AF53" s="64">
        <f t="shared" ref="AF53:AF54" si="34">20+5</f>
        <v>25</v>
      </c>
      <c r="AG53" s="63">
        <v>50</v>
      </c>
      <c r="AH53" s="64">
        <f t="shared" ref="AH53:AH54" si="35">5+5</f>
        <v>10</v>
      </c>
      <c r="AI53" s="63">
        <v>15</v>
      </c>
      <c r="AJ53" s="64">
        <f t="shared" si="31"/>
        <v>585</v>
      </c>
      <c r="AK53" s="63">
        <v>6.75</v>
      </c>
      <c r="AL53" s="65"/>
      <c r="AM53" s="64"/>
      <c r="AN53" s="64"/>
      <c r="AO53" s="64"/>
    </row>
    <row r="54" spans="1:41" ht="14.4" x14ac:dyDescent="0.3">
      <c r="A54" s="62" t="s">
        <v>56</v>
      </c>
      <c r="B54" s="62" t="s">
        <v>57</v>
      </c>
      <c r="C54" s="62" t="s">
        <v>80</v>
      </c>
      <c r="D54" s="62" t="s">
        <v>112</v>
      </c>
      <c r="E54" s="63">
        <v>1</v>
      </c>
      <c r="F54" s="63">
        <v>1</v>
      </c>
      <c r="G54" s="63">
        <v>1</v>
      </c>
      <c r="H54" s="63">
        <v>1</v>
      </c>
      <c r="I54" s="63">
        <v>1</v>
      </c>
      <c r="J54" s="63">
        <v>1</v>
      </c>
      <c r="K54" s="63">
        <v>0</v>
      </c>
      <c r="L54" s="63">
        <v>1</v>
      </c>
      <c r="M54" s="63"/>
      <c r="N54" s="64"/>
      <c r="O54" s="64"/>
      <c r="P54" s="64"/>
      <c r="Q54" s="64"/>
      <c r="R54" s="64">
        <f t="shared" si="0"/>
        <v>7</v>
      </c>
      <c r="S54" s="63">
        <v>50</v>
      </c>
      <c r="T54" s="63">
        <v>5</v>
      </c>
      <c r="U54" s="63">
        <v>60</v>
      </c>
      <c r="V54" s="63">
        <v>5</v>
      </c>
      <c r="W54" s="63">
        <v>65</v>
      </c>
      <c r="X54" s="64">
        <f t="shared" si="26"/>
        <v>35</v>
      </c>
      <c r="Y54" s="63">
        <v>45</v>
      </c>
      <c r="Z54" s="64">
        <f t="shared" si="32"/>
        <v>25</v>
      </c>
      <c r="AA54" s="63">
        <v>60</v>
      </c>
      <c r="AB54" s="63">
        <v>5</v>
      </c>
      <c r="AC54" s="63">
        <v>55</v>
      </c>
      <c r="AD54" s="64">
        <f t="shared" si="33"/>
        <v>25</v>
      </c>
      <c r="AE54" s="63">
        <v>50</v>
      </c>
      <c r="AF54" s="64">
        <f t="shared" si="34"/>
        <v>25</v>
      </c>
      <c r="AG54" s="63">
        <v>50</v>
      </c>
      <c r="AH54" s="64">
        <f t="shared" si="35"/>
        <v>10</v>
      </c>
      <c r="AI54" s="63">
        <v>15</v>
      </c>
      <c r="AJ54" s="64">
        <f t="shared" si="31"/>
        <v>585</v>
      </c>
      <c r="AK54" s="63">
        <v>3</v>
      </c>
      <c r="AL54" s="65"/>
      <c r="AM54" s="64"/>
      <c r="AN54" s="64"/>
      <c r="AO54" s="64"/>
    </row>
    <row r="55" spans="1:41" ht="14.4" x14ac:dyDescent="0.3">
      <c r="A55" s="66" t="s">
        <v>56</v>
      </c>
      <c r="B55" s="66" t="s">
        <v>57</v>
      </c>
      <c r="C55" s="66" t="s">
        <v>80</v>
      </c>
      <c r="D55" s="66" t="s">
        <v>113</v>
      </c>
      <c r="E55" s="67">
        <v>1</v>
      </c>
      <c r="F55" s="67">
        <v>1</v>
      </c>
      <c r="G55" s="68">
        <v>0</v>
      </c>
      <c r="H55" s="67">
        <v>1</v>
      </c>
      <c r="I55" s="68">
        <v>0</v>
      </c>
      <c r="J55" s="67">
        <v>1</v>
      </c>
      <c r="K55" s="67">
        <v>1</v>
      </c>
      <c r="L55" s="69">
        <v>1</v>
      </c>
      <c r="M55" s="68">
        <v>1</v>
      </c>
      <c r="N55" s="68">
        <v>0</v>
      </c>
      <c r="O55" s="68">
        <v>1</v>
      </c>
      <c r="P55" s="68">
        <v>1</v>
      </c>
      <c r="Q55" s="70"/>
      <c r="R55" s="69">
        <f t="shared" si="0"/>
        <v>9</v>
      </c>
      <c r="S55" s="69">
        <f t="shared" ref="S55:S56" si="36">50</f>
        <v>50</v>
      </c>
      <c r="T55" s="69">
        <f>5+3</f>
        <v>8</v>
      </c>
      <c r="U55" s="67">
        <v>60</v>
      </c>
      <c r="V55" s="67">
        <v>5</v>
      </c>
      <c r="W55" s="67">
        <v>65</v>
      </c>
      <c r="X55" s="67">
        <v>5</v>
      </c>
      <c r="Y55" s="67">
        <v>45</v>
      </c>
      <c r="Z55" s="67">
        <v>20</v>
      </c>
      <c r="AA55" s="69">
        <v>60</v>
      </c>
      <c r="AB55" s="69">
        <v>0</v>
      </c>
      <c r="AC55" s="68">
        <v>55</v>
      </c>
      <c r="AD55" s="70">
        <f>15+5</f>
        <v>20</v>
      </c>
      <c r="AE55" s="68">
        <v>50</v>
      </c>
      <c r="AF55" s="68">
        <v>0</v>
      </c>
      <c r="AG55" s="68">
        <v>50</v>
      </c>
      <c r="AH55" s="68">
        <v>5</v>
      </c>
      <c r="AI55" s="70"/>
      <c r="AJ55" s="69">
        <f>SUM(S55:AH55)</f>
        <v>498</v>
      </c>
      <c r="AK55" s="68">
        <v>5.4</v>
      </c>
      <c r="AL55" s="71"/>
      <c r="AM55" s="70"/>
      <c r="AN55" s="70"/>
      <c r="AO55" s="70"/>
    </row>
    <row r="56" spans="1:41" ht="14.4" x14ac:dyDescent="0.3">
      <c r="A56" s="58" t="s">
        <v>56</v>
      </c>
      <c r="B56" s="58" t="s">
        <v>57</v>
      </c>
      <c r="C56" s="58" t="s">
        <v>80</v>
      </c>
      <c r="D56" s="58" t="s">
        <v>114</v>
      </c>
      <c r="E56" s="59">
        <v>1</v>
      </c>
      <c r="F56" s="59">
        <v>1</v>
      </c>
      <c r="G56" s="59">
        <v>1</v>
      </c>
      <c r="H56" s="59">
        <v>0</v>
      </c>
      <c r="I56" s="59">
        <v>1</v>
      </c>
      <c r="J56" s="59">
        <v>0</v>
      </c>
      <c r="K56" s="59">
        <v>0</v>
      </c>
      <c r="L56" s="59">
        <v>0</v>
      </c>
      <c r="M56" s="60"/>
      <c r="N56" s="60"/>
      <c r="O56" s="60"/>
      <c r="P56" s="59">
        <v>1</v>
      </c>
      <c r="Q56" s="60"/>
      <c r="R56" s="60">
        <f t="shared" si="0"/>
        <v>5</v>
      </c>
      <c r="S56" s="60">
        <f t="shared" si="36"/>
        <v>50</v>
      </c>
      <c r="T56" s="60">
        <f>5+5+5</f>
        <v>15</v>
      </c>
      <c r="U56" s="59">
        <v>60</v>
      </c>
      <c r="V56" s="60">
        <f>25+5+5+5</f>
        <v>40</v>
      </c>
      <c r="W56" s="59">
        <v>65</v>
      </c>
      <c r="X56" s="59">
        <f>5+5+5+30</f>
        <v>45</v>
      </c>
      <c r="Y56" s="59">
        <v>45</v>
      </c>
      <c r="Z56" s="59">
        <f>5+25+5</f>
        <v>35</v>
      </c>
      <c r="AA56" s="59">
        <v>58</v>
      </c>
      <c r="AB56" s="59">
        <f>5+5</f>
        <v>10</v>
      </c>
      <c r="AC56" s="59">
        <v>50</v>
      </c>
      <c r="AD56" s="60">
        <f>15+5+5+5</f>
        <v>30</v>
      </c>
      <c r="AE56" s="59">
        <v>50</v>
      </c>
      <c r="AF56" s="59">
        <f>5+5</f>
        <v>10</v>
      </c>
      <c r="AG56" s="59">
        <v>50</v>
      </c>
      <c r="AH56" s="60">
        <f>5+5+5</f>
        <v>15</v>
      </c>
      <c r="AI56" s="59">
        <v>25</v>
      </c>
      <c r="AJ56" s="60">
        <f>SUM(S56:AI56)</f>
        <v>653</v>
      </c>
      <c r="AK56" s="59">
        <v>5</v>
      </c>
      <c r="AL56" s="72">
        <v>8.75</v>
      </c>
      <c r="AM56" s="60"/>
      <c r="AN56" s="60"/>
      <c r="AO56" s="60"/>
    </row>
    <row r="57" spans="1:41" ht="14.4" x14ac:dyDescent="0.3">
      <c r="A57" s="45" t="s">
        <v>56</v>
      </c>
      <c r="B57" s="45" t="s">
        <v>57</v>
      </c>
      <c r="C57" s="45" t="s">
        <v>80</v>
      </c>
      <c r="D57" s="45" t="s">
        <v>115</v>
      </c>
      <c r="E57" s="46">
        <v>0</v>
      </c>
      <c r="F57" s="46">
        <v>0</v>
      </c>
      <c r="G57" s="46">
        <v>1</v>
      </c>
      <c r="H57" s="46">
        <v>0</v>
      </c>
      <c r="I57" s="46">
        <v>1</v>
      </c>
      <c r="J57" s="46">
        <v>0</v>
      </c>
      <c r="K57" s="46">
        <v>1</v>
      </c>
      <c r="L57" s="46">
        <v>0</v>
      </c>
      <c r="M57" s="47"/>
      <c r="N57" s="47"/>
      <c r="O57" s="47"/>
      <c r="P57" s="47"/>
      <c r="Q57" s="47"/>
      <c r="R57" s="47">
        <f t="shared" si="0"/>
        <v>3</v>
      </c>
      <c r="S57" s="46">
        <v>50</v>
      </c>
      <c r="T57" s="46">
        <v>0</v>
      </c>
      <c r="U57" s="46">
        <v>45</v>
      </c>
      <c r="V57" s="46">
        <v>0</v>
      </c>
      <c r="W57" s="46">
        <v>65</v>
      </c>
      <c r="X57" s="46">
        <v>5</v>
      </c>
      <c r="Y57" s="46">
        <v>45</v>
      </c>
      <c r="Z57" s="46">
        <v>5</v>
      </c>
      <c r="AA57" s="47"/>
      <c r="AB57" s="47"/>
      <c r="AC57" s="47"/>
      <c r="AD57" s="47"/>
      <c r="AE57" s="47"/>
      <c r="AF57" s="47"/>
      <c r="AG57" s="47"/>
      <c r="AH57" s="47"/>
      <c r="AI57" s="47"/>
      <c r="AJ57" s="47">
        <f t="shared" ref="AJ57:AJ77" si="37">SUM(S57:AH57)</f>
        <v>215</v>
      </c>
      <c r="AK57" s="46">
        <v>5.4</v>
      </c>
      <c r="AL57" s="49"/>
      <c r="AM57" s="47"/>
      <c r="AN57" s="47"/>
      <c r="AO57" s="47"/>
    </row>
    <row r="58" spans="1:41" ht="14.4" x14ac:dyDescent="0.3">
      <c r="A58" s="45" t="s">
        <v>56</v>
      </c>
      <c r="B58" s="45" t="s">
        <v>57</v>
      </c>
      <c r="C58" s="45" t="s">
        <v>80</v>
      </c>
      <c r="D58" s="45" t="s">
        <v>116</v>
      </c>
      <c r="E58" s="46">
        <v>1</v>
      </c>
      <c r="F58" s="46">
        <v>0</v>
      </c>
      <c r="G58" s="46">
        <v>1</v>
      </c>
      <c r="H58" s="46">
        <v>0</v>
      </c>
      <c r="I58" s="46">
        <v>1</v>
      </c>
      <c r="J58" s="46">
        <v>0</v>
      </c>
      <c r="K58" s="46">
        <v>1</v>
      </c>
      <c r="L58" s="46">
        <v>0</v>
      </c>
      <c r="M58" s="47"/>
      <c r="N58" s="47"/>
      <c r="O58" s="47"/>
      <c r="P58" s="47"/>
      <c r="Q58" s="47"/>
      <c r="R58" s="47">
        <f t="shared" si="0"/>
        <v>4</v>
      </c>
      <c r="S58" s="46">
        <v>50</v>
      </c>
      <c r="T58" s="46">
        <v>0</v>
      </c>
      <c r="U58" s="46">
        <v>45</v>
      </c>
      <c r="V58" s="46">
        <v>0</v>
      </c>
      <c r="W58" s="46">
        <v>65</v>
      </c>
      <c r="X58" s="46">
        <v>5</v>
      </c>
      <c r="Y58" s="46">
        <v>45</v>
      </c>
      <c r="Z58" s="46">
        <v>5</v>
      </c>
      <c r="AA58" s="47"/>
      <c r="AB58" s="47"/>
      <c r="AC58" s="47"/>
      <c r="AD58" s="47"/>
      <c r="AE58" s="47"/>
      <c r="AF58" s="47"/>
      <c r="AG58" s="47"/>
      <c r="AH58" s="47"/>
      <c r="AI58" s="47"/>
      <c r="AJ58" s="47">
        <f t="shared" si="37"/>
        <v>215</v>
      </c>
      <c r="AK58" s="46">
        <v>8</v>
      </c>
      <c r="AL58" s="49"/>
      <c r="AM58" s="47"/>
      <c r="AN58" s="47"/>
      <c r="AO58" s="47"/>
    </row>
    <row r="59" spans="1:41" ht="14.4" x14ac:dyDescent="0.3">
      <c r="A59" s="73" t="s">
        <v>56</v>
      </c>
      <c r="B59" s="73" t="s">
        <v>57</v>
      </c>
      <c r="C59" s="73" t="s">
        <v>80</v>
      </c>
      <c r="D59" s="73" t="s">
        <v>117</v>
      </c>
      <c r="E59" s="74">
        <v>1</v>
      </c>
      <c r="F59" s="74">
        <v>0</v>
      </c>
      <c r="G59" s="74">
        <v>1</v>
      </c>
      <c r="H59" s="74">
        <v>0</v>
      </c>
      <c r="I59" s="74">
        <v>0</v>
      </c>
      <c r="J59" s="74">
        <v>1</v>
      </c>
      <c r="K59" s="74">
        <v>1</v>
      </c>
      <c r="L59" s="74">
        <v>0</v>
      </c>
      <c r="M59" s="74">
        <v>0</v>
      </c>
      <c r="N59" s="74">
        <v>0</v>
      </c>
      <c r="O59" s="74">
        <v>1</v>
      </c>
      <c r="P59" s="74">
        <v>1</v>
      </c>
      <c r="Q59" s="75"/>
      <c r="R59" s="75">
        <f t="shared" si="0"/>
        <v>6</v>
      </c>
      <c r="S59" s="74">
        <v>50</v>
      </c>
      <c r="T59" s="74">
        <v>0</v>
      </c>
      <c r="U59" s="75">
        <f t="shared" ref="U59:U60" si="38">ROUND(47*(1-0.25),0)</f>
        <v>35</v>
      </c>
      <c r="V59" s="74">
        <v>0</v>
      </c>
      <c r="W59" s="74">
        <v>65</v>
      </c>
      <c r="X59" s="74">
        <v>5</v>
      </c>
      <c r="Y59" s="74">
        <v>45</v>
      </c>
      <c r="Z59" s="74">
        <v>3</v>
      </c>
      <c r="AA59" s="75"/>
      <c r="AB59" s="75"/>
      <c r="AC59" s="75">
        <f t="shared" ref="AC59:AC60" si="39">50-0.1*50</f>
        <v>45</v>
      </c>
      <c r="AD59" s="74">
        <v>0</v>
      </c>
      <c r="AE59" s="75"/>
      <c r="AF59" s="75"/>
      <c r="AG59" s="75"/>
      <c r="AH59" s="75"/>
      <c r="AI59" s="75"/>
      <c r="AJ59" s="75">
        <f t="shared" si="37"/>
        <v>248</v>
      </c>
      <c r="AK59" s="74">
        <v>4</v>
      </c>
      <c r="AL59" s="76"/>
      <c r="AM59" s="75"/>
      <c r="AN59" s="75"/>
      <c r="AO59" s="75"/>
    </row>
    <row r="60" spans="1:41" ht="14.4" x14ac:dyDescent="0.3">
      <c r="A60" s="73" t="s">
        <v>56</v>
      </c>
      <c r="B60" s="73" t="s">
        <v>57</v>
      </c>
      <c r="C60" s="73" t="s">
        <v>80</v>
      </c>
      <c r="D60" s="73" t="s">
        <v>118</v>
      </c>
      <c r="E60" s="74">
        <v>1</v>
      </c>
      <c r="F60" s="74">
        <v>0</v>
      </c>
      <c r="G60" s="74">
        <v>1</v>
      </c>
      <c r="H60" s="74">
        <v>0</v>
      </c>
      <c r="I60" s="74">
        <v>0</v>
      </c>
      <c r="J60" s="74">
        <v>1</v>
      </c>
      <c r="K60" s="74">
        <v>1</v>
      </c>
      <c r="L60" s="74">
        <v>0</v>
      </c>
      <c r="M60" s="74">
        <v>0</v>
      </c>
      <c r="N60" s="74">
        <v>0</v>
      </c>
      <c r="O60" s="74">
        <v>1</v>
      </c>
      <c r="P60" s="74">
        <v>1</v>
      </c>
      <c r="Q60" s="75"/>
      <c r="R60" s="75">
        <f t="shared" si="0"/>
        <v>6</v>
      </c>
      <c r="S60" s="74">
        <v>50</v>
      </c>
      <c r="T60" s="74">
        <v>0</v>
      </c>
      <c r="U60" s="75">
        <f t="shared" si="38"/>
        <v>35</v>
      </c>
      <c r="V60" s="74">
        <v>0</v>
      </c>
      <c r="W60" s="74">
        <v>65</v>
      </c>
      <c r="X60" s="74">
        <v>5</v>
      </c>
      <c r="Y60" s="74">
        <v>45</v>
      </c>
      <c r="Z60" s="74">
        <v>3</v>
      </c>
      <c r="AA60" s="75"/>
      <c r="AB60" s="75"/>
      <c r="AC60" s="75">
        <f t="shared" si="39"/>
        <v>45</v>
      </c>
      <c r="AD60" s="74">
        <v>0</v>
      </c>
      <c r="AE60" s="75"/>
      <c r="AF60" s="75"/>
      <c r="AG60" s="75"/>
      <c r="AH60" s="75"/>
      <c r="AI60" s="75"/>
      <c r="AJ60" s="75">
        <f t="shared" si="37"/>
        <v>248</v>
      </c>
      <c r="AK60" s="74">
        <v>4</v>
      </c>
      <c r="AL60" s="76"/>
      <c r="AM60" s="75"/>
      <c r="AN60" s="75"/>
      <c r="AO60" s="75"/>
    </row>
    <row r="61" spans="1:41" ht="14.4" x14ac:dyDescent="0.3">
      <c r="A61" s="33" t="s">
        <v>56</v>
      </c>
      <c r="B61" s="33" t="s">
        <v>57</v>
      </c>
      <c r="C61" s="33" t="s">
        <v>80</v>
      </c>
      <c r="D61" s="33" t="s">
        <v>119</v>
      </c>
      <c r="E61" s="34">
        <v>1</v>
      </c>
      <c r="F61" s="34">
        <v>1</v>
      </c>
      <c r="G61" s="34">
        <v>1</v>
      </c>
      <c r="H61" s="34">
        <v>1</v>
      </c>
      <c r="I61" s="34">
        <v>1</v>
      </c>
      <c r="J61" s="34">
        <v>1</v>
      </c>
      <c r="K61" s="34">
        <v>0</v>
      </c>
      <c r="L61" s="34">
        <v>1</v>
      </c>
      <c r="M61" s="34">
        <v>1</v>
      </c>
      <c r="N61" s="34">
        <v>0</v>
      </c>
      <c r="O61" s="34">
        <v>1</v>
      </c>
      <c r="P61" s="34">
        <v>1</v>
      </c>
      <c r="Q61" s="35"/>
      <c r="R61" s="35">
        <f t="shared" si="0"/>
        <v>10</v>
      </c>
      <c r="S61" s="34">
        <v>50</v>
      </c>
      <c r="T61" s="34">
        <v>0</v>
      </c>
      <c r="U61" s="34">
        <v>30</v>
      </c>
      <c r="V61" s="34">
        <v>0</v>
      </c>
      <c r="W61" s="34">
        <v>65</v>
      </c>
      <c r="X61" s="34">
        <v>5</v>
      </c>
      <c r="Y61" s="35"/>
      <c r="Z61" s="35"/>
      <c r="AA61" s="35"/>
      <c r="AB61" s="35"/>
      <c r="AC61" s="34">
        <v>55</v>
      </c>
      <c r="AD61" s="34">
        <v>10</v>
      </c>
      <c r="AE61" s="34">
        <v>50</v>
      </c>
      <c r="AF61" s="34">
        <v>0</v>
      </c>
      <c r="AG61" s="34">
        <v>50</v>
      </c>
      <c r="AH61" s="34">
        <v>0</v>
      </c>
      <c r="AI61" s="35"/>
      <c r="AJ61" s="35">
        <f t="shared" si="37"/>
        <v>315</v>
      </c>
      <c r="AK61" s="34">
        <v>4</v>
      </c>
      <c r="AL61" s="36"/>
      <c r="AM61" s="35"/>
      <c r="AN61" s="35"/>
      <c r="AO61" s="35"/>
    </row>
    <row r="62" spans="1:41" ht="14.4" x14ac:dyDescent="0.3">
      <c r="A62" s="45" t="s">
        <v>56</v>
      </c>
      <c r="B62" s="45" t="s">
        <v>57</v>
      </c>
      <c r="C62" s="45" t="s">
        <v>80</v>
      </c>
      <c r="D62" s="45" t="s">
        <v>120</v>
      </c>
      <c r="E62" s="46">
        <v>1</v>
      </c>
      <c r="F62" s="46">
        <v>1</v>
      </c>
      <c r="G62" s="46">
        <v>1</v>
      </c>
      <c r="H62" s="46">
        <v>1</v>
      </c>
      <c r="I62" s="46">
        <v>1</v>
      </c>
      <c r="J62" s="46">
        <v>1</v>
      </c>
      <c r="K62" s="46">
        <v>0</v>
      </c>
      <c r="L62" s="46">
        <v>1</v>
      </c>
      <c r="M62" s="47"/>
      <c r="N62" s="47"/>
      <c r="O62" s="47"/>
      <c r="P62" s="47"/>
      <c r="Q62" s="47"/>
      <c r="R62" s="47">
        <f t="shared" si="0"/>
        <v>7</v>
      </c>
      <c r="S62" s="46">
        <v>50</v>
      </c>
      <c r="T62" s="46">
        <f>5+2</f>
        <v>7</v>
      </c>
      <c r="U62" s="46">
        <v>60</v>
      </c>
      <c r="V62" s="47">
        <f>5+3</f>
        <v>8</v>
      </c>
      <c r="W62" s="77">
        <v>65</v>
      </c>
      <c r="X62" s="78">
        <f>5+5+30</f>
        <v>40</v>
      </c>
      <c r="Y62" s="78">
        <v>45</v>
      </c>
      <c r="Z62" s="78">
        <f>5+5+20</f>
        <v>30</v>
      </c>
      <c r="AA62" s="47"/>
      <c r="AB62" s="47"/>
      <c r="AC62" s="47"/>
      <c r="AD62" s="47"/>
      <c r="AE62" s="47"/>
      <c r="AF62" s="47"/>
      <c r="AG62" s="47"/>
      <c r="AH62" s="47"/>
      <c r="AI62" s="47"/>
      <c r="AJ62" s="47">
        <f t="shared" si="37"/>
        <v>305</v>
      </c>
      <c r="AK62" s="46">
        <v>5.25</v>
      </c>
      <c r="AL62" s="49"/>
      <c r="AM62" s="47"/>
      <c r="AN62" s="47"/>
      <c r="AO62" s="47"/>
    </row>
    <row r="63" spans="1:41" ht="14.4" x14ac:dyDescent="0.3">
      <c r="A63" s="33" t="s">
        <v>56</v>
      </c>
      <c r="B63" s="33" t="s">
        <v>57</v>
      </c>
      <c r="C63" s="33" t="s">
        <v>80</v>
      </c>
      <c r="D63" s="33" t="s">
        <v>121</v>
      </c>
      <c r="E63" s="34">
        <v>1</v>
      </c>
      <c r="F63" s="34">
        <v>1</v>
      </c>
      <c r="G63" s="34">
        <v>0</v>
      </c>
      <c r="H63" s="34">
        <v>1</v>
      </c>
      <c r="I63" s="34">
        <v>0</v>
      </c>
      <c r="J63" s="34">
        <v>1</v>
      </c>
      <c r="K63" s="34">
        <v>1</v>
      </c>
      <c r="L63" s="34">
        <v>1</v>
      </c>
      <c r="M63" s="35"/>
      <c r="N63" s="35"/>
      <c r="O63" s="35"/>
      <c r="P63" s="35"/>
      <c r="Q63" s="35"/>
      <c r="R63" s="35">
        <f t="shared" si="0"/>
        <v>6</v>
      </c>
      <c r="S63" s="35">
        <f t="shared" ref="S63:S64" si="40">50</f>
        <v>50</v>
      </c>
      <c r="T63" s="34">
        <v>5</v>
      </c>
      <c r="U63" s="34">
        <v>60</v>
      </c>
      <c r="V63" s="34">
        <v>5</v>
      </c>
      <c r="W63" s="34">
        <v>65</v>
      </c>
      <c r="X63" s="34">
        <v>0</v>
      </c>
      <c r="Y63" s="34">
        <v>45</v>
      </c>
      <c r="Z63" s="34">
        <v>0</v>
      </c>
      <c r="AA63" s="34">
        <v>55</v>
      </c>
      <c r="AB63" s="34">
        <v>20</v>
      </c>
      <c r="AC63" s="35"/>
      <c r="AD63" s="35"/>
      <c r="AE63" s="35"/>
      <c r="AF63" s="35"/>
      <c r="AG63" s="35"/>
      <c r="AH63" s="35"/>
      <c r="AI63" s="35"/>
      <c r="AJ63" s="35">
        <f t="shared" si="37"/>
        <v>305</v>
      </c>
      <c r="AK63" s="34">
        <v>4.5</v>
      </c>
      <c r="AL63" s="36"/>
      <c r="AM63" s="35"/>
      <c r="AN63" s="35"/>
      <c r="AO63" s="35"/>
    </row>
    <row r="64" spans="1:41" ht="14.4" x14ac:dyDescent="0.3">
      <c r="A64" s="33" t="s">
        <v>56</v>
      </c>
      <c r="B64" s="33" t="s">
        <v>57</v>
      </c>
      <c r="C64" s="33" t="s">
        <v>80</v>
      </c>
      <c r="D64" s="33" t="s">
        <v>122</v>
      </c>
      <c r="E64" s="34">
        <v>1</v>
      </c>
      <c r="F64" s="34">
        <v>1</v>
      </c>
      <c r="G64" s="34">
        <v>0</v>
      </c>
      <c r="H64" s="34">
        <v>1</v>
      </c>
      <c r="I64" s="34">
        <v>0</v>
      </c>
      <c r="J64" s="34">
        <v>1</v>
      </c>
      <c r="K64" s="34">
        <v>1</v>
      </c>
      <c r="L64" s="34">
        <v>1</v>
      </c>
      <c r="M64" s="35"/>
      <c r="N64" s="35"/>
      <c r="O64" s="35"/>
      <c r="P64" s="35"/>
      <c r="Q64" s="35"/>
      <c r="R64" s="35">
        <f t="shared" si="0"/>
        <v>6</v>
      </c>
      <c r="S64" s="35">
        <f t="shared" si="40"/>
        <v>50</v>
      </c>
      <c r="T64" s="35">
        <f>5+0+0</f>
        <v>5</v>
      </c>
      <c r="U64" s="34">
        <v>60</v>
      </c>
      <c r="V64" s="34">
        <v>5</v>
      </c>
      <c r="W64" s="34">
        <v>65</v>
      </c>
      <c r="X64" s="34">
        <v>0</v>
      </c>
      <c r="Y64" s="34">
        <v>45</v>
      </c>
      <c r="Z64" s="34">
        <v>0</v>
      </c>
      <c r="AA64" s="34">
        <v>55</v>
      </c>
      <c r="AB64" s="34">
        <v>20</v>
      </c>
      <c r="AC64" s="35"/>
      <c r="AD64" s="35"/>
      <c r="AE64" s="35"/>
      <c r="AF64" s="35"/>
      <c r="AG64" s="35"/>
      <c r="AH64" s="35"/>
      <c r="AI64" s="35"/>
      <c r="AJ64" s="35">
        <f t="shared" si="37"/>
        <v>305</v>
      </c>
      <c r="AK64" s="34">
        <v>7.75</v>
      </c>
      <c r="AL64" s="36"/>
      <c r="AM64" s="35"/>
      <c r="AN64" s="35"/>
      <c r="AO64" s="35"/>
    </row>
    <row r="65" spans="1:41" ht="14.4" x14ac:dyDescent="0.3">
      <c r="A65" s="45" t="s">
        <v>56</v>
      </c>
      <c r="B65" s="45" t="s">
        <v>57</v>
      </c>
      <c r="C65" s="45" t="s">
        <v>80</v>
      </c>
      <c r="D65" s="45" t="s">
        <v>123</v>
      </c>
      <c r="E65" s="46">
        <v>1</v>
      </c>
      <c r="F65" s="46">
        <v>0</v>
      </c>
      <c r="G65" s="46">
        <v>0</v>
      </c>
      <c r="H65" s="46">
        <v>0</v>
      </c>
      <c r="I65" s="46">
        <v>0</v>
      </c>
      <c r="J65" s="46">
        <v>1</v>
      </c>
      <c r="K65" s="46">
        <v>0</v>
      </c>
      <c r="L65" s="46">
        <v>0</v>
      </c>
      <c r="M65" s="46">
        <v>1</v>
      </c>
      <c r="N65" s="46">
        <v>1</v>
      </c>
      <c r="O65" s="47"/>
      <c r="P65" s="47"/>
      <c r="Q65" s="46">
        <v>1</v>
      </c>
      <c r="R65" s="47">
        <f t="shared" si="0"/>
        <v>5</v>
      </c>
      <c r="S65" s="47">
        <f>50-15</f>
        <v>35</v>
      </c>
      <c r="T65" s="46">
        <v>0</v>
      </c>
      <c r="U65" s="46">
        <v>20</v>
      </c>
      <c r="V65" s="46">
        <v>0</v>
      </c>
      <c r="W65" s="46">
        <v>65</v>
      </c>
      <c r="X65" s="46">
        <v>0</v>
      </c>
      <c r="Y65" s="47">
        <f>45-10</f>
        <v>35</v>
      </c>
      <c r="Z65" s="46">
        <v>0</v>
      </c>
      <c r="AA65" s="47"/>
      <c r="AB65" s="47"/>
      <c r="AC65" s="47"/>
      <c r="AD65" s="47"/>
      <c r="AE65" s="46">
        <v>48</v>
      </c>
      <c r="AF65" s="47">
        <f>5</f>
        <v>5</v>
      </c>
      <c r="AG65" s="46">
        <v>50</v>
      </c>
      <c r="AH65" s="47">
        <f>5+5</f>
        <v>10</v>
      </c>
      <c r="AI65" s="47"/>
      <c r="AJ65" s="47">
        <f t="shared" si="37"/>
        <v>268</v>
      </c>
      <c r="AK65" s="46">
        <v>5.25</v>
      </c>
      <c r="AL65" s="49"/>
      <c r="AM65" s="47"/>
      <c r="AN65" s="47"/>
      <c r="AO65" s="47"/>
    </row>
    <row r="66" spans="1:41" ht="14.4" x14ac:dyDescent="0.3">
      <c r="A66" s="9" t="s">
        <v>56</v>
      </c>
      <c r="B66" s="9" t="s">
        <v>57</v>
      </c>
      <c r="C66" s="9" t="s">
        <v>80</v>
      </c>
      <c r="D66" s="9" t="s">
        <v>124</v>
      </c>
      <c r="R66">
        <f t="shared" si="0"/>
        <v>0</v>
      </c>
      <c r="AJ66">
        <f t="shared" si="37"/>
        <v>0</v>
      </c>
      <c r="AL66" s="3"/>
    </row>
    <row r="67" spans="1:41" ht="14.4" x14ac:dyDescent="0.3">
      <c r="A67" s="9" t="s">
        <v>56</v>
      </c>
      <c r="B67" s="9" t="s">
        <v>57</v>
      </c>
      <c r="C67" s="9" t="s">
        <v>80</v>
      </c>
      <c r="D67" s="9" t="s">
        <v>125</v>
      </c>
      <c r="R67">
        <f t="shared" si="0"/>
        <v>0</v>
      </c>
      <c r="AJ67">
        <f t="shared" si="37"/>
        <v>0</v>
      </c>
      <c r="AL67" s="3"/>
    </row>
    <row r="68" spans="1:41" ht="14.4" x14ac:dyDescent="0.3">
      <c r="A68" s="9" t="s">
        <v>56</v>
      </c>
      <c r="B68" s="9" t="s">
        <v>57</v>
      </c>
      <c r="C68" s="9" t="s">
        <v>80</v>
      </c>
      <c r="D68" s="9" t="s">
        <v>126</v>
      </c>
      <c r="R68">
        <f t="shared" si="0"/>
        <v>0</v>
      </c>
      <c r="AJ68">
        <f t="shared" si="37"/>
        <v>0</v>
      </c>
      <c r="AL68" s="3"/>
    </row>
    <row r="69" spans="1:41" ht="14.4" x14ac:dyDescent="0.3">
      <c r="A69" s="9" t="s">
        <v>56</v>
      </c>
      <c r="B69" s="9" t="s">
        <v>57</v>
      </c>
      <c r="C69" s="9" t="s">
        <v>80</v>
      </c>
      <c r="D69" s="9" t="s">
        <v>127</v>
      </c>
      <c r="R69">
        <f t="shared" si="0"/>
        <v>0</v>
      </c>
      <c r="AJ69">
        <f t="shared" si="37"/>
        <v>0</v>
      </c>
      <c r="AL69" s="3"/>
    </row>
    <row r="70" spans="1:41" ht="14.4" x14ac:dyDescent="0.3">
      <c r="A70" s="9" t="s">
        <v>56</v>
      </c>
      <c r="B70" s="9" t="s">
        <v>57</v>
      </c>
      <c r="C70" s="9" t="s">
        <v>80</v>
      </c>
      <c r="D70" s="9" t="s">
        <v>128</v>
      </c>
      <c r="R70">
        <f t="shared" si="0"/>
        <v>0</v>
      </c>
      <c r="AJ70">
        <f t="shared" si="37"/>
        <v>0</v>
      </c>
      <c r="AL70" s="3"/>
    </row>
    <row r="71" spans="1:41" ht="14.4" x14ac:dyDescent="0.3">
      <c r="A71" s="9" t="s">
        <v>56</v>
      </c>
      <c r="B71" s="9" t="s">
        <v>57</v>
      </c>
      <c r="C71" s="9" t="s">
        <v>80</v>
      </c>
      <c r="D71" s="9" t="s">
        <v>129</v>
      </c>
      <c r="R71">
        <f t="shared" si="0"/>
        <v>0</v>
      </c>
      <c r="AJ71">
        <f t="shared" si="37"/>
        <v>0</v>
      </c>
      <c r="AL71" s="3"/>
    </row>
    <row r="72" spans="1:41" ht="14.4" x14ac:dyDescent="0.3">
      <c r="A72" s="9" t="s">
        <v>56</v>
      </c>
      <c r="B72" s="9" t="s">
        <v>57</v>
      </c>
      <c r="C72" s="9" t="s">
        <v>80</v>
      </c>
      <c r="D72" s="9" t="s">
        <v>130</v>
      </c>
      <c r="R72">
        <f t="shared" si="0"/>
        <v>0</v>
      </c>
      <c r="AJ72">
        <f t="shared" si="37"/>
        <v>0</v>
      </c>
      <c r="AL72" s="3"/>
    </row>
    <row r="73" spans="1:41" ht="14.4" x14ac:dyDescent="0.3">
      <c r="A73" s="9" t="s">
        <v>56</v>
      </c>
      <c r="B73" s="9" t="s">
        <v>57</v>
      </c>
      <c r="C73" s="9" t="s">
        <v>80</v>
      </c>
      <c r="D73" s="9" t="s">
        <v>131</v>
      </c>
      <c r="R73">
        <f t="shared" si="0"/>
        <v>0</v>
      </c>
      <c r="AJ73">
        <f t="shared" si="37"/>
        <v>0</v>
      </c>
      <c r="AL73" s="3"/>
    </row>
    <row r="74" spans="1:41" ht="14.4" x14ac:dyDescent="0.3">
      <c r="A74" s="9" t="s">
        <v>56</v>
      </c>
      <c r="B74" s="9" t="s">
        <v>57</v>
      </c>
      <c r="C74" s="9" t="s">
        <v>80</v>
      </c>
      <c r="D74" s="9" t="s">
        <v>132</v>
      </c>
      <c r="R74">
        <f t="shared" si="0"/>
        <v>0</v>
      </c>
      <c r="AJ74">
        <f t="shared" si="37"/>
        <v>0</v>
      </c>
      <c r="AL74" s="3"/>
    </row>
    <row r="75" spans="1:41" ht="14.4" x14ac:dyDescent="0.3">
      <c r="A75" s="9" t="s">
        <v>56</v>
      </c>
      <c r="B75" s="9" t="s">
        <v>57</v>
      </c>
      <c r="C75" s="9" t="s">
        <v>80</v>
      </c>
      <c r="D75" s="9" t="s">
        <v>133</v>
      </c>
      <c r="R75">
        <f t="shared" si="0"/>
        <v>0</v>
      </c>
      <c r="AJ75">
        <f t="shared" si="37"/>
        <v>0</v>
      </c>
      <c r="AL75" s="3"/>
    </row>
    <row r="76" spans="1:41" ht="14.4" x14ac:dyDescent="0.3">
      <c r="A76" s="9" t="s">
        <v>56</v>
      </c>
      <c r="B76" s="9" t="s">
        <v>57</v>
      </c>
      <c r="C76" s="9" t="s">
        <v>80</v>
      </c>
      <c r="D76" s="9" t="s">
        <v>134</v>
      </c>
      <c r="R76">
        <f t="shared" si="0"/>
        <v>0</v>
      </c>
      <c r="AJ76">
        <f t="shared" si="37"/>
        <v>0</v>
      </c>
      <c r="AL76" s="3"/>
    </row>
    <row r="77" spans="1:41" ht="14.4" x14ac:dyDescent="0.3">
      <c r="A77" s="9"/>
      <c r="B77" s="9"/>
      <c r="C77" s="9"/>
      <c r="D77" s="9"/>
      <c r="R77">
        <f t="shared" si="0"/>
        <v>0</v>
      </c>
      <c r="AJ77">
        <f t="shared" si="37"/>
        <v>0</v>
      </c>
      <c r="AL77" s="3"/>
    </row>
    <row r="78" spans="1:41" ht="14.4" x14ac:dyDescent="0.3">
      <c r="A78" s="9"/>
      <c r="B78" s="9"/>
      <c r="C78" s="9"/>
      <c r="D78" s="9"/>
      <c r="AL78" s="3">
        <f>COUNTIF(AL5:AL77,"&gt;0")</f>
        <v>1</v>
      </c>
    </row>
    <row r="79" spans="1:41" ht="14.4" x14ac:dyDescent="0.3">
      <c r="A79" s="9"/>
      <c r="B79" s="9"/>
      <c r="C79" s="9"/>
      <c r="D79" s="9"/>
      <c r="AL79" s="3"/>
    </row>
    <row r="80" spans="1:41" ht="14.4" x14ac:dyDescent="0.3">
      <c r="A80" s="9"/>
      <c r="B80" s="9"/>
      <c r="C80" s="9"/>
      <c r="D80" s="9"/>
      <c r="AL80" s="3"/>
    </row>
    <row r="81" spans="1:38" ht="14.4" x14ac:dyDescent="0.3">
      <c r="A81" s="9"/>
      <c r="B81" s="9"/>
      <c r="C81" s="9"/>
      <c r="D81" s="9"/>
      <c r="AL81" s="3"/>
    </row>
    <row r="82" spans="1:38" ht="14.4" x14ac:dyDescent="0.3">
      <c r="A82" s="9"/>
      <c r="B82" s="9"/>
      <c r="C82" s="9"/>
      <c r="D82" s="9"/>
      <c r="AL82" s="3"/>
    </row>
    <row r="83" spans="1:38" ht="14.4" x14ac:dyDescent="0.3">
      <c r="A83" s="9"/>
      <c r="B83" s="9"/>
      <c r="C83" s="9"/>
      <c r="D83" s="9"/>
      <c r="AL83" s="3"/>
    </row>
    <row r="84" spans="1:38" ht="14.4" x14ac:dyDescent="0.3">
      <c r="A84" s="9"/>
      <c r="B84" s="9"/>
      <c r="C84" s="9"/>
      <c r="D84" s="9"/>
      <c r="AL84" s="3"/>
    </row>
    <row r="85" spans="1:38" ht="14.4" x14ac:dyDescent="0.3">
      <c r="A85" s="9"/>
      <c r="B85" s="9"/>
      <c r="C85" s="9"/>
      <c r="D85" s="9"/>
      <c r="AL85" s="3"/>
    </row>
    <row r="86" spans="1:38" ht="14.4" x14ac:dyDescent="0.3">
      <c r="A86" s="9"/>
      <c r="B86" s="9"/>
      <c r="C86" s="9"/>
      <c r="D86" s="9"/>
      <c r="AL86" s="3"/>
    </row>
    <row r="87" spans="1:38" ht="14.4" x14ac:dyDescent="0.3">
      <c r="A87" s="9"/>
      <c r="B87" s="9"/>
      <c r="C87" s="9"/>
      <c r="D87" s="9"/>
      <c r="AL87" s="3"/>
    </row>
    <row r="88" spans="1:38" ht="14.4" x14ac:dyDescent="0.3">
      <c r="A88" s="9"/>
      <c r="B88" s="9"/>
      <c r="C88" s="9"/>
      <c r="D88" s="9"/>
      <c r="AL88" s="3"/>
    </row>
    <row r="89" spans="1:38" ht="14.4" x14ac:dyDescent="0.3">
      <c r="A89" s="9"/>
      <c r="B89" s="9"/>
      <c r="C89" s="9"/>
      <c r="D89" s="9"/>
      <c r="AL89" s="3"/>
    </row>
    <row r="90" spans="1:38" ht="14.4" x14ac:dyDescent="0.3">
      <c r="A90" s="9"/>
      <c r="B90" s="9"/>
      <c r="C90" s="9"/>
      <c r="D90" s="9"/>
      <c r="AL90" s="3"/>
    </row>
    <row r="91" spans="1:38" ht="14.4" x14ac:dyDescent="0.3">
      <c r="A91" s="9"/>
      <c r="B91" s="9"/>
      <c r="C91" s="9"/>
      <c r="D91" s="9"/>
      <c r="AL91" s="3"/>
    </row>
    <row r="92" spans="1:38" ht="14.4" x14ac:dyDescent="0.3">
      <c r="A92" s="9"/>
      <c r="B92" s="9"/>
      <c r="C92" s="9"/>
      <c r="D92" s="9"/>
      <c r="AL92" s="3"/>
    </row>
    <row r="93" spans="1:38" ht="14.4" x14ac:dyDescent="0.3">
      <c r="A93" s="9"/>
      <c r="B93" s="9"/>
      <c r="C93" s="9"/>
      <c r="D93" s="9"/>
      <c r="AL93" s="3"/>
    </row>
    <row r="94" spans="1:38" ht="14.4" x14ac:dyDescent="0.3">
      <c r="A94" s="9"/>
      <c r="B94" s="9"/>
      <c r="C94" s="9"/>
      <c r="D94" s="9"/>
      <c r="AL94" s="3"/>
    </row>
    <row r="95" spans="1:38" ht="14.4" x14ac:dyDescent="0.3">
      <c r="A95" s="9"/>
      <c r="B95" s="9"/>
      <c r="C95" s="9"/>
      <c r="D95" s="9"/>
      <c r="AL95" s="3"/>
    </row>
    <row r="96" spans="1:38" ht="14.4" x14ac:dyDescent="0.3">
      <c r="A96" s="9"/>
      <c r="B96" s="9"/>
      <c r="C96" s="9"/>
      <c r="D96" s="9"/>
      <c r="AL96" s="3"/>
    </row>
    <row r="97" spans="1:38" ht="14.4" x14ac:dyDescent="0.3">
      <c r="A97" s="9"/>
      <c r="B97" s="9"/>
      <c r="C97" s="9"/>
      <c r="D97" s="9"/>
      <c r="AL97" s="3"/>
    </row>
    <row r="98" spans="1:38" ht="14.4" x14ac:dyDescent="0.3">
      <c r="A98" s="9"/>
      <c r="B98" s="9"/>
      <c r="C98" s="9"/>
      <c r="D98" s="9"/>
      <c r="AL98" s="3"/>
    </row>
    <row r="99" spans="1:38" ht="14.4" x14ac:dyDescent="0.3">
      <c r="A99" s="9"/>
      <c r="B99" s="9"/>
      <c r="C99" s="9"/>
      <c r="D99" s="9"/>
      <c r="AL99" s="3"/>
    </row>
    <row r="100" spans="1:38" ht="14.4" x14ac:dyDescent="0.3">
      <c r="A100" s="9"/>
      <c r="B100" s="9"/>
      <c r="C100" s="9"/>
      <c r="D100" s="9"/>
      <c r="AL100" s="3"/>
    </row>
    <row r="101" spans="1:38" ht="14.4" x14ac:dyDescent="0.3">
      <c r="A101" s="9"/>
      <c r="B101" s="9"/>
      <c r="C101" s="9"/>
      <c r="D101" s="9"/>
      <c r="AL101" s="3"/>
    </row>
    <row r="102" spans="1:38" ht="14.4" x14ac:dyDescent="0.3">
      <c r="A102" s="9"/>
      <c r="B102" s="9"/>
      <c r="C102" s="9"/>
      <c r="D102" s="9"/>
      <c r="AL102" s="3"/>
    </row>
    <row r="103" spans="1:38" ht="14.4" x14ac:dyDescent="0.3">
      <c r="A103" s="9"/>
      <c r="B103" s="9"/>
      <c r="C103" s="9"/>
      <c r="D103" s="9"/>
      <c r="AL103" s="3"/>
    </row>
    <row r="104" spans="1:38" ht="14.4" x14ac:dyDescent="0.3">
      <c r="A104" s="9"/>
      <c r="B104" s="9"/>
      <c r="C104" s="9"/>
      <c r="D104" s="9"/>
      <c r="AL104" s="3"/>
    </row>
    <row r="105" spans="1:38" ht="14.4" x14ac:dyDescent="0.3">
      <c r="A105" s="9"/>
      <c r="B105" s="9"/>
      <c r="C105" s="9"/>
      <c r="D105" s="9"/>
      <c r="AL105" s="3"/>
    </row>
    <row r="106" spans="1:38" ht="14.4" x14ac:dyDescent="0.3">
      <c r="A106" s="9"/>
      <c r="B106" s="9"/>
      <c r="C106" s="9"/>
      <c r="D106" s="9"/>
      <c r="AL106" s="3"/>
    </row>
    <row r="107" spans="1:38" ht="14.4" x14ac:dyDescent="0.3">
      <c r="A107" s="9"/>
      <c r="B107" s="9"/>
      <c r="C107" s="9"/>
      <c r="D107" s="9"/>
      <c r="AL107" s="3"/>
    </row>
    <row r="108" spans="1:38" ht="14.4" x14ac:dyDescent="0.3">
      <c r="A108" s="9"/>
      <c r="B108" s="9"/>
      <c r="C108" s="9"/>
      <c r="D108" s="9"/>
      <c r="AL108" s="3"/>
    </row>
    <row r="109" spans="1:38" ht="14.4" x14ac:dyDescent="0.3">
      <c r="A109" s="9"/>
      <c r="B109" s="9"/>
      <c r="C109" s="9"/>
      <c r="D109" s="9"/>
      <c r="AL109" s="3"/>
    </row>
    <row r="110" spans="1:38" ht="14.4" x14ac:dyDescent="0.3">
      <c r="A110" s="9"/>
      <c r="B110" s="9"/>
      <c r="C110" s="9"/>
      <c r="D110" s="9"/>
      <c r="AL110" s="3"/>
    </row>
    <row r="111" spans="1:38" ht="14.4" x14ac:dyDescent="0.3">
      <c r="A111" s="9"/>
      <c r="B111" s="9"/>
      <c r="C111" s="9"/>
      <c r="D111" s="9"/>
      <c r="AL111" s="3"/>
    </row>
    <row r="112" spans="1:38" ht="14.4" x14ac:dyDescent="0.3">
      <c r="A112" s="9"/>
      <c r="B112" s="9"/>
      <c r="C112" s="9"/>
      <c r="D112" s="9"/>
      <c r="AL112" s="3"/>
    </row>
    <row r="113" spans="1:38" ht="14.4" x14ac:dyDescent="0.3">
      <c r="A113" s="9"/>
      <c r="B113" s="9"/>
      <c r="C113" s="9"/>
      <c r="D113" s="9"/>
      <c r="AL113" s="3"/>
    </row>
    <row r="114" spans="1:38" ht="14.4" x14ac:dyDescent="0.3">
      <c r="A114" s="9"/>
      <c r="B114" s="9"/>
      <c r="C114" s="9"/>
      <c r="D114" s="9"/>
      <c r="AL114" s="3"/>
    </row>
    <row r="115" spans="1:38" ht="14.4" hidden="1" x14ac:dyDescent="0.3">
      <c r="A115" s="9"/>
      <c r="B115" s="9"/>
      <c r="C115" s="9"/>
      <c r="D115" s="9"/>
      <c r="AL115" s="3"/>
    </row>
    <row r="116" spans="1:38" ht="14.4" hidden="1" x14ac:dyDescent="0.3">
      <c r="A116" s="9"/>
      <c r="B116" s="9"/>
      <c r="C116" s="9"/>
      <c r="D116" s="9"/>
      <c r="AL116" s="3"/>
    </row>
    <row r="117" spans="1:38" ht="14.4" hidden="1" x14ac:dyDescent="0.3">
      <c r="A117" s="9"/>
      <c r="B117" s="9"/>
      <c r="C117" s="9"/>
      <c r="D117" s="9"/>
      <c r="AL117" s="3"/>
    </row>
    <row r="118" spans="1:38" ht="14.4" hidden="1" x14ac:dyDescent="0.3">
      <c r="A118" s="9"/>
      <c r="B118" s="9"/>
      <c r="C118" s="9"/>
      <c r="D118" s="9"/>
      <c r="AL118" s="3"/>
    </row>
    <row r="119" spans="1:38" ht="14.4" hidden="1" x14ac:dyDescent="0.3">
      <c r="A119" s="9"/>
      <c r="B119" s="9"/>
      <c r="C119" s="9"/>
      <c r="D119" s="9"/>
      <c r="AL119" s="3"/>
    </row>
    <row r="120" spans="1:38" ht="14.4" hidden="1" x14ac:dyDescent="0.3">
      <c r="A120" s="9"/>
      <c r="B120" s="9"/>
      <c r="C120" s="9"/>
      <c r="D120" s="9"/>
      <c r="AL120" s="3"/>
    </row>
    <row r="121" spans="1:38" ht="14.4" hidden="1" x14ac:dyDescent="0.3">
      <c r="A121" s="9"/>
      <c r="B121" s="9"/>
      <c r="C121" s="9"/>
      <c r="D121" s="9"/>
      <c r="AL121" s="3"/>
    </row>
    <row r="122" spans="1:38" ht="14.4" hidden="1" x14ac:dyDescent="0.3">
      <c r="A122" s="9"/>
      <c r="B122" s="9"/>
      <c r="C122" s="9"/>
      <c r="D122" s="9"/>
      <c r="AL122" s="3"/>
    </row>
    <row r="123" spans="1:38" ht="14.4" hidden="1" x14ac:dyDescent="0.3">
      <c r="A123" s="9"/>
      <c r="B123" s="9"/>
      <c r="C123" s="9"/>
      <c r="D123" s="9"/>
      <c r="AL123" s="3"/>
    </row>
    <row r="124" spans="1:38" ht="14.4" hidden="1" x14ac:dyDescent="0.3">
      <c r="A124" s="9"/>
      <c r="B124" s="9"/>
      <c r="C124" s="9"/>
      <c r="D124" s="9"/>
      <c r="AL124" s="3"/>
    </row>
    <row r="125" spans="1:38" ht="14.4" hidden="1" x14ac:dyDescent="0.3">
      <c r="A125" s="9"/>
      <c r="B125" s="9"/>
      <c r="C125" s="9"/>
      <c r="D125" s="9"/>
      <c r="AL125" s="3"/>
    </row>
    <row r="126" spans="1:38" ht="14.4" hidden="1" x14ac:dyDescent="0.3">
      <c r="A126" s="9"/>
      <c r="B126" s="9"/>
      <c r="C126" s="9"/>
      <c r="D126" s="9"/>
      <c r="AL126" s="3"/>
    </row>
    <row r="127" spans="1:38" ht="14.4" hidden="1" x14ac:dyDescent="0.3">
      <c r="A127" s="9"/>
      <c r="B127" s="9"/>
      <c r="C127" s="9"/>
      <c r="D127" s="9"/>
      <c r="AL127" s="3"/>
    </row>
    <row r="128" spans="1:38" ht="14.4" hidden="1" x14ac:dyDescent="0.3">
      <c r="A128" s="9"/>
      <c r="B128" s="9"/>
      <c r="C128" s="9"/>
      <c r="D128" s="9"/>
      <c r="AL128" s="3"/>
    </row>
    <row r="129" spans="1:38" ht="14.4" hidden="1" x14ac:dyDescent="0.3">
      <c r="A129" s="9"/>
      <c r="B129" s="9"/>
      <c r="C129" s="9"/>
      <c r="D129" s="9"/>
      <c r="AL129" s="3"/>
    </row>
    <row r="130" spans="1:38" ht="14.4" hidden="1" x14ac:dyDescent="0.3">
      <c r="A130" s="9"/>
      <c r="B130" s="9"/>
      <c r="C130" s="9"/>
      <c r="D130" s="9"/>
      <c r="AL130" s="3"/>
    </row>
    <row r="131" spans="1:38" ht="14.4" hidden="1" x14ac:dyDescent="0.3">
      <c r="A131" s="9"/>
      <c r="B131" s="9"/>
      <c r="C131" s="9"/>
      <c r="D131" s="9"/>
      <c r="AL131" s="3"/>
    </row>
    <row r="132" spans="1:38" ht="14.4" hidden="1" x14ac:dyDescent="0.3">
      <c r="A132" s="9"/>
      <c r="B132" s="9"/>
      <c r="C132" s="9"/>
      <c r="D132" s="9"/>
      <c r="AL132" s="3"/>
    </row>
    <row r="133" spans="1:38" ht="14.4" hidden="1" x14ac:dyDescent="0.3">
      <c r="A133" s="9"/>
      <c r="B133" s="9"/>
      <c r="C133" s="9"/>
      <c r="D133" s="9"/>
      <c r="AL133" s="3"/>
    </row>
    <row r="134" spans="1:38" ht="14.4" hidden="1" x14ac:dyDescent="0.3">
      <c r="A134" s="9"/>
      <c r="B134" s="9"/>
      <c r="C134" s="9"/>
      <c r="D134" s="9"/>
      <c r="AL134" s="3"/>
    </row>
    <row r="135" spans="1:38" ht="14.4" hidden="1" x14ac:dyDescent="0.3">
      <c r="A135" s="9"/>
      <c r="B135" s="9"/>
      <c r="C135" s="9"/>
      <c r="D135" s="9"/>
      <c r="AL135" s="3"/>
    </row>
    <row r="136" spans="1:38" ht="14.4" hidden="1" x14ac:dyDescent="0.3">
      <c r="A136" s="9"/>
      <c r="B136" s="9"/>
      <c r="C136" s="9"/>
      <c r="D136" s="9"/>
      <c r="AL136" s="3"/>
    </row>
    <row r="137" spans="1:38" ht="14.4" hidden="1" x14ac:dyDescent="0.3">
      <c r="A137" s="9"/>
      <c r="B137" s="9"/>
      <c r="C137" s="9"/>
      <c r="D137" s="9"/>
      <c r="AL137" s="3"/>
    </row>
    <row r="138" spans="1:38" ht="14.4" hidden="1" x14ac:dyDescent="0.3">
      <c r="A138" s="9"/>
      <c r="B138" s="9"/>
      <c r="C138" s="9"/>
      <c r="D138" s="9"/>
      <c r="AL138" s="3"/>
    </row>
    <row r="139" spans="1:38" ht="14.4" hidden="1" x14ac:dyDescent="0.3">
      <c r="A139" s="9"/>
      <c r="B139" s="9"/>
      <c r="C139" s="9"/>
      <c r="D139" s="9"/>
      <c r="AL139" s="3"/>
    </row>
    <row r="140" spans="1:38" ht="14.4" hidden="1" x14ac:dyDescent="0.3">
      <c r="A140" s="9"/>
      <c r="B140" s="9"/>
      <c r="C140" s="9"/>
      <c r="D140" s="9"/>
      <c r="AL140" s="3"/>
    </row>
    <row r="141" spans="1:38" ht="14.4" hidden="1" x14ac:dyDescent="0.3">
      <c r="A141" s="9"/>
      <c r="B141" s="9"/>
      <c r="C141" s="9"/>
      <c r="D141" s="9"/>
      <c r="AL141" s="3"/>
    </row>
    <row r="142" spans="1:38" ht="14.4" hidden="1" x14ac:dyDescent="0.3">
      <c r="A142" s="9"/>
      <c r="B142" s="9"/>
      <c r="C142" s="9"/>
      <c r="D142" s="9"/>
      <c r="AL142" s="3"/>
    </row>
    <row r="143" spans="1:38" ht="14.4" hidden="1" x14ac:dyDescent="0.3">
      <c r="A143" s="9"/>
      <c r="B143" s="9"/>
      <c r="C143" s="9"/>
      <c r="D143" s="9"/>
      <c r="AL143" s="3"/>
    </row>
    <row r="144" spans="1:38" ht="14.4" hidden="1" x14ac:dyDescent="0.3">
      <c r="A144" s="9"/>
      <c r="B144" s="9"/>
      <c r="C144" s="9"/>
      <c r="D144" s="9"/>
      <c r="AL144" s="3"/>
    </row>
    <row r="145" spans="1:38" ht="14.4" hidden="1" x14ac:dyDescent="0.3">
      <c r="A145" s="9"/>
      <c r="B145" s="9"/>
      <c r="C145" s="9"/>
      <c r="D145" s="9"/>
      <c r="AL145" s="3"/>
    </row>
    <row r="146" spans="1:38" ht="14.4" hidden="1" x14ac:dyDescent="0.3">
      <c r="A146" s="9"/>
      <c r="B146" s="9"/>
      <c r="C146" s="9"/>
      <c r="D146" s="9"/>
      <c r="AL146" s="3"/>
    </row>
    <row r="147" spans="1:38" ht="14.4" hidden="1" x14ac:dyDescent="0.3">
      <c r="A147" s="9"/>
      <c r="B147" s="9"/>
      <c r="C147" s="9"/>
      <c r="D147" s="9"/>
      <c r="AL147" s="3"/>
    </row>
    <row r="148" spans="1:38" ht="14.4" hidden="1" x14ac:dyDescent="0.3">
      <c r="A148" s="9"/>
      <c r="B148" s="9"/>
      <c r="C148" s="9"/>
      <c r="D148" s="9"/>
      <c r="AL148" s="3"/>
    </row>
    <row r="149" spans="1:38" ht="14.4" hidden="1" x14ac:dyDescent="0.3">
      <c r="A149" s="9"/>
      <c r="B149" s="9"/>
      <c r="C149" s="9"/>
      <c r="D149" s="9"/>
      <c r="AL149" s="3"/>
    </row>
    <row r="150" spans="1:38" ht="14.4" hidden="1" x14ac:dyDescent="0.3">
      <c r="A150" s="9"/>
      <c r="B150" s="9"/>
      <c r="C150" s="9"/>
      <c r="D150" s="9"/>
      <c r="AL150" s="3"/>
    </row>
    <row r="151" spans="1:38" ht="14.4" hidden="1" x14ac:dyDescent="0.3">
      <c r="A151" s="9"/>
      <c r="B151" s="9"/>
      <c r="C151" s="9"/>
      <c r="D151" s="9"/>
      <c r="AL151" s="3"/>
    </row>
    <row r="152" spans="1:38" ht="14.4" hidden="1" x14ac:dyDescent="0.3">
      <c r="A152" s="9"/>
      <c r="B152" s="9"/>
      <c r="C152" s="9"/>
      <c r="D152" s="9"/>
      <c r="AL152" s="3"/>
    </row>
    <row r="153" spans="1:38" ht="14.4" hidden="1" x14ac:dyDescent="0.3">
      <c r="A153" s="9"/>
      <c r="B153" s="9"/>
      <c r="C153" s="9"/>
      <c r="D153" s="9"/>
      <c r="AL153" s="3"/>
    </row>
    <row r="154" spans="1:38" ht="14.4" hidden="1" x14ac:dyDescent="0.3">
      <c r="A154" s="9"/>
      <c r="B154" s="9"/>
      <c r="C154" s="9"/>
      <c r="D154" s="9"/>
      <c r="AL154" s="3"/>
    </row>
    <row r="155" spans="1:38" ht="14.4" hidden="1" x14ac:dyDescent="0.3">
      <c r="A155" s="9"/>
      <c r="B155" s="9"/>
      <c r="C155" s="9"/>
      <c r="D155" s="9"/>
      <c r="AL155" s="3"/>
    </row>
    <row r="156" spans="1:38" ht="14.4" hidden="1" x14ac:dyDescent="0.3">
      <c r="A156" s="9"/>
      <c r="B156" s="9"/>
      <c r="C156" s="9"/>
      <c r="D156" s="9"/>
      <c r="AL156" s="3"/>
    </row>
    <row r="157" spans="1:38" ht="14.4" hidden="1" x14ac:dyDescent="0.3">
      <c r="A157" s="9"/>
      <c r="B157" s="9"/>
      <c r="C157" s="9"/>
      <c r="D157" s="9"/>
      <c r="AL157" s="3"/>
    </row>
    <row r="158" spans="1:38" ht="14.4" hidden="1" x14ac:dyDescent="0.3">
      <c r="A158" s="9"/>
      <c r="B158" s="9"/>
      <c r="C158" s="9"/>
      <c r="D158" s="9"/>
      <c r="AL158" s="3"/>
    </row>
    <row r="159" spans="1:38" ht="14.4" hidden="1" x14ac:dyDescent="0.3">
      <c r="A159" s="9"/>
      <c r="B159" s="9"/>
      <c r="C159" s="9"/>
      <c r="D159" s="9"/>
      <c r="AL159" s="3"/>
    </row>
    <row r="160" spans="1:38" ht="14.4" hidden="1" x14ac:dyDescent="0.3">
      <c r="A160" s="9"/>
      <c r="B160" s="9"/>
      <c r="C160" s="9"/>
      <c r="D160" s="9"/>
      <c r="AL160" s="3"/>
    </row>
    <row r="161" spans="1:38" ht="14.4" hidden="1" x14ac:dyDescent="0.3">
      <c r="A161" s="9"/>
      <c r="B161" s="9"/>
      <c r="C161" s="9"/>
      <c r="D161" s="9"/>
      <c r="AL161" s="3"/>
    </row>
    <row r="162" spans="1:38" ht="14.4" hidden="1" x14ac:dyDescent="0.3">
      <c r="A162" s="9"/>
      <c r="B162" s="9"/>
      <c r="C162" s="9"/>
      <c r="D162" s="9"/>
      <c r="AL162" s="3"/>
    </row>
    <row r="163" spans="1:38" ht="14.4" hidden="1" x14ac:dyDescent="0.3">
      <c r="A163" s="9"/>
      <c r="B163" s="9"/>
      <c r="C163" s="9"/>
      <c r="D163" s="9"/>
      <c r="AL163" s="3"/>
    </row>
    <row r="164" spans="1:38" ht="14.4" hidden="1" x14ac:dyDescent="0.3">
      <c r="A164" s="9"/>
      <c r="B164" s="9"/>
      <c r="C164" s="9"/>
      <c r="D164" s="9"/>
      <c r="AL164" s="3"/>
    </row>
    <row r="165" spans="1:38" ht="14.4" hidden="1" x14ac:dyDescent="0.3">
      <c r="A165" s="9"/>
      <c r="B165" s="9"/>
      <c r="C165" s="9"/>
      <c r="D165" s="9"/>
      <c r="AL165" s="3"/>
    </row>
    <row r="166" spans="1:38" ht="14.4" hidden="1" x14ac:dyDescent="0.3">
      <c r="A166" s="9"/>
      <c r="B166" s="9"/>
      <c r="C166" s="9"/>
      <c r="D166" s="9"/>
      <c r="AL166" s="3"/>
    </row>
    <row r="167" spans="1:38" ht="14.4" hidden="1" x14ac:dyDescent="0.3">
      <c r="A167" s="9"/>
      <c r="B167" s="9"/>
      <c r="C167" s="9"/>
      <c r="D167" s="9"/>
      <c r="AL167" s="3"/>
    </row>
    <row r="168" spans="1:38" ht="14.4" hidden="1" x14ac:dyDescent="0.3">
      <c r="A168" s="9"/>
      <c r="B168" s="9"/>
      <c r="C168" s="9"/>
      <c r="D168" s="9"/>
      <c r="AL168" s="3"/>
    </row>
    <row r="169" spans="1:38" ht="14.4" hidden="1" x14ac:dyDescent="0.3">
      <c r="A169" s="9"/>
      <c r="B169" s="9"/>
      <c r="C169" s="9"/>
      <c r="D169" s="9"/>
      <c r="AL169" s="3"/>
    </row>
    <row r="170" spans="1:38" ht="14.4" hidden="1" x14ac:dyDescent="0.3">
      <c r="A170" s="9"/>
      <c r="B170" s="9"/>
      <c r="C170" s="9"/>
      <c r="D170" s="9"/>
      <c r="AL170" s="3"/>
    </row>
    <row r="171" spans="1:38" ht="14.4" hidden="1" x14ac:dyDescent="0.3">
      <c r="A171" s="9"/>
      <c r="B171" s="9"/>
      <c r="C171" s="9"/>
      <c r="D171" s="9"/>
      <c r="AL171" s="3"/>
    </row>
    <row r="172" spans="1:38" ht="14.4" hidden="1" x14ac:dyDescent="0.3">
      <c r="A172" s="9"/>
      <c r="B172" s="9"/>
      <c r="C172" s="9"/>
      <c r="D172" s="9"/>
      <c r="AL172" s="3"/>
    </row>
    <row r="173" spans="1:38" ht="14.4" hidden="1" x14ac:dyDescent="0.3">
      <c r="A173" s="9"/>
      <c r="B173" s="9"/>
      <c r="C173" s="9"/>
      <c r="D173" s="9"/>
      <c r="AL173" s="3"/>
    </row>
    <row r="174" spans="1:38" ht="14.4" hidden="1" x14ac:dyDescent="0.3">
      <c r="A174" s="9"/>
      <c r="B174" s="9"/>
      <c r="C174" s="9"/>
      <c r="D174" s="9"/>
      <c r="AL174" s="3"/>
    </row>
    <row r="175" spans="1:38" ht="14.4" hidden="1" x14ac:dyDescent="0.3">
      <c r="A175" s="9"/>
      <c r="B175" s="9"/>
      <c r="C175" s="9"/>
      <c r="D175" s="9"/>
      <c r="AL175" s="3"/>
    </row>
    <row r="176" spans="1:38" ht="14.4" hidden="1" x14ac:dyDescent="0.3">
      <c r="A176" s="9"/>
      <c r="B176" s="9"/>
      <c r="C176" s="9"/>
      <c r="D176" s="9"/>
      <c r="AL176" s="3"/>
    </row>
    <row r="177" spans="1:38" ht="14.4" hidden="1" x14ac:dyDescent="0.3">
      <c r="A177" s="9"/>
      <c r="B177" s="9"/>
      <c r="C177" s="9"/>
      <c r="D177" s="9"/>
      <c r="AL177" s="3"/>
    </row>
    <row r="178" spans="1:38" ht="14.4" hidden="1" x14ac:dyDescent="0.3">
      <c r="A178" s="9"/>
      <c r="B178" s="9"/>
      <c r="C178" s="9"/>
      <c r="D178" s="9"/>
      <c r="AL178" s="3"/>
    </row>
    <row r="179" spans="1:38" ht="14.4" hidden="1" x14ac:dyDescent="0.3">
      <c r="A179" s="9"/>
      <c r="B179" s="9"/>
      <c r="C179" s="9"/>
      <c r="D179" s="9"/>
      <c r="AL179" s="3"/>
    </row>
    <row r="180" spans="1:38" ht="14.4" hidden="1" x14ac:dyDescent="0.3">
      <c r="A180" s="9"/>
      <c r="B180" s="9"/>
      <c r="C180" s="9"/>
      <c r="D180" s="9"/>
      <c r="AL180" s="3"/>
    </row>
    <row r="181" spans="1:38" ht="14.4" hidden="1" x14ac:dyDescent="0.3">
      <c r="A181" s="9"/>
      <c r="B181" s="9"/>
      <c r="C181" s="9"/>
      <c r="D181" s="9"/>
      <c r="AL181" s="3"/>
    </row>
    <row r="182" spans="1:38" ht="14.4" hidden="1" x14ac:dyDescent="0.3">
      <c r="A182" s="9"/>
      <c r="B182" s="9"/>
      <c r="C182" s="9"/>
      <c r="D182" s="9"/>
      <c r="AL182" s="3"/>
    </row>
    <row r="183" spans="1:38" ht="14.4" hidden="1" x14ac:dyDescent="0.3">
      <c r="A183" s="9"/>
      <c r="B183" s="9"/>
      <c r="C183" s="9"/>
      <c r="D183" s="9"/>
      <c r="AL183" s="3"/>
    </row>
    <row r="184" spans="1:38" ht="14.4" hidden="1" x14ac:dyDescent="0.3">
      <c r="A184" s="9"/>
      <c r="B184" s="9"/>
      <c r="C184" s="9"/>
      <c r="D184" s="9"/>
      <c r="AL184" s="3"/>
    </row>
    <row r="185" spans="1:38" ht="14.4" hidden="1" x14ac:dyDescent="0.3">
      <c r="A185" s="9"/>
      <c r="B185" s="9"/>
      <c r="C185" s="9"/>
      <c r="D185" s="9"/>
      <c r="AL185" s="3"/>
    </row>
    <row r="186" spans="1:38" ht="14.4" hidden="1" x14ac:dyDescent="0.3">
      <c r="A186" s="9"/>
      <c r="B186" s="9"/>
      <c r="C186" s="9"/>
      <c r="D186" s="9"/>
      <c r="AL186" s="3"/>
    </row>
    <row r="187" spans="1:38" ht="14.4" hidden="1" x14ac:dyDescent="0.3">
      <c r="A187" s="9"/>
      <c r="B187" s="9"/>
      <c r="C187" s="9"/>
      <c r="D187" s="9"/>
      <c r="AL187" s="3"/>
    </row>
    <row r="188" spans="1:38" ht="14.4" hidden="1" x14ac:dyDescent="0.3">
      <c r="A188" s="9"/>
      <c r="B188" s="9"/>
      <c r="C188" s="9"/>
      <c r="D188" s="9"/>
      <c r="AL188" s="3"/>
    </row>
    <row r="189" spans="1:38" ht="14.4" hidden="1" x14ac:dyDescent="0.3">
      <c r="A189" s="9"/>
      <c r="B189" s="9"/>
      <c r="C189" s="9"/>
      <c r="D189" s="9"/>
      <c r="AL189" s="3"/>
    </row>
    <row r="190" spans="1:38" ht="14.4" hidden="1" x14ac:dyDescent="0.3">
      <c r="A190" s="9"/>
      <c r="B190" s="9"/>
      <c r="C190" s="9"/>
      <c r="D190" s="9"/>
      <c r="AL190" s="3"/>
    </row>
    <row r="191" spans="1:38" ht="14.4" hidden="1" x14ac:dyDescent="0.3">
      <c r="A191" s="9"/>
      <c r="B191" s="9"/>
      <c r="C191" s="9"/>
      <c r="D191" s="9"/>
      <c r="AL191" s="3"/>
    </row>
    <row r="192" spans="1:38" ht="14.4" hidden="1" x14ac:dyDescent="0.3">
      <c r="A192" s="9"/>
      <c r="B192" s="9"/>
      <c r="C192" s="9"/>
      <c r="D192" s="9"/>
      <c r="AL192" s="3"/>
    </row>
    <row r="193" spans="1:38" ht="14.4" hidden="1" x14ac:dyDescent="0.3">
      <c r="A193" s="9"/>
      <c r="B193" s="9"/>
      <c r="C193" s="9"/>
      <c r="D193" s="9"/>
      <c r="AL193" s="3"/>
    </row>
    <row r="194" spans="1:38" ht="14.4" hidden="1" x14ac:dyDescent="0.3">
      <c r="A194" s="9"/>
      <c r="B194" s="9"/>
      <c r="C194" s="9"/>
      <c r="D194" s="9"/>
      <c r="AL194" s="3"/>
    </row>
    <row r="195" spans="1:38" ht="14.4" hidden="1" x14ac:dyDescent="0.3">
      <c r="A195" s="9"/>
      <c r="B195" s="9"/>
      <c r="C195" s="9"/>
      <c r="D195" s="9"/>
      <c r="AL195" s="3"/>
    </row>
    <row r="196" spans="1:38" ht="14.4" hidden="1" x14ac:dyDescent="0.3">
      <c r="A196" s="9"/>
      <c r="B196" s="9"/>
      <c r="C196" s="9"/>
      <c r="D196" s="9"/>
      <c r="AL196" s="3"/>
    </row>
    <row r="197" spans="1:38" ht="14.4" hidden="1" x14ac:dyDescent="0.3">
      <c r="A197" s="9"/>
      <c r="B197" s="9"/>
      <c r="C197" s="9"/>
      <c r="D197" s="9"/>
      <c r="AL197" s="3"/>
    </row>
    <row r="198" spans="1:38" ht="14.4" hidden="1" x14ac:dyDescent="0.3">
      <c r="A198" s="9"/>
      <c r="B198" s="9"/>
      <c r="C198" s="9"/>
      <c r="D198" s="9"/>
      <c r="AL198" s="3"/>
    </row>
    <row r="199" spans="1:38" ht="14.4" hidden="1" x14ac:dyDescent="0.3">
      <c r="A199" s="9"/>
      <c r="B199" s="9"/>
      <c r="C199" s="9"/>
      <c r="D199" s="9"/>
      <c r="AL199" s="3"/>
    </row>
    <row r="200" spans="1:38" ht="14.4" hidden="1" x14ac:dyDescent="0.3">
      <c r="A200" s="9"/>
      <c r="B200" s="9"/>
      <c r="C200" s="9"/>
      <c r="D200" s="9"/>
      <c r="AL200" s="3"/>
    </row>
    <row r="201" spans="1:38" ht="14.4" hidden="1" x14ac:dyDescent="0.3">
      <c r="A201" s="9"/>
      <c r="B201" s="9"/>
      <c r="C201" s="9"/>
      <c r="D201" s="9"/>
      <c r="AL201" s="3"/>
    </row>
    <row r="202" spans="1:38" ht="14.4" hidden="1" x14ac:dyDescent="0.3">
      <c r="A202" s="9"/>
      <c r="B202" s="9"/>
      <c r="C202" s="9"/>
      <c r="D202" s="9"/>
      <c r="AL202" s="3"/>
    </row>
    <row r="203" spans="1:38" ht="14.4" hidden="1" x14ac:dyDescent="0.3">
      <c r="A203" s="9"/>
      <c r="B203" s="9"/>
      <c r="C203" s="9"/>
      <c r="D203" s="9"/>
      <c r="AL203" s="3"/>
    </row>
    <row r="204" spans="1:38" ht="14.4" hidden="1" x14ac:dyDescent="0.3">
      <c r="A204" s="9"/>
      <c r="B204" s="9"/>
      <c r="C204" s="9"/>
      <c r="D204" s="9"/>
      <c r="AL204" s="3"/>
    </row>
    <row r="205" spans="1:38" ht="14.4" hidden="1" x14ac:dyDescent="0.3">
      <c r="A205" s="9"/>
      <c r="B205" s="9"/>
      <c r="C205" s="9"/>
      <c r="D205" s="9"/>
      <c r="AL205" s="3"/>
    </row>
    <row r="206" spans="1:38" ht="14.4" hidden="1" x14ac:dyDescent="0.3">
      <c r="A206" s="9"/>
      <c r="B206" s="9"/>
      <c r="C206" s="9"/>
      <c r="D206" s="9"/>
      <c r="AL206" s="3"/>
    </row>
    <row r="207" spans="1:38" ht="14.4" hidden="1" x14ac:dyDescent="0.3">
      <c r="A207" s="9"/>
      <c r="B207" s="9"/>
      <c r="C207" s="9"/>
      <c r="D207" s="9"/>
      <c r="AL207" s="3"/>
    </row>
    <row r="208" spans="1:38" ht="14.4" hidden="1" x14ac:dyDescent="0.3">
      <c r="A208" s="9"/>
      <c r="B208" s="9"/>
      <c r="C208" s="9"/>
      <c r="D208" s="9"/>
      <c r="AL208" s="3"/>
    </row>
    <row r="209" spans="1:38" ht="14.4" hidden="1" x14ac:dyDescent="0.3">
      <c r="A209" s="9"/>
      <c r="B209" s="9"/>
      <c r="C209" s="9"/>
      <c r="D209" s="9"/>
      <c r="AL209" s="3"/>
    </row>
    <row r="210" spans="1:38" ht="14.4" hidden="1" x14ac:dyDescent="0.3">
      <c r="A210" s="9"/>
      <c r="B210" s="9"/>
      <c r="C210" s="9"/>
      <c r="D210" s="9"/>
      <c r="AL210" s="3"/>
    </row>
    <row r="211" spans="1:38" ht="14.4" hidden="1" x14ac:dyDescent="0.3">
      <c r="A211" s="9"/>
      <c r="B211" s="9"/>
      <c r="C211" s="9"/>
      <c r="D211" s="9"/>
      <c r="AL211" s="3"/>
    </row>
    <row r="212" spans="1:38" ht="14.4" hidden="1" x14ac:dyDescent="0.3">
      <c r="A212" s="9"/>
      <c r="B212" s="9"/>
      <c r="C212" s="9"/>
      <c r="D212" s="9"/>
      <c r="AL212" s="3"/>
    </row>
    <row r="213" spans="1:38" ht="14.4" hidden="1" x14ac:dyDescent="0.3">
      <c r="A213" s="9"/>
      <c r="B213" s="9"/>
      <c r="C213" s="9"/>
      <c r="D213" s="9"/>
      <c r="AL213" s="3"/>
    </row>
    <row r="214" spans="1:38" ht="14.4" hidden="1" x14ac:dyDescent="0.3">
      <c r="A214" s="9"/>
      <c r="B214" s="9"/>
      <c r="C214" s="9"/>
      <c r="D214" s="9"/>
      <c r="AL214" s="3"/>
    </row>
    <row r="215" spans="1:38" ht="14.4" hidden="1" x14ac:dyDescent="0.3">
      <c r="A215" s="9"/>
      <c r="B215" s="9"/>
      <c r="C215" s="9"/>
      <c r="D215" s="9"/>
      <c r="AL215" s="3"/>
    </row>
    <row r="216" spans="1:38" ht="14.4" hidden="1" x14ac:dyDescent="0.3">
      <c r="A216" s="9"/>
      <c r="B216" s="9"/>
      <c r="C216" s="9"/>
      <c r="D216" s="9"/>
      <c r="AL216" s="3"/>
    </row>
    <row r="217" spans="1:38" ht="14.4" hidden="1" x14ac:dyDescent="0.3">
      <c r="A217" s="9"/>
      <c r="B217" s="9"/>
      <c r="C217" s="9"/>
      <c r="D217" s="9"/>
      <c r="AL217" s="3"/>
    </row>
    <row r="218" spans="1:38" ht="14.4" hidden="1" x14ac:dyDescent="0.3">
      <c r="A218" s="9"/>
      <c r="B218" s="9"/>
      <c r="C218" s="9"/>
      <c r="D218" s="9"/>
      <c r="AL218" s="3"/>
    </row>
    <row r="219" spans="1:38" ht="14.4" hidden="1" x14ac:dyDescent="0.3">
      <c r="A219" s="9"/>
      <c r="B219" s="9"/>
      <c r="C219" s="9"/>
      <c r="D219" s="9"/>
      <c r="AL219" s="3"/>
    </row>
    <row r="220" spans="1:38" ht="14.4" hidden="1" x14ac:dyDescent="0.3">
      <c r="A220" s="9"/>
      <c r="B220" s="9"/>
      <c r="C220" s="9"/>
      <c r="D220" s="9"/>
      <c r="AL220" s="3"/>
    </row>
    <row r="221" spans="1:38" ht="14.4" hidden="1" x14ac:dyDescent="0.3">
      <c r="A221" s="9"/>
      <c r="B221" s="9"/>
      <c r="C221" s="9"/>
      <c r="D221" s="9"/>
      <c r="AL221" s="3"/>
    </row>
    <row r="222" spans="1:38" ht="14.4" hidden="1" x14ac:dyDescent="0.3">
      <c r="A222" s="9"/>
      <c r="B222" s="9"/>
      <c r="C222" s="9"/>
      <c r="D222" s="9"/>
      <c r="AL222" s="3"/>
    </row>
    <row r="223" spans="1:38" ht="14.4" hidden="1" x14ac:dyDescent="0.3">
      <c r="A223" s="9"/>
      <c r="B223" s="9"/>
      <c r="C223" s="9"/>
      <c r="D223" s="9"/>
      <c r="AL223" s="3"/>
    </row>
    <row r="224" spans="1:38" ht="14.4" hidden="1" x14ac:dyDescent="0.3">
      <c r="A224" s="9"/>
      <c r="B224" s="9"/>
      <c r="C224" s="9"/>
      <c r="D224" s="9"/>
      <c r="AL224" s="3"/>
    </row>
    <row r="225" spans="1:38" ht="14.4" hidden="1" x14ac:dyDescent="0.3">
      <c r="A225" s="9"/>
      <c r="B225" s="9"/>
      <c r="C225" s="9"/>
      <c r="D225" s="9"/>
      <c r="AL225" s="3"/>
    </row>
    <row r="226" spans="1:38" ht="14.4" hidden="1" x14ac:dyDescent="0.3">
      <c r="A226" s="9"/>
      <c r="B226" s="9"/>
      <c r="C226" s="9"/>
      <c r="D226" s="9"/>
      <c r="AL226" s="3"/>
    </row>
    <row r="227" spans="1:38" ht="14.4" hidden="1" x14ac:dyDescent="0.3">
      <c r="A227" s="9"/>
      <c r="B227" s="9"/>
      <c r="C227" s="9"/>
      <c r="D227" s="9"/>
      <c r="AL227" s="3"/>
    </row>
    <row r="228" spans="1:38" ht="14.4" hidden="1" x14ac:dyDescent="0.3">
      <c r="A228" s="9"/>
      <c r="B228" s="9"/>
      <c r="C228" s="9"/>
      <c r="D228" s="9"/>
      <c r="AL228" s="3"/>
    </row>
    <row r="229" spans="1:38" ht="14.4" hidden="1" x14ac:dyDescent="0.3">
      <c r="A229" s="9"/>
      <c r="B229" s="9"/>
      <c r="C229" s="9"/>
      <c r="D229" s="9"/>
      <c r="AL229" s="3"/>
    </row>
    <row r="230" spans="1:38" ht="14.4" hidden="1" x14ac:dyDescent="0.3">
      <c r="A230" s="9"/>
      <c r="B230" s="9"/>
      <c r="C230" s="9"/>
      <c r="D230" s="9"/>
      <c r="AL230" s="3"/>
    </row>
    <row r="231" spans="1:38" ht="14.4" hidden="1" x14ac:dyDescent="0.3">
      <c r="A231" s="9"/>
      <c r="B231" s="9"/>
      <c r="C231" s="9"/>
      <c r="D231" s="9"/>
      <c r="AL231" s="3"/>
    </row>
    <row r="232" spans="1:38" ht="14.4" hidden="1" x14ac:dyDescent="0.3">
      <c r="A232" s="9"/>
      <c r="B232" s="9"/>
      <c r="C232" s="9"/>
      <c r="D232" s="9"/>
      <c r="AL232" s="3"/>
    </row>
    <row r="233" spans="1:38" ht="14.4" hidden="1" x14ac:dyDescent="0.3">
      <c r="A233" s="9"/>
      <c r="B233" s="9"/>
      <c r="C233" s="9"/>
      <c r="D233" s="9"/>
      <c r="AL233" s="3"/>
    </row>
    <row r="234" spans="1:38" ht="14.4" hidden="1" x14ac:dyDescent="0.3">
      <c r="A234" s="9"/>
      <c r="B234" s="9"/>
      <c r="C234" s="9"/>
      <c r="D234" s="9"/>
      <c r="AL234" s="3"/>
    </row>
    <row r="235" spans="1:38" ht="14.4" hidden="1" x14ac:dyDescent="0.3">
      <c r="A235" s="9"/>
      <c r="B235" s="9"/>
      <c r="C235" s="9"/>
      <c r="D235" s="9"/>
      <c r="AL235" s="3"/>
    </row>
    <row r="236" spans="1:38" ht="14.4" hidden="1" x14ac:dyDescent="0.3">
      <c r="A236" s="9"/>
      <c r="B236" s="9"/>
      <c r="C236" s="9"/>
      <c r="D236" s="9"/>
      <c r="AL236" s="3"/>
    </row>
    <row r="237" spans="1:38" ht="14.4" hidden="1" x14ac:dyDescent="0.3">
      <c r="A237" s="9"/>
      <c r="B237" s="9"/>
      <c r="C237" s="9"/>
      <c r="D237" s="9"/>
      <c r="AL237" s="3"/>
    </row>
    <row r="238" spans="1:38" ht="14.4" hidden="1" x14ac:dyDescent="0.3">
      <c r="A238" s="9"/>
      <c r="B238" s="9"/>
      <c r="C238" s="9"/>
      <c r="D238" s="9"/>
      <c r="AL238" s="3"/>
    </row>
    <row r="239" spans="1:38" ht="14.4" hidden="1" x14ac:dyDescent="0.3">
      <c r="A239" s="9"/>
      <c r="B239" s="9"/>
      <c r="C239" s="9"/>
      <c r="D239" s="9"/>
      <c r="AL239" s="3"/>
    </row>
    <row r="240" spans="1:38" ht="14.4" hidden="1" x14ac:dyDescent="0.3">
      <c r="A240" s="9"/>
      <c r="B240" s="9"/>
      <c r="C240" s="9"/>
      <c r="D240" s="9"/>
      <c r="AL240" s="3"/>
    </row>
    <row r="241" spans="1:38" ht="14.4" hidden="1" x14ac:dyDescent="0.3">
      <c r="A241" s="9"/>
      <c r="B241" s="9"/>
      <c r="C241" s="9"/>
      <c r="D241" s="9"/>
      <c r="AL241" s="3"/>
    </row>
    <row r="242" spans="1:38" ht="14.4" hidden="1" x14ac:dyDescent="0.3">
      <c r="A242" s="9"/>
      <c r="B242" s="9"/>
      <c r="C242" s="9"/>
      <c r="D242" s="9"/>
      <c r="AL242" s="3"/>
    </row>
    <row r="243" spans="1:38" ht="14.4" hidden="1" x14ac:dyDescent="0.3">
      <c r="A243" s="9"/>
      <c r="B243" s="9"/>
      <c r="C243" s="9"/>
      <c r="D243" s="9"/>
      <c r="AL243" s="3"/>
    </row>
    <row r="244" spans="1:38" ht="14.4" hidden="1" x14ac:dyDescent="0.3">
      <c r="A244" s="9"/>
      <c r="B244" s="9"/>
      <c r="C244" s="9"/>
      <c r="D244" s="9"/>
      <c r="AL244" s="3"/>
    </row>
    <row r="245" spans="1:38" ht="14.4" hidden="1" x14ac:dyDescent="0.3">
      <c r="A245" s="9"/>
      <c r="B245" s="9"/>
      <c r="C245" s="9"/>
      <c r="D245" s="9"/>
      <c r="AL245" s="3"/>
    </row>
    <row r="246" spans="1:38" ht="14.4" hidden="1" x14ac:dyDescent="0.3">
      <c r="A246" s="9"/>
      <c r="B246" s="9"/>
      <c r="C246" s="9"/>
      <c r="D246" s="9"/>
      <c r="AL246" s="3"/>
    </row>
    <row r="247" spans="1:38" ht="14.4" hidden="1" x14ac:dyDescent="0.3">
      <c r="A247" s="9"/>
      <c r="B247" s="9"/>
      <c r="C247" s="9"/>
      <c r="D247" s="9"/>
      <c r="AL247" s="3"/>
    </row>
    <row r="248" spans="1:38" ht="14.4" hidden="1" x14ac:dyDescent="0.3">
      <c r="A248" s="9"/>
      <c r="B248" s="9"/>
      <c r="C248" s="9"/>
      <c r="D248" s="9"/>
      <c r="AL248" s="3"/>
    </row>
    <row r="249" spans="1:38" ht="14.4" hidden="1" x14ac:dyDescent="0.3">
      <c r="A249" s="9"/>
      <c r="B249" s="9"/>
      <c r="C249" s="9"/>
      <c r="D249" s="9"/>
      <c r="AL249" s="3"/>
    </row>
    <row r="250" spans="1:38" ht="14.4" hidden="1" x14ac:dyDescent="0.3">
      <c r="A250" s="9"/>
      <c r="B250" s="9"/>
      <c r="C250" s="9"/>
      <c r="D250" s="9"/>
      <c r="AL250" s="3"/>
    </row>
    <row r="251" spans="1:38" ht="14.4" hidden="1" x14ac:dyDescent="0.3">
      <c r="A251" s="9"/>
      <c r="B251" s="9"/>
      <c r="C251" s="9"/>
      <c r="D251" s="9"/>
      <c r="AL251" s="3"/>
    </row>
    <row r="252" spans="1:38" ht="14.4" hidden="1" x14ac:dyDescent="0.3">
      <c r="A252" s="9"/>
      <c r="B252" s="9"/>
      <c r="C252" s="9"/>
      <c r="D252" s="9"/>
      <c r="AL252" s="3"/>
    </row>
    <row r="253" spans="1:38" ht="14.4" hidden="1" x14ac:dyDescent="0.3">
      <c r="A253" s="9"/>
      <c r="B253" s="9"/>
      <c r="C253" s="9"/>
      <c r="D253" s="9"/>
      <c r="AL253" s="3"/>
    </row>
    <row r="254" spans="1:38" ht="14.4" hidden="1" x14ac:dyDescent="0.3">
      <c r="A254" s="9"/>
      <c r="B254" s="9"/>
      <c r="C254" s="9"/>
      <c r="D254" s="9"/>
      <c r="AL254" s="3"/>
    </row>
    <row r="255" spans="1:38" ht="14.4" hidden="1" x14ac:dyDescent="0.3">
      <c r="A255" s="9"/>
      <c r="B255" s="9"/>
      <c r="C255" s="9"/>
      <c r="D255" s="9"/>
      <c r="AL255" s="3"/>
    </row>
    <row r="256" spans="1:38" ht="14.4" hidden="1" x14ac:dyDescent="0.3">
      <c r="A256" s="9"/>
      <c r="B256" s="9"/>
      <c r="C256" s="9"/>
      <c r="D256" s="9"/>
      <c r="AL256" s="3"/>
    </row>
    <row r="257" spans="1:38" ht="14.4" hidden="1" x14ac:dyDescent="0.3">
      <c r="A257" s="9"/>
      <c r="B257" s="9"/>
      <c r="C257" s="9"/>
      <c r="D257" s="9"/>
      <c r="AL257" s="3"/>
    </row>
    <row r="258" spans="1:38" ht="14.4" hidden="1" x14ac:dyDescent="0.3">
      <c r="A258" s="9"/>
      <c r="B258" s="9"/>
      <c r="C258" s="9"/>
      <c r="D258" s="9"/>
      <c r="AL258" s="3"/>
    </row>
    <row r="259" spans="1:38" ht="14.4" hidden="1" x14ac:dyDescent="0.3">
      <c r="A259" s="9"/>
      <c r="B259" s="9"/>
      <c r="C259" s="9"/>
      <c r="D259" s="9"/>
      <c r="AL259" s="3"/>
    </row>
    <row r="260" spans="1:38" ht="14.4" hidden="1" x14ac:dyDescent="0.3">
      <c r="A260" s="9"/>
      <c r="B260" s="9"/>
      <c r="C260" s="9"/>
      <c r="D260" s="9"/>
      <c r="AL260" s="3"/>
    </row>
    <row r="261" spans="1:38" ht="14.4" hidden="1" x14ac:dyDescent="0.3">
      <c r="A261" s="9"/>
      <c r="B261" s="9"/>
      <c r="C261" s="9"/>
      <c r="D261" s="9"/>
      <c r="AL261" s="3"/>
    </row>
    <row r="262" spans="1:38" ht="14.4" hidden="1" x14ac:dyDescent="0.3">
      <c r="A262" s="9"/>
      <c r="B262" s="9"/>
      <c r="C262" s="9"/>
      <c r="D262" s="9"/>
      <c r="AL262" s="3"/>
    </row>
    <row r="263" spans="1:38" ht="14.4" hidden="1" x14ac:dyDescent="0.3">
      <c r="A263" s="9"/>
      <c r="B263" s="9"/>
      <c r="C263" s="9"/>
      <c r="D263" s="9"/>
      <c r="AL263" s="3"/>
    </row>
    <row r="264" spans="1:38" ht="14.4" hidden="1" x14ac:dyDescent="0.3">
      <c r="A264" s="9"/>
      <c r="B264" s="9"/>
      <c r="C264" s="9"/>
      <c r="D264" s="9"/>
      <c r="AL264" s="3"/>
    </row>
    <row r="265" spans="1:38" ht="14.4" hidden="1" x14ac:dyDescent="0.3">
      <c r="A265" s="9"/>
      <c r="B265" s="9"/>
      <c r="C265" s="9"/>
      <c r="D265" s="9"/>
      <c r="AL265" s="3"/>
    </row>
    <row r="266" spans="1:38" ht="14.4" hidden="1" x14ac:dyDescent="0.3">
      <c r="A266" s="9"/>
      <c r="B266" s="9"/>
      <c r="C266" s="9"/>
      <c r="D266" s="9"/>
      <c r="AL266" s="3"/>
    </row>
    <row r="267" spans="1:38" ht="14.4" hidden="1" x14ac:dyDescent="0.3">
      <c r="A267" s="9"/>
      <c r="B267" s="9"/>
      <c r="C267" s="9"/>
      <c r="D267" s="9"/>
      <c r="AL267" s="3"/>
    </row>
    <row r="268" spans="1:38" ht="14.4" hidden="1" x14ac:dyDescent="0.3">
      <c r="A268" s="9"/>
      <c r="B268" s="9"/>
      <c r="C268" s="9"/>
      <c r="D268" s="9"/>
      <c r="AL268" s="3"/>
    </row>
    <row r="269" spans="1:38" ht="14.4" hidden="1" x14ac:dyDescent="0.3">
      <c r="A269" s="9"/>
      <c r="B269" s="9"/>
      <c r="C269" s="9"/>
      <c r="D269" s="9"/>
      <c r="AL269" s="3"/>
    </row>
    <row r="270" spans="1:38" ht="14.4" hidden="1" x14ac:dyDescent="0.3">
      <c r="A270" s="9"/>
      <c r="B270" s="9"/>
      <c r="C270" s="9"/>
      <c r="D270" s="9"/>
      <c r="AL270" s="3"/>
    </row>
    <row r="271" spans="1:38" ht="14.4" hidden="1" x14ac:dyDescent="0.3">
      <c r="A271" s="9"/>
      <c r="B271" s="9"/>
      <c r="C271" s="9"/>
      <c r="D271" s="9"/>
      <c r="AL271" s="3"/>
    </row>
    <row r="272" spans="1:38" ht="14.4" hidden="1" x14ac:dyDescent="0.3">
      <c r="A272" s="9"/>
      <c r="B272" s="9"/>
      <c r="C272" s="9"/>
      <c r="D272" s="9"/>
      <c r="AL272" s="3"/>
    </row>
    <row r="273" spans="1:38" ht="14.4" hidden="1" x14ac:dyDescent="0.3">
      <c r="A273" s="9"/>
      <c r="B273" s="9"/>
      <c r="C273" s="9"/>
      <c r="D273" s="9"/>
      <c r="AL273" s="3"/>
    </row>
    <row r="274" spans="1:38" ht="14.4" hidden="1" x14ac:dyDescent="0.3">
      <c r="A274" s="9"/>
      <c r="B274" s="9"/>
      <c r="C274" s="9"/>
      <c r="D274" s="9"/>
      <c r="AL274" s="3"/>
    </row>
    <row r="275" spans="1:38" ht="14.4" hidden="1" x14ac:dyDescent="0.3">
      <c r="A275" s="9"/>
      <c r="B275" s="9"/>
      <c r="C275" s="9"/>
      <c r="D275" s="9"/>
      <c r="AL275" s="3"/>
    </row>
    <row r="276" spans="1:38" ht="14.4" hidden="1" x14ac:dyDescent="0.3">
      <c r="A276" s="9"/>
      <c r="B276" s="9"/>
      <c r="C276" s="9"/>
      <c r="D276" s="9"/>
      <c r="AL276" s="3"/>
    </row>
    <row r="277" spans="1:38" ht="14.4" hidden="1" x14ac:dyDescent="0.3">
      <c r="A277" s="9"/>
      <c r="B277" s="9"/>
      <c r="C277" s="9"/>
      <c r="D277" s="9"/>
      <c r="AL277" s="3"/>
    </row>
    <row r="278" spans="1:38" ht="14.4" hidden="1" x14ac:dyDescent="0.3">
      <c r="A278" s="9"/>
      <c r="B278" s="9"/>
      <c r="C278" s="9"/>
      <c r="D278" s="9"/>
      <c r="AL278" s="3"/>
    </row>
    <row r="279" spans="1:38" ht="14.4" hidden="1" x14ac:dyDescent="0.3">
      <c r="A279" s="9"/>
      <c r="B279" s="9"/>
      <c r="C279" s="9"/>
      <c r="D279" s="9"/>
      <c r="AL279" s="3"/>
    </row>
    <row r="280" spans="1:38" ht="14.4" hidden="1" x14ac:dyDescent="0.3">
      <c r="A280" s="9"/>
      <c r="B280" s="9"/>
      <c r="C280" s="9"/>
      <c r="D280" s="9"/>
      <c r="AL280" s="3"/>
    </row>
    <row r="281" spans="1:38" ht="14.4" hidden="1" x14ac:dyDescent="0.3">
      <c r="A281" s="9"/>
      <c r="B281" s="9"/>
      <c r="C281" s="9"/>
      <c r="D281" s="9"/>
      <c r="AL281" s="3"/>
    </row>
    <row r="282" spans="1:38" ht="14.4" hidden="1" x14ac:dyDescent="0.3">
      <c r="A282" s="9"/>
      <c r="B282" s="9"/>
      <c r="C282" s="9"/>
      <c r="D282" s="9"/>
      <c r="AL282" s="3"/>
    </row>
    <row r="283" spans="1:38" ht="14.4" hidden="1" x14ac:dyDescent="0.3">
      <c r="A283" s="9"/>
      <c r="B283" s="9"/>
      <c r="C283" s="9"/>
      <c r="D283" s="9"/>
      <c r="AL283" s="3"/>
    </row>
    <row r="284" spans="1:38" ht="14.4" hidden="1" x14ac:dyDescent="0.3">
      <c r="A284" s="9"/>
      <c r="B284" s="9"/>
      <c r="C284" s="9"/>
      <c r="D284" s="9"/>
      <c r="AL284" s="3"/>
    </row>
    <row r="285" spans="1:38" ht="14.4" hidden="1" x14ac:dyDescent="0.3">
      <c r="A285" s="9"/>
      <c r="B285" s="9"/>
      <c r="C285" s="9"/>
      <c r="D285" s="9"/>
      <c r="AL285" s="3"/>
    </row>
    <row r="286" spans="1:38" ht="14.4" hidden="1" x14ac:dyDescent="0.3">
      <c r="A286" s="9"/>
      <c r="B286" s="9"/>
      <c r="C286" s="9"/>
      <c r="D286" s="9"/>
      <c r="AL286" s="3"/>
    </row>
    <row r="287" spans="1:38" ht="13.2" x14ac:dyDescent="0.25">
      <c r="AL287" s="3"/>
    </row>
    <row r="288" spans="1:38" ht="13.2" x14ac:dyDescent="0.25">
      <c r="AL288" s="3"/>
    </row>
    <row r="289" spans="38:38" ht="13.2" x14ac:dyDescent="0.25">
      <c r="AL289" s="3"/>
    </row>
    <row r="290" spans="38:38" ht="13.2" x14ac:dyDescent="0.25">
      <c r="AL290" s="3"/>
    </row>
    <row r="291" spans="38:38" ht="13.2" x14ac:dyDescent="0.25">
      <c r="AL291" s="3"/>
    </row>
    <row r="292" spans="38:38" ht="13.2" x14ac:dyDescent="0.25">
      <c r="AL292" s="3"/>
    </row>
    <row r="293" spans="38:38" ht="13.2" x14ac:dyDescent="0.25">
      <c r="AL293" s="3"/>
    </row>
    <row r="294" spans="38:38" ht="13.2" x14ac:dyDescent="0.25">
      <c r="AL294" s="3"/>
    </row>
    <row r="295" spans="38:38" ht="13.2" x14ac:dyDescent="0.25">
      <c r="AL295" s="3"/>
    </row>
    <row r="296" spans="38:38" ht="13.2" x14ac:dyDescent="0.25">
      <c r="AL296" s="3"/>
    </row>
    <row r="297" spans="38:38" ht="13.2" x14ac:dyDescent="0.25">
      <c r="AL297" s="3"/>
    </row>
    <row r="298" spans="38:38" ht="13.2" x14ac:dyDescent="0.25">
      <c r="AL298" s="3"/>
    </row>
    <row r="299" spans="38:38" ht="13.2" x14ac:dyDescent="0.25">
      <c r="AL299" s="3"/>
    </row>
    <row r="300" spans="38:38" ht="13.2" x14ac:dyDescent="0.25">
      <c r="AL300" s="3"/>
    </row>
    <row r="301" spans="38:38" ht="13.2" x14ac:dyDescent="0.25">
      <c r="AL301" s="3"/>
    </row>
    <row r="302" spans="38:38" ht="13.2" x14ac:dyDescent="0.25">
      <c r="AL302" s="3"/>
    </row>
    <row r="303" spans="38:38" ht="13.2" x14ac:dyDescent="0.25">
      <c r="AL303" s="3"/>
    </row>
    <row r="304" spans="38:38" ht="13.2" x14ac:dyDescent="0.25">
      <c r="AL304" s="3"/>
    </row>
    <row r="305" spans="38:38" ht="13.2" x14ac:dyDescent="0.25">
      <c r="AL305" s="3"/>
    </row>
    <row r="306" spans="38:38" ht="13.2" x14ac:dyDescent="0.25">
      <c r="AL306" s="3"/>
    </row>
    <row r="307" spans="38:38" ht="13.2" x14ac:dyDescent="0.25">
      <c r="AL307" s="3"/>
    </row>
    <row r="308" spans="38:38" ht="13.2" x14ac:dyDescent="0.25">
      <c r="AL308" s="3"/>
    </row>
    <row r="309" spans="38:38" ht="13.2" x14ac:dyDescent="0.25">
      <c r="AL309" s="3"/>
    </row>
    <row r="310" spans="38:38" ht="13.2" x14ac:dyDescent="0.25">
      <c r="AL310" s="3"/>
    </row>
    <row r="311" spans="38:38" ht="13.2" x14ac:dyDescent="0.25">
      <c r="AL311" s="3"/>
    </row>
    <row r="312" spans="38:38" ht="13.2" x14ac:dyDescent="0.25">
      <c r="AL312" s="3"/>
    </row>
    <row r="313" spans="38:38" ht="13.2" x14ac:dyDescent="0.25">
      <c r="AL313" s="3"/>
    </row>
    <row r="314" spans="38:38" ht="13.2" x14ac:dyDescent="0.25">
      <c r="AL314" s="3"/>
    </row>
    <row r="315" spans="38:38" ht="13.2" x14ac:dyDescent="0.25">
      <c r="AL315" s="3"/>
    </row>
    <row r="316" spans="38:38" ht="13.2" x14ac:dyDescent="0.25">
      <c r="AL316" s="3"/>
    </row>
    <row r="317" spans="38:38" ht="13.2" x14ac:dyDescent="0.25">
      <c r="AL317" s="3"/>
    </row>
    <row r="318" spans="38:38" ht="13.2" x14ac:dyDescent="0.25">
      <c r="AL318" s="3"/>
    </row>
    <row r="319" spans="38:38" ht="13.2" x14ac:dyDescent="0.25">
      <c r="AL319" s="3"/>
    </row>
    <row r="320" spans="38:38" ht="13.2" x14ac:dyDescent="0.25">
      <c r="AL320" s="3"/>
    </row>
    <row r="321" spans="38:38" ht="13.2" x14ac:dyDescent="0.25">
      <c r="AL321" s="3"/>
    </row>
    <row r="322" spans="38:38" ht="13.2" x14ac:dyDescent="0.25">
      <c r="AL322" s="3"/>
    </row>
    <row r="323" spans="38:38" ht="13.2" x14ac:dyDescent="0.25">
      <c r="AL323" s="3"/>
    </row>
    <row r="324" spans="38:38" ht="13.2" x14ac:dyDescent="0.25">
      <c r="AL324" s="3"/>
    </row>
    <row r="325" spans="38:38" ht="13.2" x14ac:dyDescent="0.25">
      <c r="AL325" s="3"/>
    </row>
    <row r="326" spans="38:38" ht="13.2" x14ac:dyDescent="0.25">
      <c r="AL326" s="3"/>
    </row>
    <row r="327" spans="38:38" ht="13.2" x14ac:dyDescent="0.25">
      <c r="AL327" s="3"/>
    </row>
    <row r="328" spans="38:38" ht="13.2" x14ac:dyDescent="0.25">
      <c r="AL328" s="3"/>
    </row>
    <row r="329" spans="38:38" ht="13.2" x14ac:dyDescent="0.25">
      <c r="AL329" s="3"/>
    </row>
    <row r="330" spans="38:38" ht="13.2" x14ac:dyDescent="0.25">
      <c r="AL330" s="3"/>
    </row>
    <row r="331" spans="38:38" ht="13.2" x14ac:dyDescent="0.25">
      <c r="AL331" s="3"/>
    </row>
    <row r="332" spans="38:38" ht="13.2" x14ac:dyDescent="0.25">
      <c r="AL332" s="3"/>
    </row>
    <row r="333" spans="38:38" ht="13.2" x14ac:dyDescent="0.25">
      <c r="AL333" s="3"/>
    </row>
    <row r="334" spans="38:38" ht="13.2" x14ac:dyDescent="0.25">
      <c r="AL334" s="3"/>
    </row>
    <row r="335" spans="38:38" ht="13.2" x14ac:dyDescent="0.25">
      <c r="AL335" s="3"/>
    </row>
    <row r="336" spans="38:38" ht="13.2" x14ac:dyDescent="0.25">
      <c r="AL336" s="3"/>
    </row>
    <row r="337" spans="38:38" ht="13.2" x14ac:dyDescent="0.25">
      <c r="AL337" s="3"/>
    </row>
    <row r="338" spans="38:38" ht="13.2" x14ac:dyDescent="0.25">
      <c r="AL338" s="3"/>
    </row>
    <row r="339" spans="38:38" ht="13.2" x14ac:dyDescent="0.25">
      <c r="AL339" s="3"/>
    </row>
    <row r="340" spans="38:38" ht="13.2" x14ac:dyDescent="0.25">
      <c r="AL340" s="3"/>
    </row>
    <row r="341" spans="38:38" ht="13.2" x14ac:dyDescent="0.25">
      <c r="AL341" s="3"/>
    </row>
    <row r="342" spans="38:38" ht="13.2" x14ac:dyDescent="0.25">
      <c r="AL342" s="3"/>
    </row>
    <row r="343" spans="38:38" ht="13.2" x14ac:dyDescent="0.25">
      <c r="AL343" s="3"/>
    </row>
    <row r="344" spans="38:38" ht="13.2" x14ac:dyDescent="0.25">
      <c r="AL344" s="3"/>
    </row>
    <row r="345" spans="38:38" ht="13.2" x14ac:dyDescent="0.25">
      <c r="AL345" s="3"/>
    </row>
    <row r="346" spans="38:38" ht="13.2" x14ac:dyDescent="0.25">
      <c r="AL346" s="3"/>
    </row>
    <row r="347" spans="38:38" ht="13.2" x14ac:dyDescent="0.25">
      <c r="AL347" s="3"/>
    </row>
    <row r="348" spans="38:38" ht="13.2" x14ac:dyDescent="0.25">
      <c r="AL348" s="3"/>
    </row>
    <row r="349" spans="38:38" ht="13.2" x14ac:dyDescent="0.25">
      <c r="AL349" s="3"/>
    </row>
    <row r="350" spans="38:38" ht="13.2" x14ac:dyDescent="0.25">
      <c r="AL350" s="3"/>
    </row>
    <row r="351" spans="38:38" ht="13.2" x14ac:dyDescent="0.25">
      <c r="AL351" s="3"/>
    </row>
    <row r="352" spans="38:38" ht="13.2" x14ac:dyDescent="0.25">
      <c r="AL352" s="3"/>
    </row>
    <row r="353" spans="38:38" ht="13.2" x14ac:dyDescent="0.25">
      <c r="AL353" s="3"/>
    </row>
    <row r="354" spans="38:38" ht="13.2" x14ac:dyDescent="0.25">
      <c r="AL354" s="3"/>
    </row>
    <row r="355" spans="38:38" ht="13.2" x14ac:dyDescent="0.25">
      <c r="AL355" s="3"/>
    </row>
    <row r="356" spans="38:38" ht="13.2" x14ac:dyDescent="0.25">
      <c r="AL356" s="3"/>
    </row>
    <row r="357" spans="38:38" ht="13.2" x14ac:dyDescent="0.25">
      <c r="AL357" s="3"/>
    </row>
    <row r="358" spans="38:38" ht="13.2" x14ac:dyDescent="0.25">
      <c r="AL358" s="3"/>
    </row>
    <row r="359" spans="38:38" ht="13.2" x14ac:dyDescent="0.25">
      <c r="AL359" s="3"/>
    </row>
    <row r="360" spans="38:38" ht="13.2" x14ac:dyDescent="0.25">
      <c r="AL360" s="3"/>
    </row>
    <row r="361" spans="38:38" ht="13.2" x14ac:dyDescent="0.25">
      <c r="AL361" s="3"/>
    </row>
    <row r="362" spans="38:38" ht="13.2" x14ac:dyDescent="0.25">
      <c r="AL362" s="3"/>
    </row>
    <row r="363" spans="38:38" ht="13.2" x14ac:dyDescent="0.25">
      <c r="AL363" s="3"/>
    </row>
    <row r="364" spans="38:38" ht="13.2" x14ac:dyDescent="0.25">
      <c r="AL364" s="3"/>
    </row>
    <row r="365" spans="38:38" ht="13.2" x14ac:dyDescent="0.25">
      <c r="AL365" s="3"/>
    </row>
    <row r="366" spans="38:38" ht="13.2" x14ac:dyDescent="0.25">
      <c r="AL366" s="3"/>
    </row>
    <row r="367" spans="38:38" ht="13.2" x14ac:dyDescent="0.25">
      <c r="AL367" s="3"/>
    </row>
    <row r="368" spans="38:38" ht="13.2" x14ac:dyDescent="0.25">
      <c r="AL368" s="3"/>
    </row>
    <row r="369" spans="38:38" ht="13.2" x14ac:dyDescent="0.25">
      <c r="AL369" s="3"/>
    </row>
    <row r="370" spans="38:38" ht="13.2" x14ac:dyDescent="0.25">
      <c r="AL370" s="3"/>
    </row>
    <row r="371" spans="38:38" ht="13.2" x14ac:dyDescent="0.25">
      <c r="AL371" s="3"/>
    </row>
    <row r="372" spans="38:38" ht="13.2" x14ac:dyDescent="0.25">
      <c r="AL372" s="3"/>
    </row>
    <row r="373" spans="38:38" ht="13.2" x14ac:dyDescent="0.25">
      <c r="AL373" s="3"/>
    </row>
    <row r="374" spans="38:38" ht="13.2" x14ac:dyDescent="0.25">
      <c r="AL374" s="3"/>
    </row>
    <row r="375" spans="38:38" ht="13.2" x14ac:dyDescent="0.25">
      <c r="AL375" s="3"/>
    </row>
    <row r="376" spans="38:38" ht="13.2" x14ac:dyDescent="0.25">
      <c r="AL376" s="3"/>
    </row>
    <row r="377" spans="38:38" ht="13.2" x14ac:dyDescent="0.25">
      <c r="AL377" s="3"/>
    </row>
    <row r="378" spans="38:38" ht="13.2" x14ac:dyDescent="0.25">
      <c r="AL378" s="3"/>
    </row>
    <row r="379" spans="38:38" ht="13.2" x14ac:dyDescent="0.25">
      <c r="AL379" s="3"/>
    </row>
    <row r="380" spans="38:38" ht="13.2" x14ac:dyDescent="0.25">
      <c r="AL380" s="3"/>
    </row>
    <row r="381" spans="38:38" ht="13.2" x14ac:dyDescent="0.25">
      <c r="AL381" s="3"/>
    </row>
    <row r="382" spans="38:38" ht="13.2" x14ac:dyDescent="0.25">
      <c r="AL382" s="3"/>
    </row>
    <row r="383" spans="38:38" ht="13.2" x14ac:dyDescent="0.25">
      <c r="AL383" s="3"/>
    </row>
    <row r="384" spans="38:38" ht="13.2" x14ac:dyDescent="0.25">
      <c r="AL384" s="3"/>
    </row>
    <row r="385" spans="38:38" ht="13.2" x14ac:dyDescent="0.25">
      <c r="AL385" s="3"/>
    </row>
    <row r="386" spans="38:38" ht="13.2" x14ac:dyDescent="0.25">
      <c r="AL386" s="3"/>
    </row>
    <row r="387" spans="38:38" ht="13.2" x14ac:dyDescent="0.25">
      <c r="AL387" s="3"/>
    </row>
    <row r="388" spans="38:38" ht="13.2" x14ac:dyDescent="0.25">
      <c r="AL388" s="3"/>
    </row>
    <row r="389" spans="38:38" ht="13.2" x14ac:dyDescent="0.25">
      <c r="AL389" s="3"/>
    </row>
    <row r="390" spans="38:38" ht="13.2" x14ac:dyDescent="0.25">
      <c r="AL390" s="3"/>
    </row>
    <row r="391" spans="38:38" ht="13.2" x14ac:dyDescent="0.25">
      <c r="AL391" s="3"/>
    </row>
    <row r="392" spans="38:38" ht="13.2" x14ac:dyDescent="0.25">
      <c r="AL392" s="3"/>
    </row>
    <row r="393" spans="38:38" ht="13.2" x14ac:dyDescent="0.25">
      <c r="AL393" s="3"/>
    </row>
    <row r="394" spans="38:38" ht="13.2" x14ac:dyDescent="0.25">
      <c r="AL394" s="3"/>
    </row>
    <row r="395" spans="38:38" ht="13.2" x14ac:dyDescent="0.25">
      <c r="AL395" s="3"/>
    </row>
    <row r="396" spans="38:38" ht="13.2" x14ac:dyDescent="0.25">
      <c r="AL396" s="3"/>
    </row>
    <row r="397" spans="38:38" ht="13.2" x14ac:dyDescent="0.25">
      <c r="AL397" s="3"/>
    </row>
    <row r="398" spans="38:38" ht="13.2" x14ac:dyDescent="0.25">
      <c r="AL398" s="3"/>
    </row>
    <row r="399" spans="38:38" ht="13.2" x14ac:dyDescent="0.25">
      <c r="AL399" s="3"/>
    </row>
    <row r="400" spans="38:38" ht="13.2" x14ac:dyDescent="0.25">
      <c r="AL400" s="3"/>
    </row>
    <row r="401" spans="38:38" ht="13.2" x14ac:dyDescent="0.25">
      <c r="AL401" s="3"/>
    </row>
    <row r="402" spans="38:38" ht="13.2" x14ac:dyDescent="0.25">
      <c r="AL402" s="3"/>
    </row>
    <row r="403" spans="38:38" ht="13.2" x14ac:dyDescent="0.25">
      <c r="AL403" s="3"/>
    </row>
    <row r="404" spans="38:38" ht="13.2" x14ac:dyDescent="0.25">
      <c r="AL404" s="3"/>
    </row>
    <row r="405" spans="38:38" ht="13.2" x14ac:dyDescent="0.25">
      <c r="AL405" s="3"/>
    </row>
    <row r="406" spans="38:38" ht="13.2" x14ac:dyDescent="0.25">
      <c r="AL406" s="3"/>
    </row>
    <row r="407" spans="38:38" ht="13.2" x14ac:dyDescent="0.25">
      <c r="AL407" s="3"/>
    </row>
    <row r="408" spans="38:38" ht="13.2" x14ac:dyDescent="0.25">
      <c r="AL408" s="3"/>
    </row>
    <row r="409" spans="38:38" ht="13.2" x14ac:dyDescent="0.25">
      <c r="AL409" s="3"/>
    </row>
    <row r="410" spans="38:38" ht="13.2" x14ac:dyDescent="0.25">
      <c r="AL410" s="3"/>
    </row>
    <row r="411" spans="38:38" ht="13.2" x14ac:dyDescent="0.25">
      <c r="AL411" s="3"/>
    </row>
    <row r="412" spans="38:38" ht="13.2" x14ac:dyDescent="0.25">
      <c r="AL412" s="3"/>
    </row>
    <row r="413" spans="38:38" ht="13.2" x14ac:dyDescent="0.25">
      <c r="AL413" s="3"/>
    </row>
    <row r="414" spans="38:38" ht="13.2" x14ac:dyDescent="0.25">
      <c r="AL414" s="3"/>
    </row>
    <row r="415" spans="38:38" ht="13.2" x14ac:dyDescent="0.25">
      <c r="AL415" s="3"/>
    </row>
    <row r="416" spans="38:38" ht="13.2" x14ac:dyDescent="0.25">
      <c r="AL416" s="3"/>
    </row>
    <row r="417" spans="38:38" ht="13.2" x14ac:dyDescent="0.25">
      <c r="AL417" s="3"/>
    </row>
    <row r="418" spans="38:38" ht="13.2" x14ac:dyDescent="0.25">
      <c r="AL418" s="3"/>
    </row>
    <row r="419" spans="38:38" ht="13.2" x14ac:dyDescent="0.25">
      <c r="AL419" s="3"/>
    </row>
    <row r="420" spans="38:38" ht="13.2" x14ac:dyDescent="0.25">
      <c r="AL420" s="3"/>
    </row>
    <row r="421" spans="38:38" ht="13.2" x14ac:dyDescent="0.25">
      <c r="AL421" s="3"/>
    </row>
    <row r="422" spans="38:38" ht="13.2" x14ac:dyDescent="0.25">
      <c r="AL422" s="3"/>
    </row>
    <row r="423" spans="38:38" ht="13.2" x14ac:dyDescent="0.25">
      <c r="AL423" s="3"/>
    </row>
    <row r="424" spans="38:38" ht="13.2" x14ac:dyDescent="0.25">
      <c r="AL424" s="3"/>
    </row>
    <row r="425" spans="38:38" ht="13.2" x14ac:dyDescent="0.25">
      <c r="AL425" s="3"/>
    </row>
    <row r="426" spans="38:38" ht="13.2" x14ac:dyDescent="0.25">
      <c r="AL426" s="3"/>
    </row>
    <row r="427" spans="38:38" ht="13.2" x14ac:dyDescent="0.25">
      <c r="AL427" s="3"/>
    </row>
    <row r="428" spans="38:38" ht="13.2" x14ac:dyDescent="0.25">
      <c r="AL428" s="3"/>
    </row>
    <row r="429" spans="38:38" ht="13.2" x14ac:dyDescent="0.25">
      <c r="AL429" s="3"/>
    </row>
    <row r="430" spans="38:38" ht="13.2" x14ac:dyDescent="0.25">
      <c r="AL430" s="3"/>
    </row>
    <row r="431" spans="38:38" ht="13.2" x14ac:dyDescent="0.25">
      <c r="AL431" s="3"/>
    </row>
    <row r="432" spans="38:38" ht="13.2" x14ac:dyDescent="0.25">
      <c r="AL432" s="3"/>
    </row>
    <row r="433" spans="38:38" ht="13.2" x14ac:dyDescent="0.25">
      <c r="AL433" s="3"/>
    </row>
    <row r="434" spans="38:38" ht="13.2" x14ac:dyDescent="0.25">
      <c r="AL434" s="3"/>
    </row>
    <row r="435" spans="38:38" ht="13.2" x14ac:dyDescent="0.25">
      <c r="AL435" s="3"/>
    </row>
    <row r="436" spans="38:38" ht="13.2" x14ac:dyDescent="0.25">
      <c r="AL436" s="3"/>
    </row>
    <row r="437" spans="38:38" ht="13.2" x14ac:dyDescent="0.25">
      <c r="AL437" s="3"/>
    </row>
    <row r="438" spans="38:38" ht="13.2" x14ac:dyDescent="0.25">
      <c r="AL438" s="3"/>
    </row>
    <row r="439" spans="38:38" ht="13.2" x14ac:dyDescent="0.25">
      <c r="AL439" s="3"/>
    </row>
    <row r="440" spans="38:38" ht="13.2" x14ac:dyDescent="0.25">
      <c r="AL440" s="3"/>
    </row>
    <row r="441" spans="38:38" ht="13.2" x14ac:dyDescent="0.25">
      <c r="AL441" s="3"/>
    </row>
    <row r="442" spans="38:38" ht="13.2" x14ac:dyDescent="0.25">
      <c r="AL442" s="3"/>
    </row>
    <row r="443" spans="38:38" ht="13.2" x14ac:dyDescent="0.25">
      <c r="AL443" s="3"/>
    </row>
    <row r="444" spans="38:38" ht="13.2" x14ac:dyDescent="0.25">
      <c r="AL444" s="3"/>
    </row>
    <row r="445" spans="38:38" ht="13.2" x14ac:dyDescent="0.25">
      <c r="AL445" s="3"/>
    </row>
    <row r="446" spans="38:38" ht="13.2" x14ac:dyDescent="0.25">
      <c r="AL446" s="3"/>
    </row>
    <row r="447" spans="38:38" ht="13.2" x14ac:dyDescent="0.25">
      <c r="AL447" s="3"/>
    </row>
    <row r="448" spans="38:38" ht="13.2" x14ac:dyDescent="0.25">
      <c r="AL448" s="3"/>
    </row>
    <row r="449" spans="38:38" ht="13.2" x14ac:dyDescent="0.25">
      <c r="AL449" s="3"/>
    </row>
    <row r="450" spans="38:38" ht="13.2" x14ac:dyDescent="0.25">
      <c r="AL450" s="3"/>
    </row>
    <row r="451" spans="38:38" ht="13.2" x14ac:dyDescent="0.25">
      <c r="AL451" s="3"/>
    </row>
    <row r="452" spans="38:38" ht="13.2" x14ac:dyDescent="0.25">
      <c r="AL452" s="3"/>
    </row>
    <row r="453" spans="38:38" ht="13.2" x14ac:dyDescent="0.25">
      <c r="AL453" s="3"/>
    </row>
    <row r="454" spans="38:38" ht="13.2" x14ac:dyDescent="0.25">
      <c r="AL454" s="3"/>
    </row>
    <row r="455" spans="38:38" ht="13.2" x14ac:dyDescent="0.25">
      <c r="AL455" s="3"/>
    </row>
    <row r="456" spans="38:38" ht="13.2" x14ac:dyDescent="0.25">
      <c r="AL456" s="3"/>
    </row>
    <row r="457" spans="38:38" ht="13.2" x14ac:dyDescent="0.25">
      <c r="AL457" s="3"/>
    </row>
    <row r="458" spans="38:38" ht="13.2" x14ac:dyDescent="0.25">
      <c r="AL458" s="3"/>
    </row>
    <row r="459" spans="38:38" ht="13.2" x14ac:dyDescent="0.25">
      <c r="AL459" s="3"/>
    </row>
    <row r="460" spans="38:38" ht="13.2" x14ac:dyDescent="0.25">
      <c r="AL460" s="3"/>
    </row>
    <row r="461" spans="38:38" ht="13.2" x14ac:dyDescent="0.25">
      <c r="AL461" s="3"/>
    </row>
    <row r="462" spans="38:38" ht="13.2" x14ac:dyDescent="0.25">
      <c r="AL462" s="3"/>
    </row>
    <row r="463" spans="38:38" ht="13.2" x14ac:dyDescent="0.25">
      <c r="AL463" s="3"/>
    </row>
    <row r="464" spans="38:38" ht="13.2" x14ac:dyDescent="0.25">
      <c r="AL464" s="3"/>
    </row>
    <row r="465" spans="38:38" ht="13.2" x14ac:dyDescent="0.25">
      <c r="AL465" s="3"/>
    </row>
    <row r="466" spans="38:38" ht="13.2" x14ac:dyDescent="0.25">
      <c r="AL466" s="3"/>
    </row>
    <row r="467" spans="38:38" ht="13.2" x14ac:dyDescent="0.25">
      <c r="AL467" s="3"/>
    </row>
    <row r="468" spans="38:38" ht="13.2" x14ac:dyDescent="0.25">
      <c r="AL468" s="3"/>
    </row>
    <row r="469" spans="38:38" ht="13.2" x14ac:dyDescent="0.25">
      <c r="AL469" s="3"/>
    </row>
    <row r="470" spans="38:38" ht="13.2" x14ac:dyDescent="0.25">
      <c r="AL470" s="3"/>
    </row>
    <row r="471" spans="38:38" ht="13.2" x14ac:dyDescent="0.25">
      <c r="AL471" s="3"/>
    </row>
    <row r="472" spans="38:38" ht="13.2" x14ac:dyDescent="0.25">
      <c r="AL472" s="3"/>
    </row>
    <row r="473" spans="38:38" ht="13.2" x14ac:dyDescent="0.25">
      <c r="AL473" s="3"/>
    </row>
    <row r="474" spans="38:38" ht="13.2" x14ac:dyDescent="0.25">
      <c r="AL474" s="3"/>
    </row>
    <row r="475" spans="38:38" ht="13.2" x14ac:dyDescent="0.25">
      <c r="AL475" s="3"/>
    </row>
    <row r="476" spans="38:38" ht="13.2" x14ac:dyDescent="0.25">
      <c r="AL476" s="3"/>
    </row>
    <row r="477" spans="38:38" ht="13.2" x14ac:dyDescent="0.25">
      <c r="AL477" s="3"/>
    </row>
    <row r="478" spans="38:38" ht="13.2" x14ac:dyDescent="0.25">
      <c r="AL478" s="3"/>
    </row>
    <row r="479" spans="38:38" ht="13.2" x14ac:dyDescent="0.25">
      <c r="AL479" s="3"/>
    </row>
    <row r="480" spans="38:38" ht="13.2" x14ac:dyDescent="0.25">
      <c r="AL480" s="3"/>
    </row>
    <row r="481" spans="38:38" ht="13.2" x14ac:dyDescent="0.25">
      <c r="AL481" s="3"/>
    </row>
    <row r="482" spans="38:38" ht="13.2" x14ac:dyDescent="0.25">
      <c r="AL482" s="3"/>
    </row>
    <row r="483" spans="38:38" ht="13.2" x14ac:dyDescent="0.25">
      <c r="AL483" s="3"/>
    </row>
    <row r="484" spans="38:38" ht="13.2" x14ac:dyDescent="0.25">
      <c r="AL484" s="3"/>
    </row>
    <row r="485" spans="38:38" ht="13.2" x14ac:dyDescent="0.25">
      <c r="AL485" s="3"/>
    </row>
    <row r="486" spans="38:38" ht="13.2" x14ac:dyDescent="0.25">
      <c r="AL486" s="3"/>
    </row>
    <row r="487" spans="38:38" ht="13.2" x14ac:dyDescent="0.25">
      <c r="AL487" s="3"/>
    </row>
    <row r="488" spans="38:38" ht="13.2" x14ac:dyDescent="0.25">
      <c r="AL488" s="3"/>
    </row>
    <row r="489" spans="38:38" ht="13.2" x14ac:dyDescent="0.25">
      <c r="AL489" s="3"/>
    </row>
    <row r="490" spans="38:38" ht="13.2" x14ac:dyDescent="0.25">
      <c r="AL490" s="3"/>
    </row>
    <row r="491" spans="38:38" ht="13.2" x14ac:dyDescent="0.25">
      <c r="AL491" s="3"/>
    </row>
    <row r="492" spans="38:38" ht="13.2" x14ac:dyDescent="0.25">
      <c r="AL492" s="3"/>
    </row>
    <row r="493" spans="38:38" ht="13.2" x14ac:dyDescent="0.25">
      <c r="AL493" s="3"/>
    </row>
    <row r="494" spans="38:38" ht="13.2" x14ac:dyDescent="0.25">
      <c r="AL494" s="3"/>
    </row>
    <row r="495" spans="38:38" ht="13.2" x14ac:dyDescent="0.25">
      <c r="AL495" s="3"/>
    </row>
    <row r="496" spans="38:38" ht="13.2" x14ac:dyDescent="0.25">
      <c r="AL496" s="3"/>
    </row>
    <row r="497" spans="38:38" ht="13.2" x14ac:dyDescent="0.25">
      <c r="AL497" s="3"/>
    </row>
    <row r="498" spans="38:38" ht="13.2" x14ac:dyDescent="0.25">
      <c r="AL498" s="3"/>
    </row>
    <row r="499" spans="38:38" ht="13.2" x14ac:dyDescent="0.25">
      <c r="AL499" s="3"/>
    </row>
    <row r="500" spans="38:38" ht="13.2" x14ac:dyDescent="0.25">
      <c r="AL500" s="3"/>
    </row>
    <row r="501" spans="38:38" ht="13.2" x14ac:dyDescent="0.25">
      <c r="AL501" s="3"/>
    </row>
    <row r="502" spans="38:38" ht="13.2" x14ac:dyDescent="0.25">
      <c r="AL502" s="3"/>
    </row>
    <row r="503" spans="38:38" ht="13.2" x14ac:dyDescent="0.25">
      <c r="AL503" s="3"/>
    </row>
    <row r="504" spans="38:38" ht="13.2" x14ac:dyDescent="0.25">
      <c r="AL504" s="3"/>
    </row>
    <row r="505" spans="38:38" ht="13.2" x14ac:dyDescent="0.25">
      <c r="AL505" s="3"/>
    </row>
    <row r="506" spans="38:38" ht="13.2" x14ac:dyDescent="0.25">
      <c r="AL506" s="3"/>
    </row>
    <row r="507" spans="38:38" ht="13.2" x14ac:dyDescent="0.25">
      <c r="AL507" s="3"/>
    </row>
    <row r="508" spans="38:38" ht="13.2" x14ac:dyDescent="0.25">
      <c r="AL508" s="3"/>
    </row>
    <row r="509" spans="38:38" ht="13.2" x14ac:dyDescent="0.25">
      <c r="AL509" s="3"/>
    </row>
    <row r="510" spans="38:38" ht="13.2" x14ac:dyDescent="0.25">
      <c r="AL510" s="3"/>
    </row>
    <row r="511" spans="38:38" ht="13.2" x14ac:dyDescent="0.25">
      <c r="AL511" s="3"/>
    </row>
    <row r="512" spans="38:38" ht="13.2" x14ac:dyDescent="0.25">
      <c r="AL512" s="3"/>
    </row>
    <row r="513" spans="38:38" ht="13.2" x14ac:dyDescent="0.25">
      <c r="AL513" s="3"/>
    </row>
    <row r="514" spans="38:38" ht="13.2" x14ac:dyDescent="0.25">
      <c r="AL514" s="3"/>
    </row>
    <row r="515" spans="38:38" ht="13.2" x14ac:dyDescent="0.25">
      <c r="AL515" s="3"/>
    </row>
    <row r="516" spans="38:38" ht="13.2" x14ac:dyDescent="0.25">
      <c r="AL516" s="3"/>
    </row>
    <row r="517" spans="38:38" ht="13.2" x14ac:dyDescent="0.25">
      <c r="AL517" s="3"/>
    </row>
    <row r="518" spans="38:38" ht="13.2" x14ac:dyDescent="0.25">
      <c r="AL518" s="3"/>
    </row>
    <row r="519" spans="38:38" ht="13.2" x14ac:dyDescent="0.25">
      <c r="AL519" s="3"/>
    </row>
    <row r="520" spans="38:38" ht="13.2" x14ac:dyDescent="0.25">
      <c r="AL520" s="3"/>
    </row>
    <row r="521" spans="38:38" ht="13.2" x14ac:dyDescent="0.25">
      <c r="AL521" s="3"/>
    </row>
    <row r="522" spans="38:38" ht="13.2" x14ac:dyDescent="0.25">
      <c r="AL522" s="3"/>
    </row>
    <row r="523" spans="38:38" ht="13.2" x14ac:dyDescent="0.25">
      <c r="AL523" s="3"/>
    </row>
    <row r="524" spans="38:38" ht="13.2" x14ac:dyDescent="0.25">
      <c r="AL524" s="3"/>
    </row>
    <row r="525" spans="38:38" ht="13.2" x14ac:dyDescent="0.25">
      <c r="AL525" s="3"/>
    </row>
    <row r="526" spans="38:38" ht="13.2" x14ac:dyDescent="0.25">
      <c r="AL526" s="3"/>
    </row>
    <row r="527" spans="38:38" ht="13.2" x14ac:dyDescent="0.25">
      <c r="AL527" s="3"/>
    </row>
    <row r="528" spans="38:38" ht="13.2" x14ac:dyDescent="0.25">
      <c r="AL528" s="3"/>
    </row>
    <row r="529" spans="38:38" ht="13.2" x14ac:dyDescent="0.25">
      <c r="AL529" s="3"/>
    </row>
    <row r="530" spans="38:38" ht="13.2" x14ac:dyDescent="0.25">
      <c r="AL530" s="3"/>
    </row>
    <row r="531" spans="38:38" ht="13.2" x14ac:dyDescent="0.25">
      <c r="AL531" s="3"/>
    </row>
    <row r="532" spans="38:38" ht="13.2" x14ac:dyDescent="0.25">
      <c r="AL532" s="3"/>
    </row>
    <row r="533" spans="38:38" ht="13.2" x14ac:dyDescent="0.25">
      <c r="AL533" s="3"/>
    </row>
    <row r="534" spans="38:38" ht="13.2" x14ac:dyDescent="0.25">
      <c r="AL534" s="3"/>
    </row>
    <row r="535" spans="38:38" ht="13.2" x14ac:dyDescent="0.25">
      <c r="AL535" s="3"/>
    </row>
    <row r="536" spans="38:38" ht="13.2" x14ac:dyDescent="0.25">
      <c r="AL536" s="3"/>
    </row>
    <row r="537" spans="38:38" ht="13.2" x14ac:dyDescent="0.25">
      <c r="AL537" s="3"/>
    </row>
    <row r="538" spans="38:38" ht="13.2" x14ac:dyDescent="0.25">
      <c r="AL538" s="3"/>
    </row>
    <row r="539" spans="38:38" ht="13.2" x14ac:dyDescent="0.25">
      <c r="AL539" s="3"/>
    </row>
    <row r="540" spans="38:38" ht="13.2" x14ac:dyDescent="0.25">
      <c r="AL540" s="3"/>
    </row>
    <row r="541" spans="38:38" ht="13.2" x14ac:dyDescent="0.25">
      <c r="AL541" s="3"/>
    </row>
    <row r="542" spans="38:38" ht="13.2" x14ac:dyDescent="0.25">
      <c r="AL542" s="3"/>
    </row>
    <row r="543" spans="38:38" ht="13.2" x14ac:dyDescent="0.25">
      <c r="AL543" s="3"/>
    </row>
    <row r="544" spans="38:38" ht="13.2" x14ac:dyDescent="0.25">
      <c r="AL544" s="3"/>
    </row>
    <row r="545" spans="38:38" ht="13.2" x14ac:dyDescent="0.25">
      <c r="AL545" s="3"/>
    </row>
    <row r="546" spans="38:38" ht="13.2" x14ac:dyDescent="0.25">
      <c r="AL546" s="3"/>
    </row>
    <row r="547" spans="38:38" ht="13.2" x14ac:dyDescent="0.25">
      <c r="AL547" s="3"/>
    </row>
    <row r="548" spans="38:38" ht="13.2" x14ac:dyDescent="0.25">
      <c r="AL548" s="3"/>
    </row>
    <row r="549" spans="38:38" ht="13.2" x14ac:dyDescent="0.25">
      <c r="AL549" s="3"/>
    </row>
    <row r="550" spans="38:38" ht="13.2" x14ac:dyDescent="0.25">
      <c r="AL550" s="3"/>
    </row>
    <row r="551" spans="38:38" ht="13.2" x14ac:dyDescent="0.25">
      <c r="AL551" s="3"/>
    </row>
    <row r="552" spans="38:38" ht="13.2" x14ac:dyDescent="0.25">
      <c r="AL552" s="3"/>
    </row>
    <row r="553" spans="38:38" ht="13.2" x14ac:dyDescent="0.25">
      <c r="AL553" s="3"/>
    </row>
    <row r="554" spans="38:38" ht="13.2" x14ac:dyDescent="0.25">
      <c r="AL554" s="3"/>
    </row>
    <row r="555" spans="38:38" ht="13.2" x14ac:dyDescent="0.25">
      <c r="AL555" s="3"/>
    </row>
    <row r="556" spans="38:38" ht="13.2" x14ac:dyDescent="0.25">
      <c r="AL556" s="3"/>
    </row>
    <row r="557" spans="38:38" ht="13.2" x14ac:dyDescent="0.25">
      <c r="AL557" s="3"/>
    </row>
    <row r="558" spans="38:38" ht="13.2" x14ac:dyDescent="0.25">
      <c r="AL558" s="3"/>
    </row>
    <row r="559" spans="38:38" ht="13.2" x14ac:dyDescent="0.25">
      <c r="AL559" s="3"/>
    </row>
    <row r="560" spans="38:38" ht="13.2" x14ac:dyDescent="0.25">
      <c r="AL560" s="3"/>
    </row>
    <row r="561" spans="38:38" ht="13.2" x14ac:dyDescent="0.25">
      <c r="AL561" s="3"/>
    </row>
    <row r="562" spans="38:38" ht="13.2" x14ac:dyDescent="0.25">
      <c r="AL562" s="3"/>
    </row>
    <row r="563" spans="38:38" ht="13.2" x14ac:dyDescent="0.25">
      <c r="AL563" s="3"/>
    </row>
    <row r="564" spans="38:38" ht="13.2" x14ac:dyDescent="0.25">
      <c r="AL564" s="3"/>
    </row>
    <row r="565" spans="38:38" ht="13.2" x14ac:dyDescent="0.25">
      <c r="AL565" s="3"/>
    </row>
    <row r="566" spans="38:38" ht="13.2" x14ac:dyDescent="0.25">
      <c r="AL566" s="3"/>
    </row>
    <row r="567" spans="38:38" ht="13.2" x14ac:dyDescent="0.25">
      <c r="AL567" s="3"/>
    </row>
    <row r="568" spans="38:38" ht="13.2" x14ac:dyDescent="0.25">
      <c r="AL568" s="3"/>
    </row>
    <row r="569" spans="38:38" ht="13.2" x14ac:dyDescent="0.25">
      <c r="AL569" s="3"/>
    </row>
    <row r="570" spans="38:38" ht="13.2" x14ac:dyDescent="0.25">
      <c r="AL570" s="3"/>
    </row>
    <row r="571" spans="38:38" ht="13.2" x14ac:dyDescent="0.25">
      <c r="AL571" s="3"/>
    </row>
    <row r="572" spans="38:38" ht="13.2" x14ac:dyDescent="0.25">
      <c r="AL572" s="3"/>
    </row>
    <row r="573" spans="38:38" ht="13.2" x14ac:dyDescent="0.25">
      <c r="AL573" s="3"/>
    </row>
    <row r="574" spans="38:38" ht="13.2" x14ac:dyDescent="0.25">
      <c r="AL574" s="3"/>
    </row>
    <row r="575" spans="38:38" ht="13.2" x14ac:dyDescent="0.25">
      <c r="AL575" s="3"/>
    </row>
    <row r="576" spans="38:38" ht="13.2" x14ac:dyDescent="0.25">
      <c r="AL576" s="3"/>
    </row>
    <row r="577" spans="38:38" ht="13.2" x14ac:dyDescent="0.25">
      <c r="AL577" s="3"/>
    </row>
    <row r="578" spans="38:38" ht="13.2" x14ac:dyDescent="0.25">
      <c r="AL578" s="3"/>
    </row>
    <row r="579" spans="38:38" ht="13.2" x14ac:dyDescent="0.25">
      <c r="AL579" s="3"/>
    </row>
    <row r="580" spans="38:38" ht="13.2" x14ac:dyDescent="0.25">
      <c r="AL580" s="3"/>
    </row>
    <row r="581" spans="38:38" ht="13.2" x14ac:dyDescent="0.25">
      <c r="AL581" s="3"/>
    </row>
    <row r="582" spans="38:38" ht="13.2" x14ac:dyDescent="0.25">
      <c r="AL582" s="3"/>
    </row>
    <row r="583" spans="38:38" ht="13.2" x14ac:dyDescent="0.25">
      <c r="AL583" s="3"/>
    </row>
    <row r="584" spans="38:38" ht="13.2" x14ac:dyDescent="0.25">
      <c r="AL584" s="3"/>
    </row>
    <row r="585" spans="38:38" ht="13.2" x14ac:dyDescent="0.25">
      <c r="AL585" s="3"/>
    </row>
    <row r="586" spans="38:38" ht="13.2" x14ac:dyDescent="0.25">
      <c r="AL586" s="3"/>
    </row>
    <row r="587" spans="38:38" ht="13.2" x14ac:dyDescent="0.25">
      <c r="AL587" s="3"/>
    </row>
    <row r="588" spans="38:38" ht="13.2" x14ac:dyDescent="0.25">
      <c r="AL588" s="3"/>
    </row>
    <row r="589" spans="38:38" ht="13.2" x14ac:dyDescent="0.25">
      <c r="AL589" s="3"/>
    </row>
    <row r="590" spans="38:38" ht="13.2" x14ac:dyDescent="0.25">
      <c r="AL590" s="3"/>
    </row>
    <row r="591" spans="38:38" ht="13.2" x14ac:dyDescent="0.25">
      <c r="AL591" s="3"/>
    </row>
    <row r="592" spans="38:38" ht="13.2" x14ac:dyDescent="0.25">
      <c r="AL592" s="3"/>
    </row>
    <row r="593" spans="38:38" ht="13.2" x14ac:dyDescent="0.25">
      <c r="AL593" s="3"/>
    </row>
    <row r="594" spans="38:38" ht="13.2" x14ac:dyDescent="0.25">
      <c r="AL594" s="3"/>
    </row>
    <row r="595" spans="38:38" ht="13.2" x14ac:dyDescent="0.25">
      <c r="AL595" s="3"/>
    </row>
    <row r="596" spans="38:38" ht="13.2" x14ac:dyDescent="0.25">
      <c r="AL596" s="3"/>
    </row>
    <row r="597" spans="38:38" ht="13.2" x14ac:dyDescent="0.25">
      <c r="AL597" s="3"/>
    </row>
    <row r="598" spans="38:38" ht="13.2" x14ac:dyDescent="0.25">
      <c r="AL598" s="3"/>
    </row>
    <row r="599" spans="38:38" ht="13.2" x14ac:dyDescent="0.25">
      <c r="AL599" s="3"/>
    </row>
    <row r="600" spans="38:38" ht="13.2" x14ac:dyDescent="0.25">
      <c r="AL600" s="3"/>
    </row>
    <row r="601" spans="38:38" ht="13.2" x14ac:dyDescent="0.25">
      <c r="AL601" s="3"/>
    </row>
    <row r="602" spans="38:38" ht="13.2" x14ac:dyDescent="0.25">
      <c r="AL602" s="3"/>
    </row>
    <row r="603" spans="38:38" ht="13.2" x14ac:dyDescent="0.25">
      <c r="AL603" s="3"/>
    </row>
    <row r="604" spans="38:38" ht="13.2" x14ac:dyDescent="0.25">
      <c r="AL604" s="3"/>
    </row>
    <row r="605" spans="38:38" ht="13.2" x14ac:dyDescent="0.25">
      <c r="AL605" s="3"/>
    </row>
    <row r="606" spans="38:38" ht="13.2" x14ac:dyDescent="0.25">
      <c r="AL606" s="3"/>
    </row>
    <row r="607" spans="38:38" ht="13.2" x14ac:dyDescent="0.25">
      <c r="AL607" s="3"/>
    </row>
    <row r="608" spans="38:38" ht="13.2" x14ac:dyDescent="0.25">
      <c r="AL608" s="3"/>
    </row>
    <row r="609" spans="38:38" ht="13.2" x14ac:dyDescent="0.25">
      <c r="AL609" s="3"/>
    </row>
    <row r="610" spans="38:38" ht="13.2" x14ac:dyDescent="0.25">
      <c r="AL610" s="3"/>
    </row>
    <row r="611" spans="38:38" ht="13.2" x14ac:dyDescent="0.25">
      <c r="AL611" s="3"/>
    </row>
    <row r="612" spans="38:38" ht="13.2" x14ac:dyDescent="0.25">
      <c r="AL612" s="3"/>
    </row>
    <row r="613" spans="38:38" ht="13.2" x14ac:dyDescent="0.25">
      <c r="AL613" s="3"/>
    </row>
    <row r="614" spans="38:38" ht="13.2" x14ac:dyDescent="0.25">
      <c r="AL614" s="3"/>
    </row>
    <row r="615" spans="38:38" ht="13.2" x14ac:dyDescent="0.25">
      <c r="AL615" s="3"/>
    </row>
    <row r="616" spans="38:38" ht="13.2" x14ac:dyDescent="0.25">
      <c r="AL616" s="3"/>
    </row>
    <row r="617" spans="38:38" ht="13.2" x14ac:dyDescent="0.25">
      <c r="AL617" s="3"/>
    </row>
    <row r="618" spans="38:38" ht="13.2" x14ac:dyDescent="0.25">
      <c r="AL618" s="3"/>
    </row>
    <row r="619" spans="38:38" ht="13.2" x14ac:dyDescent="0.25">
      <c r="AL619" s="3"/>
    </row>
    <row r="620" spans="38:38" ht="13.2" x14ac:dyDescent="0.25">
      <c r="AL620" s="3"/>
    </row>
    <row r="621" spans="38:38" ht="13.2" x14ac:dyDescent="0.25">
      <c r="AL621" s="3"/>
    </row>
    <row r="622" spans="38:38" ht="13.2" x14ac:dyDescent="0.25">
      <c r="AL622" s="3"/>
    </row>
    <row r="623" spans="38:38" ht="13.2" x14ac:dyDescent="0.25">
      <c r="AL623" s="3"/>
    </row>
    <row r="624" spans="38:38" ht="13.2" x14ac:dyDescent="0.25">
      <c r="AL624" s="3"/>
    </row>
    <row r="625" spans="38:38" ht="13.2" x14ac:dyDescent="0.25">
      <c r="AL625" s="3"/>
    </row>
    <row r="626" spans="38:38" ht="13.2" x14ac:dyDescent="0.25">
      <c r="AL626" s="3"/>
    </row>
    <row r="627" spans="38:38" ht="13.2" x14ac:dyDescent="0.25">
      <c r="AL627" s="3"/>
    </row>
    <row r="628" spans="38:38" ht="13.2" x14ac:dyDescent="0.25">
      <c r="AL628" s="3"/>
    </row>
    <row r="629" spans="38:38" ht="13.2" x14ac:dyDescent="0.25">
      <c r="AL629" s="3"/>
    </row>
    <row r="630" spans="38:38" ht="13.2" x14ac:dyDescent="0.25">
      <c r="AL630" s="3"/>
    </row>
    <row r="631" spans="38:38" ht="13.2" x14ac:dyDescent="0.25">
      <c r="AL631" s="3"/>
    </row>
    <row r="632" spans="38:38" ht="13.2" x14ac:dyDescent="0.25">
      <c r="AL632" s="3"/>
    </row>
    <row r="633" spans="38:38" ht="13.2" x14ac:dyDescent="0.25">
      <c r="AL633" s="3"/>
    </row>
    <row r="634" spans="38:38" ht="13.2" x14ac:dyDescent="0.25">
      <c r="AL634" s="3"/>
    </row>
    <row r="635" spans="38:38" ht="13.2" x14ac:dyDescent="0.25">
      <c r="AL635" s="3"/>
    </row>
    <row r="636" spans="38:38" ht="13.2" x14ac:dyDescent="0.25">
      <c r="AL636" s="3"/>
    </row>
    <row r="637" spans="38:38" ht="13.2" x14ac:dyDescent="0.25">
      <c r="AL637" s="3"/>
    </row>
    <row r="638" spans="38:38" ht="13.2" x14ac:dyDescent="0.25">
      <c r="AL638" s="3"/>
    </row>
    <row r="639" spans="38:38" ht="13.2" x14ac:dyDescent="0.25">
      <c r="AL639" s="3"/>
    </row>
    <row r="640" spans="38:38" ht="13.2" x14ac:dyDescent="0.25">
      <c r="AL640" s="3"/>
    </row>
    <row r="641" spans="38:38" ht="13.2" x14ac:dyDescent="0.25">
      <c r="AL641" s="3"/>
    </row>
    <row r="642" spans="38:38" ht="13.2" x14ac:dyDescent="0.25">
      <c r="AL642" s="3"/>
    </row>
    <row r="643" spans="38:38" ht="13.2" x14ac:dyDescent="0.25">
      <c r="AL643" s="3"/>
    </row>
    <row r="644" spans="38:38" ht="13.2" x14ac:dyDescent="0.25">
      <c r="AL644" s="3"/>
    </row>
    <row r="645" spans="38:38" ht="13.2" x14ac:dyDescent="0.25">
      <c r="AL645" s="3"/>
    </row>
    <row r="646" spans="38:38" ht="13.2" x14ac:dyDescent="0.25">
      <c r="AL646" s="3"/>
    </row>
    <row r="647" spans="38:38" ht="13.2" x14ac:dyDescent="0.25">
      <c r="AL647" s="3"/>
    </row>
    <row r="648" spans="38:38" ht="13.2" x14ac:dyDescent="0.25">
      <c r="AL648" s="3"/>
    </row>
    <row r="649" spans="38:38" ht="13.2" x14ac:dyDescent="0.25">
      <c r="AL649" s="3"/>
    </row>
    <row r="650" spans="38:38" ht="13.2" x14ac:dyDescent="0.25">
      <c r="AL650" s="3"/>
    </row>
    <row r="651" spans="38:38" ht="13.2" x14ac:dyDescent="0.25">
      <c r="AL651" s="3"/>
    </row>
    <row r="652" spans="38:38" ht="13.2" x14ac:dyDescent="0.25">
      <c r="AL652" s="3"/>
    </row>
    <row r="653" spans="38:38" ht="13.2" x14ac:dyDescent="0.25">
      <c r="AL653" s="3"/>
    </row>
    <row r="654" spans="38:38" ht="13.2" x14ac:dyDescent="0.25">
      <c r="AL654" s="3"/>
    </row>
    <row r="655" spans="38:38" ht="13.2" x14ac:dyDescent="0.25">
      <c r="AL655" s="3"/>
    </row>
    <row r="656" spans="38:38" ht="13.2" x14ac:dyDescent="0.25">
      <c r="AL656" s="3"/>
    </row>
    <row r="657" spans="38:38" ht="13.2" x14ac:dyDescent="0.25">
      <c r="AL657" s="3"/>
    </row>
    <row r="658" spans="38:38" ht="13.2" x14ac:dyDescent="0.25">
      <c r="AL658" s="3"/>
    </row>
    <row r="659" spans="38:38" ht="13.2" x14ac:dyDescent="0.25">
      <c r="AL659" s="3"/>
    </row>
    <row r="660" spans="38:38" ht="13.2" x14ac:dyDescent="0.25">
      <c r="AL660" s="3"/>
    </row>
    <row r="661" spans="38:38" ht="13.2" x14ac:dyDescent="0.25">
      <c r="AL661" s="3"/>
    </row>
    <row r="662" spans="38:38" ht="13.2" x14ac:dyDescent="0.25">
      <c r="AL662" s="3"/>
    </row>
    <row r="663" spans="38:38" ht="13.2" x14ac:dyDescent="0.25">
      <c r="AL663" s="3"/>
    </row>
    <row r="664" spans="38:38" ht="13.2" x14ac:dyDescent="0.25">
      <c r="AL664" s="3"/>
    </row>
    <row r="665" spans="38:38" ht="13.2" x14ac:dyDescent="0.25">
      <c r="AL665" s="3"/>
    </row>
    <row r="666" spans="38:38" ht="13.2" x14ac:dyDescent="0.25">
      <c r="AL666" s="3"/>
    </row>
    <row r="667" spans="38:38" ht="13.2" x14ac:dyDescent="0.25">
      <c r="AL667" s="3"/>
    </row>
    <row r="668" spans="38:38" ht="13.2" x14ac:dyDescent="0.25">
      <c r="AL668" s="3"/>
    </row>
    <row r="669" spans="38:38" ht="13.2" x14ac:dyDescent="0.25">
      <c r="AL669" s="3"/>
    </row>
    <row r="670" spans="38:38" ht="13.2" x14ac:dyDescent="0.25">
      <c r="AL670" s="3"/>
    </row>
    <row r="671" spans="38:38" ht="13.2" x14ac:dyDescent="0.25">
      <c r="AL671" s="3"/>
    </row>
    <row r="672" spans="38:38" ht="13.2" x14ac:dyDescent="0.25">
      <c r="AL672" s="3"/>
    </row>
    <row r="673" spans="38:38" ht="13.2" x14ac:dyDescent="0.25">
      <c r="AL673" s="3"/>
    </row>
    <row r="674" spans="38:38" ht="13.2" x14ac:dyDescent="0.25">
      <c r="AL674" s="3"/>
    </row>
    <row r="675" spans="38:38" ht="13.2" x14ac:dyDescent="0.25">
      <c r="AL675" s="3"/>
    </row>
    <row r="676" spans="38:38" ht="13.2" x14ac:dyDescent="0.25">
      <c r="AL676" s="3"/>
    </row>
    <row r="677" spans="38:38" ht="13.2" x14ac:dyDescent="0.25">
      <c r="AL677" s="3"/>
    </row>
    <row r="678" spans="38:38" ht="13.2" x14ac:dyDescent="0.25">
      <c r="AL678" s="3"/>
    </row>
    <row r="679" spans="38:38" ht="13.2" x14ac:dyDescent="0.25">
      <c r="AL679" s="3"/>
    </row>
    <row r="680" spans="38:38" ht="13.2" x14ac:dyDescent="0.25">
      <c r="AL680" s="3"/>
    </row>
    <row r="681" spans="38:38" ht="13.2" x14ac:dyDescent="0.25">
      <c r="AL681" s="3"/>
    </row>
    <row r="682" spans="38:38" ht="13.2" x14ac:dyDescent="0.25">
      <c r="AL682" s="3"/>
    </row>
    <row r="683" spans="38:38" ht="13.2" x14ac:dyDescent="0.25">
      <c r="AL683" s="3"/>
    </row>
    <row r="684" spans="38:38" ht="13.2" x14ac:dyDescent="0.25">
      <c r="AL684" s="3"/>
    </row>
    <row r="685" spans="38:38" ht="13.2" x14ac:dyDescent="0.25">
      <c r="AL685" s="3"/>
    </row>
    <row r="686" spans="38:38" ht="13.2" x14ac:dyDescent="0.25">
      <c r="AL686" s="3"/>
    </row>
    <row r="687" spans="38:38" ht="13.2" x14ac:dyDescent="0.25">
      <c r="AL687" s="3"/>
    </row>
    <row r="688" spans="38:38" ht="13.2" x14ac:dyDescent="0.25">
      <c r="AL688" s="3"/>
    </row>
    <row r="689" spans="38:38" ht="13.2" x14ac:dyDescent="0.25">
      <c r="AL689" s="3"/>
    </row>
    <row r="690" spans="38:38" ht="13.2" x14ac:dyDescent="0.25">
      <c r="AL690" s="3"/>
    </row>
    <row r="691" spans="38:38" ht="13.2" x14ac:dyDescent="0.25">
      <c r="AL691" s="3"/>
    </row>
    <row r="692" spans="38:38" ht="13.2" x14ac:dyDescent="0.25">
      <c r="AL692" s="3"/>
    </row>
    <row r="693" spans="38:38" ht="13.2" x14ac:dyDescent="0.25">
      <c r="AL693" s="3"/>
    </row>
    <row r="694" spans="38:38" ht="13.2" x14ac:dyDescent="0.25">
      <c r="AL694" s="3"/>
    </row>
    <row r="695" spans="38:38" ht="13.2" x14ac:dyDescent="0.25">
      <c r="AL695" s="3"/>
    </row>
    <row r="696" spans="38:38" ht="13.2" x14ac:dyDescent="0.25">
      <c r="AL696" s="3"/>
    </row>
    <row r="697" spans="38:38" ht="13.2" x14ac:dyDescent="0.25">
      <c r="AL697" s="3"/>
    </row>
    <row r="698" spans="38:38" ht="13.2" x14ac:dyDescent="0.25">
      <c r="AL698" s="3"/>
    </row>
    <row r="699" spans="38:38" ht="13.2" x14ac:dyDescent="0.25">
      <c r="AL699" s="3"/>
    </row>
    <row r="700" spans="38:38" ht="13.2" x14ac:dyDescent="0.25">
      <c r="AL700" s="3"/>
    </row>
    <row r="701" spans="38:38" ht="13.2" x14ac:dyDescent="0.25">
      <c r="AL701" s="3"/>
    </row>
    <row r="702" spans="38:38" ht="13.2" x14ac:dyDescent="0.25">
      <c r="AL702" s="3"/>
    </row>
    <row r="703" spans="38:38" ht="13.2" x14ac:dyDescent="0.25">
      <c r="AL703" s="3"/>
    </row>
    <row r="704" spans="38:38" ht="13.2" x14ac:dyDescent="0.25">
      <c r="AL704" s="3"/>
    </row>
    <row r="705" spans="38:38" ht="13.2" x14ac:dyDescent="0.25">
      <c r="AL705" s="3"/>
    </row>
  </sheetData>
  <mergeCells count="3">
    <mergeCell ref="E2:Q2"/>
    <mergeCell ref="S2:AH2"/>
    <mergeCell ref="AI2:AI3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aie11">
    <outlinePr summaryBelow="0" summaryRight="0"/>
  </sheetPr>
  <dimension ref="A1:AO403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.75" customHeight="1" x14ac:dyDescent="0.25"/>
  <cols>
    <col min="1" max="1" width="5.33203125" customWidth="1"/>
    <col min="2" max="2" width="5.88671875" customWidth="1"/>
    <col min="3" max="3" width="5.44140625" customWidth="1"/>
    <col min="4" max="4" width="37.109375" customWidth="1"/>
    <col min="5" max="17" width="3.6640625" hidden="1" customWidth="1"/>
    <col min="18" max="18" width="13.109375" hidden="1" customWidth="1"/>
    <col min="19" max="34" width="4.44140625" customWidth="1"/>
    <col min="35" max="35" width="6.88671875" customWidth="1"/>
    <col min="36" max="36" width="19.44140625" customWidth="1"/>
    <col min="37" max="38" width="9.44140625" customWidth="1"/>
    <col min="39" max="39" width="13.44140625" customWidth="1"/>
    <col min="40" max="40" width="12" customWidth="1"/>
    <col min="41" max="41" width="14" customWidth="1"/>
  </cols>
  <sheetData>
    <row r="1" spans="1:41" ht="13.2" x14ac:dyDescent="0.25">
      <c r="AL1" s="3"/>
    </row>
    <row r="2" spans="1:41" ht="13.2" x14ac:dyDescent="0.25">
      <c r="E2" s="261" t="s">
        <v>15</v>
      </c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5" t="s">
        <v>16</v>
      </c>
      <c r="S2" s="261" t="s">
        <v>17</v>
      </c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1" t="s">
        <v>18</v>
      </c>
      <c r="AJ2" s="4" t="s">
        <v>19</v>
      </c>
      <c r="AK2" s="4" t="s">
        <v>20</v>
      </c>
      <c r="AL2" s="4" t="s">
        <v>21</v>
      </c>
      <c r="AM2" s="4" t="s">
        <v>22</v>
      </c>
      <c r="AN2" s="4" t="s">
        <v>23</v>
      </c>
      <c r="AO2" s="4" t="s">
        <v>24</v>
      </c>
    </row>
    <row r="3" spans="1:41" ht="13.2" x14ac:dyDescent="0.25">
      <c r="C3" s="6" t="s">
        <v>25</v>
      </c>
      <c r="D3" s="6" t="s">
        <v>26</v>
      </c>
      <c r="E3" s="7" t="s">
        <v>27</v>
      </c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7" t="s">
        <v>39</v>
      </c>
      <c r="S3" s="7" t="s">
        <v>40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47</v>
      </c>
      <c r="AA3" s="7" t="s">
        <v>48</v>
      </c>
      <c r="AB3" s="7" t="s">
        <v>49</v>
      </c>
      <c r="AC3" s="7" t="s">
        <v>50</v>
      </c>
      <c r="AD3" s="7" t="s">
        <v>51</v>
      </c>
      <c r="AE3" s="7" t="s">
        <v>52</v>
      </c>
      <c r="AF3" s="7" t="s">
        <v>53</v>
      </c>
      <c r="AG3" s="7" t="s">
        <v>54</v>
      </c>
      <c r="AH3" s="7" t="s">
        <v>55</v>
      </c>
      <c r="AI3" s="262"/>
      <c r="AJ3" s="7"/>
      <c r="AK3" s="7"/>
      <c r="AL3" s="8"/>
      <c r="AM3" s="7"/>
      <c r="AN3" s="7"/>
      <c r="AO3" s="7"/>
    </row>
    <row r="4" spans="1:41" ht="13.2" x14ac:dyDescent="0.25">
      <c r="AL4" s="3"/>
    </row>
    <row r="5" spans="1:41" ht="18.75" customHeight="1" x14ac:dyDescent="0.3">
      <c r="A5" s="9" t="s">
        <v>56</v>
      </c>
      <c r="B5" s="9" t="s">
        <v>436</v>
      </c>
      <c r="C5" s="9" t="s">
        <v>47</v>
      </c>
      <c r="D5" s="9" t="s">
        <v>575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O5" s="6">
        <v>1</v>
      </c>
      <c r="R5">
        <f t="shared" ref="R5:R30" si="0">SUM(E5:Q5)</f>
        <v>9</v>
      </c>
      <c r="S5">
        <f t="shared" ref="S5:S8" si="1">50</f>
        <v>50</v>
      </c>
      <c r="U5">
        <f t="shared" ref="U5:U6" si="2">55</f>
        <v>55</v>
      </c>
      <c r="W5">
        <f t="shared" ref="W5:W12" si="3">65</f>
        <v>65</v>
      </c>
      <c r="X5">
        <f t="shared" ref="X5:X6" si="4">15</f>
        <v>15</v>
      </c>
      <c r="Y5">
        <f t="shared" ref="Y5:Y15" si="5">45</f>
        <v>45</v>
      </c>
      <c r="AA5" s="6">
        <v>48</v>
      </c>
      <c r="AE5" s="6">
        <v>45</v>
      </c>
      <c r="AJ5">
        <f t="shared" ref="AJ5:AJ30" si="6">SUM(S5:AI5)</f>
        <v>323</v>
      </c>
      <c r="AK5" s="6">
        <v>8.5</v>
      </c>
      <c r="AL5" s="3"/>
    </row>
    <row r="6" spans="1:41" ht="18.75" customHeight="1" x14ac:dyDescent="0.3">
      <c r="A6" s="9" t="s">
        <v>56</v>
      </c>
      <c r="B6" s="9" t="s">
        <v>436</v>
      </c>
      <c r="C6" s="9" t="s">
        <v>47</v>
      </c>
      <c r="D6" s="9" t="s">
        <v>576</v>
      </c>
      <c r="E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O6" s="6">
        <v>1</v>
      </c>
      <c r="R6">
        <f t="shared" si="0"/>
        <v>8</v>
      </c>
      <c r="S6">
        <f t="shared" si="1"/>
        <v>50</v>
      </c>
      <c r="U6">
        <f t="shared" si="2"/>
        <v>55</v>
      </c>
      <c r="W6">
        <f t="shared" si="3"/>
        <v>65</v>
      </c>
      <c r="X6">
        <f t="shared" si="4"/>
        <v>15</v>
      </c>
      <c r="Y6">
        <f t="shared" si="5"/>
        <v>45</v>
      </c>
      <c r="AA6">
        <f>48</f>
        <v>48</v>
      </c>
      <c r="AE6" s="6">
        <v>45</v>
      </c>
      <c r="AJ6">
        <f t="shared" si="6"/>
        <v>323</v>
      </c>
      <c r="AK6" s="6">
        <v>7</v>
      </c>
      <c r="AL6" s="3"/>
    </row>
    <row r="7" spans="1:41" ht="18.75" customHeight="1" x14ac:dyDescent="0.3">
      <c r="A7" s="251" t="s">
        <v>56</v>
      </c>
      <c r="B7" s="251" t="s">
        <v>436</v>
      </c>
      <c r="C7" s="251" t="s">
        <v>47</v>
      </c>
      <c r="D7" s="251" t="s">
        <v>577</v>
      </c>
      <c r="E7" s="252">
        <v>1</v>
      </c>
      <c r="F7" s="252">
        <v>1</v>
      </c>
      <c r="G7" s="252">
        <v>1</v>
      </c>
      <c r="H7" s="252">
        <v>1</v>
      </c>
      <c r="I7" s="252">
        <v>1</v>
      </c>
      <c r="J7" s="252">
        <v>1</v>
      </c>
      <c r="K7" s="252">
        <v>1</v>
      </c>
      <c r="L7" s="252">
        <v>1</v>
      </c>
      <c r="M7" s="253"/>
      <c r="N7" s="253"/>
      <c r="O7" s="252">
        <v>1</v>
      </c>
      <c r="P7" s="253"/>
      <c r="Q7" s="253"/>
      <c r="R7" s="253">
        <f t="shared" si="0"/>
        <v>9</v>
      </c>
      <c r="S7" s="253">
        <f t="shared" si="1"/>
        <v>50</v>
      </c>
      <c r="T7" s="253">
        <f t="shared" ref="T7:T8" si="7">5</f>
        <v>5</v>
      </c>
      <c r="U7" s="253">
        <f t="shared" ref="U7:U8" si="8">60</f>
        <v>60</v>
      </c>
      <c r="V7" s="253">
        <f t="shared" ref="V7:V8" si="9">25+5</f>
        <v>30</v>
      </c>
      <c r="W7" s="253">
        <f t="shared" si="3"/>
        <v>65</v>
      </c>
      <c r="X7" s="253">
        <f t="shared" ref="X7:X8" si="10">5+30+5</f>
        <v>40</v>
      </c>
      <c r="Y7" s="253">
        <f t="shared" si="5"/>
        <v>45</v>
      </c>
      <c r="Z7" s="253">
        <f t="shared" ref="Z7:Z8" si="11">5+5+20</f>
        <v>30</v>
      </c>
      <c r="AA7" s="253">
        <f t="shared" ref="AA7:AA8" si="12">60</f>
        <v>60</v>
      </c>
      <c r="AB7" s="253">
        <f t="shared" ref="AB7:AB8" si="13">5+20</f>
        <v>25</v>
      </c>
      <c r="AC7" s="253">
        <f t="shared" ref="AC7:AC8" si="14">55</f>
        <v>55</v>
      </c>
      <c r="AD7" s="253">
        <f t="shared" ref="AD7:AD8" si="15">5+15+3</f>
        <v>23</v>
      </c>
      <c r="AE7" s="253">
        <f t="shared" ref="AE7:AE8" si="16">50</f>
        <v>50</v>
      </c>
      <c r="AF7" s="253">
        <f t="shared" ref="AF7:AF8" si="17">5+20+5</f>
        <v>30</v>
      </c>
      <c r="AG7" s="253">
        <f t="shared" ref="AG7:AG8" si="18">50</f>
        <v>50</v>
      </c>
      <c r="AH7" s="253">
        <f t="shared" ref="AH7:AH8" si="19">5</f>
        <v>5</v>
      </c>
      <c r="AI7" s="253">
        <f t="shared" ref="AI7:AI8" si="20">20</f>
        <v>20</v>
      </c>
      <c r="AJ7" s="253">
        <f t="shared" si="6"/>
        <v>643</v>
      </c>
      <c r="AK7" s="252">
        <v>8</v>
      </c>
      <c r="AL7" s="254"/>
      <c r="AM7" s="253"/>
      <c r="AN7" s="253"/>
      <c r="AO7" s="253"/>
    </row>
    <row r="8" spans="1:41" ht="18.75" customHeight="1" x14ac:dyDescent="0.3">
      <c r="A8" s="251" t="s">
        <v>56</v>
      </c>
      <c r="B8" s="251" t="s">
        <v>436</v>
      </c>
      <c r="C8" s="251" t="s">
        <v>47</v>
      </c>
      <c r="D8" s="251" t="s">
        <v>578</v>
      </c>
      <c r="E8" s="252">
        <v>1</v>
      </c>
      <c r="F8" s="252">
        <v>1</v>
      </c>
      <c r="G8" s="252">
        <v>1</v>
      </c>
      <c r="H8" s="252">
        <v>1</v>
      </c>
      <c r="I8" s="252">
        <v>1</v>
      </c>
      <c r="J8" s="252">
        <v>1</v>
      </c>
      <c r="K8" s="252">
        <v>1</v>
      </c>
      <c r="L8" s="252">
        <v>1</v>
      </c>
      <c r="M8" s="253"/>
      <c r="N8" s="253"/>
      <c r="O8" s="253"/>
      <c r="P8" s="253"/>
      <c r="Q8" s="253"/>
      <c r="R8" s="253">
        <f t="shared" si="0"/>
        <v>8</v>
      </c>
      <c r="S8" s="253">
        <f t="shared" si="1"/>
        <v>50</v>
      </c>
      <c r="T8" s="253">
        <f t="shared" si="7"/>
        <v>5</v>
      </c>
      <c r="U8" s="253">
        <f t="shared" si="8"/>
        <v>60</v>
      </c>
      <c r="V8" s="253">
        <f t="shared" si="9"/>
        <v>30</v>
      </c>
      <c r="W8" s="253">
        <f t="shared" si="3"/>
        <v>65</v>
      </c>
      <c r="X8" s="253">
        <f t="shared" si="10"/>
        <v>40</v>
      </c>
      <c r="Y8" s="253">
        <f t="shared" si="5"/>
        <v>45</v>
      </c>
      <c r="Z8" s="253">
        <f t="shared" si="11"/>
        <v>30</v>
      </c>
      <c r="AA8" s="253">
        <f t="shared" si="12"/>
        <v>60</v>
      </c>
      <c r="AB8" s="253">
        <f t="shared" si="13"/>
        <v>25</v>
      </c>
      <c r="AC8" s="253">
        <f t="shared" si="14"/>
        <v>55</v>
      </c>
      <c r="AD8" s="253">
        <f t="shared" si="15"/>
        <v>23</v>
      </c>
      <c r="AE8" s="253">
        <f t="shared" si="16"/>
        <v>50</v>
      </c>
      <c r="AF8" s="253">
        <f t="shared" si="17"/>
        <v>30</v>
      </c>
      <c r="AG8" s="253">
        <f t="shared" si="18"/>
        <v>50</v>
      </c>
      <c r="AH8" s="253">
        <f t="shared" si="19"/>
        <v>5</v>
      </c>
      <c r="AI8" s="253">
        <f t="shared" si="20"/>
        <v>20</v>
      </c>
      <c r="AJ8" s="253">
        <f t="shared" si="6"/>
        <v>643</v>
      </c>
      <c r="AK8" s="252">
        <v>8</v>
      </c>
      <c r="AL8" s="254"/>
      <c r="AM8" s="253"/>
      <c r="AN8" s="253"/>
      <c r="AO8" s="253"/>
    </row>
    <row r="9" spans="1:41" ht="18.75" customHeight="1" x14ac:dyDescent="0.3">
      <c r="A9" s="9" t="s">
        <v>56</v>
      </c>
      <c r="B9" s="9" t="s">
        <v>436</v>
      </c>
      <c r="C9" s="9" t="s">
        <v>47</v>
      </c>
      <c r="D9" s="9" t="s">
        <v>579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R9">
        <f t="shared" si="0"/>
        <v>8</v>
      </c>
      <c r="S9">
        <f t="shared" ref="S9:S10" si="21">48</f>
        <v>48</v>
      </c>
      <c r="U9">
        <f t="shared" ref="U9:U10" si="22">55</f>
        <v>55</v>
      </c>
      <c r="W9">
        <f t="shared" si="3"/>
        <v>65</v>
      </c>
      <c r="X9">
        <f t="shared" ref="X9:X10" si="23">5</f>
        <v>5</v>
      </c>
      <c r="Y9">
        <f t="shared" si="5"/>
        <v>45</v>
      </c>
      <c r="AA9">
        <f t="shared" ref="AA9:AA10" si="24">45</f>
        <v>45</v>
      </c>
      <c r="AJ9">
        <f t="shared" si="6"/>
        <v>263</v>
      </c>
      <c r="AK9" s="6">
        <v>6</v>
      </c>
      <c r="AL9" s="3"/>
    </row>
    <row r="10" spans="1:41" ht="18.75" customHeight="1" x14ac:dyDescent="0.3">
      <c r="A10" s="9" t="s">
        <v>56</v>
      </c>
      <c r="B10" s="9" t="s">
        <v>436</v>
      </c>
      <c r="C10" s="9" t="s">
        <v>47</v>
      </c>
      <c r="D10" s="9" t="s">
        <v>580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R10">
        <f t="shared" si="0"/>
        <v>8</v>
      </c>
      <c r="S10">
        <f t="shared" si="21"/>
        <v>48</v>
      </c>
      <c r="U10">
        <f t="shared" si="22"/>
        <v>55</v>
      </c>
      <c r="W10">
        <f t="shared" si="3"/>
        <v>65</v>
      </c>
      <c r="X10">
        <f t="shared" si="23"/>
        <v>5</v>
      </c>
      <c r="Y10">
        <f t="shared" si="5"/>
        <v>45</v>
      </c>
      <c r="AA10">
        <f t="shared" si="24"/>
        <v>45</v>
      </c>
      <c r="AJ10">
        <f t="shared" si="6"/>
        <v>263</v>
      </c>
      <c r="AK10" s="6">
        <v>6.5</v>
      </c>
      <c r="AL10" s="3"/>
    </row>
    <row r="11" spans="1:41" ht="18.75" customHeight="1" x14ac:dyDescent="0.3">
      <c r="A11" s="251" t="s">
        <v>56</v>
      </c>
      <c r="B11" s="251" t="s">
        <v>436</v>
      </c>
      <c r="C11" s="251" t="s">
        <v>47</v>
      </c>
      <c r="D11" s="251" t="s">
        <v>581</v>
      </c>
      <c r="E11" s="252">
        <v>1</v>
      </c>
      <c r="F11" s="252">
        <v>1</v>
      </c>
      <c r="G11" s="252">
        <v>1</v>
      </c>
      <c r="H11" s="253"/>
      <c r="I11" s="253"/>
      <c r="J11" s="252">
        <v>1</v>
      </c>
      <c r="K11" s="253"/>
      <c r="L11" s="252">
        <v>1</v>
      </c>
      <c r="M11" s="253"/>
      <c r="N11" s="253"/>
      <c r="O11" s="253"/>
      <c r="P11" s="253"/>
      <c r="Q11" s="253"/>
      <c r="R11" s="253">
        <f t="shared" si="0"/>
        <v>5</v>
      </c>
      <c r="S11" s="253">
        <f t="shared" ref="S11:S30" si="25">50</f>
        <v>50</v>
      </c>
      <c r="T11" s="253">
        <f t="shared" ref="T11:T12" si="26">5+5</f>
        <v>10</v>
      </c>
      <c r="U11" s="253">
        <f t="shared" ref="U11:U14" si="27">60</f>
        <v>60</v>
      </c>
      <c r="V11" s="253">
        <f t="shared" ref="V11:V12" si="28">5+25</f>
        <v>30</v>
      </c>
      <c r="W11" s="253">
        <f t="shared" si="3"/>
        <v>65</v>
      </c>
      <c r="X11" s="253">
        <f t="shared" ref="X11:X12" si="29">5+30+10</f>
        <v>45</v>
      </c>
      <c r="Y11" s="253">
        <f t="shared" si="5"/>
        <v>45</v>
      </c>
      <c r="Z11" s="253">
        <f t="shared" ref="Z11:Z12" si="30">5+20</f>
        <v>25</v>
      </c>
      <c r="AA11" s="253">
        <f t="shared" ref="AA11:AA15" si="31">60</f>
        <v>60</v>
      </c>
      <c r="AB11" s="253">
        <f t="shared" ref="AB11:AB12" si="32">5+20</f>
        <v>25</v>
      </c>
      <c r="AC11" s="253">
        <f t="shared" ref="AC11:AC12" si="33">55</f>
        <v>55</v>
      </c>
      <c r="AD11" s="253">
        <f t="shared" ref="AD11:AD12" si="34">5+15</f>
        <v>20</v>
      </c>
      <c r="AE11" s="253">
        <f t="shared" ref="AE11:AE14" si="35">50</f>
        <v>50</v>
      </c>
      <c r="AF11" s="253">
        <f t="shared" ref="AF11:AF12" si="36">5+20</f>
        <v>25</v>
      </c>
      <c r="AG11" s="253">
        <f t="shared" ref="AG11:AG14" si="37">50</f>
        <v>50</v>
      </c>
      <c r="AH11" s="253">
        <f t="shared" ref="AH11:AH12" si="38">5+5</f>
        <v>10</v>
      </c>
      <c r="AI11" s="253">
        <f t="shared" ref="AI11:AI12" si="39">20</f>
        <v>20</v>
      </c>
      <c r="AJ11" s="253">
        <f t="shared" si="6"/>
        <v>645</v>
      </c>
      <c r="AK11" s="252">
        <v>9.75</v>
      </c>
      <c r="AL11" s="254"/>
      <c r="AM11" s="253"/>
      <c r="AN11" s="253"/>
      <c r="AO11" s="253"/>
    </row>
    <row r="12" spans="1:41" ht="18.75" customHeight="1" x14ac:dyDescent="0.3">
      <c r="A12" s="251" t="s">
        <v>56</v>
      </c>
      <c r="B12" s="251" t="s">
        <v>436</v>
      </c>
      <c r="C12" s="251" t="s">
        <v>47</v>
      </c>
      <c r="D12" s="251" t="s">
        <v>582</v>
      </c>
      <c r="E12" s="252">
        <v>1</v>
      </c>
      <c r="F12" s="252">
        <v>1</v>
      </c>
      <c r="G12" s="252">
        <v>1</v>
      </c>
      <c r="H12" s="253"/>
      <c r="I12" s="253"/>
      <c r="J12" s="252">
        <v>1</v>
      </c>
      <c r="K12" s="253"/>
      <c r="L12" s="252">
        <v>1</v>
      </c>
      <c r="M12" s="253"/>
      <c r="N12" s="253"/>
      <c r="O12" s="253"/>
      <c r="P12" s="253"/>
      <c r="Q12" s="253"/>
      <c r="R12" s="253">
        <f t="shared" si="0"/>
        <v>5</v>
      </c>
      <c r="S12" s="253">
        <f t="shared" si="25"/>
        <v>50</v>
      </c>
      <c r="T12" s="253">
        <f t="shared" si="26"/>
        <v>10</v>
      </c>
      <c r="U12" s="253">
        <f t="shared" si="27"/>
        <v>60</v>
      </c>
      <c r="V12" s="253">
        <f t="shared" si="28"/>
        <v>30</v>
      </c>
      <c r="W12" s="253">
        <f t="shared" si="3"/>
        <v>65</v>
      </c>
      <c r="X12" s="253">
        <f t="shared" si="29"/>
        <v>45</v>
      </c>
      <c r="Y12" s="253">
        <f t="shared" si="5"/>
        <v>45</v>
      </c>
      <c r="Z12" s="253">
        <f t="shared" si="30"/>
        <v>25</v>
      </c>
      <c r="AA12" s="253">
        <f t="shared" si="31"/>
        <v>60</v>
      </c>
      <c r="AB12" s="253">
        <f t="shared" si="32"/>
        <v>25</v>
      </c>
      <c r="AC12" s="253">
        <f t="shared" si="33"/>
        <v>55</v>
      </c>
      <c r="AD12" s="253">
        <f t="shared" si="34"/>
        <v>20</v>
      </c>
      <c r="AE12" s="253">
        <f t="shared" si="35"/>
        <v>50</v>
      </c>
      <c r="AF12" s="253">
        <f t="shared" si="36"/>
        <v>25</v>
      </c>
      <c r="AG12" s="253">
        <f t="shared" si="37"/>
        <v>50</v>
      </c>
      <c r="AH12" s="253">
        <f t="shared" si="38"/>
        <v>10</v>
      </c>
      <c r="AI12" s="253">
        <f t="shared" si="39"/>
        <v>20</v>
      </c>
      <c r="AJ12" s="253">
        <f t="shared" si="6"/>
        <v>645</v>
      </c>
      <c r="AK12" s="252">
        <v>9.25</v>
      </c>
      <c r="AL12" s="254"/>
      <c r="AM12" s="253"/>
      <c r="AN12" s="253"/>
      <c r="AO12" s="253"/>
    </row>
    <row r="13" spans="1:41" ht="18.75" customHeight="1" x14ac:dyDescent="0.3">
      <c r="A13" s="9" t="s">
        <v>56</v>
      </c>
      <c r="B13" s="9" t="s">
        <v>436</v>
      </c>
      <c r="C13" s="9" t="s">
        <v>47</v>
      </c>
      <c r="D13" s="9" t="s">
        <v>583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N13" s="6">
        <v>1</v>
      </c>
      <c r="P13" s="6">
        <v>1</v>
      </c>
      <c r="R13">
        <f t="shared" si="0"/>
        <v>10</v>
      </c>
      <c r="S13">
        <f t="shared" si="25"/>
        <v>50</v>
      </c>
      <c r="T13">
        <f t="shared" ref="T13:T17" si="40">5</f>
        <v>5</v>
      </c>
      <c r="U13">
        <f t="shared" si="27"/>
        <v>60</v>
      </c>
      <c r="W13">
        <f t="shared" ref="W13:W14" si="41">62</f>
        <v>62</v>
      </c>
      <c r="Y13">
        <f t="shared" si="5"/>
        <v>45</v>
      </c>
      <c r="AA13">
        <f t="shared" si="31"/>
        <v>60</v>
      </c>
      <c r="AB13">
        <f t="shared" ref="AB13:AB14" si="42">20</f>
        <v>20</v>
      </c>
      <c r="AC13">
        <f t="shared" ref="AC13:AC14" si="43">54</f>
        <v>54</v>
      </c>
      <c r="AE13">
        <f t="shared" si="35"/>
        <v>50</v>
      </c>
      <c r="AG13">
        <f t="shared" si="37"/>
        <v>50</v>
      </c>
      <c r="AJ13">
        <f t="shared" si="6"/>
        <v>456</v>
      </c>
      <c r="AK13" s="6">
        <v>6</v>
      </c>
      <c r="AL13" s="3"/>
    </row>
    <row r="14" spans="1:41" ht="18.75" customHeight="1" x14ac:dyDescent="0.3">
      <c r="A14" s="9" t="s">
        <v>56</v>
      </c>
      <c r="B14" s="9" t="s">
        <v>436</v>
      </c>
      <c r="C14" s="9" t="s">
        <v>47</v>
      </c>
      <c r="D14" s="9" t="s">
        <v>584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R14">
        <f t="shared" si="0"/>
        <v>12</v>
      </c>
      <c r="S14">
        <f t="shared" si="25"/>
        <v>50</v>
      </c>
      <c r="T14">
        <f t="shared" si="40"/>
        <v>5</v>
      </c>
      <c r="U14">
        <f t="shared" si="27"/>
        <v>60</v>
      </c>
      <c r="W14">
        <f t="shared" si="41"/>
        <v>62</v>
      </c>
      <c r="Y14">
        <f t="shared" si="5"/>
        <v>45</v>
      </c>
      <c r="AA14">
        <f t="shared" si="31"/>
        <v>60</v>
      </c>
      <c r="AB14">
        <f t="shared" si="42"/>
        <v>20</v>
      </c>
      <c r="AC14">
        <f t="shared" si="43"/>
        <v>54</v>
      </c>
      <c r="AE14">
        <f t="shared" si="35"/>
        <v>50</v>
      </c>
      <c r="AG14">
        <f t="shared" si="37"/>
        <v>50</v>
      </c>
      <c r="AJ14">
        <f t="shared" si="6"/>
        <v>456</v>
      </c>
      <c r="AK14" s="6">
        <v>8.15</v>
      </c>
      <c r="AL14" s="3"/>
    </row>
    <row r="15" spans="1:41" ht="18.75" customHeight="1" x14ac:dyDescent="0.3">
      <c r="A15" s="9" t="s">
        <v>56</v>
      </c>
      <c r="B15" s="9" t="s">
        <v>436</v>
      </c>
      <c r="C15" s="9" t="s">
        <v>47</v>
      </c>
      <c r="D15" s="9" t="s">
        <v>585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R15">
        <f t="shared" si="0"/>
        <v>10</v>
      </c>
      <c r="S15" s="6">
        <f t="shared" si="25"/>
        <v>50</v>
      </c>
      <c r="T15">
        <f t="shared" si="40"/>
        <v>5</v>
      </c>
      <c r="U15" s="6">
        <v>48</v>
      </c>
      <c r="W15">
        <f>35</f>
        <v>35</v>
      </c>
      <c r="Y15">
        <f t="shared" si="5"/>
        <v>45</v>
      </c>
      <c r="AA15">
        <f t="shared" si="31"/>
        <v>60</v>
      </c>
      <c r="AC15">
        <f>30</f>
        <v>30</v>
      </c>
      <c r="AJ15">
        <f t="shared" si="6"/>
        <v>273</v>
      </c>
      <c r="AK15" s="6">
        <v>4.75</v>
      </c>
      <c r="AL15" s="3"/>
    </row>
    <row r="16" spans="1:41" ht="18.75" customHeight="1" x14ac:dyDescent="0.3">
      <c r="A16" s="9" t="s">
        <v>56</v>
      </c>
      <c r="B16" s="9" t="s">
        <v>436</v>
      </c>
      <c r="C16" s="9" t="s">
        <v>47</v>
      </c>
      <c r="D16" s="9" t="s">
        <v>586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R16">
        <f t="shared" si="0"/>
        <v>11</v>
      </c>
      <c r="S16">
        <f t="shared" si="25"/>
        <v>50</v>
      </c>
      <c r="T16">
        <f t="shared" si="40"/>
        <v>5</v>
      </c>
      <c r="U16">
        <f t="shared" ref="U16:U17" si="44">45</f>
        <v>45</v>
      </c>
      <c r="V16">
        <f t="shared" ref="V16:V17" si="45">5</f>
        <v>5</v>
      </c>
      <c r="W16" s="6">
        <f t="shared" ref="W16:W30" si="46">65</f>
        <v>65</v>
      </c>
      <c r="X16">
        <f t="shared" ref="X16:X17" si="47">5</f>
        <v>5</v>
      </c>
      <c r="Y16" s="6">
        <v>44</v>
      </c>
      <c r="AA16">
        <f t="shared" ref="AA16:AA17" si="48">40</f>
        <v>40</v>
      </c>
      <c r="AC16">
        <f t="shared" ref="AC16:AC17" si="49">15</f>
        <v>15</v>
      </c>
      <c r="AE16">
        <f t="shared" ref="AE16:AE17" si="50">35</f>
        <v>35</v>
      </c>
      <c r="AF16">
        <f t="shared" ref="AF16:AF17" si="51">5</f>
        <v>5</v>
      </c>
      <c r="AJ16">
        <f t="shared" si="6"/>
        <v>314</v>
      </c>
      <c r="AK16" s="6">
        <v>5.75</v>
      </c>
      <c r="AL16" s="3"/>
    </row>
    <row r="17" spans="1:41" ht="18.75" customHeight="1" x14ac:dyDescent="0.3">
      <c r="A17" s="9" t="s">
        <v>56</v>
      </c>
      <c r="B17" s="9" t="s">
        <v>436</v>
      </c>
      <c r="C17" s="9" t="s">
        <v>47</v>
      </c>
      <c r="D17" s="9" t="s">
        <v>587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R17">
        <f t="shared" si="0"/>
        <v>11</v>
      </c>
      <c r="S17">
        <f t="shared" si="25"/>
        <v>50</v>
      </c>
      <c r="T17">
        <f t="shared" si="40"/>
        <v>5</v>
      </c>
      <c r="U17">
        <f t="shared" si="44"/>
        <v>45</v>
      </c>
      <c r="V17">
        <f t="shared" si="45"/>
        <v>5</v>
      </c>
      <c r="W17">
        <f t="shared" si="46"/>
        <v>65</v>
      </c>
      <c r="X17">
        <f t="shared" si="47"/>
        <v>5</v>
      </c>
      <c r="Y17" s="6">
        <v>44</v>
      </c>
      <c r="AA17">
        <f t="shared" si="48"/>
        <v>40</v>
      </c>
      <c r="AC17">
        <f t="shared" si="49"/>
        <v>15</v>
      </c>
      <c r="AE17">
        <f t="shared" si="50"/>
        <v>35</v>
      </c>
      <c r="AF17">
        <f t="shared" si="51"/>
        <v>5</v>
      </c>
      <c r="AJ17">
        <f t="shared" si="6"/>
        <v>314</v>
      </c>
      <c r="AK17" s="6">
        <v>4.5</v>
      </c>
      <c r="AL17" s="3"/>
    </row>
    <row r="18" spans="1:41" ht="18.75" customHeight="1" x14ac:dyDescent="0.3">
      <c r="A18" s="9" t="s">
        <v>56</v>
      </c>
      <c r="B18" s="9" t="s">
        <v>436</v>
      </c>
      <c r="C18" s="9" t="s">
        <v>47</v>
      </c>
      <c r="D18" s="9" t="s">
        <v>588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K18" s="6">
        <v>1</v>
      </c>
      <c r="M18" s="6">
        <v>1</v>
      </c>
      <c r="R18">
        <f t="shared" si="0"/>
        <v>7</v>
      </c>
      <c r="S18">
        <f t="shared" si="25"/>
        <v>50</v>
      </c>
      <c r="U18">
        <f t="shared" ref="U18:U27" si="52">60</f>
        <v>60</v>
      </c>
      <c r="W18">
        <f t="shared" si="46"/>
        <v>65</v>
      </c>
      <c r="X18">
        <f t="shared" ref="X18:X21" si="53">5+5</f>
        <v>10</v>
      </c>
      <c r="Y18">
        <f t="shared" ref="Y18:Y19" si="54">38</f>
        <v>38</v>
      </c>
      <c r="AC18">
        <f t="shared" ref="AC18:AC19" si="55">55</f>
        <v>55</v>
      </c>
      <c r="AJ18">
        <f t="shared" si="6"/>
        <v>278</v>
      </c>
      <c r="AK18" s="6">
        <v>4.75</v>
      </c>
      <c r="AL18" s="3"/>
    </row>
    <row r="19" spans="1:41" ht="18.75" customHeight="1" x14ac:dyDescent="0.3">
      <c r="A19" s="9" t="s">
        <v>56</v>
      </c>
      <c r="B19" s="9" t="s">
        <v>436</v>
      </c>
      <c r="C19" s="9" t="s">
        <v>47</v>
      </c>
      <c r="D19" s="9" t="s">
        <v>589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K19" s="6">
        <v>1</v>
      </c>
      <c r="M19" s="6">
        <v>1</v>
      </c>
      <c r="R19">
        <f t="shared" si="0"/>
        <v>7</v>
      </c>
      <c r="S19">
        <f t="shared" si="25"/>
        <v>50</v>
      </c>
      <c r="U19">
        <f t="shared" si="52"/>
        <v>60</v>
      </c>
      <c r="W19">
        <f t="shared" si="46"/>
        <v>65</v>
      </c>
      <c r="X19">
        <f t="shared" si="53"/>
        <v>10</v>
      </c>
      <c r="Y19">
        <f t="shared" si="54"/>
        <v>38</v>
      </c>
      <c r="AC19">
        <f t="shared" si="55"/>
        <v>55</v>
      </c>
      <c r="AJ19">
        <f t="shared" si="6"/>
        <v>278</v>
      </c>
      <c r="AK19" s="6">
        <v>7</v>
      </c>
      <c r="AL19" s="3"/>
    </row>
    <row r="20" spans="1:41" ht="18.75" customHeight="1" x14ac:dyDescent="0.3">
      <c r="A20" s="9" t="s">
        <v>56</v>
      </c>
      <c r="B20" s="9" t="s">
        <v>436</v>
      </c>
      <c r="C20" s="9" t="s">
        <v>47</v>
      </c>
      <c r="D20" s="9" t="s">
        <v>590</v>
      </c>
      <c r="E20" s="6">
        <v>1</v>
      </c>
      <c r="F20" s="6">
        <v>1</v>
      </c>
      <c r="G20" s="6">
        <v>1</v>
      </c>
      <c r="I20" s="6">
        <v>1</v>
      </c>
      <c r="M20" s="6">
        <v>1</v>
      </c>
      <c r="R20">
        <f t="shared" si="0"/>
        <v>5</v>
      </c>
      <c r="S20">
        <f t="shared" si="25"/>
        <v>50</v>
      </c>
      <c r="T20">
        <f t="shared" ref="T20:T23" si="56">5</f>
        <v>5</v>
      </c>
      <c r="U20">
        <f t="shared" si="52"/>
        <v>60</v>
      </c>
      <c r="V20">
        <f t="shared" ref="V20:V21" si="57">5</f>
        <v>5</v>
      </c>
      <c r="W20">
        <f t="shared" si="46"/>
        <v>65</v>
      </c>
      <c r="X20">
        <f t="shared" si="53"/>
        <v>10</v>
      </c>
      <c r="Y20">
        <f t="shared" ref="Y20:Y30" si="58">45</f>
        <v>45</v>
      </c>
      <c r="Z20">
        <f t="shared" ref="Z20:Z21" si="59">5</f>
        <v>5</v>
      </c>
      <c r="AC20">
        <f t="shared" ref="AC20:AC21" si="60">54</f>
        <v>54</v>
      </c>
      <c r="AJ20">
        <f t="shared" si="6"/>
        <v>299</v>
      </c>
      <c r="AK20" s="6">
        <v>7.75</v>
      </c>
      <c r="AL20" s="3"/>
    </row>
    <row r="21" spans="1:41" ht="18.75" customHeight="1" x14ac:dyDescent="0.3">
      <c r="A21" s="9" t="s">
        <v>591</v>
      </c>
      <c r="B21" s="9" t="s">
        <v>436</v>
      </c>
      <c r="C21" s="9" t="s">
        <v>47</v>
      </c>
      <c r="D21" s="9" t="s">
        <v>592</v>
      </c>
      <c r="E21" s="6">
        <v>1</v>
      </c>
      <c r="F21" s="6">
        <v>1</v>
      </c>
      <c r="G21" s="6">
        <v>1</v>
      </c>
      <c r="I21" s="6">
        <v>1</v>
      </c>
      <c r="M21" s="6">
        <v>1</v>
      </c>
      <c r="R21">
        <f t="shared" si="0"/>
        <v>5</v>
      </c>
      <c r="S21">
        <f t="shared" si="25"/>
        <v>50</v>
      </c>
      <c r="T21">
        <f t="shared" si="56"/>
        <v>5</v>
      </c>
      <c r="U21">
        <f t="shared" si="52"/>
        <v>60</v>
      </c>
      <c r="V21">
        <f t="shared" si="57"/>
        <v>5</v>
      </c>
      <c r="W21">
        <f t="shared" si="46"/>
        <v>65</v>
      </c>
      <c r="X21">
        <f t="shared" si="53"/>
        <v>10</v>
      </c>
      <c r="Y21">
        <f t="shared" si="58"/>
        <v>45</v>
      </c>
      <c r="Z21">
        <f t="shared" si="59"/>
        <v>5</v>
      </c>
      <c r="AC21">
        <f t="shared" si="60"/>
        <v>54</v>
      </c>
      <c r="AJ21">
        <f t="shared" si="6"/>
        <v>299</v>
      </c>
      <c r="AK21" s="6">
        <v>7.5</v>
      </c>
      <c r="AL21" s="3"/>
    </row>
    <row r="22" spans="1:41" ht="18.75" customHeight="1" x14ac:dyDescent="0.3">
      <c r="A22" s="9" t="s">
        <v>56</v>
      </c>
      <c r="B22" s="9" t="s">
        <v>436</v>
      </c>
      <c r="C22" s="9" t="s">
        <v>47</v>
      </c>
      <c r="D22" s="9" t="s">
        <v>593</v>
      </c>
      <c r="E22" s="6">
        <v>1</v>
      </c>
      <c r="F22" s="6">
        <v>1</v>
      </c>
      <c r="G22" s="6">
        <v>1</v>
      </c>
      <c r="I22" s="6">
        <v>1</v>
      </c>
      <c r="J22" s="6">
        <v>1</v>
      </c>
      <c r="L22" s="6">
        <v>1</v>
      </c>
      <c r="M22" s="6">
        <v>1</v>
      </c>
      <c r="O22" s="6">
        <v>1</v>
      </c>
      <c r="R22">
        <f t="shared" si="0"/>
        <v>8</v>
      </c>
      <c r="S22">
        <f t="shared" si="25"/>
        <v>50</v>
      </c>
      <c r="T22">
        <f t="shared" si="56"/>
        <v>5</v>
      </c>
      <c r="U22">
        <f t="shared" si="52"/>
        <v>60</v>
      </c>
      <c r="V22">
        <f t="shared" ref="V22:V23" si="61">5+25</f>
        <v>30</v>
      </c>
      <c r="W22">
        <f t="shared" si="46"/>
        <v>65</v>
      </c>
      <c r="X22">
        <f t="shared" ref="X22:X23" si="62">5+30</f>
        <v>35</v>
      </c>
      <c r="Y22">
        <f t="shared" si="58"/>
        <v>45</v>
      </c>
      <c r="Z22">
        <f t="shared" ref="Z22:Z23" si="63">5+20</f>
        <v>25</v>
      </c>
      <c r="AA22">
        <f t="shared" ref="AA22:AA23" si="64">59</f>
        <v>59</v>
      </c>
      <c r="AB22">
        <f t="shared" ref="AB22:AB23" si="65">20</f>
        <v>20</v>
      </c>
      <c r="AC22">
        <f t="shared" ref="AC22:AC25" si="66">55</f>
        <v>55</v>
      </c>
      <c r="AD22">
        <f t="shared" ref="AD22:AD23" si="67">15</f>
        <v>15</v>
      </c>
      <c r="AE22">
        <f t="shared" ref="AE22:AE25" si="68">50</f>
        <v>50</v>
      </c>
      <c r="AG22">
        <f t="shared" ref="AG22:AG25" si="69">50</f>
        <v>50</v>
      </c>
      <c r="AH22">
        <f t="shared" ref="AH22:AH25" si="70">5</f>
        <v>5</v>
      </c>
      <c r="AJ22">
        <f t="shared" si="6"/>
        <v>569</v>
      </c>
      <c r="AK22" s="6">
        <v>6.25</v>
      </c>
      <c r="AL22" s="3"/>
    </row>
    <row r="23" spans="1:41" ht="18.75" customHeight="1" x14ac:dyDescent="0.3">
      <c r="A23" s="9" t="s">
        <v>56</v>
      </c>
      <c r="B23" s="9" t="s">
        <v>436</v>
      </c>
      <c r="C23" s="9" t="s">
        <v>47</v>
      </c>
      <c r="D23" s="9" t="s">
        <v>594</v>
      </c>
      <c r="E23" s="6">
        <v>1</v>
      </c>
      <c r="F23" s="6">
        <v>1</v>
      </c>
      <c r="G23" s="6">
        <v>1</v>
      </c>
      <c r="I23" s="6">
        <v>1</v>
      </c>
      <c r="J23" s="6">
        <v>1</v>
      </c>
      <c r="L23" s="6">
        <v>1</v>
      </c>
      <c r="M23" s="6">
        <v>1</v>
      </c>
      <c r="O23" s="6">
        <v>1</v>
      </c>
      <c r="R23">
        <f t="shared" si="0"/>
        <v>8</v>
      </c>
      <c r="S23">
        <f t="shared" si="25"/>
        <v>50</v>
      </c>
      <c r="T23">
        <f t="shared" si="56"/>
        <v>5</v>
      </c>
      <c r="U23">
        <f t="shared" si="52"/>
        <v>60</v>
      </c>
      <c r="V23">
        <f t="shared" si="61"/>
        <v>30</v>
      </c>
      <c r="W23">
        <f t="shared" si="46"/>
        <v>65</v>
      </c>
      <c r="X23">
        <f t="shared" si="62"/>
        <v>35</v>
      </c>
      <c r="Y23">
        <f t="shared" si="58"/>
        <v>45</v>
      </c>
      <c r="Z23">
        <f t="shared" si="63"/>
        <v>25</v>
      </c>
      <c r="AA23">
        <f t="shared" si="64"/>
        <v>59</v>
      </c>
      <c r="AB23">
        <f t="shared" si="65"/>
        <v>20</v>
      </c>
      <c r="AC23">
        <f t="shared" si="66"/>
        <v>55</v>
      </c>
      <c r="AD23">
        <f t="shared" si="67"/>
        <v>15</v>
      </c>
      <c r="AE23">
        <f t="shared" si="68"/>
        <v>50</v>
      </c>
      <c r="AG23">
        <f t="shared" si="69"/>
        <v>50</v>
      </c>
      <c r="AH23">
        <f t="shared" si="70"/>
        <v>5</v>
      </c>
      <c r="AJ23">
        <f t="shared" si="6"/>
        <v>569</v>
      </c>
      <c r="AK23" s="6">
        <v>5.25</v>
      </c>
      <c r="AL23" s="3"/>
    </row>
    <row r="24" spans="1:41" ht="18.75" customHeight="1" x14ac:dyDescent="0.3">
      <c r="A24" s="221" t="s">
        <v>56</v>
      </c>
      <c r="B24" s="221" t="s">
        <v>436</v>
      </c>
      <c r="C24" s="221" t="s">
        <v>47</v>
      </c>
      <c r="D24" s="221" t="s">
        <v>595</v>
      </c>
      <c r="E24" s="222">
        <v>1</v>
      </c>
      <c r="F24" s="222">
        <v>1</v>
      </c>
      <c r="G24" s="222">
        <v>1</v>
      </c>
      <c r="H24" s="222">
        <v>1</v>
      </c>
      <c r="I24" s="222">
        <v>1</v>
      </c>
      <c r="J24" s="222">
        <v>1</v>
      </c>
      <c r="K24" s="222">
        <v>1</v>
      </c>
      <c r="L24" s="222">
        <v>1</v>
      </c>
      <c r="M24" s="223"/>
      <c r="N24" s="223"/>
      <c r="O24" s="223"/>
      <c r="P24" s="223"/>
      <c r="Q24" s="223"/>
      <c r="R24" s="223">
        <f t="shared" si="0"/>
        <v>8</v>
      </c>
      <c r="S24" s="223">
        <f t="shared" si="25"/>
        <v>50</v>
      </c>
      <c r="T24" s="223">
        <f t="shared" ref="T24:T25" si="71">5+7</f>
        <v>12</v>
      </c>
      <c r="U24" s="223">
        <f t="shared" si="52"/>
        <v>60</v>
      </c>
      <c r="V24" s="223">
        <f t="shared" ref="V24:V25" si="72">5+25+10</f>
        <v>40</v>
      </c>
      <c r="W24" s="223">
        <f t="shared" si="46"/>
        <v>65</v>
      </c>
      <c r="X24" s="223">
        <f t="shared" ref="X24:X25" si="73">5+30+10</f>
        <v>45</v>
      </c>
      <c r="Y24" s="223">
        <f t="shared" si="58"/>
        <v>45</v>
      </c>
      <c r="Z24" s="223">
        <f t="shared" ref="Z24:Z25" si="74">5+20+5</f>
        <v>30</v>
      </c>
      <c r="AA24" s="223">
        <f t="shared" ref="AA24:AA30" si="75">60</f>
        <v>60</v>
      </c>
      <c r="AB24" s="223">
        <f t="shared" ref="AB24:AB25" si="76">5+20+5</f>
        <v>30</v>
      </c>
      <c r="AC24" s="223">
        <f t="shared" si="66"/>
        <v>55</v>
      </c>
      <c r="AD24" s="223">
        <f t="shared" ref="AD24:AD25" si="77">5+15+10</f>
        <v>30</v>
      </c>
      <c r="AE24" s="223">
        <f t="shared" si="68"/>
        <v>50</v>
      </c>
      <c r="AF24" s="223">
        <f t="shared" ref="AF24:AF25" si="78">5+20</f>
        <v>25</v>
      </c>
      <c r="AG24" s="223">
        <f t="shared" si="69"/>
        <v>50</v>
      </c>
      <c r="AH24" s="223">
        <f t="shared" si="70"/>
        <v>5</v>
      </c>
      <c r="AI24" s="222">
        <v>25</v>
      </c>
      <c r="AJ24" s="223">
        <f t="shared" si="6"/>
        <v>677</v>
      </c>
      <c r="AK24" s="222">
        <v>8.25</v>
      </c>
      <c r="AL24" s="255"/>
      <c r="AM24" s="223"/>
      <c r="AN24" s="223"/>
      <c r="AO24" s="223"/>
    </row>
    <row r="25" spans="1:41" ht="18.75" customHeight="1" x14ac:dyDescent="0.3">
      <c r="A25" s="221" t="s">
        <v>56</v>
      </c>
      <c r="B25" s="221" t="s">
        <v>436</v>
      </c>
      <c r="C25" s="221" t="s">
        <v>47</v>
      </c>
      <c r="D25" s="221" t="s">
        <v>596</v>
      </c>
      <c r="E25" s="222">
        <v>1</v>
      </c>
      <c r="F25" s="222">
        <v>1</v>
      </c>
      <c r="G25" s="222">
        <v>1</v>
      </c>
      <c r="H25" s="222">
        <v>1</v>
      </c>
      <c r="I25" s="222">
        <v>1</v>
      </c>
      <c r="J25" s="222">
        <v>1</v>
      </c>
      <c r="K25" s="222">
        <v>1</v>
      </c>
      <c r="L25" s="222">
        <v>1</v>
      </c>
      <c r="M25" s="223"/>
      <c r="N25" s="223"/>
      <c r="O25" s="223"/>
      <c r="P25" s="223"/>
      <c r="Q25" s="223"/>
      <c r="R25" s="223">
        <f t="shared" si="0"/>
        <v>8</v>
      </c>
      <c r="S25" s="223">
        <f t="shared" si="25"/>
        <v>50</v>
      </c>
      <c r="T25" s="223">
        <f t="shared" si="71"/>
        <v>12</v>
      </c>
      <c r="U25" s="223">
        <f t="shared" si="52"/>
        <v>60</v>
      </c>
      <c r="V25" s="223">
        <f t="shared" si="72"/>
        <v>40</v>
      </c>
      <c r="W25" s="223">
        <f t="shared" si="46"/>
        <v>65</v>
      </c>
      <c r="X25" s="223">
        <f t="shared" si="73"/>
        <v>45</v>
      </c>
      <c r="Y25" s="223">
        <f t="shared" si="58"/>
        <v>45</v>
      </c>
      <c r="Z25" s="223">
        <f t="shared" si="74"/>
        <v>30</v>
      </c>
      <c r="AA25" s="223">
        <f t="shared" si="75"/>
        <v>60</v>
      </c>
      <c r="AB25" s="223">
        <f t="shared" si="76"/>
        <v>30</v>
      </c>
      <c r="AC25" s="223">
        <f t="shared" si="66"/>
        <v>55</v>
      </c>
      <c r="AD25" s="223">
        <f t="shared" si="77"/>
        <v>30</v>
      </c>
      <c r="AE25" s="223">
        <f t="shared" si="68"/>
        <v>50</v>
      </c>
      <c r="AF25" s="223">
        <f t="shared" si="78"/>
        <v>25</v>
      </c>
      <c r="AG25" s="223">
        <f t="shared" si="69"/>
        <v>50</v>
      </c>
      <c r="AH25" s="223">
        <f t="shared" si="70"/>
        <v>5</v>
      </c>
      <c r="AI25" s="222">
        <v>25</v>
      </c>
      <c r="AJ25" s="223">
        <f t="shared" si="6"/>
        <v>677</v>
      </c>
      <c r="AK25" s="222">
        <v>10</v>
      </c>
      <c r="AL25" s="255"/>
      <c r="AM25" s="223"/>
      <c r="AN25" s="223"/>
      <c r="AO25" s="223"/>
    </row>
    <row r="26" spans="1:41" ht="18.75" customHeight="1" x14ac:dyDescent="0.3">
      <c r="A26" s="9" t="s">
        <v>56</v>
      </c>
      <c r="B26" s="9" t="s">
        <v>436</v>
      </c>
      <c r="C26" s="9" t="s">
        <v>47</v>
      </c>
      <c r="D26" s="9" t="s">
        <v>597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R26">
        <f t="shared" si="0"/>
        <v>8</v>
      </c>
      <c r="S26">
        <f t="shared" si="25"/>
        <v>50</v>
      </c>
      <c r="T26">
        <f t="shared" ref="T26:T27" si="79">5</f>
        <v>5</v>
      </c>
      <c r="U26">
        <f t="shared" si="52"/>
        <v>60</v>
      </c>
      <c r="V26">
        <f t="shared" ref="V26:V29" si="80">5</f>
        <v>5</v>
      </c>
      <c r="W26">
        <f t="shared" si="46"/>
        <v>65</v>
      </c>
      <c r="X26">
        <f t="shared" ref="X26:X29" si="81">5</f>
        <v>5</v>
      </c>
      <c r="Y26">
        <f t="shared" si="58"/>
        <v>45</v>
      </c>
      <c r="Z26">
        <f t="shared" ref="Z26:Z29" si="82">5</f>
        <v>5</v>
      </c>
      <c r="AA26">
        <f t="shared" si="75"/>
        <v>60</v>
      </c>
      <c r="AJ26">
        <f t="shared" si="6"/>
        <v>300</v>
      </c>
      <c r="AK26" s="6">
        <v>7.5</v>
      </c>
      <c r="AL26" s="3"/>
    </row>
    <row r="27" spans="1:41" ht="18.75" customHeight="1" x14ac:dyDescent="0.3">
      <c r="A27" s="9" t="s">
        <v>56</v>
      </c>
      <c r="B27" s="9" t="s">
        <v>436</v>
      </c>
      <c r="C27" s="9" t="s">
        <v>47</v>
      </c>
      <c r="D27" s="9" t="s">
        <v>598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R27">
        <f t="shared" si="0"/>
        <v>8</v>
      </c>
      <c r="S27">
        <f t="shared" si="25"/>
        <v>50</v>
      </c>
      <c r="T27">
        <f t="shared" si="79"/>
        <v>5</v>
      </c>
      <c r="U27">
        <f t="shared" si="52"/>
        <v>60</v>
      </c>
      <c r="V27">
        <f t="shared" si="80"/>
        <v>5</v>
      </c>
      <c r="W27">
        <f t="shared" si="46"/>
        <v>65</v>
      </c>
      <c r="X27">
        <f t="shared" si="81"/>
        <v>5</v>
      </c>
      <c r="Y27">
        <f t="shared" si="58"/>
        <v>45</v>
      </c>
      <c r="Z27">
        <f t="shared" si="82"/>
        <v>5</v>
      </c>
      <c r="AA27">
        <f t="shared" si="75"/>
        <v>60</v>
      </c>
      <c r="AJ27">
        <f t="shared" si="6"/>
        <v>300</v>
      </c>
      <c r="AK27" s="6">
        <v>6.75</v>
      </c>
      <c r="AL27" s="3"/>
    </row>
    <row r="28" spans="1:41" ht="18.75" customHeight="1" x14ac:dyDescent="0.3">
      <c r="A28" s="9" t="s">
        <v>56</v>
      </c>
      <c r="B28" s="9" t="s">
        <v>436</v>
      </c>
      <c r="C28" s="9" t="s">
        <v>47</v>
      </c>
      <c r="D28" s="9" t="s">
        <v>599</v>
      </c>
      <c r="E28" s="6">
        <v>1</v>
      </c>
      <c r="F28" s="6">
        <v>1</v>
      </c>
      <c r="G28" s="6">
        <v>1</v>
      </c>
      <c r="H28" s="6">
        <v>1</v>
      </c>
      <c r="J28" s="6">
        <v>1</v>
      </c>
      <c r="K28" s="6">
        <v>1</v>
      </c>
      <c r="L28" s="6">
        <v>1</v>
      </c>
      <c r="R28">
        <f t="shared" si="0"/>
        <v>7</v>
      </c>
      <c r="S28">
        <f t="shared" si="25"/>
        <v>50</v>
      </c>
      <c r="T28">
        <f t="shared" ref="T28:T30" si="83">5+5</f>
        <v>10</v>
      </c>
      <c r="U28" s="6">
        <f t="shared" ref="U28:U29" si="84">57</f>
        <v>57</v>
      </c>
      <c r="V28">
        <f t="shared" si="80"/>
        <v>5</v>
      </c>
      <c r="W28">
        <f t="shared" si="46"/>
        <v>65</v>
      </c>
      <c r="X28">
        <f t="shared" si="81"/>
        <v>5</v>
      </c>
      <c r="Y28">
        <f t="shared" si="58"/>
        <v>45</v>
      </c>
      <c r="Z28">
        <f t="shared" si="82"/>
        <v>5</v>
      </c>
      <c r="AA28">
        <f t="shared" si="75"/>
        <v>60</v>
      </c>
      <c r="AJ28">
        <f t="shared" si="6"/>
        <v>302</v>
      </c>
      <c r="AK28" s="6">
        <v>7</v>
      </c>
      <c r="AL28" s="3"/>
    </row>
    <row r="29" spans="1:41" ht="18.75" customHeight="1" x14ac:dyDescent="0.3">
      <c r="A29" s="9" t="s">
        <v>56</v>
      </c>
      <c r="B29" s="9" t="s">
        <v>436</v>
      </c>
      <c r="C29" s="9" t="s">
        <v>47</v>
      </c>
      <c r="D29" s="9" t="s">
        <v>600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R29">
        <f t="shared" si="0"/>
        <v>8</v>
      </c>
      <c r="S29">
        <f t="shared" si="25"/>
        <v>50</v>
      </c>
      <c r="T29">
        <f t="shared" si="83"/>
        <v>10</v>
      </c>
      <c r="U29">
        <f t="shared" si="84"/>
        <v>57</v>
      </c>
      <c r="V29">
        <f t="shared" si="80"/>
        <v>5</v>
      </c>
      <c r="W29">
        <f t="shared" si="46"/>
        <v>65</v>
      </c>
      <c r="X29">
        <f t="shared" si="81"/>
        <v>5</v>
      </c>
      <c r="Y29">
        <f t="shared" si="58"/>
        <v>45</v>
      </c>
      <c r="Z29">
        <f t="shared" si="82"/>
        <v>5</v>
      </c>
      <c r="AA29">
        <f t="shared" si="75"/>
        <v>60</v>
      </c>
      <c r="AJ29">
        <f t="shared" si="6"/>
        <v>302</v>
      </c>
      <c r="AK29" s="6">
        <v>4.75</v>
      </c>
      <c r="AL29" s="3"/>
    </row>
    <row r="30" spans="1:41" ht="18.75" customHeight="1" x14ac:dyDescent="0.3">
      <c r="A30" s="251" t="s">
        <v>56</v>
      </c>
      <c r="B30" s="251" t="s">
        <v>436</v>
      </c>
      <c r="C30" s="251" t="s">
        <v>47</v>
      </c>
      <c r="D30" s="251" t="s">
        <v>601</v>
      </c>
      <c r="E30" s="252">
        <v>1</v>
      </c>
      <c r="F30" s="252">
        <v>1</v>
      </c>
      <c r="G30" s="252">
        <v>1</v>
      </c>
      <c r="H30" s="252">
        <v>1</v>
      </c>
      <c r="I30" s="252">
        <v>1</v>
      </c>
      <c r="J30" s="252">
        <v>1</v>
      </c>
      <c r="K30" s="252">
        <v>1</v>
      </c>
      <c r="L30" s="252">
        <v>1</v>
      </c>
      <c r="M30" s="253"/>
      <c r="N30" s="253"/>
      <c r="O30" s="253"/>
      <c r="P30" s="253"/>
      <c r="Q30" s="253"/>
      <c r="R30" s="253">
        <f t="shared" si="0"/>
        <v>8</v>
      </c>
      <c r="S30" s="253">
        <f t="shared" si="25"/>
        <v>50</v>
      </c>
      <c r="T30" s="253">
        <f t="shared" si="83"/>
        <v>10</v>
      </c>
      <c r="U30" s="253">
        <f>60</f>
        <v>60</v>
      </c>
      <c r="V30" s="253">
        <f>5+5+25</f>
        <v>35</v>
      </c>
      <c r="W30" s="253">
        <f t="shared" si="46"/>
        <v>65</v>
      </c>
      <c r="X30" s="253">
        <f>5+5</f>
        <v>10</v>
      </c>
      <c r="Y30" s="253">
        <f t="shared" si="58"/>
        <v>45</v>
      </c>
      <c r="Z30" s="253">
        <f>5+5+20</f>
        <v>30</v>
      </c>
      <c r="AA30" s="253">
        <f t="shared" si="75"/>
        <v>60</v>
      </c>
      <c r="AB30" s="253">
        <f>5+5</f>
        <v>10</v>
      </c>
      <c r="AC30" s="253">
        <f>55</f>
        <v>55</v>
      </c>
      <c r="AD30" s="253">
        <f>5+5+15</f>
        <v>25</v>
      </c>
      <c r="AE30" s="253">
        <f>50</f>
        <v>50</v>
      </c>
      <c r="AF30" s="253">
        <f>5+5</f>
        <v>10</v>
      </c>
      <c r="AG30" s="253">
        <f>50</f>
        <v>50</v>
      </c>
      <c r="AH30" s="253">
        <f>5+5</f>
        <v>10</v>
      </c>
      <c r="AI30" s="253">
        <f>20</f>
        <v>20</v>
      </c>
      <c r="AJ30" s="253">
        <f t="shared" si="6"/>
        <v>595</v>
      </c>
      <c r="AK30" s="252">
        <v>8</v>
      </c>
      <c r="AL30" s="254"/>
      <c r="AM30" s="253"/>
      <c r="AN30" s="253"/>
      <c r="AO30" s="253"/>
    </row>
    <row r="31" spans="1:41" ht="13.2" x14ac:dyDescent="0.25">
      <c r="AL31" s="3"/>
    </row>
    <row r="32" spans="1:41" ht="14.4" x14ac:dyDescent="0.3">
      <c r="A32" s="9"/>
      <c r="B32" s="9"/>
      <c r="C32" s="9"/>
      <c r="D32" s="9"/>
      <c r="E32">
        <f t="shared" ref="E32:F32" si="85">SUM(E5:E31)</f>
        <v>26</v>
      </c>
      <c r="F32">
        <f t="shared" si="85"/>
        <v>25</v>
      </c>
      <c r="G32">
        <f t="shared" ref="G32:H32" si="86">SUM(G5:G30)</f>
        <v>26</v>
      </c>
      <c r="H32">
        <f t="shared" si="86"/>
        <v>20</v>
      </c>
      <c r="I32">
        <f>SUM(I5:I30)-2</f>
        <v>21</v>
      </c>
      <c r="J32">
        <f t="shared" ref="J32:N32" si="87">SUM(J5:J30)</f>
        <v>22</v>
      </c>
      <c r="K32">
        <f t="shared" si="87"/>
        <v>20</v>
      </c>
      <c r="L32">
        <f t="shared" si="87"/>
        <v>22</v>
      </c>
      <c r="M32">
        <f t="shared" si="87"/>
        <v>10</v>
      </c>
      <c r="N32">
        <f t="shared" si="87"/>
        <v>5</v>
      </c>
      <c r="AL32" s="3"/>
    </row>
    <row r="33" spans="1:41" ht="13.2" x14ac:dyDescent="0.25">
      <c r="AL33" s="3"/>
    </row>
    <row r="34" spans="1:41" ht="14.4" x14ac:dyDescent="0.3">
      <c r="A34" s="9" t="s">
        <v>56</v>
      </c>
      <c r="B34" s="9" t="s">
        <v>436</v>
      </c>
      <c r="C34" s="9" t="s">
        <v>49</v>
      </c>
      <c r="D34" s="9" t="s">
        <v>602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O34" s="6">
        <v>1</v>
      </c>
      <c r="R34">
        <f t="shared" ref="R34:R62" si="88">SUM(E34:Q34)</f>
        <v>9</v>
      </c>
      <c r="S34">
        <f t="shared" ref="S34:S35" si="89">50</f>
        <v>50</v>
      </c>
      <c r="T34">
        <f t="shared" ref="T34:T35" si="90">5</f>
        <v>5</v>
      </c>
      <c r="U34">
        <f t="shared" ref="U34:U35" si="91">60</f>
        <v>60</v>
      </c>
      <c r="W34">
        <f t="shared" ref="W34:W35" si="92">65</f>
        <v>65</v>
      </c>
      <c r="X34">
        <f t="shared" ref="X34:X35" si="93">5</f>
        <v>5</v>
      </c>
      <c r="Y34">
        <f t="shared" ref="Y34:Y35" si="94">45</f>
        <v>45</v>
      </c>
      <c r="Z34">
        <f t="shared" ref="Z34:Z35" si="95">5</f>
        <v>5</v>
      </c>
      <c r="AA34">
        <f t="shared" ref="AA34:AA39" si="96">60</f>
        <v>60</v>
      </c>
      <c r="AB34">
        <f t="shared" ref="AB34:AB35" si="97">3</f>
        <v>3</v>
      </c>
      <c r="AJ34">
        <f t="shared" ref="AJ34:AJ62" si="98">SUM(S34:AI34)</f>
        <v>298</v>
      </c>
      <c r="AK34" s="6">
        <v>4.75</v>
      </c>
      <c r="AL34" s="3"/>
    </row>
    <row r="35" spans="1:41" ht="14.4" x14ac:dyDescent="0.3">
      <c r="A35" s="9" t="s">
        <v>56</v>
      </c>
      <c r="B35" s="9" t="s">
        <v>436</v>
      </c>
      <c r="C35" s="9" t="s">
        <v>49</v>
      </c>
      <c r="D35" s="9" t="s">
        <v>603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R35">
        <f t="shared" si="88"/>
        <v>8</v>
      </c>
      <c r="S35">
        <f t="shared" si="89"/>
        <v>50</v>
      </c>
      <c r="T35">
        <f t="shared" si="90"/>
        <v>5</v>
      </c>
      <c r="U35">
        <f t="shared" si="91"/>
        <v>60</v>
      </c>
      <c r="W35">
        <f t="shared" si="92"/>
        <v>65</v>
      </c>
      <c r="X35">
        <f t="shared" si="93"/>
        <v>5</v>
      </c>
      <c r="Y35">
        <f t="shared" si="94"/>
        <v>45</v>
      </c>
      <c r="Z35">
        <f t="shared" si="95"/>
        <v>5</v>
      </c>
      <c r="AA35">
        <f t="shared" si="96"/>
        <v>60</v>
      </c>
      <c r="AB35">
        <f t="shared" si="97"/>
        <v>3</v>
      </c>
      <c r="AJ35">
        <f t="shared" si="98"/>
        <v>298</v>
      </c>
      <c r="AK35" s="6">
        <v>8</v>
      </c>
      <c r="AL35" s="3"/>
    </row>
    <row r="36" spans="1:41" ht="14.4" x14ac:dyDescent="0.3">
      <c r="A36" s="9" t="s">
        <v>56</v>
      </c>
      <c r="B36" s="9" t="s">
        <v>436</v>
      </c>
      <c r="C36" s="9" t="s">
        <v>49</v>
      </c>
      <c r="D36" s="9" t="s">
        <v>604</v>
      </c>
      <c r="E36" s="6">
        <v>1</v>
      </c>
      <c r="F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R36">
        <f t="shared" si="88"/>
        <v>8</v>
      </c>
      <c r="U36">
        <f t="shared" ref="U36:U37" si="99">51</f>
        <v>51</v>
      </c>
      <c r="W36">
        <f t="shared" ref="W36:W37" si="100">62</f>
        <v>62</v>
      </c>
      <c r="X36">
        <f t="shared" ref="X36:X37" si="101">5+30</f>
        <v>35</v>
      </c>
      <c r="Y36">
        <f t="shared" ref="Y36:Y37" si="102">35</f>
        <v>35</v>
      </c>
      <c r="Z36">
        <f t="shared" ref="Z36:Z37" si="103">20</f>
        <v>20</v>
      </c>
      <c r="AA36">
        <f t="shared" si="96"/>
        <v>60</v>
      </c>
      <c r="AB36">
        <f t="shared" ref="AB36:AB37" si="104">20</f>
        <v>20</v>
      </c>
      <c r="AJ36">
        <f t="shared" si="98"/>
        <v>283</v>
      </c>
      <c r="AK36" s="6">
        <v>3.5</v>
      </c>
      <c r="AL36" s="3"/>
    </row>
    <row r="37" spans="1:41" ht="14.4" x14ac:dyDescent="0.3">
      <c r="A37" s="9" t="s">
        <v>56</v>
      </c>
      <c r="B37" s="9" t="s">
        <v>436</v>
      </c>
      <c r="C37" s="9" t="s">
        <v>49</v>
      </c>
      <c r="D37" s="9" t="s">
        <v>605</v>
      </c>
      <c r="E37" s="6">
        <v>1</v>
      </c>
      <c r="F37" s="6">
        <v>1</v>
      </c>
      <c r="G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O37" s="6">
        <v>1</v>
      </c>
      <c r="R37">
        <f t="shared" si="88"/>
        <v>9</v>
      </c>
      <c r="S37">
        <f t="shared" ref="S37:S49" si="105">50</f>
        <v>50</v>
      </c>
      <c r="U37">
        <f t="shared" si="99"/>
        <v>51</v>
      </c>
      <c r="W37">
        <f t="shared" si="100"/>
        <v>62</v>
      </c>
      <c r="X37">
        <f t="shared" si="101"/>
        <v>35</v>
      </c>
      <c r="Y37">
        <f t="shared" si="102"/>
        <v>35</v>
      </c>
      <c r="Z37">
        <f t="shared" si="103"/>
        <v>20</v>
      </c>
      <c r="AA37">
        <f t="shared" si="96"/>
        <v>60</v>
      </c>
      <c r="AB37">
        <f t="shared" si="104"/>
        <v>20</v>
      </c>
      <c r="AJ37">
        <f t="shared" si="98"/>
        <v>333</v>
      </c>
      <c r="AK37" s="239">
        <v>2.5</v>
      </c>
      <c r="AL37" s="4">
        <v>8</v>
      </c>
    </row>
    <row r="38" spans="1:41" ht="14.4" x14ac:dyDescent="0.3">
      <c r="A38" s="256" t="s">
        <v>56</v>
      </c>
      <c r="B38" s="256" t="s">
        <v>436</v>
      </c>
      <c r="C38" s="256" t="s">
        <v>49</v>
      </c>
      <c r="D38" s="256" t="s">
        <v>606</v>
      </c>
      <c r="E38" s="257">
        <v>1</v>
      </c>
      <c r="F38" s="257">
        <v>1</v>
      </c>
      <c r="G38" s="257">
        <v>1</v>
      </c>
      <c r="H38" s="257">
        <v>1</v>
      </c>
      <c r="I38" s="257">
        <v>1</v>
      </c>
      <c r="J38" s="257">
        <v>1</v>
      </c>
      <c r="K38" s="257">
        <v>1</v>
      </c>
      <c r="L38" s="257">
        <v>1</v>
      </c>
      <c r="M38" s="257">
        <v>1</v>
      </c>
      <c r="N38" s="257">
        <v>1</v>
      </c>
      <c r="O38" s="257">
        <v>1</v>
      </c>
      <c r="P38" s="258"/>
      <c r="Q38" s="258"/>
      <c r="R38" s="258">
        <f t="shared" si="88"/>
        <v>11</v>
      </c>
      <c r="S38" s="258">
        <f t="shared" si="105"/>
        <v>50</v>
      </c>
      <c r="T38" s="258">
        <f t="shared" ref="T38:T43" si="106">5</f>
        <v>5</v>
      </c>
      <c r="U38" s="258">
        <f t="shared" ref="U38:U45" si="107">60</f>
        <v>60</v>
      </c>
      <c r="V38" s="258">
        <f t="shared" ref="V38:V41" si="108">5</f>
        <v>5</v>
      </c>
      <c r="W38" s="258">
        <f t="shared" ref="W38:W49" si="109">65</f>
        <v>65</v>
      </c>
      <c r="X38" s="258">
        <f t="shared" ref="X38:X45" si="110">5</f>
        <v>5</v>
      </c>
      <c r="Y38" s="258">
        <f t="shared" ref="Y38:Y45" si="111">45</f>
        <v>45</v>
      </c>
      <c r="Z38" s="258">
        <f t="shared" ref="Z38:Z39" si="112">5</f>
        <v>5</v>
      </c>
      <c r="AA38" s="258">
        <f t="shared" si="96"/>
        <v>60</v>
      </c>
      <c r="AB38" s="258"/>
      <c r="AC38" s="258">
        <f t="shared" ref="AC38:AC39" si="113">55</f>
        <v>55</v>
      </c>
      <c r="AD38" s="258">
        <f t="shared" ref="AD38:AD39" si="114">5+15</f>
        <v>20</v>
      </c>
      <c r="AE38" s="258">
        <f t="shared" ref="AE38:AE39" si="115">50</f>
        <v>50</v>
      </c>
      <c r="AF38" s="258">
        <f t="shared" ref="AF38:AF39" si="116">5</f>
        <v>5</v>
      </c>
      <c r="AG38" s="258">
        <f t="shared" ref="AG38:AG39" si="117">50</f>
        <v>50</v>
      </c>
      <c r="AH38" s="258">
        <f t="shared" ref="AH38:AH39" si="118">5</f>
        <v>5</v>
      </c>
      <c r="AI38" s="258">
        <f t="shared" ref="AI38:AI39" si="119">15</f>
        <v>15</v>
      </c>
      <c r="AJ38" s="258">
        <f t="shared" si="98"/>
        <v>500</v>
      </c>
      <c r="AK38" s="257">
        <v>9.25</v>
      </c>
      <c r="AL38" s="259"/>
      <c r="AM38" s="258"/>
      <c r="AN38" s="258"/>
      <c r="AO38" s="258"/>
    </row>
    <row r="39" spans="1:41" ht="14.4" x14ac:dyDescent="0.3">
      <c r="A39" s="256" t="s">
        <v>56</v>
      </c>
      <c r="B39" s="256" t="s">
        <v>436</v>
      </c>
      <c r="C39" s="256" t="s">
        <v>49</v>
      </c>
      <c r="D39" s="256" t="s">
        <v>607</v>
      </c>
      <c r="E39" s="257">
        <v>1</v>
      </c>
      <c r="F39" s="257">
        <v>1</v>
      </c>
      <c r="G39" s="257">
        <v>1</v>
      </c>
      <c r="H39" s="257">
        <v>1</v>
      </c>
      <c r="I39" s="257">
        <v>1</v>
      </c>
      <c r="J39" s="257">
        <v>1</v>
      </c>
      <c r="K39" s="257">
        <v>1</v>
      </c>
      <c r="L39" s="257">
        <v>1</v>
      </c>
      <c r="M39" s="257">
        <v>1</v>
      </c>
      <c r="N39" s="257">
        <v>1</v>
      </c>
      <c r="O39" s="258"/>
      <c r="P39" s="258"/>
      <c r="Q39" s="258"/>
      <c r="R39" s="258">
        <f t="shared" si="88"/>
        <v>10</v>
      </c>
      <c r="S39" s="258">
        <f t="shared" si="105"/>
        <v>50</v>
      </c>
      <c r="T39" s="258">
        <f t="shared" si="106"/>
        <v>5</v>
      </c>
      <c r="U39" s="258">
        <f t="shared" si="107"/>
        <v>60</v>
      </c>
      <c r="V39" s="258">
        <f t="shared" si="108"/>
        <v>5</v>
      </c>
      <c r="W39" s="258">
        <f t="shared" si="109"/>
        <v>65</v>
      </c>
      <c r="X39" s="258">
        <f t="shared" si="110"/>
        <v>5</v>
      </c>
      <c r="Y39" s="258">
        <f t="shared" si="111"/>
        <v>45</v>
      </c>
      <c r="Z39" s="258">
        <f t="shared" si="112"/>
        <v>5</v>
      </c>
      <c r="AA39" s="258">
        <f t="shared" si="96"/>
        <v>60</v>
      </c>
      <c r="AB39" s="258"/>
      <c r="AC39" s="258">
        <f t="shared" si="113"/>
        <v>55</v>
      </c>
      <c r="AD39" s="258">
        <f t="shared" si="114"/>
        <v>20</v>
      </c>
      <c r="AE39" s="258">
        <f t="shared" si="115"/>
        <v>50</v>
      </c>
      <c r="AF39" s="258">
        <f t="shared" si="116"/>
        <v>5</v>
      </c>
      <c r="AG39" s="258">
        <f t="shared" si="117"/>
        <v>50</v>
      </c>
      <c r="AH39" s="258">
        <f t="shared" si="118"/>
        <v>5</v>
      </c>
      <c r="AI39" s="258">
        <f t="shared" si="119"/>
        <v>15</v>
      </c>
      <c r="AJ39" s="258">
        <f t="shared" si="98"/>
        <v>500</v>
      </c>
      <c r="AK39" s="257">
        <v>6.75</v>
      </c>
      <c r="AL39" s="259"/>
      <c r="AM39" s="258"/>
      <c r="AN39" s="258"/>
      <c r="AO39" s="258"/>
    </row>
    <row r="40" spans="1:41" ht="14.4" x14ac:dyDescent="0.3">
      <c r="A40" s="9" t="s">
        <v>56</v>
      </c>
      <c r="B40" s="9" t="s">
        <v>436</v>
      </c>
      <c r="C40" s="9" t="s">
        <v>49</v>
      </c>
      <c r="D40" s="9" t="s">
        <v>608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O40" s="6">
        <v>1</v>
      </c>
      <c r="R40">
        <f t="shared" si="88"/>
        <v>8</v>
      </c>
      <c r="S40">
        <f t="shared" si="105"/>
        <v>50</v>
      </c>
      <c r="T40">
        <f t="shared" si="106"/>
        <v>5</v>
      </c>
      <c r="U40">
        <f t="shared" si="107"/>
        <v>60</v>
      </c>
      <c r="V40">
        <f t="shared" si="108"/>
        <v>5</v>
      </c>
      <c r="W40">
        <f t="shared" si="109"/>
        <v>65</v>
      </c>
      <c r="X40">
        <f t="shared" si="110"/>
        <v>5</v>
      </c>
      <c r="Y40">
        <f t="shared" si="111"/>
        <v>45</v>
      </c>
      <c r="Z40">
        <f t="shared" ref="Z40:Z41" si="120">5+20</f>
        <v>25</v>
      </c>
      <c r="AJ40">
        <f t="shared" si="98"/>
        <v>260</v>
      </c>
      <c r="AK40" s="6">
        <v>7.75</v>
      </c>
      <c r="AL40" s="3"/>
    </row>
    <row r="41" spans="1:41" ht="14.4" x14ac:dyDescent="0.3">
      <c r="A41" s="9" t="s">
        <v>56</v>
      </c>
      <c r="B41" s="9" t="s">
        <v>436</v>
      </c>
      <c r="C41" s="9" t="s">
        <v>49</v>
      </c>
      <c r="D41" s="9" t="s">
        <v>609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O41" s="6">
        <v>1</v>
      </c>
      <c r="R41">
        <f t="shared" si="88"/>
        <v>8</v>
      </c>
      <c r="S41">
        <f t="shared" si="105"/>
        <v>50</v>
      </c>
      <c r="T41">
        <f t="shared" si="106"/>
        <v>5</v>
      </c>
      <c r="U41">
        <f t="shared" si="107"/>
        <v>60</v>
      </c>
      <c r="V41">
        <f t="shared" si="108"/>
        <v>5</v>
      </c>
      <c r="W41">
        <f t="shared" si="109"/>
        <v>65</v>
      </c>
      <c r="X41">
        <f t="shared" si="110"/>
        <v>5</v>
      </c>
      <c r="Y41">
        <f t="shared" si="111"/>
        <v>45</v>
      </c>
      <c r="Z41">
        <f t="shared" si="120"/>
        <v>25</v>
      </c>
      <c r="AJ41">
        <f t="shared" si="98"/>
        <v>260</v>
      </c>
      <c r="AK41" s="6">
        <v>8</v>
      </c>
      <c r="AL41" s="3"/>
    </row>
    <row r="42" spans="1:41" ht="14.4" x14ac:dyDescent="0.3">
      <c r="A42" s="9" t="s">
        <v>56</v>
      </c>
      <c r="B42" s="9" t="s">
        <v>436</v>
      </c>
      <c r="C42" s="9" t="s">
        <v>49</v>
      </c>
      <c r="D42" s="9" t="s">
        <v>610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O42" s="6">
        <v>1</v>
      </c>
      <c r="R42">
        <f t="shared" si="88"/>
        <v>10</v>
      </c>
      <c r="S42">
        <f t="shared" si="105"/>
        <v>50</v>
      </c>
      <c r="T42">
        <f t="shared" si="106"/>
        <v>5</v>
      </c>
      <c r="U42">
        <f t="shared" si="107"/>
        <v>60</v>
      </c>
      <c r="W42">
        <f t="shared" si="109"/>
        <v>65</v>
      </c>
      <c r="X42">
        <f t="shared" si="110"/>
        <v>5</v>
      </c>
      <c r="Y42">
        <f t="shared" si="111"/>
        <v>45</v>
      </c>
      <c r="Z42">
        <f t="shared" ref="Z42:Z43" si="121">5+15</f>
        <v>20</v>
      </c>
      <c r="AA42" s="6">
        <v>57</v>
      </c>
      <c r="AJ42">
        <f t="shared" si="98"/>
        <v>307</v>
      </c>
      <c r="AK42" s="6">
        <v>8</v>
      </c>
      <c r="AL42" s="3"/>
    </row>
    <row r="43" spans="1:41" ht="14.4" x14ac:dyDescent="0.3">
      <c r="A43" s="9" t="s">
        <v>56</v>
      </c>
      <c r="B43" s="9" t="s">
        <v>436</v>
      </c>
      <c r="C43" s="9" t="s">
        <v>49</v>
      </c>
      <c r="D43" s="9" t="s">
        <v>611</v>
      </c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R43">
        <f t="shared" si="88"/>
        <v>8</v>
      </c>
      <c r="S43">
        <f t="shared" si="105"/>
        <v>50</v>
      </c>
      <c r="T43">
        <f t="shared" si="106"/>
        <v>5</v>
      </c>
      <c r="U43">
        <f t="shared" si="107"/>
        <v>60</v>
      </c>
      <c r="W43">
        <f t="shared" si="109"/>
        <v>65</v>
      </c>
      <c r="X43">
        <f t="shared" si="110"/>
        <v>5</v>
      </c>
      <c r="Y43">
        <f t="shared" si="111"/>
        <v>45</v>
      </c>
      <c r="Z43" s="6">
        <f t="shared" si="121"/>
        <v>20</v>
      </c>
      <c r="AA43" s="6">
        <v>57</v>
      </c>
      <c r="AJ43">
        <f t="shared" si="98"/>
        <v>307</v>
      </c>
      <c r="AK43" s="6">
        <v>9.25</v>
      </c>
      <c r="AL43" s="3"/>
    </row>
    <row r="44" spans="1:41" ht="14.4" x14ac:dyDescent="0.3">
      <c r="A44" s="9" t="s">
        <v>56</v>
      </c>
      <c r="B44" s="9" t="s">
        <v>436</v>
      </c>
      <c r="C44" s="9" t="s">
        <v>49</v>
      </c>
      <c r="D44" s="9" t="s">
        <v>612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O44" s="6">
        <v>1</v>
      </c>
      <c r="R44">
        <f t="shared" si="88"/>
        <v>9</v>
      </c>
      <c r="S44">
        <f t="shared" si="105"/>
        <v>50</v>
      </c>
      <c r="T44">
        <f t="shared" ref="T44:T45" si="122">4</f>
        <v>4</v>
      </c>
      <c r="U44">
        <f t="shared" si="107"/>
        <v>60</v>
      </c>
      <c r="W44">
        <f t="shared" si="109"/>
        <v>65</v>
      </c>
      <c r="X44">
        <f t="shared" si="110"/>
        <v>5</v>
      </c>
      <c r="Y44">
        <f t="shared" si="111"/>
        <v>45</v>
      </c>
      <c r="AC44">
        <f t="shared" ref="AC44:AC45" si="123">55</f>
        <v>55</v>
      </c>
      <c r="AD44">
        <f t="shared" ref="AD44:AD45" si="124">5+15</f>
        <v>20</v>
      </c>
      <c r="AJ44">
        <f t="shared" si="98"/>
        <v>304</v>
      </c>
      <c r="AK44" s="6">
        <v>8</v>
      </c>
      <c r="AL44" s="3"/>
    </row>
    <row r="45" spans="1:41" ht="14.4" x14ac:dyDescent="0.3">
      <c r="A45" s="9" t="s">
        <v>56</v>
      </c>
      <c r="B45" s="9" t="s">
        <v>436</v>
      </c>
      <c r="C45" s="9" t="s">
        <v>49</v>
      </c>
      <c r="D45" s="9" t="s">
        <v>613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O45" s="6">
        <v>1</v>
      </c>
      <c r="P45" s="6">
        <v>1</v>
      </c>
      <c r="R45">
        <f t="shared" si="88"/>
        <v>11</v>
      </c>
      <c r="S45">
        <f t="shared" si="105"/>
        <v>50</v>
      </c>
      <c r="T45">
        <f t="shared" si="122"/>
        <v>4</v>
      </c>
      <c r="U45">
        <f t="shared" si="107"/>
        <v>60</v>
      </c>
      <c r="W45">
        <f t="shared" si="109"/>
        <v>65</v>
      </c>
      <c r="X45">
        <f t="shared" si="110"/>
        <v>5</v>
      </c>
      <c r="Y45">
        <f t="shared" si="111"/>
        <v>45</v>
      </c>
      <c r="AC45">
        <f t="shared" si="123"/>
        <v>55</v>
      </c>
      <c r="AD45">
        <f t="shared" si="124"/>
        <v>20</v>
      </c>
      <c r="AJ45">
        <f t="shared" si="98"/>
        <v>304</v>
      </c>
      <c r="AK45" s="6">
        <v>3</v>
      </c>
      <c r="AL45" s="3"/>
    </row>
    <row r="46" spans="1:41" ht="14.4" x14ac:dyDescent="0.3">
      <c r="A46" s="9" t="s">
        <v>56</v>
      </c>
      <c r="B46" s="9" t="s">
        <v>436</v>
      </c>
      <c r="C46" s="9" t="s">
        <v>49</v>
      </c>
      <c r="D46" s="9" t="s">
        <v>614</v>
      </c>
      <c r="E46" s="6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R46">
        <f t="shared" si="88"/>
        <v>6</v>
      </c>
      <c r="S46">
        <f t="shared" si="105"/>
        <v>50</v>
      </c>
      <c r="T46">
        <f t="shared" ref="T46:T49" si="125">5</f>
        <v>5</v>
      </c>
      <c r="U46" s="6">
        <v>60</v>
      </c>
      <c r="V46">
        <f t="shared" ref="V46:V47" si="126">5+25</f>
        <v>30</v>
      </c>
      <c r="W46">
        <f t="shared" si="109"/>
        <v>65</v>
      </c>
      <c r="X46">
        <f t="shared" ref="X46:X47" si="127">20</f>
        <v>20</v>
      </c>
      <c r="Y46">
        <f t="shared" ref="Y46:Y47" si="128">35</f>
        <v>35</v>
      </c>
      <c r="Z46">
        <f t="shared" ref="Z46:Z47" si="129">5+15</f>
        <v>20</v>
      </c>
      <c r="AJ46">
        <f t="shared" si="98"/>
        <v>285</v>
      </c>
      <c r="AK46" s="6">
        <v>8</v>
      </c>
      <c r="AL46" s="3"/>
    </row>
    <row r="47" spans="1:41" ht="14.4" x14ac:dyDescent="0.3">
      <c r="A47" s="9" t="s">
        <v>56</v>
      </c>
      <c r="B47" s="9" t="s">
        <v>436</v>
      </c>
      <c r="C47" s="9" t="s">
        <v>49</v>
      </c>
      <c r="D47" s="9" t="s">
        <v>615</v>
      </c>
      <c r="E47" s="6">
        <v>1</v>
      </c>
      <c r="F47" s="6">
        <v>1</v>
      </c>
      <c r="G47" s="6">
        <v>1</v>
      </c>
      <c r="H47" s="6">
        <v>1</v>
      </c>
      <c r="J47" s="6">
        <v>1</v>
      </c>
      <c r="R47">
        <f t="shared" si="88"/>
        <v>5</v>
      </c>
      <c r="S47">
        <f t="shared" si="105"/>
        <v>50</v>
      </c>
      <c r="T47">
        <f t="shared" si="125"/>
        <v>5</v>
      </c>
      <c r="U47" s="6">
        <v>60</v>
      </c>
      <c r="V47">
        <f t="shared" si="126"/>
        <v>30</v>
      </c>
      <c r="W47">
        <f t="shared" si="109"/>
        <v>65</v>
      </c>
      <c r="X47">
        <f t="shared" si="127"/>
        <v>20</v>
      </c>
      <c r="Y47">
        <f t="shared" si="128"/>
        <v>35</v>
      </c>
      <c r="Z47">
        <f t="shared" si="129"/>
        <v>20</v>
      </c>
      <c r="AJ47">
        <f t="shared" si="98"/>
        <v>285</v>
      </c>
      <c r="AK47" s="6">
        <v>6.25</v>
      </c>
      <c r="AL47" s="3"/>
    </row>
    <row r="48" spans="1:41" ht="14.4" x14ac:dyDescent="0.3">
      <c r="A48" s="9" t="s">
        <v>56</v>
      </c>
      <c r="B48" s="9" t="s">
        <v>436</v>
      </c>
      <c r="C48" s="9" t="s">
        <v>49</v>
      </c>
      <c r="D48" s="9" t="s">
        <v>616</v>
      </c>
      <c r="E48" s="6">
        <v>1</v>
      </c>
      <c r="F48" s="6">
        <v>1</v>
      </c>
      <c r="G48" s="6">
        <v>1</v>
      </c>
      <c r="H48" s="6">
        <v>1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R48">
        <f t="shared" si="88"/>
        <v>9</v>
      </c>
      <c r="S48">
        <f t="shared" si="105"/>
        <v>50</v>
      </c>
      <c r="T48">
        <f t="shared" si="125"/>
        <v>5</v>
      </c>
      <c r="U48">
        <f t="shared" ref="U48:U49" si="130">60</f>
        <v>60</v>
      </c>
      <c r="V48">
        <f t="shared" ref="V48:V49" si="131">5</f>
        <v>5</v>
      </c>
      <c r="W48">
        <f t="shared" si="109"/>
        <v>65</v>
      </c>
      <c r="X48">
        <f t="shared" ref="X48:X49" si="132">5+5+30</f>
        <v>40</v>
      </c>
      <c r="Y48">
        <f t="shared" ref="Y48:Y49" si="133">38</f>
        <v>38</v>
      </c>
      <c r="Z48">
        <f t="shared" ref="Z48:Z49" si="134">5</f>
        <v>5</v>
      </c>
      <c r="AA48">
        <f t="shared" ref="AA48:AA49" si="135">37</f>
        <v>37</v>
      </c>
      <c r="AJ48">
        <f t="shared" si="98"/>
        <v>305</v>
      </c>
      <c r="AK48" s="6">
        <v>8.5</v>
      </c>
      <c r="AL48" s="3"/>
    </row>
    <row r="49" spans="1:38" ht="14.4" x14ac:dyDescent="0.3">
      <c r="A49" s="9" t="s">
        <v>56</v>
      </c>
      <c r="B49" s="9" t="s">
        <v>436</v>
      </c>
      <c r="C49" s="9" t="s">
        <v>49</v>
      </c>
      <c r="D49" s="9" t="s">
        <v>617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R49">
        <f t="shared" si="88"/>
        <v>9</v>
      </c>
      <c r="S49">
        <f t="shared" si="105"/>
        <v>50</v>
      </c>
      <c r="T49">
        <f t="shared" si="125"/>
        <v>5</v>
      </c>
      <c r="U49">
        <f t="shared" si="130"/>
        <v>60</v>
      </c>
      <c r="V49">
        <f t="shared" si="131"/>
        <v>5</v>
      </c>
      <c r="W49">
        <f t="shared" si="109"/>
        <v>65</v>
      </c>
      <c r="X49">
        <f t="shared" si="132"/>
        <v>40</v>
      </c>
      <c r="Y49">
        <f t="shared" si="133"/>
        <v>38</v>
      </c>
      <c r="Z49">
        <f t="shared" si="134"/>
        <v>5</v>
      </c>
      <c r="AA49">
        <f t="shared" si="135"/>
        <v>37</v>
      </c>
      <c r="AJ49">
        <f t="shared" si="98"/>
        <v>305</v>
      </c>
      <c r="AK49" s="6">
        <v>4.75</v>
      </c>
      <c r="AL49" s="3"/>
    </row>
    <row r="50" spans="1:38" ht="14.4" x14ac:dyDescent="0.3">
      <c r="A50" s="9" t="s">
        <v>56</v>
      </c>
      <c r="B50" s="9" t="s">
        <v>436</v>
      </c>
      <c r="C50" s="9" t="s">
        <v>49</v>
      </c>
      <c r="D50" s="9" t="s">
        <v>618</v>
      </c>
      <c r="E50" s="6">
        <v>1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R50">
        <f t="shared" si="88"/>
        <v>12</v>
      </c>
      <c r="S50">
        <f>20</f>
        <v>20</v>
      </c>
      <c r="U50">
        <f>55</f>
        <v>55</v>
      </c>
      <c r="W50">
        <f>60</f>
        <v>60</v>
      </c>
      <c r="Y50" s="6">
        <v>38</v>
      </c>
      <c r="AA50">
        <f>38</f>
        <v>38</v>
      </c>
      <c r="AC50" s="6">
        <v>43</v>
      </c>
      <c r="AE50" s="6">
        <v>47</v>
      </c>
      <c r="AJ50">
        <f t="shared" si="98"/>
        <v>301</v>
      </c>
      <c r="AK50" s="6">
        <v>3</v>
      </c>
      <c r="AL50" s="3"/>
    </row>
    <row r="51" spans="1:38" ht="14.4" x14ac:dyDescent="0.3">
      <c r="A51" s="9" t="s">
        <v>56</v>
      </c>
      <c r="B51" s="9" t="s">
        <v>436</v>
      </c>
      <c r="C51" s="9" t="s">
        <v>49</v>
      </c>
      <c r="D51" s="9" t="s">
        <v>619</v>
      </c>
      <c r="E51" s="6">
        <v>1</v>
      </c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O51" s="6">
        <v>1</v>
      </c>
      <c r="R51">
        <f t="shared" si="88"/>
        <v>11</v>
      </c>
      <c r="S51">
        <f t="shared" ref="S51:S54" si="136">50</f>
        <v>50</v>
      </c>
      <c r="T51">
        <f t="shared" ref="T51:T52" si="137">5+3</f>
        <v>8</v>
      </c>
      <c r="U51" s="6">
        <f t="shared" ref="U51:U52" si="138">60</f>
        <v>60</v>
      </c>
      <c r="V51">
        <f t="shared" ref="V51:V52" si="139">25</f>
        <v>25</v>
      </c>
      <c r="W51">
        <f t="shared" ref="W51:W54" si="140">65</f>
        <v>65</v>
      </c>
      <c r="X51">
        <f t="shared" ref="X51:X52" si="141">5+30</f>
        <v>35</v>
      </c>
      <c r="Y51">
        <f t="shared" ref="Y51:Y56" si="142">45</f>
        <v>45</v>
      </c>
      <c r="Z51">
        <f t="shared" ref="Z51:Z52" si="143">10</f>
        <v>10</v>
      </c>
      <c r="AA51">
        <f>52</f>
        <v>52</v>
      </c>
      <c r="AC51">
        <f>55</f>
        <v>55</v>
      </c>
      <c r="AD51">
        <f>15</f>
        <v>15</v>
      </c>
      <c r="AE51">
        <f>50</f>
        <v>50</v>
      </c>
      <c r="AG51">
        <f>50</f>
        <v>50</v>
      </c>
      <c r="AH51">
        <f>5</f>
        <v>5</v>
      </c>
      <c r="AJ51">
        <f t="shared" si="98"/>
        <v>525</v>
      </c>
      <c r="AK51" s="6">
        <v>6</v>
      </c>
      <c r="AL51" s="3"/>
    </row>
    <row r="52" spans="1:38" ht="14.4" x14ac:dyDescent="0.3">
      <c r="A52" s="9" t="s">
        <v>56</v>
      </c>
      <c r="B52" s="9" t="s">
        <v>436</v>
      </c>
      <c r="C52" s="9" t="s">
        <v>49</v>
      </c>
      <c r="D52" s="9" t="s">
        <v>620</v>
      </c>
      <c r="E52" s="6">
        <v>1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1</v>
      </c>
      <c r="R52">
        <f t="shared" si="88"/>
        <v>7</v>
      </c>
      <c r="S52">
        <f t="shared" si="136"/>
        <v>50</v>
      </c>
      <c r="T52">
        <f t="shared" si="137"/>
        <v>8</v>
      </c>
      <c r="U52" s="6">
        <f t="shared" si="138"/>
        <v>60</v>
      </c>
      <c r="V52">
        <f t="shared" si="139"/>
        <v>25</v>
      </c>
      <c r="W52">
        <f t="shared" si="140"/>
        <v>65</v>
      </c>
      <c r="X52">
        <f t="shared" si="141"/>
        <v>35</v>
      </c>
      <c r="Y52">
        <f t="shared" si="142"/>
        <v>45</v>
      </c>
      <c r="Z52">
        <f t="shared" si="143"/>
        <v>10</v>
      </c>
      <c r="AJ52">
        <f t="shared" si="98"/>
        <v>298</v>
      </c>
      <c r="AK52" s="6">
        <v>3.5</v>
      </c>
      <c r="AL52" s="3"/>
    </row>
    <row r="53" spans="1:38" ht="14.4" x14ac:dyDescent="0.3">
      <c r="A53" s="9" t="s">
        <v>56</v>
      </c>
      <c r="B53" s="9" t="s">
        <v>436</v>
      </c>
      <c r="C53" s="9" t="s">
        <v>49</v>
      </c>
      <c r="D53" s="9" t="s">
        <v>621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>
        <v>1</v>
      </c>
      <c r="L53" s="6">
        <v>1</v>
      </c>
      <c r="M53" s="6">
        <v>1</v>
      </c>
      <c r="N53" s="6">
        <v>1</v>
      </c>
      <c r="O53" s="6">
        <v>1</v>
      </c>
      <c r="R53">
        <f t="shared" si="88"/>
        <v>11</v>
      </c>
      <c r="S53">
        <f t="shared" si="136"/>
        <v>50</v>
      </c>
      <c r="T53">
        <f t="shared" ref="T53:T54" si="144">5+5</f>
        <v>10</v>
      </c>
      <c r="U53">
        <f t="shared" ref="U53:U54" si="145">58</f>
        <v>58</v>
      </c>
      <c r="W53">
        <f t="shared" si="140"/>
        <v>65</v>
      </c>
      <c r="X53">
        <f t="shared" ref="X53:X56" si="146">5</f>
        <v>5</v>
      </c>
      <c r="Y53">
        <f t="shared" si="142"/>
        <v>45</v>
      </c>
      <c r="AA53">
        <f t="shared" ref="AA53:AA54" si="147">54</f>
        <v>54</v>
      </c>
      <c r="AC53">
        <f t="shared" ref="AC53:AC56" si="148">30</f>
        <v>30</v>
      </c>
      <c r="AJ53">
        <f t="shared" si="98"/>
        <v>317</v>
      </c>
      <c r="AK53" s="6">
        <v>3.75</v>
      </c>
      <c r="AL53" s="3"/>
    </row>
    <row r="54" spans="1:38" ht="14.4" x14ac:dyDescent="0.3">
      <c r="A54" s="9" t="s">
        <v>56</v>
      </c>
      <c r="B54" s="9" t="s">
        <v>436</v>
      </c>
      <c r="C54" s="9" t="s">
        <v>49</v>
      </c>
      <c r="D54" s="9" t="s">
        <v>622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  <c r="M54" s="6">
        <v>1</v>
      </c>
      <c r="N54" s="6">
        <v>1</v>
      </c>
      <c r="O54" s="6">
        <v>1</v>
      </c>
      <c r="R54">
        <f t="shared" si="88"/>
        <v>11</v>
      </c>
      <c r="S54">
        <f t="shared" si="136"/>
        <v>50</v>
      </c>
      <c r="T54">
        <f t="shared" si="144"/>
        <v>10</v>
      </c>
      <c r="U54">
        <f t="shared" si="145"/>
        <v>58</v>
      </c>
      <c r="W54">
        <f t="shared" si="140"/>
        <v>65</v>
      </c>
      <c r="X54">
        <f t="shared" si="146"/>
        <v>5</v>
      </c>
      <c r="Y54">
        <f t="shared" si="142"/>
        <v>45</v>
      </c>
      <c r="AA54">
        <f t="shared" si="147"/>
        <v>54</v>
      </c>
      <c r="AC54">
        <f t="shared" si="148"/>
        <v>30</v>
      </c>
      <c r="AJ54">
        <f t="shared" si="98"/>
        <v>317</v>
      </c>
      <c r="AK54" s="6">
        <v>7</v>
      </c>
      <c r="AL54" s="3"/>
    </row>
    <row r="55" spans="1:38" ht="14.4" x14ac:dyDescent="0.3">
      <c r="A55" s="9" t="s">
        <v>56</v>
      </c>
      <c r="B55" s="9" t="s">
        <v>436</v>
      </c>
      <c r="C55" s="9" t="s">
        <v>49</v>
      </c>
      <c r="D55" s="9" t="s">
        <v>623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1</v>
      </c>
      <c r="L55" s="6">
        <v>1</v>
      </c>
      <c r="M55" s="6">
        <v>1</v>
      </c>
      <c r="R55">
        <f t="shared" si="88"/>
        <v>9</v>
      </c>
      <c r="S55">
        <f t="shared" ref="S55:S56" si="149">48</f>
        <v>48</v>
      </c>
      <c r="U55" s="6">
        <v>60</v>
      </c>
      <c r="W55" s="6">
        <v>63</v>
      </c>
      <c r="X55">
        <f t="shared" si="146"/>
        <v>5</v>
      </c>
      <c r="Y55">
        <f t="shared" si="142"/>
        <v>45</v>
      </c>
      <c r="AA55">
        <f t="shared" ref="AA55:AA57" si="150">60</f>
        <v>60</v>
      </c>
      <c r="AC55">
        <f t="shared" si="148"/>
        <v>30</v>
      </c>
      <c r="AJ55">
        <f t="shared" si="98"/>
        <v>311</v>
      </c>
      <c r="AK55" s="6">
        <v>6.5</v>
      </c>
      <c r="AL55" s="3"/>
    </row>
    <row r="56" spans="1:38" ht="14.4" x14ac:dyDescent="0.3">
      <c r="A56" s="9" t="s">
        <v>56</v>
      </c>
      <c r="B56" s="9" t="s">
        <v>436</v>
      </c>
      <c r="C56" s="9" t="s">
        <v>49</v>
      </c>
      <c r="D56" s="9" t="s">
        <v>624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O56" s="6">
        <v>1</v>
      </c>
      <c r="R56">
        <f t="shared" si="88"/>
        <v>10</v>
      </c>
      <c r="S56">
        <f t="shared" si="149"/>
        <v>48</v>
      </c>
      <c r="U56" s="6">
        <v>60</v>
      </c>
      <c r="W56" s="6">
        <v>63</v>
      </c>
      <c r="X56">
        <f t="shared" si="146"/>
        <v>5</v>
      </c>
      <c r="Y56">
        <f t="shared" si="142"/>
        <v>45</v>
      </c>
      <c r="AA56">
        <f t="shared" si="150"/>
        <v>60</v>
      </c>
      <c r="AC56">
        <f t="shared" si="148"/>
        <v>30</v>
      </c>
      <c r="AJ56">
        <f t="shared" si="98"/>
        <v>311</v>
      </c>
      <c r="AK56" s="6">
        <v>5</v>
      </c>
      <c r="AL56" s="3"/>
    </row>
    <row r="57" spans="1:38" ht="14.4" x14ac:dyDescent="0.3">
      <c r="A57" s="9" t="s">
        <v>56</v>
      </c>
      <c r="B57" s="9" t="s">
        <v>436</v>
      </c>
      <c r="C57" s="9" t="s">
        <v>49</v>
      </c>
      <c r="D57" s="9" t="s">
        <v>625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  <c r="R57">
        <f t="shared" si="88"/>
        <v>10</v>
      </c>
      <c r="S57">
        <f>50</f>
        <v>50</v>
      </c>
      <c r="T57">
        <f>5+5</f>
        <v>10</v>
      </c>
      <c r="U57">
        <f>60</f>
        <v>60</v>
      </c>
      <c r="V57">
        <f>5</f>
        <v>5</v>
      </c>
      <c r="W57">
        <f>65</f>
        <v>65</v>
      </c>
      <c r="X57">
        <f>5+30</f>
        <v>35</v>
      </c>
      <c r="Y57" s="6">
        <v>40</v>
      </c>
      <c r="Z57">
        <f>5</f>
        <v>5</v>
      </c>
      <c r="AA57">
        <f t="shared" si="150"/>
        <v>60</v>
      </c>
      <c r="AB57">
        <f>5</f>
        <v>5</v>
      </c>
      <c r="AC57">
        <f>55</f>
        <v>55</v>
      </c>
      <c r="AD57">
        <f>15+5</f>
        <v>20</v>
      </c>
      <c r="AE57">
        <f t="shared" ref="AE57:AE59" si="151">50</f>
        <v>50</v>
      </c>
      <c r="AF57">
        <f t="shared" ref="AF57:AF59" si="152">5</f>
        <v>5</v>
      </c>
      <c r="AG57">
        <f>50</f>
        <v>50</v>
      </c>
      <c r="AH57">
        <f>5+5</f>
        <v>10</v>
      </c>
      <c r="AJ57">
        <f t="shared" si="98"/>
        <v>525</v>
      </c>
      <c r="AK57" s="6">
        <v>8.75</v>
      </c>
      <c r="AL57" s="3"/>
    </row>
    <row r="58" spans="1:38" ht="14.4" x14ac:dyDescent="0.3">
      <c r="A58" s="9" t="s">
        <v>56</v>
      </c>
      <c r="B58" s="9" t="s">
        <v>436</v>
      </c>
      <c r="C58" s="9" t="s">
        <v>49</v>
      </c>
      <c r="D58" s="9" t="s">
        <v>626</v>
      </c>
      <c r="E58" s="6">
        <v>1</v>
      </c>
      <c r="G58" s="6">
        <v>1</v>
      </c>
      <c r="H58" s="6">
        <v>1</v>
      </c>
      <c r="I58" s="6">
        <v>1</v>
      </c>
      <c r="J58" s="6">
        <v>1</v>
      </c>
      <c r="K58" s="6">
        <v>1</v>
      </c>
      <c r="M58" s="6">
        <v>1</v>
      </c>
      <c r="N58" s="6">
        <v>1</v>
      </c>
      <c r="R58">
        <f t="shared" si="88"/>
        <v>8</v>
      </c>
      <c r="S58">
        <f t="shared" ref="S58:S59" si="153">45</f>
        <v>45</v>
      </c>
      <c r="U58" s="6">
        <f t="shared" ref="U58:U59" si="154">58</f>
        <v>58</v>
      </c>
      <c r="W58">
        <f t="shared" ref="W58:W59" si="155">60</f>
        <v>60</v>
      </c>
      <c r="X58">
        <f t="shared" ref="X58:X59" si="156">5</f>
        <v>5</v>
      </c>
      <c r="Y58">
        <f t="shared" ref="Y58:Y59" si="157">35</f>
        <v>35</v>
      </c>
      <c r="AC58">
        <f t="shared" ref="AC58:AC59" si="158">30</f>
        <v>30</v>
      </c>
      <c r="AD58">
        <f t="shared" ref="AD58:AD59" si="159">15</f>
        <v>15</v>
      </c>
      <c r="AE58">
        <f t="shared" si="151"/>
        <v>50</v>
      </c>
      <c r="AF58">
        <f t="shared" si="152"/>
        <v>5</v>
      </c>
      <c r="AJ58">
        <f t="shared" si="98"/>
        <v>303</v>
      </c>
      <c r="AK58" s="6">
        <v>7.25</v>
      </c>
      <c r="AL58" s="3"/>
    </row>
    <row r="59" spans="1:38" ht="14.4" x14ac:dyDescent="0.3">
      <c r="A59" s="9" t="s">
        <v>56</v>
      </c>
      <c r="B59" s="9" t="s">
        <v>436</v>
      </c>
      <c r="C59" s="9" t="s">
        <v>49</v>
      </c>
      <c r="D59" s="9" t="s">
        <v>627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>
        <v>1</v>
      </c>
      <c r="M59" s="6">
        <v>1</v>
      </c>
      <c r="N59" s="6">
        <v>1</v>
      </c>
      <c r="R59">
        <f t="shared" si="88"/>
        <v>8</v>
      </c>
      <c r="S59">
        <f t="shared" si="153"/>
        <v>45</v>
      </c>
      <c r="U59" s="6">
        <f t="shared" si="154"/>
        <v>58</v>
      </c>
      <c r="W59">
        <f t="shared" si="155"/>
        <v>60</v>
      </c>
      <c r="X59">
        <f t="shared" si="156"/>
        <v>5</v>
      </c>
      <c r="Y59">
        <f t="shared" si="157"/>
        <v>35</v>
      </c>
      <c r="AC59">
        <f t="shared" si="158"/>
        <v>30</v>
      </c>
      <c r="AD59">
        <f t="shared" si="159"/>
        <v>15</v>
      </c>
      <c r="AE59">
        <f t="shared" si="151"/>
        <v>50</v>
      </c>
      <c r="AF59">
        <f t="shared" si="152"/>
        <v>5</v>
      </c>
      <c r="AJ59">
        <f t="shared" si="98"/>
        <v>303</v>
      </c>
      <c r="AK59" s="6">
        <v>8</v>
      </c>
      <c r="AL59" s="3"/>
    </row>
    <row r="60" spans="1:38" ht="14.4" x14ac:dyDescent="0.3">
      <c r="A60" s="9" t="s">
        <v>56</v>
      </c>
      <c r="B60" s="9" t="s">
        <v>436</v>
      </c>
      <c r="C60" s="9" t="s">
        <v>49</v>
      </c>
      <c r="D60" s="9" t="s">
        <v>628</v>
      </c>
      <c r="R60">
        <f t="shared" si="88"/>
        <v>0</v>
      </c>
      <c r="AJ60">
        <f t="shared" si="98"/>
        <v>0</v>
      </c>
      <c r="AL60" s="3"/>
    </row>
    <row r="61" spans="1:38" ht="14.4" x14ac:dyDescent="0.3">
      <c r="A61" s="9" t="s">
        <v>56</v>
      </c>
      <c r="B61" s="9" t="s">
        <v>436</v>
      </c>
      <c r="C61" s="9" t="s">
        <v>49</v>
      </c>
      <c r="D61" s="9" t="s">
        <v>629</v>
      </c>
      <c r="R61">
        <f t="shared" si="88"/>
        <v>0</v>
      </c>
      <c r="AJ61">
        <f t="shared" si="98"/>
        <v>0</v>
      </c>
      <c r="AL61" s="3"/>
    </row>
    <row r="62" spans="1:38" ht="14.4" x14ac:dyDescent="0.3">
      <c r="A62" s="9" t="s">
        <v>56</v>
      </c>
      <c r="B62" s="9" t="s">
        <v>436</v>
      </c>
      <c r="C62" s="9" t="s">
        <v>49</v>
      </c>
      <c r="D62" s="9" t="s">
        <v>630</v>
      </c>
      <c r="R62">
        <f t="shared" si="88"/>
        <v>0</v>
      </c>
      <c r="AJ62">
        <f t="shared" si="98"/>
        <v>0</v>
      </c>
      <c r="AL62" s="3"/>
    </row>
    <row r="63" spans="1:38" ht="13.2" x14ac:dyDescent="0.25">
      <c r="O63">
        <f>SUM(O34:O62)</f>
        <v>13</v>
      </c>
      <c r="AL63" s="3"/>
    </row>
    <row r="64" spans="1:38" ht="14.4" x14ac:dyDescent="0.3">
      <c r="A64" s="9"/>
      <c r="B64" s="9"/>
      <c r="C64" s="9"/>
      <c r="D64" s="9"/>
      <c r="E64">
        <f>SUM(E34:E62)</f>
        <v>25</v>
      </c>
      <c r="H64">
        <f t="shared" ref="H64:M64" si="160">SUM(H34:H62)</f>
        <v>25</v>
      </c>
      <c r="I64">
        <f t="shared" si="160"/>
        <v>25</v>
      </c>
      <c r="J64">
        <f t="shared" si="160"/>
        <v>26</v>
      </c>
      <c r="K64">
        <f t="shared" si="160"/>
        <v>24</v>
      </c>
      <c r="L64">
        <f t="shared" si="160"/>
        <v>19</v>
      </c>
      <c r="M64">
        <f t="shared" si="160"/>
        <v>17</v>
      </c>
      <c r="N64">
        <f>SUM(N35:N62)</f>
        <v>9</v>
      </c>
      <c r="AL64" s="3"/>
    </row>
    <row r="65" spans="1:41" ht="14.4" x14ac:dyDescent="0.3">
      <c r="A65" s="9"/>
      <c r="B65" s="9"/>
      <c r="C65" s="9"/>
      <c r="D65" s="9"/>
      <c r="E65" s="6"/>
      <c r="R65">
        <f t="shared" ref="R65:R86" si="161">SUM(E65:Q65)</f>
        <v>0</v>
      </c>
      <c r="AL65" s="3"/>
    </row>
    <row r="66" spans="1:41" ht="14.4" x14ac:dyDescent="0.3">
      <c r="A66" s="9" t="s">
        <v>56</v>
      </c>
      <c r="B66" s="9" t="s">
        <v>436</v>
      </c>
      <c r="C66" s="9" t="s">
        <v>51</v>
      </c>
      <c r="D66" s="9" t="s">
        <v>631</v>
      </c>
      <c r="E66" s="6">
        <v>1</v>
      </c>
      <c r="F66" s="6">
        <v>1</v>
      </c>
      <c r="G66" s="6">
        <v>1</v>
      </c>
      <c r="H66" s="6">
        <v>1</v>
      </c>
      <c r="J66" s="6">
        <v>1</v>
      </c>
      <c r="K66" s="6">
        <v>1</v>
      </c>
      <c r="O66" s="6">
        <v>1</v>
      </c>
      <c r="P66" s="6">
        <v>1</v>
      </c>
      <c r="R66">
        <f t="shared" si="161"/>
        <v>8</v>
      </c>
      <c r="S66">
        <f t="shared" ref="S66:S67" si="162">50</f>
        <v>50</v>
      </c>
      <c r="T66">
        <f t="shared" ref="T66:T67" si="163">3</f>
        <v>3</v>
      </c>
      <c r="U66">
        <f>52</f>
        <v>52</v>
      </c>
      <c r="W66">
        <f t="shared" ref="W66:W67" si="164">45</f>
        <v>45</v>
      </c>
      <c r="Y66">
        <f t="shared" ref="Y66:Y67" si="165">20</f>
        <v>20</v>
      </c>
      <c r="AE66">
        <f t="shared" ref="AE66:AE67" si="166">42</f>
        <v>42</v>
      </c>
      <c r="AG66">
        <f t="shared" ref="AG66:AG67" si="167">40</f>
        <v>40</v>
      </c>
      <c r="AJ66">
        <f t="shared" ref="AJ66:AJ86" si="168">SUM(S66:AI66)</f>
        <v>252</v>
      </c>
      <c r="AK66" s="6">
        <v>4.75</v>
      </c>
      <c r="AL66" s="3"/>
    </row>
    <row r="67" spans="1:41" ht="14.4" x14ac:dyDescent="0.3">
      <c r="A67" s="9" t="s">
        <v>56</v>
      </c>
      <c r="B67" s="9" t="s">
        <v>436</v>
      </c>
      <c r="C67" s="9" t="s">
        <v>51</v>
      </c>
      <c r="D67" s="9" t="s">
        <v>632</v>
      </c>
      <c r="E67" s="6">
        <v>1</v>
      </c>
      <c r="F67" s="6">
        <v>1</v>
      </c>
      <c r="G67" s="6">
        <v>1</v>
      </c>
      <c r="H67" s="6">
        <v>1</v>
      </c>
      <c r="I67" s="6">
        <v>1</v>
      </c>
      <c r="J67" s="6">
        <v>1</v>
      </c>
      <c r="K67" s="6">
        <v>1</v>
      </c>
      <c r="L67" s="6">
        <v>1</v>
      </c>
      <c r="O67" s="6">
        <v>1</v>
      </c>
      <c r="P67" s="6">
        <v>1</v>
      </c>
      <c r="R67">
        <f t="shared" si="161"/>
        <v>10</v>
      </c>
      <c r="S67">
        <f t="shared" si="162"/>
        <v>50</v>
      </c>
      <c r="T67">
        <f t="shared" si="163"/>
        <v>3</v>
      </c>
      <c r="U67" s="6">
        <v>52</v>
      </c>
      <c r="W67">
        <f t="shared" si="164"/>
        <v>45</v>
      </c>
      <c r="Y67">
        <f t="shared" si="165"/>
        <v>20</v>
      </c>
      <c r="AE67">
        <f t="shared" si="166"/>
        <v>42</v>
      </c>
      <c r="AG67">
        <f t="shared" si="167"/>
        <v>40</v>
      </c>
      <c r="AJ67">
        <f t="shared" si="168"/>
        <v>252</v>
      </c>
      <c r="AK67" s="6">
        <v>5.5</v>
      </c>
      <c r="AL67" s="3"/>
    </row>
    <row r="68" spans="1:41" ht="14.4" x14ac:dyDescent="0.3">
      <c r="A68" s="9" t="s">
        <v>56</v>
      </c>
      <c r="B68" s="9" t="s">
        <v>436</v>
      </c>
      <c r="C68" s="9" t="s">
        <v>51</v>
      </c>
      <c r="D68" s="9" t="s">
        <v>633</v>
      </c>
      <c r="E68" s="6">
        <v>1</v>
      </c>
      <c r="F68" s="6">
        <v>1</v>
      </c>
      <c r="H68" s="6">
        <v>1</v>
      </c>
      <c r="R68">
        <f t="shared" si="161"/>
        <v>3</v>
      </c>
      <c r="AJ68">
        <f t="shared" si="168"/>
        <v>0</v>
      </c>
      <c r="AL68" s="3"/>
    </row>
    <row r="69" spans="1:41" ht="14.4" x14ac:dyDescent="0.3">
      <c r="A69" s="9" t="s">
        <v>56</v>
      </c>
      <c r="B69" s="9" t="s">
        <v>436</v>
      </c>
      <c r="C69" s="9" t="s">
        <v>51</v>
      </c>
      <c r="D69" s="9" t="s">
        <v>634</v>
      </c>
      <c r="E69" s="6">
        <v>1</v>
      </c>
      <c r="F69" s="6">
        <v>1</v>
      </c>
      <c r="G69" s="6">
        <v>1</v>
      </c>
      <c r="H69" s="6">
        <v>1</v>
      </c>
      <c r="K69" s="6">
        <v>1</v>
      </c>
      <c r="R69">
        <f t="shared" si="161"/>
        <v>5</v>
      </c>
      <c r="S69">
        <f>40</f>
        <v>40</v>
      </c>
      <c r="AJ69">
        <f t="shared" si="168"/>
        <v>40</v>
      </c>
      <c r="AK69" s="6">
        <v>3.5</v>
      </c>
      <c r="AL69" s="3"/>
    </row>
    <row r="70" spans="1:41" ht="14.4" x14ac:dyDescent="0.3">
      <c r="A70" s="9" t="s">
        <v>56</v>
      </c>
      <c r="B70" s="9" t="s">
        <v>436</v>
      </c>
      <c r="C70" s="9" t="s">
        <v>51</v>
      </c>
      <c r="D70" s="9" t="s">
        <v>635</v>
      </c>
      <c r="E70" s="6">
        <v>1</v>
      </c>
      <c r="F70" s="6">
        <v>1</v>
      </c>
      <c r="G70" s="6">
        <v>1</v>
      </c>
      <c r="I70" s="6">
        <v>1</v>
      </c>
      <c r="J70" s="6">
        <v>1</v>
      </c>
      <c r="P70" s="6">
        <v>1</v>
      </c>
      <c r="R70">
        <f t="shared" si="161"/>
        <v>6</v>
      </c>
      <c r="S70">
        <f t="shared" ref="S70:S75" si="169">50</f>
        <v>50</v>
      </c>
      <c r="T70">
        <f t="shared" ref="T70:T71" si="170">5+5+4</f>
        <v>14</v>
      </c>
      <c r="U70">
        <f t="shared" ref="U70:U71" si="171">60</f>
        <v>60</v>
      </c>
      <c r="V70">
        <f t="shared" ref="V70:V71" si="172">5+5</f>
        <v>10</v>
      </c>
      <c r="W70">
        <f t="shared" ref="W70:W71" si="173">65</f>
        <v>65</v>
      </c>
      <c r="X70">
        <f t="shared" ref="X70:X71" si="174">5+5+15</f>
        <v>25</v>
      </c>
      <c r="AE70">
        <f t="shared" ref="AE70:AE71" si="175">50</f>
        <v>50</v>
      </c>
      <c r="AF70">
        <f t="shared" ref="AF70:AF71" si="176">5</f>
        <v>5</v>
      </c>
      <c r="AG70">
        <f t="shared" ref="AG70:AG71" si="177">49</f>
        <v>49</v>
      </c>
      <c r="AH70">
        <f t="shared" ref="AH70:AH71" si="178">5</f>
        <v>5</v>
      </c>
      <c r="AJ70">
        <f t="shared" si="168"/>
        <v>333</v>
      </c>
      <c r="AK70" s="6">
        <v>5.5</v>
      </c>
      <c r="AL70" s="3"/>
    </row>
    <row r="71" spans="1:41" ht="14.4" x14ac:dyDescent="0.3">
      <c r="A71" s="9" t="s">
        <v>56</v>
      </c>
      <c r="B71" s="9" t="s">
        <v>436</v>
      </c>
      <c r="C71" s="9" t="s">
        <v>51</v>
      </c>
      <c r="D71" s="9" t="s">
        <v>636</v>
      </c>
      <c r="E71" s="6">
        <v>1</v>
      </c>
      <c r="F71" s="6">
        <v>1</v>
      </c>
      <c r="G71" s="6">
        <v>1</v>
      </c>
      <c r="H71" s="6">
        <v>1</v>
      </c>
      <c r="I71" s="6">
        <v>1</v>
      </c>
      <c r="J71" s="6">
        <v>1</v>
      </c>
      <c r="K71" s="6">
        <v>1</v>
      </c>
      <c r="L71" s="6">
        <v>1</v>
      </c>
      <c r="O71" s="6">
        <v>1</v>
      </c>
      <c r="P71" s="6">
        <v>1</v>
      </c>
      <c r="R71">
        <f t="shared" si="161"/>
        <v>10</v>
      </c>
      <c r="S71">
        <f t="shared" si="169"/>
        <v>50</v>
      </c>
      <c r="T71">
        <f t="shared" si="170"/>
        <v>14</v>
      </c>
      <c r="U71">
        <f t="shared" si="171"/>
        <v>60</v>
      </c>
      <c r="V71">
        <f t="shared" si="172"/>
        <v>10</v>
      </c>
      <c r="W71">
        <f t="shared" si="173"/>
        <v>65</v>
      </c>
      <c r="X71">
        <f t="shared" si="174"/>
        <v>25</v>
      </c>
      <c r="AE71">
        <f t="shared" si="175"/>
        <v>50</v>
      </c>
      <c r="AF71">
        <f t="shared" si="176"/>
        <v>5</v>
      </c>
      <c r="AG71">
        <f t="shared" si="177"/>
        <v>49</v>
      </c>
      <c r="AH71">
        <f t="shared" si="178"/>
        <v>5</v>
      </c>
      <c r="AJ71">
        <f t="shared" si="168"/>
        <v>333</v>
      </c>
      <c r="AK71" s="239">
        <v>2</v>
      </c>
      <c r="AL71" s="4">
        <v>3</v>
      </c>
    </row>
    <row r="72" spans="1:41" ht="14.4" x14ac:dyDescent="0.3">
      <c r="A72" s="9" t="s">
        <v>56</v>
      </c>
      <c r="B72" s="9" t="s">
        <v>436</v>
      </c>
      <c r="C72" s="9" t="s">
        <v>51</v>
      </c>
      <c r="D72" s="9" t="s">
        <v>637</v>
      </c>
      <c r="E72" s="6">
        <v>1</v>
      </c>
      <c r="F72" s="6">
        <v>1</v>
      </c>
      <c r="G72" s="6">
        <v>1</v>
      </c>
      <c r="H72" s="6">
        <v>1</v>
      </c>
      <c r="I72" s="6">
        <v>1</v>
      </c>
      <c r="J72" s="6">
        <v>1</v>
      </c>
      <c r="K72" s="6">
        <v>1</v>
      </c>
      <c r="L72" s="6">
        <v>1</v>
      </c>
      <c r="M72" s="6">
        <v>1</v>
      </c>
      <c r="N72" s="6">
        <v>1</v>
      </c>
      <c r="R72">
        <f t="shared" si="161"/>
        <v>10</v>
      </c>
      <c r="S72">
        <f t="shared" si="169"/>
        <v>50</v>
      </c>
      <c r="U72">
        <f t="shared" ref="U72:U73" si="179">30</f>
        <v>30</v>
      </c>
      <c r="W72">
        <f t="shared" ref="W72:W73" si="180">62</f>
        <v>62</v>
      </c>
      <c r="X72">
        <f t="shared" ref="X72:X73" si="181">5</f>
        <v>5</v>
      </c>
      <c r="Y72">
        <f t="shared" ref="Y72:Y73" si="182">15+25</f>
        <v>40</v>
      </c>
      <c r="Z72">
        <f t="shared" ref="Z72:Z73" si="183">15</f>
        <v>15</v>
      </c>
      <c r="AA72">
        <f t="shared" ref="AA72:AA73" si="184">20</f>
        <v>20</v>
      </c>
      <c r="AC72">
        <f t="shared" ref="AC72:AC73" si="185">55</f>
        <v>55</v>
      </c>
      <c r="AD72">
        <f t="shared" ref="AD72:AD73" si="186">15</f>
        <v>15</v>
      </c>
      <c r="AJ72">
        <f t="shared" si="168"/>
        <v>292</v>
      </c>
      <c r="AK72" s="6">
        <v>5.25</v>
      </c>
      <c r="AL72" s="3"/>
    </row>
    <row r="73" spans="1:41" ht="14.4" x14ac:dyDescent="0.3">
      <c r="A73" s="9" t="s">
        <v>56</v>
      </c>
      <c r="B73" s="9" t="s">
        <v>436</v>
      </c>
      <c r="C73" s="9" t="s">
        <v>51</v>
      </c>
      <c r="D73" s="9" t="s">
        <v>638</v>
      </c>
      <c r="E73" s="6">
        <v>1</v>
      </c>
      <c r="F73" s="6">
        <v>1</v>
      </c>
      <c r="G73" s="6">
        <v>1</v>
      </c>
      <c r="H73" s="6">
        <v>1</v>
      </c>
      <c r="J73" s="6">
        <v>1</v>
      </c>
      <c r="K73" s="6">
        <v>1</v>
      </c>
      <c r="L73" s="6">
        <v>1</v>
      </c>
      <c r="M73" s="6">
        <v>1</v>
      </c>
      <c r="R73">
        <f t="shared" si="161"/>
        <v>8</v>
      </c>
      <c r="S73">
        <f t="shared" si="169"/>
        <v>50</v>
      </c>
      <c r="U73">
        <f t="shared" si="179"/>
        <v>30</v>
      </c>
      <c r="W73">
        <f t="shared" si="180"/>
        <v>62</v>
      </c>
      <c r="X73">
        <f t="shared" si="181"/>
        <v>5</v>
      </c>
      <c r="Y73">
        <f t="shared" si="182"/>
        <v>40</v>
      </c>
      <c r="Z73">
        <f t="shared" si="183"/>
        <v>15</v>
      </c>
      <c r="AA73">
        <f t="shared" si="184"/>
        <v>20</v>
      </c>
      <c r="AC73">
        <f t="shared" si="185"/>
        <v>55</v>
      </c>
      <c r="AD73">
        <f t="shared" si="186"/>
        <v>15</v>
      </c>
      <c r="AJ73">
        <f t="shared" si="168"/>
        <v>292</v>
      </c>
      <c r="AK73" s="6">
        <v>3.5</v>
      </c>
      <c r="AL73" s="3"/>
    </row>
    <row r="74" spans="1:41" ht="14.4" x14ac:dyDescent="0.3">
      <c r="A74" s="9" t="s">
        <v>56</v>
      </c>
      <c r="B74" s="9" t="s">
        <v>436</v>
      </c>
      <c r="C74" s="9" t="s">
        <v>51</v>
      </c>
      <c r="D74" s="9" t="s">
        <v>639</v>
      </c>
      <c r="E74" s="6">
        <v>1</v>
      </c>
      <c r="F74" s="6">
        <v>1</v>
      </c>
      <c r="G74" s="6">
        <v>1</v>
      </c>
      <c r="H74" s="6">
        <v>1</v>
      </c>
      <c r="R74">
        <f t="shared" si="161"/>
        <v>4</v>
      </c>
      <c r="S74">
        <f t="shared" si="169"/>
        <v>50</v>
      </c>
      <c r="U74">
        <f>45</f>
        <v>45</v>
      </c>
      <c r="AJ74">
        <f t="shared" si="168"/>
        <v>95</v>
      </c>
      <c r="AK74" s="6">
        <v>8</v>
      </c>
      <c r="AL74" s="3"/>
    </row>
    <row r="75" spans="1:41" ht="14.4" x14ac:dyDescent="0.3">
      <c r="A75" s="9" t="s">
        <v>56</v>
      </c>
      <c r="B75" s="9" t="s">
        <v>436</v>
      </c>
      <c r="C75" s="9" t="s">
        <v>51</v>
      </c>
      <c r="D75" s="9" t="s">
        <v>640</v>
      </c>
      <c r="E75" s="6">
        <v>1</v>
      </c>
      <c r="F75" s="6">
        <v>1</v>
      </c>
      <c r="G75" s="6">
        <v>1</v>
      </c>
      <c r="H75" s="6">
        <v>1</v>
      </c>
      <c r="I75" s="6">
        <v>1</v>
      </c>
      <c r="J75" s="6">
        <v>1</v>
      </c>
      <c r="K75" s="6">
        <v>1</v>
      </c>
      <c r="L75" s="6">
        <v>1</v>
      </c>
      <c r="R75">
        <f t="shared" si="161"/>
        <v>8</v>
      </c>
      <c r="S75">
        <f t="shared" si="169"/>
        <v>50</v>
      </c>
      <c r="T75">
        <f>5+5</f>
        <v>10</v>
      </c>
      <c r="U75" s="6">
        <f>60</f>
        <v>60</v>
      </c>
      <c r="V75">
        <f>5</f>
        <v>5</v>
      </c>
      <c r="W75">
        <f t="shared" ref="W75:W76" si="187">65</f>
        <v>65</v>
      </c>
      <c r="X75">
        <f>5+5+5+30</f>
        <v>45</v>
      </c>
      <c r="Y75">
        <f>45</f>
        <v>45</v>
      </c>
      <c r="Z75">
        <f>5+20</f>
        <v>25</v>
      </c>
      <c r="AJ75">
        <f t="shared" si="168"/>
        <v>305</v>
      </c>
      <c r="AK75" s="6">
        <v>5.5</v>
      </c>
      <c r="AL75" s="3"/>
    </row>
    <row r="76" spans="1:41" ht="14.4" x14ac:dyDescent="0.3">
      <c r="A76" s="9" t="s">
        <v>56</v>
      </c>
      <c r="B76" s="9" t="s">
        <v>436</v>
      </c>
      <c r="C76" s="9" t="s">
        <v>51</v>
      </c>
      <c r="D76" s="9" t="s">
        <v>641</v>
      </c>
      <c r="E76" s="6">
        <v>1</v>
      </c>
      <c r="H76" s="6">
        <v>1</v>
      </c>
      <c r="I76" s="6">
        <v>1</v>
      </c>
      <c r="R76">
        <f t="shared" si="161"/>
        <v>3</v>
      </c>
      <c r="U76" s="6">
        <v>60</v>
      </c>
      <c r="W76">
        <f t="shared" si="187"/>
        <v>65</v>
      </c>
      <c r="X76">
        <f>5+5+30+5</f>
        <v>45</v>
      </c>
      <c r="AJ76">
        <f t="shared" si="168"/>
        <v>170</v>
      </c>
      <c r="AL76" s="3"/>
    </row>
    <row r="77" spans="1:41" ht="14.4" x14ac:dyDescent="0.3">
      <c r="A77" s="9" t="s">
        <v>56</v>
      </c>
      <c r="B77" s="9" t="s">
        <v>436</v>
      </c>
      <c r="C77" s="9" t="s">
        <v>51</v>
      </c>
      <c r="D77" s="9" t="s">
        <v>642</v>
      </c>
      <c r="E77" s="6">
        <v>1</v>
      </c>
      <c r="F77" s="6">
        <v>1</v>
      </c>
      <c r="G77" s="6">
        <v>1</v>
      </c>
      <c r="H77" s="6">
        <v>1</v>
      </c>
      <c r="I77" s="6">
        <v>1</v>
      </c>
      <c r="J77" s="6">
        <v>1</v>
      </c>
      <c r="K77" s="6">
        <v>1</v>
      </c>
      <c r="L77" s="6">
        <v>1</v>
      </c>
      <c r="M77" s="6">
        <v>1</v>
      </c>
      <c r="P77" s="6">
        <v>1</v>
      </c>
      <c r="R77">
        <f t="shared" si="161"/>
        <v>10</v>
      </c>
      <c r="S77">
        <f t="shared" ref="S77:S83" si="188">50</f>
        <v>50</v>
      </c>
      <c r="T77">
        <f>5</f>
        <v>5</v>
      </c>
      <c r="U77" s="6">
        <f t="shared" ref="U77:U81" si="189">60</f>
        <v>60</v>
      </c>
      <c r="W77">
        <f>62</f>
        <v>62</v>
      </c>
      <c r="X77">
        <f>5+15</f>
        <v>20</v>
      </c>
      <c r="Y77">
        <f t="shared" ref="Y77:Y82" si="190">45</f>
        <v>45</v>
      </c>
      <c r="Z77">
        <f>20</f>
        <v>20</v>
      </c>
      <c r="AG77">
        <f>48</f>
        <v>48</v>
      </c>
      <c r="AJ77">
        <f t="shared" si="168"/>
        <v>310</v>
      </c>
      <c r="AK77" s="6">
        <v>3.75</v>
      </c>
      <c r="AL77" s="3"/>
    </row>
    <row r="78" spans="1:41" ht="14.4" x14ac:dyDescent="0.3">
      <c r="A78" s="256" t="s">
        <v>56</v>
      </c>
      <c r="B78" s="256" t="s">
        <v>436</v>
      </c>
      <c r="C78" s="256" t="s">
        <v>51</v>
      </c>
      <c r="D78" s="256" t="s">
        <v>643</v>
      </c>
      <c r="E78" s="257">
        <v>1</v>
      </c>
      <c r="F78" s="257">
        <v>1</v>
      </c>
      <c r="G78" s="257">
        <v>1</v>
      </c>
      <c r="H78" s="257">
        <v>1</v>
      </c>
      <c r="I78" s="257">
        <v>1</v>
      </c>
      <c r="J78" s="257">
        <v>1</v>
      </c>
      <c r="K78" s="257">
        <v>1</v>
      </c>
      <c r="L78" s="257">
        <v>1</v>
      </c>
      <c r="M78" s="257">
        <v>1</v>
      </c>
      <c r="N78" s="257">
        <v>1</v>
      </c>
      <c r="O78" s="258"/>
      <c r="P78" s="258"/>
      <c r="Q78" s="258"/>
      <c r="R78" s="258">
        <f t="shared" si="161"/>
        <v>10</v>
      </c>
      <c r="S78" s="258">
        <f t="shared" si="188"/>
        <v>50</v>
      </c>
      <c r="T78" s="258">
        <f t="shared" ref="T78:T79" si="191">5+5+4</f>
        <v>14</v>
      </c>
      <c r="U78" s="258">
        <f t="shared" si="189"/>
        <v>60</v>
      </c>
      <c r="V78" s="258">
        <f t="shared" ref="V78:V79" si="192">25</f>
        <v>25</v>
      </c>
      <c r="W78" s="258">
        <f t="shared" ref="W78:W79" si="193">65</f>
        <v>65</v>
      </c>
      <c r="X78" s="258">
        <f t="shared" ref="X78:X79" si="194">5</f>
        <v>5</v>
      </c>
      <c r="Y78" s="258">
        <f t="shared" si="190"/>
        <v>45</v>
      </c>
      <c r="Z78" s="258">
        <f t="shared" ref="Z78:Z79" si="195">5</f>
        <v>5</v>
      </c>
      <c r="AA78" s="258">
        <f t="shared" ref="AA78:AA79" si="196">60</f>
        <v>60</v>
      </c>
      <c r="AB78" s="258">
        <f t="shared" ref="AB78:AB79" si="197">20</f>
        <v>20</v>
      </c>
      <c r="AC78" s="258">
        <f t="shared" ref="AC78:AC79" si="198">55</f>
        <v>55</v>
      </c>
      <c r="AD78" s="258">
        <f t="shared" ref="AD78:AD79" si="199">15+5</f>
        <v>20</v>
      </c>
      <c r="AE78" s="258">
        <f t="shared" ref="AE78:AE79" si="200">50</f>
        <v>50</v>
      </c>
      <c r="AF78" s="258">
        <f t="shared" ref="AF78:AF79" si="201">5</f>
        <v>5</v>
      </c>
      <c r="AG78" s="258">
        <f t="shared" ref="AG78:AG79" si="202">50</f>
        <v>50</v>
      </c>
      <c r="AH78" s="258">
        <f t="shared" ref="AH78:AH79" si="203">5</f>
        <v>5</v>
      </c>
      <c r="AI78" s="258">
        <f t="shared" ref="AI78:AI79" si="204">15</f>
        <v>15</v>
      </c>
      <c r="AJ78" s="258">
        <f t="shared" si="168"/>
        <v>549</v>
      </c>
      <c r="AK78" s="257">
        <v>7.5</v>
      </c>
      <c r="AL78" s="259"/>
      <c r="AM78" s="258"/>
      <c r="AN78" s="258"/>
      <c r="AO78" s="258"/>
    </row>
    <row r="79" spans="1:41" ht="14.4" x14ac:dyDescent="0.3">
      <c r="A79" s="256" t="s">
        <v>56</v>
      </c>
      <c r="B79" s="256" t="s">
        <v>436</v>
      </c>
      <c r="C79" s="256" t="s">
        <v>51</v>
      </c>
      <c r="D79" s="256" t="s">
        <v>644</v>
      </c>
      <c r="E79" s="257">
        <v>1</v>
      </c>
      <c r="F79" s="257">
        <v>1</v>
      </c>
      <c r="G79" s="257">
        <v>1</v>
      </c>
      <c r="H79" s="257">
        <v>1</v>
      </c>
      <c r="I79" s="257">
        <v>1</v>
      </c>
      <c r="J79" s="257">
        <v>1</v>
      </c>
      <c r="K79" s="257">
        <v>1</v>
      </c>
      <c r="L79" s="257">
        <v>1</v>
      </c>
      <c r="M79" s="257">
        <v>1</v>
      </c>
      <c r="N79" s="257">
        <v>1</v>
      </c>
      <c r="O79" s="258"/>
      <c r="P79" s="258"/>
      <c r="Q79" s="258"/>
      <c r="R79" s="258">
        <f t="shared" si="161"/>
        <v>10</v>
      </c>
      <c r="S79" s="258">
        <f t="shared" si="188"/>
        <v>50</v>
      </c>
      <c r="T79" s="258">
        <f t="shared" si="191"/>
        <v>14</v>
      </c>
      <c r="U79" s="258">
        <f t="shared" si="189"/>
        <v>60</v>
      </c>
      <c r="V79" s="258">
        <f t="shared" si="192"/>
        <v>25</v>
      </c>
      <c r="W79" s="258">
        <f t="shared" si="193"/>
        <v>65</v>
      </c>
      <c r="X79" s="258">
        <f t="shared" si="194"/>
        <v>5</v>
      </c>
      <c r="Y79" s="258">
        <f t="shared" si="190"/>
        <v>45</v>
      </c>
      <c r="Z79" s="258">
        <f t="shared" si="195"/>
        <v>5</v>
      </c>
      <c r="AA79" s="258">
        <f t="shared" si="196"/>
        <v>60</v>
      </c>
      <c r="AB79" s="258">
        <f t="shared" si="197"/>
        <v>20</v>
      </c>
      <c r="AC79" s="258">
        <f t="shared" si="198"/>
        <v>55</v>
      </c>
      <c r="AD79" s="258">
        <f t="shared" si="199"/>
        <v>20</v>
      </c>
      <c r="AE79" s="258">
        <f t="shared" si="200"/>
        <v>50</v>
      </c>
      <c r="AF79" s="258">
        <f t="shared" si="201"/>
        <v>5</v>
      </c>
      <c r="AG79" s="258">
        <f t="shared" si="202"/>
        <v>50</v>
      </c>
      <c r="AH79" s="258">
        <f t="shared" si="203"/>
        <v>5</v>
      </c>
      <c r="AI79" s="258">
        <f t="shared" si="204"/>
        <v>15</v>
      </c>
      <c r="AJ79" s="258">
        <f t="shared" si="168"/>
        <v>549</v>
      </c>
      <c r="AK79" s="257">
        <v>7</v>
      </c>
      <c r="AL79" s="259"/>
      <c r="AM79" s="258"/>
      <c r="AN79" s="258"/>
      <c r="AO79" s="258"/>
    </row>
    <row r="80" spans="1:41" ht="14.4" x14ac:dyDescent="0.3">
      <c r="A80" s="9" t="s">
        <v>56</v>
      </c>
      <c r="B80" s="9" t="s">
        <v>436</v>
      </c>
      <c r="C80" s="9" t="s">
        <v>51</v>
      </c>
      <c r="D80" s="9" t="s">
        <v>645</v>
      </c>
      <c r="E80" s="6">
        <v>1</v>
      </c>
      <c r="F80" s="6">
        <v>1</v>
      </c>
      <c r="G80" s="6">
        <v>1</v>
      </c>
      <c r="H80" s="6">
        <v>1</v>
      </c>
      <c r="I80" s="6">
        <v>1</v>
      </c>
      <c r="J80" s="6">
        <v>1</v>
      </c>
      <c r="K80" s="6">
        <v>1</v>
      </c>
      <c r="L80" s="6">
        <v>1</v>
      </c>
      <c r="R80">
        <f t="shared" si="161"/>
        <v>8</v>
      </c>
      <c r="S80">
        <f t="shared" si="188"/>
        <v>50</v>
      </c>
      <c r="T80">
        <f t="shared" ref="T80:T81" si="205">5+5</f>
        <v>10</v>
      </c>
      <c r="U80">
        <f t="shared" si="189"/>
        <v>60</v>
      </c>
      <c r="V80">
        <f t="shared" ref="V80:V81" si="206">5+5</f>
        <v>10</v>
      </c>
      <c r="W80">
        <f t="shared" ref="W80:W82" si="207">62</f>
        <v>62</v>
      </c>
      <c r="X80">
        <f t="shared" ref="X80:X81" si="208">5+5+30</f>
        <v>40</v>
      </c>
      <c r="Y80">
        <f t="shared" si="190"/>
        <v>45</v>
      </c>
      <c r="AA80">
        <f>58</f>
        <v>58</v>
      </c>
      <c r="AJ80">
        <f t="shared" si="168"/>
        <v>335</v>
      </c>
      <c r="AK80" s="239">
        <v>2.5</v>
      </c>
      <c r="AL80" s="4">
        <v>4.25</v>
      </c>
    </row>
    <row r="81" spans="1:38" ht="14.4" x14ac:dyDescent="0.3">
      <c r="A81" s="9" t="s">
        <v>56</v>
      </c>
      <c r="B81" s="9" t="s">
        <v>436</v>
      </c>
      <c r="C81" s="9" t="s">
        <v>51</v>
      </c>
      <c r="D81" s="9" t="s">
        <v>646</v>
      </c>
      <c r="E81" s="6">
        <v>1</v>
      </c>
      <c r="F81" s="6">
        <v>1</v>
      </c>
      <c r="G81" s="6">
        <v>1</v>
      </c>
      <c r="H81" s="6">
        <v>1</v>
      </c>
      <c r="I81" s="6">
        <v>1</v>
      </c>
      <c r="J81" s="6">
        <v>1</v>
      </c>
      <c r="K81" s="6">
        <v>1</v>
      </c>
      <c r="L81" s="6">
        <v>1</v>
      </c>
      <c r="R81">
        <f t="shared" si="161"/>
        <v>8</v>
      </c>
      <c r="S81">
        <f t="shared" si="188"/>
        <v>50</v>
      </c>
      <c r="T81">
        <f t="shared" si="205"/>
        <v>10</v>
      </c>
      <c r="U81">
        <f t="shared" si="189"/>
        <v>60</v>
      </c>
      <c r="V81">
        <f t="shared" si="206"/>
        <v>10</v>
      </c>
      <c r="W81">
        <f t="shared" si="207"/>
        <v>62</v>
      </c>
      <c r="X81">
        <f t="shared" si="208"/>
        <v>40</v>
      </c>
      <c r="Y81">
        <f t="shared" si="190"/>
        <v>45</v>
      </c>
      <c r="AA81" s="6">
        <v>58</v>
      </c>
      <c r="AJ81">
        <f t="shared" si="168"/>
        <v>335</v>
      </c>
      <c r="AK81" s="6">
        <v>4.75</v>
      </c>
      <c r="AL81" s="3"/>
    </row>
    <row r="82" spans="1:38" ht="14.4" x14ac:dyDescent="0.3">
      <c r="A82" s="9" t="s">
        <v>56</v>
      </c>
      <c r="B82" s="9" t="s">
        <v>436</v>
      </c>
      <c r="C82" s="9" t="s">
        <v>51</v>
      </c>
      <c r="D82" s="9" t="s">
        <v>647</v>
      </c>
      <c r="E82" s="6">
        <v>1</v>
      </c>
      <c r="F82" s="6">
        <v>1</v>
      </c>
      <c r="G82" s="6">
        <v>1</v>
      </c>
      <c r="H82" s="6">
        <v>1</v>
      </c>
      <c r="I82" s="6">
        <v>1</v>
      </c>
      <c r="J82" s="6">
        <v>1</v>
      </c>
      <c r="K82" s="6">
        <v>1</v>
      </c>
      <c r="L82" s="6">
        <v>1</v>
      </c>
      <c r="M82" s="6">
        <v>1</v>
      </c>
      <c r="N82" s="6">
        <v>1</v>
      </c>
      <c r="R82">
        <f t="shared" si="161"/>
        <v>10</v>
      </c>
      <c r="S82">
        <f t="shared" si="188"/>
        <v>50</v>
      </c>
      <c r="T82">
        <f>5+4</f>
        <v>9</v>
      </c>
      <c r="U82">
        <f>57</f>
        <v>57</v>
      </c>
      <c r="W82">
        <f t="shared" si="207"/>
        <v>62</v>
      </c>
      <c r="X82">
        <f>5+15</f>
        <v>20</v>
      </c>
      <c r="Y82">
        <f t="shared" si="190"/>
        <v>45</v>
      </c>
      <c r="Z82">
        <f>5+20</f>
        <v>25</v>
      </c>
      <c r="AG82">
        <f>50</f>
        <v>50</v>
      </c>
      <c r="AH82">
        <f>5</f>
        <v>5</v>
      </c>
      <c r="AJ82">
        <f t="shared" si="168"/>
        <v>323</v>
      </c>
      <c r="AK82" s="6">
        <v>4.75</v>
      </c>
      <c r="AL82" s="3"/>
    </row>
    <row r="83" spans="1:38" ht="14.4" x14ac:dyDescent="0.3">
      <c r="A83" s="9" t="s">
        <v>56</v>
      </c>
      <c r="B83" s="9" t="s">
        <v>436</v>
      </c>
      <c r="C83" s="9" t="s">
        <v>51</v>
      </c>
      <c r="D83" s="9" t="s">
        <v>648</v>
      </c>
      <c r="E83" s="6">
        <v>1</v>
      </c>
      <c r="F83" s="6">
        <v>1</v>
      </c>
      <c r="G83" s="6">
        <v>1</v>
      </c>
      <c r="H83" s="6">
        <v>1</v>
      </c>
      <c r="I83" s="6">
        <v>1</v>
      </c>
      <c r="J83" s="6">
        <v>1</v>
      </c>
      <c r="K83" s="6">
        <v>1</v>
      </c>
      <c r="R83">
        <f t="shared" si="161"/>
        <v>7</v>
      </c>
      <c r="S83">
        <f t="shared" si="188"/>
        <v>50</v>
      </c>
      <c r="T83">
        <f>5+2</f>
        <v>7</v>
      </c>
      <c r="W83">
        <f>65</f>
        <v>65</v>
      </c>
      <c r="X83">
        <f>5+5</f>
        <v>10</v>
      </c>
      <c r="AJ83">
        <f t="shared" si="168"/>
        <v>132</v>
      </c>
      <c r="AK83" s="6">
        <v>4.75</v>
      </c>
      <c r="AL83" s="3"/>
    </row>
    <row r="84" spans="1:38" ht="14.4" x14ac:dyDescent="0.3">
      <c r="A84" s="9" t="s">
        <v>56</v>
      </c>
      <c r="B84" s="9" t="s">
        <v>436</v>
      </c>
      <c r="C84" s="9" t="s">
        <v>51</v>
      </c>
      <c r="D84" s="9" t="s">
        <v>649</v>
      </c>
      <c r="F84" s="6">
        <v>1</v>
      </c>
      <c r="I84" s="6">
        <v>1</v>
      </c>
      <c r="R84">
        <f t="shared" si="161"/>
        <v>2</v>
      </c>
      <c r="AJ84">
        <f t="shared" si="168"/>
        <v>0</v>
      </c>
      <c r="AL84" s="3"/>
    </row>
    <row r="85" spans="1:38" ht="14.4" x14ac:dyDescent="0.3">
      <c r="A85" s="9" t="s">
        <v>56</v>
      </c>
      <c r="B85" s="9" t="s">
        <v>436</v>
      </c>
      <c r="C85" s="9" t="s">
        <v>51</v>
      </c>
      <c r="D85" s="9" t="s">
        <v>650</v>
      </c>
      <c r="E85" s="6">
        <v>1</v>
      </c>
      <c r="F85" s="6">
        <v>1</v>
      </c>
      <c r="G85" s="6">
        <v>1</v>
      </c>
      <c r="H85" s="6">
        <v>1</v>
      </c>
      <c r="I85" s="6">
        <v>1</v>
      </c>
      <c r="J85" s="6">
        <v>1</v>
      </c>
      <c r="K85" s="6">
        <v>1</v>
      </c>
      <c r="R85">
        <f t="shared" si="161"/>
        <v>7</v>
      </c>
      <c r="S85">
        <f>50</f>
        <v>50</v>
      </c>
      <c r="U85">
        <f>58</f>
        <v>58</v>
      </c>
      <c r="V85">
        <f>5</f>
        <v>5</v>
      </c>
      <c r="X85">
        <f>65</f>
        <v>65</v>
      </c>
      <c r="Y85">
        <f>5</f>
        <v>5</v>
      </c>
      <c r="Z85">
        <f>45</f>
        <v>45</v>
      </c>
      <c r="AA85">
        <f>20</f>
        <v>20</v>
      </c>
      <c r="AC85">
        <f>55/2</f>
        <v>27.5</v>
      </c>
      <c r="AD85">
        <f>15</f>
        <v>15</v>
      </c>
      <c r="AJ85">
        <f t="shared" si="168"/>
        <v>290.5</v>
      </c>
      <c r="AK85" s="6">
        <v>3.25</v>
      </c>
      <c r="AL85" s="3"/>
    </row>
    <row r="86" spans="1:38" ht="14.4" x14ac:dyDescent="0.3">
      <c r="A86" s="9" t="s">
        <v>56</v>
      </c>
      <c r="B86" s="9" t="s">
        <v>436</v>
      </c>
      <c r="C86" s="9" t="s">
        <v>51</v>
      </c>
      <c r="D86" s="9" t="s">
        <v>651</v>
      </c>
      <c r="R86">
        <f t="shared" si="161"/>
        <v>0</v>
      </c>
      <c r="AJ86">
        <f t="shared" si="168"/>
        <v>0</v>
      </c>
      <c r="AL86" s="3"/>
    </row>
    <row r="87" spans="1:38" ht="13.2" x14ac:dyDescent="0.25">
      <c r="H87">
        <f t="shared" ref="H87:L87" si="209">SUM(H66:H86)</f>
        <v>18</v>
      </c>
      <c r="I87">
        <f t="shared" si="209"/>
        <v>15</v>
      </c>
      <c r="J87">
        <f t="shared" si="209"/>
        <v>15</v>
      </c>
      <c r="K87">
        <f t="shared" si="209"/>
        <v>15</v>
      </c>
      <c r="L87">
        <f t="shared" si="209"/>
        <v>11</v>
      </c>
      <c r="AL87" s="3"/>
    </row>
    <row r="88" spans="1:38" ht="13.8" x14ac:dyDescent="0.25">
      <c r="E88">
        <f>SUM(E66:E86)</f>
        <v>19</v>
      </c>
      <c r="F88">
        <f>SUM(F66:F85)</f>
        <v>19</v>
      </c>
      <c r="G88">
        <f>SUM(G66:G86)</f>
        <v>17</v>
      </c>
      <c r="M88">
        <f t="shared" ref="M88:N88" si="210">SUM(M66:M86)</f>
        <v>6</v>
      </c>
      <c r="N88" s="260">
        <f t="shared" si="210"/>
        <v>4</v>
      </c>
      <c r="AL88" s="3">
        <f>COUNTIF(AL5:AL86,"&gt;0")</f>
        <v>3</v>
      </c>
    </row>
    <row r="89" spans="1:38" ht="13.2" x14ac:dyDescent="0.25">
      <c r="AL89" s="3"/>
    </row>
    <row r="90" spans="1:38" ht="13.2" x14ac:dyDescent="0.25">
      <c r="AL90" s="3"/>
    </row>
    <row r="91" spans="1:38" ht="13.2" x14ac:dyDescent="0.25">
      <c r="AL91" s="3"/>
    </row>
    <row r="92" spans="1:38" ht="13.2" x14ac:dyDescent="0.25">
      <c r="AL92" s="3"/>
    </row>
    <row r="93" spans="1:38" ht="13.2" x14ac:dyDescent="0.25">
      <c r="D93" s="6" t="s">
        <v>652</v>
      </c>
      <c r="AL93" s="3"/>
    </row>
    <row r="94" spans="1:38" ht="13.2" x14ac:dyDescent="0.25">
      <c r="AL94" s="3"/>
    </row>
    <row r="95" spans="1:38" ht="14.4" x14ac:dyDescent="0.3">
      <c r="A95" s="9" t="s">
        <v>56</v>
      </c>
      <c r="B95" s="9" t="s">
        <v>436</v>
      </c>
      <c r="C95" s="9" t="s">
        <v>47</v>
      </c>
      <c r="D95" s="9" t="s">
        <v>653</v>
      </c>
      <c r="AL95" s="3"/>
    </row>
    <row r="96" spans="1:38" ht="14.4" x14ac:dyDescent="0.3">
      <c r="A96" s="9" t="s">
        <v>56</v>
      </c>
      <c r="B96" s="9" t="s">
        <v>436</v>
      </c>
      <c r="C96" s="9" t="s">
        <v>47</v>
      </c>
      <c r="D96" s="9" t="s">
        <v>654</v>
      </c>
      <c r="AL96" s="3"/>
    </row>
    <row r="97" spans="1:38" ht="14.4" x14ac:dyDescent="0.3">
      <c r="A97" s="9" t="s">
        <v>56</v>
      </c>
      <c r="B97" s="9" t="s">
        <v>436</v>
      </c>
      <c r="C97" s="9" t="s">
        <v>47</v>
      </c>
      <c r="D97" s="9" t="s">
        <v>655</v>
      </c>
      <c r="AL97" s="3"/>
    </row>
    <row r="98" spans="1:38" ht="14.4" x14ac:dyDescent="0.3">
      <c r="A98" s="9" t="s">
        <v>56</v>
      </c>
      <c r="B98" s="9" t="s">
        <v>436</v>
      </c>
      <c r="C98" s="9" t="s">
        <v>47</v>
      </c>
      <c r="D98" s="9" t="s">
        <v>656</v>
      </c>
      <c r="AL98" s="3"/>
    </row>
    <row r="99" spans="1:38" ht="14.4" x14ac:dyDescent="0.3">
      <c r="A99" s="9" t="s">
        <v>56</v>
      </c>
      <c r="B99" s="9" t="s">
        <v>436</v>
      </c>
      <c r="C99" s="9" t="s">
        <v>47</v>
      </c>
      <c r="D99" s="9" t="s">
        <v>657</v>
      </c>
      <c r="AL99" s="3"/>
    </row>
    <row r="100" spans="1:38" ht="14.4" x14ac:dyDescent="0.3">
      <c r="A100" s="9" t="s">
        <v>56</v>
      </c>
      <c r="B100" s="9" t="s">
        <v>436</v>
      </c>
      <c r="C100" s="9" t="s">
        <v>47</v>
      </c>
      <c r="D100" s="9" t="s">
        <v>658</v>
      </c>
      <c r="AL100" s="3"/>
    </row>
    <row r="101" spans="1:38" ht="14.4" x14ac:dyDescent="0.3">
      <c r="A101" s="9" t="s">
        <v>56</v>
      </c>
      <c r="B101" s="9" t="s">
        <v>436</v>
      </c>
      <c r="C101" s="9" t="s">
        <v>47</v>
      </c>
      <c r="D101" s="9" t="s">
        <v>659</v>
      </c>
      <c r="AL101" s="3"/>
    </row>
    <row r="102" spans="1:38" ht="14.4" x14ac:dyDescent="0.3">
      <c r="A102" s="9" t="s">
        <v>56</v>
      </c>
      <c r="B102" s="9" t="s">
        <v>436</v>
      </c>
      <c r="C102" s="9" t="s">
        <v>47</v>
      </c>
      <c r="D102" s="9" t="s">
        <v>660</v>
      </c>
      <c r="AL102" s="3"/>
    </row>
    <row r="103" spans="1:38" ht="14.4" x14ac:dyDescent="0.3">
      <c r="A103" s="9" t="s">
        <v>56</v>
      </c>
      <c r="B103" s="9" t="s">
        <v>436</v>
      </c>
      <c r="C103" s="9" t="s">
        <v>47</v>
      </c>
      <c r="D103" s="9" t="s">
        <v>661</v>
      </c>
      <c r="AL103" s="3"/>
    </row>
    <row r="104" spans="1:38" ht="14.4" x14ac:dyDescent="0.3">
      <c r="A104" s="9" t="s">
        <v>56</v>
      </c>
      <c r="B104" s="9" t="s">
        <v>436</v>
      </c>
      <c r="C104" s="9" t="s">
        <v>47</v>
      </c>
      <c r="D104" s="9" t="s">
        <v>662</v>
      </c>
      <c r="AL104" s="3"/>
    </row>
    <row r="105" spans="1:38" ht="14.4" x14ac:dyDescent="0.3">
      <c r="A105" s="9" t="s">
        <v>56</v>
      </c>
      <c r="B105" s="9" t="s">
        <v>436</v>
      </c>
      <c r="C105" s="9" t="s">
        <v>49</v>
      </c>
      <c r="D105" s="9" t="s">
        <v>663</v>
      </c>
      <c r="AL105" s="3"/>
    </row>
    <row r="106" spans="1:38" ht="14.4" x14ac:dyDescent="0.3">
      <c r="A106" s="9" t="s">
        <v>56</v>
      </c>
      <c r="B106" s="9" t="s">
        <v>436</v>
      </c>
      <c r="C106" s="9" t="s">
        <v>49</v>
      </c>
      <c r="D106" s="9" t="s">
        <v>664</v>
      </c>
      <c r="AL106" s="3"/>
    </row>
    <row r="107" spans="1:38" ht="14.4" x14ac:dyDescent="0.3">
      <c r="A107" s="9" t="s">
        <v>56</v>
      </c>
      <c r="B107" s="9" t="s">
        <v>436</v>
      </c>
      <c r="C107" s="9" t="s">
        <v>49</v>
      </c>
      <c r="D107" s="9" t="s">
        <v>665</v>
      </c>
      <c r="AL107" s="3"/>
    </row>
    <row r="108" spans="1:38" ht="14.4" x14ac:dyDescent="0.3">
      <c r="A108" s="9" t="s">
        <v>56</v>
      </c>
      <c r="B108" s="9" t="s">
        <v>436</v>
      </c>
      <c r="C108" s="9" t="s">
        <v>49</v>
      </c>
      <c r="D108" s="9" t="s">
        <v>666</v>
      </c>
      <c r="AL108" s="3"/>
    </row>
    <row r="109" spans="1:38" ht="14.4" x14ac:dyDescent="0.3">
      <c r="A109" s="9" t="s">
        <v>56</v>
      </c>
      <c r="B109" s="9" t="s">
        <v>436</v>
      </c>
      <c r="C109" s="9" t="s">
        <v>49</v>
      </c>
      <c r="D109" s="9" t="s">
        <v>667</v>
      </c>
      <c r="AL109" s="3"/>
    </row>
    <row r="110" spans="1:38" ht="14.4" x14ac:dyDescent="0.3">
      <c r="A110" s="9" t="s">
        <v>56</v>
      </c>
      <c r="B110" s="9" t="s">
        <v>436</v>
      </c>
      <c r="C110" s="9" t="s">
        <v>49</v>
      </c>
      <c r="D110" s="9" t="s">
        <v>668</v>
      </c>
      <c r="AL110" s="3"/>
    </row>
    <row r="111" spans="1:38" ht="14.4" x14ac:dyDescent="0.3">
      <c r="A111" s="9" t="s">
        <v>56</v>
      </c>
      <c r="B111" s="9" t="s">
        <v>436</v>
      </c>
      <c r="C111" s="9" t="s">
        <v>51</v>
      </c>
      <c r="D111" s="9" t="s">
        <v>669</v>
      </c>
      <c r="AL111" s="3"/>
    </row>
    <row r="112" spans="1:38" ht="14.4" x14ac:dyDescent="0.3">
      <c r="A112" s="9" t="s">
        <v>56</v>
      </c>
      <c r="B112" s="9" t="s">
        <v>436</v>
      </c>
      <c r="C112" s="9" t="s">
        <v>51</v>
      </c>
      <c r="D112" s="9" t="s">
        <v>670</v>
      </c>
      <c r="AL112" s="3"/>
    </row>
    <row r="113" spans="1:38" ht="14.4" x14ac:dyDescent="0.3">
      <c r="A113" s="9" t="s">
        <v>56</v>
      </c>
      <c r="B113" s="9" t="s">
        <v>436</v>
      </c>
      <c r="C113" s="9" t="s">
        <v>51</v>
      </c>
      <c r="D113" s="9" t="s">
        <v>671</v>
      </c>
      <c r="AL113" s="3"/>
    </row>
    <row r="114" spans="1:38" ht="14.4" x14ac:dyDescent="0.3">
      <c r="A114" s="9" t="s">
        <v>56</v>
      </c>
      <c r="B114" s="9" t="s">
        <v>436</v>
      </c>
      <c r="C114" s="9" t="s">
        <v>51</v>
      </c>
      <c r="D114" s="9" t="s">
        <v>672</v>
      </c>
      <c r="AL114" s="3"/>
    </row>
    <row r="115" spans="1:38" ht="14.4" x14ac:dyDescent="0.3">
      <c r="A115" s="9" t="s">
        <v>56</v>
      </c>
      <c r="B115" s="9" t="s">
        <v>436</v>
      </c>
      <c r="C115" s="9" t="s">
        <v>51</v>
      </c>
      <c r="D115" s="9" t="s">
        <v>673</v>
      </c>
      <c r="AL115" s="3"/>
    </row>
    <row r="116" spans="1:38" ht="14.4" x14ac:dyDescent="0.3">
      <c r="A116" s="9" t="s">
        <v>56</v>
      </c>
      <c r="B116" s="9" t="s">
        <v>436</v>
      </c>
      <c r="C116" s="9" t="s">
        <v>51</v>
      </c>
      <c r="D116" s="9" t="s">
        <v>674</v>
      </c>
      <c r="AL116" s="3"/>
    </row>
    <row r="117" spans="1:38" ht="14.4" x14ac:dyDescent="0.3">
      <c r="A117" s="9" t="s">
        <v>56</v>
      </c>
      <c r="B117" s="9" t="s">
        <v>436</v>
      </c>
      <c r="C117" s="9" t="s">
        <v>51</v>
      </c>
      <c r="D117" s="9" t="s">
        <v>675</v>
      </c>
      <c r="AL117" s="3"/>
    </row>
    <row r="118" spans="1:38" ht="14.4" x14ac:dyDescent="0.3">
      <c r="A118" s="9" t="s">
        <v>56</v>
      </c>
      <c r="B118" s="9" t="s">
        <v>436</v>
      </c>
      <c r="C118" s="9" t="s">
        <v>51</v>
      </c>
      <c r="D118" s="9" t="s">
        <v>676</v>
      </c>
      <c r="AL118" s="3"/>
    </row>
    <row r="119" spans="1:38" ht="14.4" x14ac:dyDescent="0.3">
      <c r="A119" s="9" t="s">
        <v>56</v>
      </c>
      <c r="B119" s="9" t="s">
        <v>436</v>
      </c>
      <c r="C119" s="9" t="s">
        <v>51</v>
      </c>
      <c r="D119" s="9" t="s">
        <v>677</v>
      </c>
      <c r="AL119" s="3"/>
    </row>
    <row r="120" spans="1:38" ht="14.4" x14ac:dyDescent="0.3">
      <c r="A120" s="9" t="s">
        <v>56</v>
      </c>
      <c r="B120" s="9" t="s">
        <v>436</v>
      </c>
      <c r="C120" s="9" t="s">
        <v>51</v>
      </c>
      <c r="D120" s="9" t="s">
        <v>678</v>
      </c>
      <c r="AL120" s="3"/>
    </row>
    <row r="121" spans="1:38" ht="14.4" x14ac:dyDescent="0.3">
      <c r="A121" s="9" t="s">
        <v>56</v>
      </c>
      <c r="B121" s="9" t="s">
        <v>436</v>
      </c>
      <c r="C121" s="9" t="s">
        <v>51</v>
      </c>
      <c r="D121" s="9" t="s">
        <v>679</v>
      </c>
      <c r="AL121" s="3"/>
    </row>
    <row r="122" spans="1:38" ht="14.4" x14ac:dyDescent="0.3">
      <c r="A122" s="9" t="s">
        <v>56</v>
      </c>
      <c r="B122" s="9" t="s">
        <v>436</v>
      </c>
      <c r="C122" s="9" t="s">
        <v>51</v>
      </c>
      <c r="D122" s="9" t="s">
        <v>680</v>
      </c>
      <c r="AL122" s="3"/>
    </row>
    <row r="123" spans="1:38" ht="14.4" x14ac:dyDescent="0.3">
      <c r="A123" s="9" t="s">
        <v>56</v>
      </c>
      <c r="B123" s="9" t="s">
        <v>436</v>
      </c>
      <c r="C123" s="9" t="s">
        <v>51</v>
      </c>
      <c r="D123" s="9" t="s">
        <v>681</v>
      </c>
      <c r="AL123" s="3"/>
    </row>
    <row r="124" spans="1:38" ht="13.2" x14ac:dyDescent="0.25">
      <c r="AL124" s="3"/>
    </row>
    <row r="125" spans="1:38" ht="13.2" x14ac:dyDescent="0.25">
      <c r="AL125" s="3"/>
    </row>
    <row r="126" spans="1:38" ht="13.2" x14ac:dyDescent="0.25">
      <c r="AL126" s="3"/>
    </row>
    <row r="127" spans="1:38" ht="13.2" x14ac:dyDescent="0.25">
      <c r="AL127" s="3"/>
    </row>
    <row r="128" spans="1:38" ht="13.2" x14ac:dyDescent="0.25">
      <c r="AL128" s="3"/>
    </row>
    <row r="129" spans="38:38" ht="13.2" x14ac:dyDescent="0.25">
      <c r="AL129" s="3"/>
    </row>
    <row r="130" spans="38:38" ht="13.2" x14ac:dyDescent="0.25">
      <c r="AL130" s="3"/>
    </row>
    <row r="131" spans="38:38" ht="13.2" x14ac:dyDescent="0.25">
      <c r="AL131" s="3"/>
    </row>
    <row r="132" spans="38:38" ht="13.2" x14ac:dyDescent="0.25">
      <c r="AL132" s="3"/>
    </row>
    <row r="133" spans="38:38" ht="13.2" x14ac:dyDescent="0.25">
      <c r="AL133" s="3"/>
    </row>
    <row r="134" spans="38:38" ht="13.2" x14ac:dyDescent="0.25">
      <c r="AL134" s="3"/>
    </row>
    <row r="135" spans="38:38" ht="13.2" x14ac:dyDescent="0.25">
      <c r="AL135" s="3"/>
    </row>
    <row r="136" spans="38:38" ht="13.2" x14ac:dyDescent="0.25">
      <c r="AL136" s="3"/>
    </row>
    <row r="137" spans="38:38" ht="13.2" x14ac:dyDescent="0.25">
      <c r="AL137" s="3"/>
    </row>
    <row r="138" spans="38:38" ht="13.2" x14ac:dyDescent="0.25">
      <c r="AL138" s="3"/>
    </row>
    <row r="139" spans="38:38" ht="13.2" x14ac:dyDescent="0.25">
      <c r="AL139" s="3"/>
    </row>
    <row r="140" spans="38:38" ht="13.2" x14ac:dyDescent="0.25">
      <c r="AL140" s="3"/>
    </row>
    <row r="141" spans="38:38" ht="13.2" x14ac:dyDescent="0.25">
      <c r="AL141" s="3"/>
    </row>
    <row r="142" spans="38:38" ht="13.2" x14ac:dyDescent="0.25">
      <c r="AL142" s="3"/>
    </row>
    <row r="143" spans="38:38" ht="13.2" x14ac:dyDescent="0.25">
      <c r="AL143" s="3"/>
    </row>
    <row r="144" spans="38:38" ht="13.2" x14ac:dyDescent="0.25">
      <c r="AL144" s="3"/>
    </row>
    <row r="145" spans="38:38" ht="13.2" x14ac:dyDescent="0.25">
      <c r="AL145" s="3"/>
    </row>
    <row r="146" spans="38:38" ht="13.2" x14ac:dyDescent="0.25">
      <c r="AL146" s="3"/>
    </row>
    <row r="147" spans="38:38" ht="13.2" x14ac:dyDescent="0.25">
      <c r="AL147" s="3"/>
    </row>
    <row r="148" spans="38:38" ht="13.2" x14ac:dyDescent="0.25">
      <c r="AL148" s="3"/>
    </row>
    <row r="149" spans="38:38" ht="13.2" x14ac:dyDescent="0.25">
      <c r="AL149" s="3"/>
    </row>
    <row r="150" spans="38:38" ht="13.2" x14ac:dyDescent="0.25">
      <c r="AL150" s="3"/>
    </row>
    <row r="151" spans="38:38" ht="13.2" x14ac:dyDescent="0.25">
      <c r="AL151" s="3"/>
    </row>
    <row r="152" spans="38:38" ht="13.2" x14ac:dyDescent="0.25">
      <c r="AL152" s="3"/>
    </row>
    <row r="153" spans="38:38" ht="13.2" x14ac:dyDescent="0.25">
      <c r="AL153" s="3"/>
    </row>
    <row r="154" spans="38:38" ht="13.2" x14ac:dyDescent="0.25">
      <c r="AL154" s="3"/>
    </row>
    <row r="155" spans="38:38" ht="13.2" x14ac:dyDescent="0.25">
      <c r="AL155" s="3"/>
    </row>
    <row r="156" spans="38:38" ht="13.2" x14ac:dyDescent="0.25">
      <c r="AL156" s="3"/>
    </row>
    <row r="157" spans="38:38" ht="13.2" x14ac:dyDescent="0.25">
      <c r="AL157" s="3"/>
    </row>
    <row r="158" spans="38:38" ht="13.2" x14ac:dyDescent="0.25">
      <c r="AL158" s="3"/>
    </row>
    <row r="159" spans="38:38" ht="13.2" x14ac:dyDescent="0.25">
      <c r="AL159" s="3"/>
    </row>
    <row r="160" spans="38:38" ht="13.2" x14ac:dyDescent="0.25">
      <c r="AL160" s="3"/>
    </row>
    <row r="161" spans="38:38" ht="13.2" x14ac:dyDescent="0.25">
      <c r="AL161" s="3"/>
    </row>
    <row r="162" spans="38:38" ht="13.2" x14ac:dyDescent="0.25">
      <c r="AL162" s="3"/>
    </row>
    <row r="163" spans="38:38" ht="13.2" x14ac:dyDescent="0.25">
      <c r="AL163" s="3"/>
    </row>
    <row r="164" spans="38:38" ht="13.2" x14ac:dyDescent="0.25">
      <c r="AL164" s="3"/>
    </row>
    <row r="165" spans="38:38" ht="13.2" x14ac:dyDescent="0.25">
      <c r="AL165" s="3"/>
    </row>
    <row r="166" spans="38:38" ht="13.2" x14ac:dyDescent="0.25">
      <c r="AL166" s="3"/>
    </row>
    <row r="167" spans="38:38" ht="13.2" x14ac:dyDescent="0.25">
      <c r="AL167" s="3"/>
    </row>
    <row r="168" spans="38:38" ht="13.2" x14ac:dyDescent="0.25">
      <c r="AL168" s="3"/>
    </row>
    <row r="169" spans="38:38" ht="13.2" x14ac:dyDescent="0.25">
      <c r="AL169" s="3"/>
    </row>
    <row r="170" spans="38:38" ht="13.2" x14ac:dyDescent="0.25">
      <c r="AL170" s="3"/>
    </row>
    <row r="171" spans="38:38" ht="13.2" x14ac:dyDescent="0.25">
      <c r="AL171" s="3"/>
    </row>
    <row r="172" spans="38:38" ht="13.2" x14ac:dyDescent="0.25">
      <c r="AL172" s="3"/>
    </row>
    <row r="173" spans="38:38" ht="13.2" x14ac:dyDescent="0.25">
      <c r="AL173" s="3"/>
    </row>
    <row r="174" spans="38:38" ht="13.2" x14ac:dyDescent="0.25">
      <c r="AL174" s="3"/>
    </row>
    <row r="175" spans="38:38" ht="13.2" x14ac:dyDescent="0.25">
      <c r="AL175" s="3"/>
    </row>
    <row r="176" spans="38:38" ht="13.2" x14ac:dyDescent="0.25">
      <c r="AL176" s="3"/>
    </row>
    <row r="177" spans="38:38" ht="13.2" x14ac:dyDescent="0.25">
      <c r="AL177" s="3"/>
    </row>
    <row r="178" spans="38:38" ht="13.2" x14ac:dyDescent="0.25">
      <c r="AL178" s="3"/>
    </row>
    <row r="179" spans="38:38" ht="13.2" x14ac:dyDescent="0.25">
      <c r="AL179" s="3"/>
    </row>
    <row r="180" spans="38:38" ht="13.2" x14ac:dyDescent="0.25">
      <c r="AL180" s="3"/>
    </row>
    <row r="181" spans="38:38" ht="13.2" x14ac:dyDescent="0.25">
      <c r="AL181" s="3"/>
    </row>
    <row r="182" spans="38:38" ht="13.2" x14ac:dyDescent="0.25">
      <c r="AL182" s="3"/>
    </row>
    <row r="183" spans="38:38" ht="13.2" x14ac:dyDescent="0.25">
      <c r="AL183" s="3"/>
    </row>
    <row r="184" spans="38:38" ht="13.2" x14ac:dyDescent="0.25">
      <c r="AL184" s="3"/>
    </row>
    <row r="185" spans="38:38" ht="13.2" x14ac:dyDescent="0.25">
      <c r="AL185" s="3"/>
    </row>
    <row r="186" spans="38:38" ht="13.2" x14ac:dyDescent="0.25">
      <c r="AL186" s="3"/>
    </row>
    <row r="187" spans="38:38" ht="13.2" x14ac:dyDescent="0.25">
      <c r="AL187" s="3"/>
    </row>
    <row r="188" spans="38:38" ht="13.2" x14ac:dyDescent="0.25">
      <c r="AL188" s="3"/>
    </row>
    <row r="189" spans="38:38" ht="13.2" x14ac:dyDescent="0.25">
      <c r="AL189" s="3"/>
    </row>
    <row r="190" spans="38:38" ht="13.2" x14ac:dyDescent="0.25">
      <c r="AL190" s="3"/>
    </row>
    <row r="191" spans="38:38" ht="13.2" x14ac:dyDescent="0.25">
      <c r="AL191" s="3"/>
    </row>
    <row r="192" spans="38:38" ht="13.2" x14ac:dyDescent="0.25">
      <c r="AL192" s="3"/>
    </row>
    <row r="193" spans="38:38" ht="13.2" x14ac:dyDescent="0.25">
      <c r="AL193" s="3"/>
    </row>
    <row r="194" spans="38:38" ht="13.2" x14ac:dyDescent="0.25">
      <c r="AL194" s="3"/>
    </row>
    <row r="195" spans="38:38" ht="13.2" x14ac:dyDescent="0.25">
      <c r="AL195" s="3"/>
    </row>
    <row r="196" spans="38:38" ht="13.2" x14ac:dyDescent="0.25">
      <c r="AL196" s="3"/>
    </row>
    <row r="197" spans="38:38" ht="13.2" x14ac:dyDescent="0.25">
      <c r="AL197" s="3"/>
    </row>
    <row r="198" spans="38:38" ht="13.2" x14ac:dyDescent="0.25">
      <c r="AL198" s="3"/>
    </row>
    <row r="199" spans="38:38" ht="13.2" x14ac:dyDescent="0.25">
      <c r="AL199" s="3"/>
    </row>
    <row r="200" spans="38:38" ht="13.2" x14ac:dyDescent="0.25">
      <c r="AL200" s="3"/>
    </row>
    <row r="201" spans="38:38" ht="13.2" x14ac:dyDescent="0.25">
      <c r="AL201" s="3"/>
    </row>
    <row r="202" spans="38:38" ht="13.2" x14ac:dyDescent="0.25">
      <c r="AL202" s="3"/>
    </row>
    <row r="203" spans="38:38" ht="13.2" x14ac:dyDescent="0.25">
      <c r="AL203" s="3"/>
    </row>
    <row r="204" spans="38:38" ht="13.2" x14ac:dyDescent="0.25">
      <c r="AL204" s="3"/>
    </row>
    <row r="205" spans="38:38" ht="13.2" x14ac:dyDescent="0.25">
      <c r="AL205" s="3"/>
    </row>
    <row r="206" spans="38:38" ht="13.2" x14ac:dyDescent="0.25">
      <c r="AL206" s="3"/>
    </row>
    <row r="207" spans="38:38" ht="13.2" x14ac:dyDescent="0.25">
      <c r="AL207" s="3"/>
    </row>
    <row r="208" spans="38:38" ht="13.2" x14ac:dyDescent="0.25">
      <c r="AL208" s="3"/>
    </row>
    <row r="209" spans="38:38" ht="13.2" x14ac:dyDescent="0.25">
      <c r="AL209" s="3"/>
    </row>
    <row r="210" spans="38:38" ht="13.2" x14ac:dyDescent="0.25">
      <c r="AL210" s="3"/>
    </row>
    <row r="211" spans="38:38" ht="13.2" x14ac:dyDescent="0.25">
      <c r="AL211" s="3"/>
    </row>
    <row r="212" spans="38:38" ht="13.2" x14ac:dyDescent="0.25">
      <c r="AL212" s="3"/>
    </row>
    <row r="213" spans="38:38" ht="13.2" x14ac:dyDescent="0.25">
      <c r="AL213" s="3"/>
    </row>
    <row r="214" spans="38:38" ht="13.2" x14ac:dyDescent="0.25">
      <c r="AL214" s="3"/>
    </row>
    <row r="215" spans="38:38" ht="13.2" x14ac:dyDescent="0.25">
      <c r="AL215" s="3"/>
    </row>
    <row r="216" spans="38:38" ht="13.2" x14ac:dyDescent="0.25">
      <c r="AL216" s="3"/>
    </row>
    <row r="217" spans="38:38" ht="13.2" x14ac:dyDescent="0.25">
      <c r="AL217" s="3"/>
    </row>
    <row r="218" spans="38:38" ht="13.2" x14ac:dyDescent="0.25">
      <c r="AL218" s="3"/>
    </row>
    <row r="219" spans="38:38" ht="13.2" x14ac:dyDescent="0.25">
      <c r="AL219" s="3"/>
    </row>
    <row r="220" spans="38:38" ht="13.2" x14ac:dyDescent="0.25">
      <c r="AL220" s="3"/>
    </row>
    <row r="221" spans="38:38" ht="13.2" x14ac:dyDescent="0.25">
      <c r="AL221" s="3"/>
    </row>
    <row r="222" spans="38:38" ht="13.2" x14ac:dyDescent="0.25">
      <c r="AL222" s="3"/>
    </row>
    <row r="223" spans="38:38" ht="13.2" x14ac:dyDescent="0.25">
      <c r="AL223" s="3"/>
    </row>
    <row r="224" spans="38:38" ht="13.2" x14ac:dyDescent="0.25">
      <c r="AL224" s="3"/>
    </row>
    <row r="225" spans="38:38" ht="13.2" x14ac:dyDescent="0.25">
      <c r="AL225" s="3"/>
    </row>
    <row r="226" spans="38:38" ht="13.2" x14ac:dyDescent="0.25">
      <c r="AL226" s="3"/>
    </row>
    <row r="227" spans="38:38" ht="13.2" x14ac:dyDescent="0.25">
      <c r="AL227" s="3"/>
    </row>
    <row r="228" spans="38:38" ht="13.2" x14ac:dyDescent="0.25">
      <c r="AL228" s="3"/>
    </row>
    <row r="229" spans="38:38" ht="13.2" x14ac:dyDescent="0.25">
      <c r="AL229" s="3"/>
    </row>
    <row r="230" spans="38:38" ht="13.2" x14ac:dyDescent="0.25">
      <c r="AL230" s="3"/>
    </row>
    <row r="231" spans="38:38" ht="13.2" x14ac:dyDescent="0.25">
      <c r="AL231" s="3"/>
    </row>
    <row r="232" spans="38:38" ht="13.2" x14ac:dyDescent="0.25">
      <c r="AL232" s="3"/>
    </row>
    <row r="233" spans="38:38" ht="13.2" x14ac:dyDescent="0.25">
      <c r="AL233" s="3"/>
    </row>
    <row r="234" spans="38:38" ht="13.2" x14ac:dyDescent="0.25">
      <c r="AL234" s="3"/>
    </row>
    <row r="235" spans="38:38" ht="13.2" x14ac:dyDescent="0.25">
      <c r="AL235" s="3"/>
    </row>
    <row r="236" spans="38:38" ht="13.2" x14ac:dyDescent="0.25">
      <c r="AL236" s="3"/>
    </row>
    <row r="237" spans="38:38" ht="13.2" x14ac:dyDescent="0.25">
      <c r="AL237" s="3"/>
    </row>
    <row r="238" spans="38:38" ht="13.2" x14ac:dyDescent="0.25">
      <c r="AL238" s="3"/>
    </row>
    <row r="239" spans="38:38" ht="13.2" x14ac:dyDescent="0.25">
      <c r="AL239" s="3"/>
    </row>
    <row r="240" spans="38:38" ht="13.2" x14ac:dyDescent="0.25">
      <c r="AL240" s="3"/>
    </row>
    <row r="241" spans="38:38" ht="13.2" x14ac:dyDescent="0.25">
      <c r="AL241" s="3"/>
    </row>
    <row r="242" spans="38:38" ht="13.2" x14ac:dyDescent="0.25">
      <c r="AL242" s="3"/>
    </row>
    <row r="243" spans="38:38" ht="13.2" x14ac:dyDescent="0.25">
      <c r="AL243" s="3"/>
    </row>
    <row r="244" spans="38:38" ht="13.2" x14ac:dyDescent="0.25">
      <c r="AL244" s="3"/>
    </row>
    <row r="245" spans="38:38" ht="13.2" x14ac:dyDescent="0.25">
      <c r="AL245" s="3"/>
    </row>
    <row r="246" spans="38:38" ht="13.2" x14ac:dyDescent="0.25">
      <c r="AL246" s="3"/>
    </row>
    <row r="247" spans="38:38" ht="13.2" x14ac:dyDescent="0.25">
      <c r="AL247" s="3"/>
    </row>
    <row r="248" spans="38:38" ht="13.2" x14ac:dyDescent="0.25">
      <c r="AL248" s="3"/>
    </row>
    <row r="249" spans="38:38" ht="13.2" x14ac:dyDescent="0.25">
      <c r="AL249" s="3"/>
    </row>
    <row r="250" spans="38:38" ht="13.2" x14ac:dyDescent="0.25">
      <c r="AL250" s="3"/>
    </row>
    <row r="251" spans="38:38" ht="13.2" x14ac:dyDescent="0.25">
      <c r="AL251" s="3"/>
    </row>
    <row r="252" spans="38:38" ht="13.2" x14ac:dyDescent="0.25">
      <c r="AL252" s="3"/>
    </row>
    <row r="253" spans="38:38" ht="13.2" x14ac:dyDescent="0.25">
      <c r="AL253" s="3"/>
    </row>
    <row r="254" spans="38:38" ht="13.2" x14ac:dyDescent="0.25">
      <c r="AL254" s="3"/>
    </row>
    <row r="255" spans="38:38" ht="13.2" x14ac:dyDescent="0.25">
      <c r="AL255" s="3"/>
    </row>
    <row r="256" spans="38:38" ht="13.2" x14ac:dyDescent="0.25">
      <c r="AL256" s="3"/>
    </row>
    <row r="257" spans="38:38" ht="13.2" x14ac:dyDescent="0.25">
      <c r="AL257" s="3"/>
    </row>
    <row r="258" spans="38:38" ht="13.2" x14ac:dyDescent="0.25">
      <c r="AL258" s="3"/>
    </row>
    <row r="259" spans="38:38" ht="13.2" x14ac:dyDescent="0.25">
      <c r="AL259" s="3"/>
    </row>
    <row r="260" spans="38:38" ht="13.2" x14ac:dyDescent="0.25">
      <c r="AL260" s="3"/>
    </row>
    <row r="261" spans="38:38" ht="13.2" x14ac:dyDescent="0.25">
      <c r="AL261" s="3"/>
    </row>
    <row r="262" spans="38:38" ht="13.2" x14ac:dyDescent="0.25">
      <c r="AL262" s="3"/>
    </row>
    <row r="263" spans="38:38" ht="13.2" x14ac:dyDescent="0.25">
      <c r="AL263" s="3"/>
    </row>
    <row r="264" spans="38:38" ht="13.2" x14ac:dyDescent="0.25">
      <c r="AL264" s="3"/>
    </row>
    <row r="265" spans="38:38" ht="13.2" x14ac:dyDescent="0.25">
      <c r="AL265" s="3"/>
    </row>
    <row r="266" spans="38:38" ht="13.2" x14ac:dyDescent="0.25">
      <c r="AL266" s="3"/>
    </row>
    <row r="267" spans="38:38" ht="13.2" x14ac:dyDescent="0.25">
      <c r="AL267" s="3"/>
    </row>
    <row r="268" spans="38:38" ht="13.2" x14ac:dyDescent="0.25">
      <c r="AL268" s="3"/>
    </row>
    <row r="269" spans="38:38" ht="13.2" x14ac:dyDescent="0.25">
      <c r="AL269" s="3"/>
    </row>
    <row r="270" spans="38:38" ht="13.2" x14ac:dyDescent="0.25">
      <c r="AL270" s="3"/>
    </row>
    <row r="271" spans="38:38" ht="13.2" x14ac:dyDescent="0.25">
      <c r="AL271" s="3"/>
    </row>
    <row r="272" spans="38:38" ht="13.2" x14ac:dyDescent="0.25">
      <c r="AL272" s="3"/>
    </row>
    <row r="273" spans="38:38" ht="13.2" x14ac:dyDescent="0.25">
      <c r="AL273" s="3"/>
    </row>
    <row r="274" spans="38:38" ht="13.2" x14ac:dyDescent="0.25">
      <c r="AL274" s="3"/>
    </row>
    <row r="275" spans="38:38" ht="13.2" x14ac:dyDescent="0.25">
      <c r="AL275" s="3"/>
    </row>
    <row r="276" spans="38:38" ht="13.2" x14ac:dyDescent="0.25">
      <c r="AL276" s="3"/>
    </row>
    <row r="277" spans="38:38" ht="13.2" x14ac:dyDescent="0.25">
      <c r="AL277" s="3"/>
    </row>
    <row r="278" spans="38:38" ht="13.2" x14ac:dyDescent="0.25">
      <c r="AL278" s="3"/>
    </row>
    <row r="279" spans="38:38" ht="13.2" x14ac:dyDescent="0.25">
      <c r="AL279" s="3"/>
    </row>
    <row r="280" spans="38:38" ht="13.2" x14ac:dyDescent="0.25">
      <c r="AL280" s="3"/>
    </row>
    <row r="281" spans="38:38" ht="13.2" x14ac:dyDescent="0.25">
      <c r="AL281" s="3"/>
    </row>
    <row r="282" spans="38:38" ht="13.2" x14ac:dyDescent="0.25">
      <c r="AL282" s="3"/>
    </row>
    <row r="283" spans="38:38" ht="13.2" x14ac:dyDescent="0.25">
      <c r="AL283" s="3"/>
    </row>
    <row r="284" spans="38:38" ht="13.2" x14ac:dyDescent="0.25">
      <c r="AL284" s="3"/>
    </row>
    <row r="285" spans="38:38" ht="13.2" x14ac:dyDescent="0.25">
      <c r="AL285" s="3"/>
    </row>
    <row r="286" spans="38:38" ht="13.2" x14ac:dyDescent="0.25">
      <c r="AL286" s="3"/>
    </row>
    <row r="287" spans="38:38" ht="13.2" x14ac:dyDescent="0.25">
      <c r="AL287" s="3"/>
    </row>
    <row r="288" spans="38:38" ht="13.2" x14ac:dyDescent="0.25">
      <c r="AL288" s="3"/>
    </row>
    <row r="289" spans="38:38" ht="13.2" x14ac:dyDescent="0.25">
      <c r="AL289" s="3"/>
    </row>
    <row r="290" spans="38:38" ht="13.2" x14ac:dyDescent="0.25">
      <c r="AL290" s="3"/>
    </row>
    <row r="291" spans="38:38" ht="13.2" x14ac:dyDescent="0.25">
      <c r="AL291" s="3"/>
    </row>
    <row r="292" spans="38:38" ht="13.2" x14ac:dyDescent="0.25">
      <c r="AL292" s="3"/>
    </row>
    <row r="293" spans="38:38" ht="13.2" x14ac:dyDescent="0.25">
      <c r="AL293" s="3"/>
    </row>
    <row r="294" spans="38:38" ht="13.2" x14ac:dyDescent="0.25">
      <c r="AL294" s="3"/>
    </row>
    <row r="295" spans="38:38" ht="13.2" x14ac:dyDescent="0.25">
      <c r="AL295" s="3"/>
    </row>
    <row r="296" spans="38:38" ht="13.2" x14ac:dyDescent="0.25">
      <c r="AL296" s="3"/>
    </row>
    <row r="297" spans="38:38" ht="13.2" x14ac:dyDescent="0.25">
      <c r="AL297" s="3"/>
    </row>
    <row r="298" spans="38:38" ht="13.2" x14ac:dyDescent="0.25">
      <c r="AL298" s="3"/>
    </row>
    <row r="299" spans="38:38" ht="13.2" x14ac:dyDescent="0.25">
      <c r="AL299" s="3"/>
    </row>
    <row r="300" spans="38:38" ht="13.2" x14ac:dyDescent="0.25">
      <c r="AL300" s="3"/>
    </row>
    <row r="301" spans="38:38" ht="13.2" x14ac:dyDescent="0.25">
      <c r="AL301" s="3"/>
    </row>
    <row r="302" spans="38:38" ht="13.2" x14ac:dyDescent="0.25">
      <c r="AL302" s="3"/>
    </row>
    <row r="303" spans="38:38" ht="13.2" x14ac:dyDescent="0.25">
      <c r="AL303" s="3"/>
    </row>
    <row r="304" spans="38:38" ht="13.2" x14ac:dyDescent="0.25">
      <c r="AL304" s="3"/>
    </row>
    <row r="305" spans="38:38" ht="13.2" x14ac:dyDescent="0.25">
      <c r="AL305" s="3"/>
    </row>
    <row r="306" spans="38:38" ht="13.2" x14ac:dyDescent="0.25">
      <c r="AL306" s="3"/>
    </row>
    <row r="307" spans="38:38" ht="13.2" x14ac:dyDescent="0.25">
      <c r="AL307" s="3"/>
    </row>
    <row r="308" spans="38:38" ht="13.2" x14ac:dyDescent="0.25">
      <c r="AL308" s="3"/>
    </row>
    <row r="309" spans="38:38" ht="13.2" x14ac:dyDescent="0.25">
      <c r="AL309" s="3"/>
    </row>
    <row r="310" spans="38:38" ht="13.2" x14ac:dyDescent="0.25">
      <c r="AL310" s="3"/>
    </row>
    <row r="311" spans="38:38" ht="13.2" x14ac:dyDescent="0.25">
      <c r="AL311" s="3"/>
    </row>
    <row r="312" spans="38:38" ht="13.2" x14ac:dyDescent="0.25">
      <c r="AL312" s="3"/>
    </row>
    <row r="313" spans="38:38" ht="13.2" x14ac:dyDescent="0.25">
      <c r="AL313" s="3"/>
    </row>
    <row r="314" spans="38:38" ht="13.2" x14ac:dyDescent="0.25">
      <c r="AL314" s="3"/>
    </row>
    <row r="315" spans="38:38" ht="13.2" x14ac:dyDescent="0.25">
      <c r="AL315" s="3"/>
    </row>
    <row r="316" spans="38:38" ht="13.2" x14ac:dyDescent="0.25">
      <c r="AL316" s="3"/>
    </row>
    <row r="317" spans="38:38" ht="13.2" x14ac:dyDescent="0.25">
      <c r="AL317" s="3"/>
    </row>
    <row r="318" spans="38:38" ht="13.2" x14ac:dyDescent="0.25">
      <c r="AL318" s="3"/>
    </row>
    <row r="319" spans="38:38" ht="13.2" x14ac:dyDescent="0.25">
      <c r="AL319" s="3"/>
    </row>
    <row r="320" spans="38:38" ht="13.2" x14ac:dyDescent="0.25">
      <c r="AL320" s="3"/>
    </row>
    <row r="321" spans="38:38" ht="13.2" x14ac:dyDescent="0.25">
      <c r="AL321" s="3"/>
    </row>
    <row r="322" spans="38:38" ht="13.2" x14ac:dyDescent="0.25">
      <c r="AL322" s="3"/>
    </row>
    <row r="323" spans="38:38" ht="13.2" x14ac:dyDescent="0.25">
      <c r="AL323" s="3"/>
    </row>
    <row r="324" spans="38:38" ht="13.2" x14ac:dyDescent="0.25">
      <c r="AL324" s="3"/>
    </row>
    <row r="325" spans="38:38" ht="13.2" x14ac:dyDescent="0.25">
      <c r="AL325" s="3"/>
    </row>
    <row r="326" spans="38:38" ht="13.2" x14ac:dyDescent="0.25">
      <c r="AL326" s="3"/>
    </row>
    <row r="327" spans="38:38" ht="13.2" x14ac:dyDescent="0.25">
      <c r="AL327" s="3"/>
    </row>
    <row r="328" spans="38:38" ht="13.2" x14ac:dyDescent="0.25">
      <c r="AL328" s="3"/>
    </row>
    <row r="329" spans="38:38" ht="13.2" x14ac:dyDescent="0.25">
      <c r="AL329" s="3"/>
    </row>
    <row r="330" spans="38:38" ht="13.2" x14ac:dyDescent="0.25">
      <c r="AL330" s="3"/>
    </row>
    <row r="331" spans="38:38" ht="13.2" x14ac:dyDescent="0.25">
      <c r="AL331" s="3"/>
    </row>
    <row r="332" spans="38:38" ht="13.2" x14ac:dyDescent="0.25">
      <c r="AL332" s="3"/>
    </row>
    <row r="333" spans="38:38" ht="13.2" x14ac:dyDescent="0.25">
      <c r="AL333" s="3"/>
    </row>
    <row r="334" spans="38:38" ht="13.2" x14ac:dyDescent="0.25">
      <c r="AL334" s="3"/>
    </row>
    <row r="335" spans="38:38" ht="13.2" x14ac:dyDescent="0.25">
      <c r="AL335" s="3"/>
    </row>
    <row r="336" spans="38:38" ht="13.2" x14ac:dyDescent="0.25">
      <c r="AL336" s="3"/>
    </row>
    <row r="337" spans="38:38" ht="13.2" x14ac:dyDescent="0.25">
      <c r="AL337" s="3"/>
    </row>
    <row r="338" spans="38:38" ht="13.2" x14ac:dyDescent="0.25">
      <c r="AL338" s="3"/>
    </row>
    <row r="339" spans="38:38" ht="13.2" x14ac:dyDescent="0.25">
      <c r="AL339" s="3"/>
    </row>
    <row r="340" spans="38:38" ht="13.2" x14ac:dyDescent="0.25">
      <c r="AL340" s="3"/>
    </row>
    <row r="341" spans="38:38" ht="13.2" x14ac:dyDescent="0.25">
      <c r="AL341" s="3"/>
    </row>
    <row r="342" spans="38:38" ht="13.2" x14ac:dyDescent="0.25">
      <c r="AL342" s="3"/>
    </row>
    <row r="343" spans="38:38" ht="13.2" x14ac:dyDescent="0.25">
      <c r="AL343" s="3"/>
    </row>
    <row r="344" spans="38:38" ht="13.2" x14ac:dyDescent="0.25">
      <c r="AL344" s="3"/>
    </row>
    <row r="345" spans="38:38" ht="13.2" x14ac:dyDescent="0.25">
      <c r="AL345" s="3"/>
    </row>
    <row r="346" spans="38:38" ht="13.2" x14ac:dyDescent="0.25">
      <c r="AL346" s="3"/>
    </row>
    <row r="347" spans="38:38" ht="13.2" x14ac:dyDescent="0.25">
      <c r="AL347" s="3"/>
    </row>
    <row r="348" spans="38:38" ht="13.2" x14ac:dyDescent="0.25">
      <c r="AL348" s="3"/>
    </row>
    <row r="349" spans="38:38" ht="13.2" x14ac:dyDescent="0.25">
      <c r="AL349" s="3"/>
    </row>
    <row r="350" spans="38:38" ht="13.2" x14ac:dyDescent="0.25">
      <c r="AL350" s="3"/>
    </row>
    <row r="351" spans="38:38" ht="13.2" x14ac:dyDescent="0.25">
      <c r="AL351" s="3"/>
    </row>
    <row r="352" spans="38:38" ht="13.2" x14ac:dyDescent="0.25">
      <c r="AL352" s="3"/>
    </row>
    <row r="353" spans="38:38" ht="13.2" x14ac:dyDescent="0.25">
      <c r="AL353" s="3"/>
    </row>
    <row r="354" spans="38:38" ht="13.2" x14ac:dyDescent="0.25">
      <c r="AL354" s="3"/>
    </row>
    <row r="355" spans="38:38" ht="13.2" x14ac:dyDescent="0.25">
      <c r="AL355" s="3"/>
    </row>
    <row r="356" spans="38:38" ht="13.2" x14ac:dyDescent="0.25">
      <c r="AL356" s="3"/>
    </row>
    <row r="357" spans="38:38" ht="13.2" x14ac:dyDescent="0.25">
      <c r="AL357" s="3"/>
    </row>
    <row r="358" spans="38:38" ht="13.2" x14ac:dyDescent="0.25">
      <c r="AL358" s="3"/>
    </row>
    <row r="359" spans="38:38" ht="13.2" x14ac:dyDescent="0.25">
      <c r="AL359" s="3"/>
    </row>
    <row r="360" spans="38:38" ht="13.2" x14ac:dyDescent="0.25">
      <c r="AL360" s="3"/>
    </row>
    <row r="361" spans="38:38" ht="13.2" x14ac:dyDescent="0.25">
      <c r="AL361" s="3"/>
    </row>
    <row r="362" spans="38:38" ht="13.2" x14ac:dyDescent="0.25">
      <c r="AL362" s="3"/>
    </row>
    <row r="363" spans="38:38" ht="13.2" x14ac:dyDescent="0.25">
      <c r="AL363" s="3"/>
    </row>
    <row r="364" spans="38:38" ht="13.2" x14ac:dyDescent="0.25">
      <c r="AL364" s="3"/>
    </row>
    <row r="365" spans="38:38" ht="13.2" x14ac:dyDescent="0.25">
      <c r="AL365" s="3"/>
    </row>
    <row r="366" spans="38:38" ht="13.2" x14ac:dyDescent="0.25">
      <c r="AL366" s="3"/>
    </row>
    <row r="367" spans="38:38" ht="13.2" x14ac:dyDescent="0.25">
      <c r="AL367" s="3"/>
    </row>
    <row r="368" spans="38:38" ht="13.2" x14ac:dyDescent="0.25">
      <c r="AL368" s="3"/>
    </row>
    <row r="369" spans="38:38" ht="13.2" x14ac:dyDescent="0.25">
      <c r="AL369" s="3"/>
    </row>
    <row r="370" spans="38:38" ht="13.2" x14ac:dyDescent="0.25">
      <c r="AL370" s="3"/>
    </row>
    <row r="371" spans="38:38" ht="13.2" x14ac:dyDescent="0.25">
      <c r="AL371" s="3"/>
    </row>
    <row r="372" spans="38:38" ht="13.2" x14ac:dyDescent="0.25">
      <c r="AL372" s="3"/>
    </row>
    <row r="373" spans="38:38" ht="13.2" x14ac:dyDescent="0.25">
      <c r="AL373" s="3"/>
    </row>
    <row r="374" spans="38:38" ht="13.2" x14ac:dyDescent="0.25">
      <c r="AL374" s="3"/>
    </row>
    <row r="375" spans="38:38" ht="13.2" x14ac:dyDescent="0.25">
      <c r="AL375" s="3"/>
    </row>
    <row r="376" spans="38:38" ht="13.2" x14ac:dyDescent="0.25">
      <c r="AL376" s="3"/>
    </row>
    <row r="377" spans="38:38" ht="13.2" x14ac:dyDescent="0.25">
      <c r="AL377" s="3"/>
    </row>
    <row r="378" spans="38:38" ht="13.2" x14ac:dyDescent="0.25">
      <c r="AL378" s="3"/>
    </row>
    <row r="379" spans="38:38" ht="13.2" x14ac:dyDescent="0.25">
      <c r="AL379" s="3"/>
    </row>
    <row r="380" spans="38:38" ht="13.2" x14ac:dyDescent="0.25">
      <c r="AL380" s="3"/>
    </row>
    <row r="381" spans="38:38" ht="13.2" x14ac:dyDescent="0.25">
      <c r="AL381" s="3"/>
    </row>
    <row r="382" spans="38:38" ht="13.2" x14ac:dyDescent="0.25">
      <c r="AL382" s="3"/>
    </row>
    <row r="383" spans="38:38" ht="13.2" x14ac:dyDescent="0.25">
      <c r="AL383" s="3"/>
    </row>
    <row r="384" spans="38:38" ht="13.2" x14ac:dyDescent="0.25">
      <c r="AL384" s="3"/>
    </row>
    <row r="385" spans="38:38" ht="13.2" x14ac:dyDescent="0.25">
      <c r="AL385" s="3"/>
    </row>
    <row r="386" spans="38:38" ht="13.2" x14ac:dyDescent="0.25">
      <c r="AL386" s="3"/>
    </row>
    <row r="387" spans="38:38" ht="13.2" x14ac:dyDescent="0.25">
      <c r="AL387" s="3"/>
    </row>
    <row r="388" spans="38:38" ht="13.2" x14ac:dyDescent="0.25">
      <c r="AL388" s="3"/>
    </row>
    <row r="389" spans="38:38" ht="13.2" x14ac:dyDescent="0.25">
      <c r="AL389" s="3"/>
    </row>
    <row r="390" spans="38:38" ht="13.2" x14ac:dyDescent="0.25">
      <c r="AL390" s="3"/>
    </row>
    <row r="391" spans="38:38" ht="13.2" x14ac:dyDescent="0.25">
      <c r="AL391" s="3"/>
    </row>
    <row r="392" spans="38:38" ht="13.2" x14ac:dyDescent="0.25">
      <c r="AL392" s="3"/>
    </row>
    <row r="393" spans="38:38" ht="13.2" x14ac:dyDescent="0.25">
      <c r="AL393" s="3"/>
    </row>
    <row r="394" spans="38:38" ht="13.2" x14ac:dyDescent="0.25">
      <c r="AL394" s="3"/>
    </row>
    <row r="395" spans="38:38" ht="13.2" x14ac:dyDescent="0.25">
      <c r="AL395" s="3"/>
    </row>
    <row r="396" spans="38:38" ht="13.2" x14ac:dyDescent="0.25">
      <c r="AL396" s="3"/>
    </row>
    <row r="397" spans="38:38" ht="13.2" x14ac:dyDescent="0.25">
      <c r="AL397" s="3"/>
    </row>
    <row r="398" spans="38:38" ht="13.2" x14ac:dyDescent="0.25">
      <c r="AL398" s="3"/>
    </row>
    <row r="399" spans="38:38" ht="13.2" x14ac:dyDescent="0.25">
      <c r="AL399" s="3"/>
    </row>
    <row r="400" spans="38:38" ht="13.2" x14ac:dyDescent="0.25">
      <c r="AL400" s="3"/>
    </row>
    <row r="401" spans="38:38" ht="13.2" x14ac:dyDescent="0.25">
      <c r="AL401" s="3"/>
    </row>
    <row r="402" spans="38:38" ht="13.2" x14ac:dyDescent="0.25">
      <c r="AL402" s="3"/>
    </row>
    <row r="403" spans="38:38" ht="13.2" x14ac:dyDescent="0.25">
      <c r="AL403" s="3"/>
    </row>
  </sheetData>
  <mergeCells count="3">
    <mergeCell ref="E2:Q2"/>
    <mergeCell ref="S2:AH2"/>
    <mergeCell ref="AI2:A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aie12">
    <outlinePr summaryBelow="0" summaryRight="0"/>
  </sheetPr>
  <dimension ref="A2:C1000"/>
  <sheetViews>
    <sheetView workbookViewId="0"/>
  </sheetViews>
  <sheetFormatPr defaultColWidth="14.44140625" defaultRowHeight="15.75" customHeight="1" x14ac:dyDescent="0.25"/>
  <cols>
    <col min="1" max="1" width="14.44140625" customWidth="1"/>
    <col min="2" max="2" width="40" customWidth="1"/>
    <col min="3" max="6" width="14.44140625" customWidth="1"/>
  </cols>
  <sheetData>
    <row r="2" spans="1:3" ht="15.75" customHeight="1" x14ac:dyDescent="0.25">
      <c r="A2" s="235" t="s">
        <v>0</v>
      </c>
    </row>
    <row r="3" spans="1:3" ht="15.75" customHeight="1" x14ac:dyDescent="0.25">
      <c r="B3" s="236" t="s">
        <v>380</v>
      </c>
      <c r="C3" s="237">
        <v>10</v>
      </c>
    </row>
    <row r="4" spans="1:3" ht="15.75" customHeight="1" x14ac:dyDescent="0.25">
      <c r="B4" s="237" t="s">
        <v>381</v>
      </c>
      <c r="C4" s="237">
        <v>10</v>
      </c>
    </row>
    <row r="5" spans="1:3" ht="15.75" customHeight="1" x14ac:dyDescent="0.25">
      <c r="B5" s="237" t="s">
        <v>382</v>
      </c>
      <c r="C5" s="237">
        <v>25</v>
      </c>
    </row>
    <row r="7" spans="1:3" ht="15.75" customHeight="1" x14ac:dyDescent="0.25">
      <c r="A7" s="235" t="s">
        <v>1</v>
      </c>
    </row>
    <row r="8" spans="1:3" ht="15.75" customHeight="1" x14ac:dyDescent="0.25">
      <c r="B8" s="237" t="s">
        <v>383</v>
      </c>
      <c r="C8" s="237">
        <v>15</v>
      </c>
    </row>
    <row r="9" spans="1:3" ht="15.75" customHeight="1" x14ac:dyDescent="0.25">
      <c r="B9" s="237" t="s">
        <v>384</v>
      </c>
      <c r="C9" s="237">
        <v>5</v>
      </c>
    </row>
    <row r="10" spans="1:3" ht="15.75" customHeight="1" x14ac:dyDescent="0.25">
      <c r="B10" s="237" t="s">
        <v>385</v>
      </c>
      <c r="C10" s="237">
        <v>15</v>
      </c>
    </row>
    <row r="11" spans="1:3" ht="15.75" customHeight="1" x14ac:dyDescent="0.25">
      <c r="B11" s="237" t="s">
        <v>386</v>
      </c>
      <c r="C11" s="237">
        <v>5</v>
      </c>
    </row>
    <row r="12" spans="1:3" ht="15.75" customHeight="1" x14ac:dyDescent="0.25">
      <c r="B12" s="237" t="s">
        <v>387</v>
      </c>
      <c r="C12" s="237">
        <v>10</v>
      </c>
    </row>
    <row r="14" spans="1:3" ht="15.75" customHeight="1" x14ac:dyDescent="0.25">
      <c r="A14" s="235" t="s">
        <v>2</v>
      </c>
    </row>
    <row r="15" spans="1:3" ht="15.75" customHeight="1" x14ac:dyDescent="0.25">
      <c r="B15" s="237" t="s">
        <v>388</v>
      </c>
      <c r="C15" s="237">
        <v>15</v>
      </c>
    </row>
    <row r="16" spans="1:3" ht="15.75" customHeight="1" x14ac:dyDescent="0.25">
      <c r="B16" s="237" t="s">
        <v>3</v>
      </c>
      <c r="C16" s="237">
        <v>15</v>
      </c>
    </row>
    <row r="17" spans="1:3" ht="15.75" customHeight="1" x14ac:dyDescent="0.25">
      <c r="B17" s="237" t="s">
        <v>4</v>
      </c>
      <c r="C17" s="237">
        <v>20</v>
      </c>
    </row>
    <row r="18" spans="1:3" ht="15.75" customHeight="1" x14ac:dyDescent="0.25">
      <c r="B18" s="237" t="s">
        <v>389</v>
      </c>
      <c r="C18" s="237">
        <v>10</v>
      </c>
    </row>
    <row r="19" spans="1:3" ht="15.75" customHeight="1" x14ac:dyDescent="0.25">
      <c r="B19" s="237" t="s">
        <v>5</v>
      </c>
      <c r="C19" s="237">
        <v>5</v>
      </c>
    </row>
    <row r="21" spans="1:3" ht="15.75" customHeight="1" x14ac:dyDescent="0.25">
      <c r="A21" s="235" t="s">
        <v>6</v>
      </c>
    </row>
    <row r="22" spans="1:3" ht="15.75" customHeight="1" x14ac:dyDescent="0.25">
      <c r="B22" s="237" t="s">
        <v>390</v>
      </c>
      <c r="C22" s="237">
        <v>40</v>
      </c>
    </row>
    <row r="23" spans="1:3" ht="15.75" customHeight="1" x14ac:dyDescent="0.25">
      <c r="B23" s="237" t="s">
        <v>386</v>
      </c>
      <c r="C23" s="237">
        <v>5</v>
      </c>
    </row>
    <row r="24" spans="1:3" ht="15.75" customHeight="1" x14ac:dyDescent="0.25">
      <c r="B24" s="237" t="s">
        <v>391</v>
      </c>
    </row>
    <row r="26" spans="1:3" ht="15.75" customHeight="1" x14ac:dyDescent="0.25">
      <c r="A26" s="235" t="s">
        <v>7</v>
      </c>
    </row>
    <row r="27" spans="1:3" ht="15.75" customHeight="1" x14ac:dyDescent="0.25">
      <c r="B27" s="237" t="s">
        <v>392</v>
      </c>
      <c r="C27" s="237">
        <v>20</v>
      </c>
    </row>
    <row r="28" spans="1:3" ht="15.75" customHeight="1" x14ac:dyDescent="0.25">
      <c r="B28" s="237" t="s">
        <v>393</v>
      </c>
      <c r="C28" s="237">
        <v>25</v>
      </c>
    </row>
    <row r="29" spans="1:3" ht="15.75" customHeight="1" x14ac:dyDescent="0.25">
      <c r="B29" s="237" t="s">
        <v>8</v>
      </c>
      <c r="C29" s="237">
        <v>15</v>
      </c>
    </row>
    <row r="31" spans="1:3" ht="15.75" customHeight="1" x14ac:dyDescent="0.25">
      <c r="A31" s="235" t="s">
        <v>9</v>
      </c>
    </row>
    <row r="32" spans="1:3" ht="15.75" customHeight="1" x14ac:dyDescent="0.25">
      <c r="B32" s="237" t="s">
        <v>11</v>
      </c>
      <c r="C32" s="237">
        <v>5</v>
      </c>
    </row>
    <row r="33" spans="1:3" ht="15.75" customHeight="1" x14ac:dyDescent="0.25">
      <c r="B33" s="237" t="s">
        <v>394</v>
      </c>
      <c r="C33" s="237">
        <v>30</v>
      </c>
    </row>
    <row r="34" spans="1:3" ht="15.75" customHeight="1" x14ac:dyDescent="0.25">
      <c r="B34" s="237" t="s">
        <v>395</v>
      </c>
      <c r="C34" s="237">
        <v>5</v>
      </c>
    </row>
    <row r="35" spans="1:3" ht="15.75" customHeight="1" x14ac:dyDescent="0.25">
      <c r="B35" s="237" t="s">
        <v>12</v>
      </c>
      <c r="C35" s="237">
        <v>10</v>
      </c>
    </row>
    <row r="37" spans="1:3" ht="15.75" customHeight="1" x14ac:dyDescent="0.25">
      <c r="A37" s="235" t="s">
        <v>10</v>
      </c>
    </row>
    <row r="43" spans="1:3" ht="15.75" customHeight="1" x14ac:dyDescent="0.25">
      <c r="A43" s="235" t="s">
        <v>13</v>
      </c>
    </row>
    <row r="44" spans="1:3" ht="15.75" customHeight="1" x14ac:dyDescent="0.25">
      <c r="B44" s="237" t="s">
        <v>396</v>
      </c>
      <c r="C44" s="237">
        <v>30</v>
      </c>
    </row>
    <row r="45" spans="1:3" ht="15.75" customHeight="1" x14ac:dyDescent="0.25">
      <c r="B45" s="237" t="s">
        <v>14</v>
      </c>
      <c r="C45" s="237">
        <v>5</v>
      </c>
    </row>
    <row r="46" spans="1:3" ht="15.75" customHeight="1" x14ac:dyDescent="0.25">
      <c r="B46" s="237" t="s">
        <v>397</v>
      </c>
      <c r="C46" s="238" t="s">
        <v>398</v>
      </c>
    </row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aie13">
    <outlinePr summaryBelow="0" summaryRight="0"/>
  </sheetPr>
  <dimension ref="A2:C1000"/>
  <sheetViews>
    <sheetView workbookViewId="0"/>
  </sheetViews>
  <sheetFormatPr defaultColWidth="14.44140625" defaultRowHeight="15.75" customHeight="1" x14ac:dyDescent="0.25"/>
  <cols>
    <col min="1" max="1" width="14.44140625" customWidth="1"/>
    <col min="2" max="2" width="40" customWidth="1"/>
    <col min="3" max="6" width="14.44140625" customWidth="1"/>
  </cols>
  <sheetData>
    <row r="2" spans="1:3" ht="15.75" customHeight="1" x14ac:dyDescent="0.25">
      <c r="A2" s="235" t="s">
        <v>0</v>
      </c>
    </row>
    <row r="3" spans="1:3" ht="15.75" customHeight="1" x14ac:dyDescent="0.25">
      <c r="B3" s="236" t="s">
        <v>380</v>
      </c>
      <c r="C3" s="237">
        <v>10</v>
      </c>
    </row>
    <row r="4" spans="1:3" ht="15.75" customHeight="1" x14ac:dyDescent="0.25">
      <c r="B4" s="237" t="s">
        <v>381</v>
      </c>
      <c r="C4" s="237">
        <v>10</v>
      </c>
    </row>
    <row r="5" spans="1:3" ht="15.75" customHeight="1" x14ac:dyDescent="0.25">
      <c r="B5" s="237" t="s">
        <v>382</v>
      </c>
      <c r="C5" s="237">
        <v>25</v>
      </c>
    </row>
    <row r="7" spans="1:3" ht="15.75" customHeight="1" x14ac:dyDescent="0.25">
      <c r="A7" s="235" t="s">
        <v>1</v>
      </c>
    </row>
    <row r="8" spans="1:3" ht="15.75" customHeight="1" x14ac:dyDescent="0.25">
      <c r="B8" s="237" t="s">
        <v>383</v>
      </c>
      <c r="C8" s="237">
        <v>15</v>
      </c>
    </row>
    <row r="9" spans="1:3" ht="15.75" customHeight="1" x14ac:dyDescent="0.25">
      <c r="B9" s="237" t="s">
        <v>384</v>
      </c>
      <c r="C9" s="237">
        <v>5</v>
      </c>
    </row>
    <row r="10" spans="1:3" ht="15.75" customHeight="1" x14ac:dyDescent="0.25">
      <c r="B10" s="237" t="s">
        <v>385</v>
      </c>
      <c r="C10" s="237">
        <v>15</v>
      </c>
    </row>
    <row r="11" spans="1:3" ht="15.75" customHeight="1" x14ac:dyDescent="0.25">
      <c r="B11" s="237" t="s">
        <v>386</v>
      </c>
      <c r="C11" s="237">
        <v>5</v>
      </c>
    </row>
    <row r="12" spans="1:3" ht="15.75" customHeight="1" x14ac:dyDescent="0.25">
      <c r="B12" s="237" t="s">
        <v>387</v>
      </c>
      <c r="C12" s="237">
        <v>10</v>
      </c>
    </row>
    <row r="14" spans="1:3" ht="15.75" customHeight="1" x14ac:dyDescent="0.25">
      <c r="A14" s="235" t="s">
        <v>2</v>
      </c>
    </row>
    <row r="15" spans="1:3" ht="15.75" customHeight="1" x14ac:dyDescent="0.25">
      <c r="B15" s="237" t="s">
        <v>388</v>
      </c>
      <c r="C15" s="237">
        <v>15</v>
      </c>
    </row>
    <row r="16" spans="1:3" ht="15.75" customHeight="1" x14ac:dyDescent="0.25">
      <c r="B16" s="237" t="s">
        <v>3</v>
      </c>
      <c r="C16" s="237">
        <v>15</v>
      </c>
    </row>
    <row r="17" spans="1:3" ht="15.75" customHeight="1" x14ac:dyDescent="0.25">
      <c r="B17" s="237" t="s">
        <v>4</v>
      </c>
      <c r="C17" s="237">
        <v>20</v>
      </c>
    </row>
    <row r="18" spans="1:3" ht="15.75" customHeight="1" x14ac:dyDescent="0.25">
      <c r="B18" s="237" t="s">
        <v>389</v>
      </c>
      <c r="C18" s="237">
        <v>10</v>
      </c>
    </row>
    <row r="19" spans="1:3" ht="15.75" customHeight="1" x14ac:dyDescent="0.25">
      <c r="B19" s="237" t="s">
        <v>5</v>
      </c>
      <c r="C19" s="237">
        <v>5</v>
      </c>
    </row>
    <row r="21" spans="1:3" ht="15.75" customHeight="1" x14ac:dyDescent="0.25">
      <c r="A21" s="235" t="s">
        <v>6</v>
      </c>
    </row>
    <row r="22" spans="1:3" ht="15.75" customHeight="1" x14ac:dyDescent="0.25">
      <c r="B22" s="237" t="s">
        <v>390</v>
      </c>
      <c r="C22" s="237">
        <v>40</v>
      </c>
    </row>
    <row r="23" spans="1:3" ht="15.75" customHeight="1" x14ac:dyDescent="0.25">
      <c r="B23" s="237" t="s">
        <v>386</v>
      </c>
      <c r="C23" s="237">
        <v>5</v>
      </c>
    </row>
    <row r="24" spans="1:3" ht="15.75" customHeight="1" x14ac:dyDescent="0.25">
      <c r="B24" s="237" t="s">
        <v>391</v>
      </c>
    </row>
    <row r="26" spans="1:3" ht="15.75" customHeight="1" x14ac:dyDescent="0.25">
      <c r="A26" s="235" t="s">
        <v>7</v>
      </c>
    </row>
    <row r="27" spans="1:3" ht="15.75" customHeight="1" x14ac:dyDescent="0.25">
      <c r="B27" s="237" t="s">
        <v>392</v>
      </c>
      <c r="C27" s="237">
        <v>20</v>
      </c>
    </row>
    <row r="28" spans="1:3" ht="15.75" customHeight="1" x14ac:dyDescent="0.25">
      <c r="B28" s="237" t="s">
        <v>393</v>
      </c>
      <c r="C28" s="237">
        <v>25</v>
      </c>
    </row>
    <row r="29" spans="1:3" ht="15.75" customHeight="1" x14ac:dyDescent="0.25">
      <c r="B29" s="237" t="s">
        <v>8</v>
      </c>
      <c r="C29" s="237">
        <v>15</v>
      </c>
    </row>
    <row r="31" spans="1:3" ht="15.75" customHeight="1" x14ac:dyDescent="0.25">
      <c r="A31" s="235" t="s">
        <v>9</v>
      </c>
    </row>
    <row r="32" spans="1:3" ht="15.75" customHeight="1" x14ac:dyDescent="0.25">
      <c r="B32" s="237" t="s">
        <v>11</v>
      </c>
      <c r="C32" s="237">
        <v>5</v>
      </c>
    </row>
    <row r="33" spans="1:3" ht="15.75" customHeight="1" x14ac:dyDescent="0.25">
      <c r="B33" s="237" t="s">
        <v>394</v>
      </c>
      <c r="C33" s="237">
        <v>30</v>
      </c>
    </row>
    <row r="34" spans="1:3" ht="15.75" customHeight="1" x14ac:dyDescent="0.25">
      <c r="B34" s="237" t="s">
        <v>395</v>
      </c>
      <c r="C34" s="237">
        <v>5</v>
      </c>
    </row>
    <row r="35" spans="1:3" ht="15.75" customHeight="1" x14ac:dyDescent="0.25">
      <c r="B35" s="237" t="s">
        <v>12</v>
      </c>
      <c r="C35" s="237">
        <v>10</v>
      </c>
    </row>
    <row r="37" spans="1:3" ht="15.75" customHeight="1" x14ac:dyDescent="0.25">
      <c r="A37" s="235" t="s">
        <v>10</v>
      </c>
    </row>
    <row r="43" spans="1:3" ht="15.75" customHeight="1" x14ac:dyDescent="0.25">
      <c r="A43" s="235" t="s">
        <v>13</v>
      </c>
    </row>
    <row r="44" spans="1:3" ht="15.75" customHeight="1" x14ac:dyDescent="0.25">
      <c r="B44" s="237" t="s">
        <v>396</v>
      </c>
      <c r="C44" s="237">
        <v>30</v>
      </c>
    </row>
    <row r="45" spans="1:3" ht="15.75" customHeight="1" x14ac:dyDescent="0.25">
      <c r="B45" s="237" t="s">
        <v>14</v>
      </c>
      <c r="C45" s="237">
        <v>5</v>
      </c>
    </row>
    <row r="46" spans="1:3" ht="15.75" customHeight="1" x14ac:dyDescent="0.25">
      <c r="B46" s="237" t="s">
        <v>397</v>
      </c>
      <c r="C46" s="238" t="s">
        <v>398</v>
      </c>
    </row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aie19">
    <outlinePr summaryBelow="0" summaryRight="0"/>
  </sheetPr>
  <dimension ref="A2:C1000"/>
  <sheetViews>
    <sheetView workbookViewId="0"/>
  </sheetViews>
  <sheetFormatPr defaultColWidth="14.44140625" defaultRowHeight="15.75" customHeight="1" x14ac:dyDescent="0.25"/>
  <cols>
    <col min="1" max="1" width="14.44140625" customWidth="1"/>
    <col min="2" max="2" width="40" customWidth="1"/>
    <col min="3" max="6" width="14.44140625" customWidth="1"/>
  </cols>
  <sheetData>
    <row r="2" spans="1:3" ht="15.75" customHeight="1" x14ac:dyDescent="0.25">
      <c r="A2" s="235" t="s">
        <v>0</v>
      </c>
    </row>
    <row r="3" spans="1:3" ht="15.75" customHeight="1" x14ac:dyDescent="0.25">
      <c r="B3" s="236" t="s">
        <v>380</v>
      </c>
      <c r="C3" s="237">
        <v>10</v>
      </c>
    </row>
    <row r="4" spans="1:3" ht="15.75" customHeight="1" x14ac:dyDescent="0.25">
      <c r="B4" s="237" t="s">
        <v>381</v>
      </c>
      <c r="C4" s="237">
        <v>10</v>
      </c>
    </row>
    <row r="5" spans="1:3" ht="15.75" customHeight="1" x14ac:dyDescent="0.25">
      <c r="B5" s="237" t="s">
        <v>382</v>
      </c>
      <c r="C5" s="237">
        <v>25</v>
      </c>
    </row>
    <row r="7" spans="1:3" ht="15.75" customHeight="1" x14ac:dyDescent="0.25">
      <c r="A7" s="235" t="s">
        <v>1</v>
      </c>
    </row>
    <row r="8" spans="1:3" ht="15.75" customHeight="1" x14ac:dyDescent="0.25">
      <c r="B8" s="237" t="s">
        <v>383</v>
      </c>
      <c r="C8" s="237">
        <v>15</v>
      </c>
    </row>
    <row r="9" spans="1:3" ht="15.75" customHeight="1" x14ac:dyDescent="0.25">
      <c r="B9" s="237" t="s">
        <v>384</v>
      </c>
      <c r="C9" s="237">
        <v>5</v>
      </c>
    </row>
    <row r="10" spans="1:3" ht="15.75" customHeight="1" x14ac:dyDescent="0.25">
      <c r="B10" s="237" t="s">
        <v>385</v>
      </c>
      <c r="C10" s="237">
        <v>15</v>
      </c>
    </row>
    <row r="11" spans="1:3" ht="15.75" customHeight="1" x14ac:dyDescent="0.25">
      <c r="B11" s="237" t="s">
        <v>386</v>
      </c>
      <c r="C11" s="237">
        <v>5</v>
      </c>
    </row>
    <row r="12" spans="1:3" ht="15.75" customHeight="1" x14ac:dyDescent="0.25">
      <c r="B12" s="237" t="s">
        <v>387</v>
      </c>
      <c r="C12" s="237">
        <v>10</v>
      </c>
    </row>
    <row r="14" spans="1:3" ht="15.75" customHeight="1" x14ac:dyDescent="0.25">
      <c r="A14" s="235" t="s">
        <v>2</v>
      </c>
    </row>
    <row r="15" spans="1:3" ht="15.75" customHeight="1" x14ac:dyDescent="0.25">
      <c r="B15" s="237" t="s">
        <v>388</v>
      </c>
      <c r="C15" s="237">
        <v>15</v>
      </c>
    </row>
    <row r="16" spans="1:3" ht="15.75" customHeight="1" x14ac:dyDescent="0.25">
      <c r="B16" s="237" t="s">
        <v>3</v>
      </c>
      <c r="C16" s="237">
        <v>15</v>
      </c>
    </row>
    <row r="17" spans="1:3" ht="15.75" customHeight="1" x14ac:dyDescent="0.25">
      <c r="B17" s="237" t="s">
        <v>4</v>
      </c>
      <c r="C17" s="237">
        <v>20</v>
      </c>
    </row>
    <row r="18" spans="1:3" ht="15.75" customHeight="1" x14ac:dyDescent="0.25">
      <c r="B18" s="237" t="s">
        <v>389</v>
      </c>
      <c r="C18" s="237">
        <v>10</v>
      </c>
    </row>
    <row r="19" spans="1:3" ht="15.75" customHeight="1" x14ac:dyDescent="0.25">
      <c r="B19" s="237" t="s">
        <v>5</v>
      </c>
      <c r="C19" s="237">
        <v>5</v>
      </c>
    </row>
    <row r="21" spans="1:3" ht="15.75" customHeight="1" x14ac:dyDescent="0.25">
      <c r="A21" s="235" t="s">
        <v>6</v>
      </c>
    </row>
    <row r="22" spans="1:3" ht="15.75" customHeight="1" x14ac:dyDescent="0.25">
      <c r="B22" s="237" t="s">
        <v>390</v>
      </c>
      <c r="C22" s="237">
        <v>40</v>
      </c>
    </row>
    <row r="23" spans="1:3" ht="15.75" customHeight="1" x14ac:dyDescent="0.25">
      <c r="B23" s="237" t="s">
        <v>386</v>
      </c>
      <c r="C23" s="237">
        <v>5</v>
      </c>
    </row>
    <row r="24" spans="1:3" ht="15.75" customHeight="1" x14ac:dyDescent="0.25">
      <c r="B24" s="237" t="s">
        <v>391</v>
      </c>
    </row>
    <row r="26" spans="1:3" ht="15.75" customHeight="1" x14ac:dyDescent="0.25">
      <c r="A26" s="235" t="s">
        <v>7</v>
      </c>
    </row>
    <row r="27" spans="1:3" ht="15.75" customHeight="1" x14ac:dyDescent="0.25">
      <c r="B27" s="237" t="s">
        <v>392</v>
      </c>
      <c r="C27" s="237">
        <v>20</v>
      </c>
    </row>
    <row r="28" spans="1:3" ht="15.75" customHeight="1" x14ac:dyDescent="0.25">
      <c r="B28" s="237" t="s">
        <v>393</v>
      </c>
      <c r="C28" s="237">
        <v>25</v>
      </c>
    </row>
    <row r="29" spans="1:3" ht="15.75" customHeight="1" x14ac:dyDescent="0.25">
      <c r="B29" s="237" t="s">
        <v>8</v>
      </c>
      <c r="C29" s="237">
        <v>15</v>
      </c>
    </row>
    <row r="31" spans="1:3" ht="15.75" customHeight="1" x14ac:dyDescent="0.25">
      <c r="A31" s="235" t="s">
        <v>9</v>
      </c>
    </row>
    <row r="32" spans="1:3" ht="15.75" customHeight="1" x14ac:dyDescent="0.25">
      <c r="B32" s="237" t="s">
        <v>11</v>
      </c>
      <c r="C32" s="237">
        <v>5</v>
      </c>
    </row>
    <row r="33" spans="1:3" ht="15.75" customHeight="1" x14ac:dyDescent="0.25">
      <c r="B33" s="237" t="s">
        <v>394</v>
      </c>
      <c r="C33" s="237">
        <v>30</v>
      </c>
    </row>
    <row r="34" spans="1:3" ht="15.75" customHeight="1" x14ac:dyDescent="0.25">
      <c r="B34" s="237" t="s">
        <v>395</v>
      </c>
      <c r="C34" s="237">
        <v>5</v>
      </c>
    </row>
    <row r="35" spans="1:3" ht="15.75" customHeight="1" x14ac:dyDescent="0.25">
      <c r="B35" s="237" t="s">
        <v>12</v>
      </c>
      <c r="C35" s="237">
        <v>10</v>
      </c>
    </row>
    <row r="37" spans="1:3" ht="15.75" customHeight="1" x14ac:dyDescent="0.25">
      <c r="A37" s="235" t="s">
        <v>10</v>
      </c>
    </row>
    <row r="43" spans="1:3" ht="15.75" customHeight="1" x14ac:dyDescent="0.25">
      <c r="A43" s="235" t="s">
        <v>13</v>
      </c>
    </row>
    <row r="44" spans="1:3" ht="15.75" customHeight="1" x14ac:dyDescent="0.25">
      <c r="B44" s="237" t="s">
        <v>396</v>
      </c>
      <c r="C44" s="237">
        <v>30</v>
      </c>
    </row>
    <row r="45" spans="1:3" ht="15.75" customHeight="1" x14ac:dyDescent="0.25">
      <c r="B45" s="237" t="s">
        <v>14</v>
      </c>
      <c r="C45" s="237">
        <v>5</v>
      </c>
    </row>
    <row r="46" spans="1:3" ht="15.75" customHeight="1" x14ac:dyDescent="0.25">
      <c r="B46" s="237" t="s">
        <v>397</v>
      </c>
      <c r="C46" s="238" t="s">
        <v>398</v>
      </c>
    </row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aie20">
    <outlinePr summaryBelow="0" summaryRight="0"/>
  </sheetPr>
  <dimension ref="A2:C1000"/>
  <sheetViews>
    <sheetView workbookViewId="0"/>
  </sheetViews>
  <sheetFormatPr defaultColWidth="14.44140625" defaultRowHeight="15.75" customHeight="1" x14ac:dyDescent="0.25"/>
  <cols>
    <col min="1" max="1" width="14.44140625" customWidth="1"/>
    <col min="2" max="2" width="40" customWidth="1"/>
    <col min="3" max="6" width="14.44140625" customWidth="1"/>
  </cols>
  <sheetData>
    <row r="2" spans="1:3" ht="15.75" customHeight="1" x14ac:dyDescent="0.25">
      <c r="A2" s="235" t="s">
        <v>0</v>
      </c>
    </row>
    <row r="3" spans="1:3" ht="15.75" customHeight="1" x14ac:dyDescent="0.25">
      <c r="B3" s="236" t="s">
        <v>380</v>
      </c>
      <c r="C3" s="237">
        <v>10</v>
      </c>
    </row>
    <row r="4" spans="1:3" ht="15.75" customHeight="1" x14ac:dyDescent="0.25">
      <c r="B4" s="237" t="s">
        <v>381</v>
      </c>
      <c r="C4" s="237">
        <v>10</v>
      </c>
    </row>
    <row r="5" spans="1:3" ht="15.75" customHeight="1" x14ac:dyDescent="0.25">
      <c r="B5" s="237" t="s">
        <v>382</v>
      </c>
      <c r="C5" s="237">
        <v>25</v>
      </c>
    </row>
    <row r="7" spans="1:3" ht="15.75" customHeight="1" x14ac:dyDescent="0.25">
      <c r="A7" s="235" t="s">
        <v>1</v>
      </c>
    </row>
    <row r="8" spans="1:3" ht="15.75" customHeight="1" x14ac:dyDescent="0.25">
      <c r="B8" s="237" t="s">
        <v>383</v>
      </c>
      <c r="C8" s="237">
        <v>15</v>
      </c>
    </row>
    <row r="9" spans="1:3" ht="15.75" customHeight="1" x14ac:dyDescent="0.25">
      <c r="B9" s="237" t="s">
        <v>384</v>
      </c>
      <c r="C9" s="237">
        <v>5</v>
      </c>
    </row>
    <row r="10" spans="1:3" ht="15.75" customHeight="1" x14ac:dyDescent="0.25">
      <c r="B10" s="237" t="s">
        <v>385</v>
      </c>
      <c r="C10" s="237">
        <v>15</v>
      </c>
    </row>
    <row r="11" spans="1:3" ht="15.75" customHeight="1" x14ac:dyDescent="0.25">
      <c r="B11" s="237" t="s">
        <v>386</v>
      </c>
      <c r="C11" s="237">
        <v>5</v>
      </c>
    </row>
    <row r="12" spans="1:3" ht="15.75" customHeight="1" x14ac:dyDescent="0.25">
      <c r="B12" s="237" t="s">
        <v>387</v>
      </c>
      <c r="C12" s="237">
        <v>10</v>
      </c>
    </row>
    <row r="14" spans="1:3" ht="15.75" customHeight="1" x14ac:dyDescent="0.25">
      <c r="A14" s="235" t="s">
        <v>2</v>
      </c>
    </row>
    <row r="15" spans="1:3" ht="15.75" customHeight="1" x14ac:dyDescent="0.25">
      <c r="B15" s="237" t="s">
        <v>388</v>
      </c>
      <c r="C15" s="237">
        <v>15</v>
      </c>
    </row>
    <row r="16" spans="1:3" ht="15.75" customHeight="1" x14ac:dyDescent="0.25">
      <c r="B16" s="237" t="s">
        <v>3</v>
      </c>
      <c r="C16" s="237">
        <v>15</v>
      </c>
    </row>
    <row r="17" spans="1:3" ht="15.75" customHeight="1" x14ac:dyDescent="0.25">
      <c r="B17" s="237" t="s">
        <v>4</v>
      </c>
      <c r="C17" s="237">
        <v>20</v>
      </c>
    </row>
    <row r="18" spans="1:3" ht="15.75" customHeight="1" x14ac:dyDescent="0.25">
      <c r="B18" s="237" t="s">
        <v>389</v>
      </c>
      <c r="C18" s="237">
        <v>10</v>
      </c>
    </row>
    <row r="19" spans="1:3" ht="15.75" customHeight="1" x14ac:dyDescent="0.25">
      <c r="B19" s="237" t="s">
        <v>5</v>
      </c>
      <c r="C19" s="237">
        <v>5</v>
      </c>
    </row>
    <row r="21" spans="1:3" ht="15.75" customHeight="1" x14ac:dyDescent="0.25">
      <c r="A21" s="235" t="s">
        <v>6</v>
      </c>
    </row>
    <row r="22" spans="1:3" ht="15.75" customHeight="1" x14ac:dyDescent="0.25">
      <c r="B22" s="237" t="s">
        <v>390</v>
      </c>
      <c r="C22" s="237">
        <v>40</v>
      </c>
    </row>
    <row r="23" spans="1:3" ht="15.75" customHeight="1" x14ac:dyDescent="0.25">
      <c r="B23" s="237" t="s">
        <v>386</v>
      </c>
      <c r="C23" s="237">
        <v>5</v>
      </c>
    </row>
    <row r="24" spans="1:3" ht="15.75" customHeight="1" x14ac:dyDescent="0.25">
      <c r="B24" s="237" t="s">
        <v>391</v>
      </c>
    </row>
    <row r="26" spans="1:3" ht="15.75" customHeight="1" x14ac:dyDescent="0.25">
      <c r="A26" s="235" t="s">
        <v>7</v>
      </c>
    </row>
    <row r="27" spans="1:3" ht="15.75" customHeight="1" x14ac:dyDescent="0.25">
      <c r="B27" s="237" t="s">
        <v>392</v>
      </c>
      <c r="C27" s="237">
        <v>20</v>
      </c>
    </row>
    <row r="28" spans="1:3" ht="15.75" customHeight="1" x14ac:dyDescent="0.25">
      <c r="B28" s="237" t="s">
        <v>393</v>
      </c>
      <c r="C28" s="237">
        <v>25</v>
      </c>
    </row>
    <row r="29" spans="1:3" ht="15.75" customHeight="1" x14ac:dyDescent="0.25">
      <c r="B29" s="237" t="s">
        <v>8</v>
      </c>
      <c r="C29" s="237">
        <v>15</v>
      </c>
    </row>
    <row r="31" spans="1:3" ht="15.75" customHeight="1" x14ac:dyDescent="0.25">
      <c r="A31" s="235" t="s">
        <v>9</v>
      </c>
    </row>
    <row r="32" spans="1:3" ht="15.75" customHeight="1" x14ac:dyDescent="0.25">
      <c r="B32" s="237" t="s">
        <v>11</v>
      </c>
      <c r="C32" s="237">
        <v>5</v>
      </c>
    </row>
    <row r="33" spans="1:3" ht="15.75" customHeight="1" x14ac:dyDescent="0.25">
      <c r="B33" s="237" t="s">
        <v>394</v>
      </c>
      <c r="C33" s="237">
        <v>30</v>
      </c>
    </row>
    <row r="34" spans="1:3" ht="15.75" customHeight="1" x14ac:dyDescent="0.25">
      <c r="B34" s="237" t="s">
        <v>395</v>
      </c>
      <c r="C34" s="237">
        <v>5</v>
      </c>
    </row>
    <row r="35" spans="1:3" ht="15.75" customHeight="1" x14ac:dyDescent="0.25">
      <c r="B35" s="237" t="s">
        <v>12</v>
      </c>
      <c r="C35" s="237">
        <v>10</v>
      </c>
    </row>
    <row r="37" spans="1:3" ht="15.75" customHeight="1" x14ac:dyDescent="0.25">
      <c r="A37" s="235" t="s">
        <v>10</v>
      </c>
    </row>
    <row r="43" spans="1:3" ht="15.75" customHeight="1" x14ac:dyDescent="0.25">
      <c r="A43" s="235" t="s">
        <v>13</v>
      </c>
    </row>
    <row r="44" spans="1:3" ht="15.75" customHeight="1" x14ac:dyDescent="0.25">
      <c r="B44" s="237" t="s">
        <v>396</v>
      </c>
      <c r="C44" s="237">
        <v>30</v>
      </c>
    </row>
    <row r="45" spans="1:3" ht="15.75" customHeight="1" x14ac:dyDescent="0.25">
      <c r="B45" s="237" t="s">
        <v>14</v>
      </c>
      <c r="C45" s="237">
        <v>5</v>
      </c>
    </row>
    <row r="46" spans="1:3" ht="15.75" customHeight="1" x14ac:dyDescent="0.25">
      <c r="B46" s="237" t="s">
        <v>397</v>
      </c>
      <c r="C46" s="238" t="s">
        <v>398</v>
      </c>
    </row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aie21">
    <outlinePr summaryBelow="0" summaryRight="0"/>
  </sheetPr>
  <dimension ref="A2:C1000"/>
  <sheetViews>
    <sheetView workbookViewId="0"/>
  </sheetViews>
  <sheetFormatPr defaultColWidth="14.44140625" defaultRowHeight="15.75" customHeight="1" x14ac:dyDescent="0.25"/>
  <cols>
    <col min="1" max="1" width="14.44140625" customWidth="1"/>
    <col min="2" max="2" width="40" customWidth="1"/>
    <col min="3" max="6" width="14.44140625" customWidth="1"/>
  </cols>
  <sheetData>
    <row r="2" spans="1:3" ht="15.75" customHeight="1" x14ac:dyDescent="0.25">
      <c r="A2" s="235" t="s">
        <v>0</v>
      </c>
    </row>
    <row r="3" spans="1:3" ht="15.75" customHeight="1" x14ac:dyDescent="0.25">
      <c r="B3" s="236" t="s">
        <v>380</v>
      </c>
      <c r="C3" s="237">
        <v>10</v>
      </c>
    </row>
    <row r="4" spans="1:3" ht="15.75" customHeight="1" x14ac:dyDescent="0.25">
      <c r="B4" s="237" t="s">
        <v>381</v>
      </c>
      <c r="C4" s="237">
        <v>10</v>
      </c>
    </row>
    <row r="5" spans="1:3" ht="15.75" customHeight="1" x14ac:dyDescent="0.25">
      <c r="B5" s="237" t="s">
        <v>382</v>
      </c>
      <c r="C5" s="237">
        <v>25</v>
      </c>
    </row>
    <row r="7" spans="1:3" ht="15.75" customHeight="1" x14ac:dyDescent="0.25">
      <c r="A7" s="235" t="s">
        <v>1</v>
      </c>
    </row>
    <row r="8" spans="1:3" ht="15.75" customHeight="1" x14ac:dyDescent="0.25">
      <c r="B8" s="237" t="s">
        <v>383</v>
      </c>
      <c r="C8" s="237">
        <v>15</v>
      </c>
    </row>
    <row r="9" spans="1:3" ht="15.75" customHeight="1" x14ac:dyDescent="0.25">
      <c r="B9" s="237" t="s">
        <v>384</v>
      </c>
      <c r="C9" s="237">
        <v>5</v>
      </c>
    </row>
    <row r="10" spans="1:3" ht="15.75" customHeight="1" x14ac:dyDescent="0.25">
      <c r="B10" s="237" t="s">
        <v>385</v>
      </c>
      <c r="C10" s="237">
        <v>15</v>
      </c>
    </row>
    <row r="11" spans="1:3" ht="15.75" customHeight="1" x14ac:dyDescent="0.25">
      <c r="B11" s="237" t="s">
        <v>386</v>
      </c>
      <c r="C11" s="237">
        <v>5</v>
      </c>
    </row>
    <row r="12" spans="1:3" ht="15.75" customHeight="1" x14ac:dyDescent="0.25">
      <c r="B12" s="237" t="s">
        <v>387</v>
      </c>
      <c r="C12" s="237">
        <v>10</v>
      </c>
    </row>
    <row r="14" spans="1:3" ht="15.75" customHeight="1" x14ac:dyDescent="0.25">
      <c r="A14" s="235" t="s">
        <v>2</v>
      </c>
    </row>
    <row r="15" spans="1:3" ht="15.75" customHeight="1" x14ac:dyDescent="0.25">
      <c r="B15" s="237" t="s">
        <v>388</v>
      </c>
      <c r="C15" s="237">
        <v>15</v>
      </c>
    </row>
    <row r="16" spans="1:3" ht="15.75" customHeight="1" x14ac:dyDescent="0.25">
      <c r="B16" s="237" t="s">
        <v>3</v>
      </c>
      <c r="C16" s="237">
        <v>15</v>
      </c>
    </row>
    <row r="17" spans="1:3" ht="15.75" customHeight="1" x14ac:dyDescent="0.25">
      <c r="B17" s="237" t="s">
        <v>4</v>
      </c>
      <c r="C17" s="237">
        <v>20</v>
      </c>
    </row>
    <row r="18" spans="1:3" ht="15.75" customHeight="1" x14ac:dyDescent="0.25">
      <c r="B18" s="237" t="s">
        <v>389</v>
      </c>
      <c r="C18" s="237">
        <v>10</v>
      </c>
    </row>
    <row r="19" spans="1:3" ht="15.75" customHeight="1" x14ac:dyDescent="0.25">
      <c r="B19" s="237" t="s">
        <v>5</v>
      </c>
      <c r="C19" s="237">
        <v>5</v>
      </c>
    </row>
    <row r="21" spans="1:3" ht="15.75" customHeight="1" x14ac:dyDescent="0.25">
      <c r="A21" s="235" t="s">
        <v>6</v>
      </c>
    </row>
    <row r="22" spans="1:3" ht="15.75" customHeight="1" x14ac:dyDescent="0.25">
      <c r="B22" s="237" t="s">
        <v>390</v>
      </c>
      <c r="C22" s="237">
        <v>40</v>
      </c>
    </row>
    <row r="23" spans="1:3" ht="15.75" customHeight="1" x14ac:dyDescent="0.25">
      <c r="B23" s="237" t="s">
        <v>386</v>
      </c>
      <c r="C23" s="237">
        <v>5</v>
      </c>
    </row>
    <row r="24" spans="1:3" ht="15.75" customHeight="1" x14ac:dyDescent="0.25">
      <c r="B24" s="237" t="s">
        <v>391</v>
      </c>
    </row>
    <row r="26" spans="1:3" ht="15.75" customHeight="1" x14ac:dyDescent="0.25">
      <c r="A26" s="235" t="s">
        <v>7</v>
      </c>
    </row>
    <row r="27" spans="1:3" ht="15.75" customHeight="1" x14ac:dyDescent="0.25">
      <c r="B27" s="237" t="s">
        <v>392</v>
      </c>
      <c r="C27" s="237">
        <v>20</v>
      </c>
    </row>
    <row r="28" spans="1:3" ht="15.75" customHeight="1" x14ac:dyDescent="0.25">
      <c r="B28" s="237" t="s">
        <v>393</v>
      </c>
      <c r="C28" s="237">
        <v>25</v>
      </c>
    </row>
    <row r="29" spans="1:3" ht="15.75" customHeight="1" x14ac:dyDescent="0.25">
      <c r="B29" s="237" t="s">
        <v>8</v>
      </c>
      <c r="C29" s="237">
        <v>15</v>
      </c>
    </row>
    <row r="31" spans="1:3" ht="15.75" customHeight="1" x14ac:dyDescent="0.25">
      <c r="A31" s="235" t="s">
        <v>9</v>
      </c>
    </row>
    <row r="32" spans="1:3" ht="15.75" customHeight="1" x14ac:dyDescent="0.25">
      <c r="B32" s="237" t="s">
        <v>11</v>
      </c>
      <c r="C32" s="237">
        <v>5</v>
      </c>
    </row>
    <row r="33" spans="1:3" ht="15.75" customHeight="1" x14ac:dyDescent="0.25">
      <c r="B33" s="237" t="s">
        <v>394</v>
      </c>
      <c r="C33" s="237">
        <v>30</v>
      </c>
    </row>
    <row r="34" spans="1:3" ht="15.75" customHeight="1" x14ac:dyDescent="0.25">
      <c r="B34" s="237" t="s">
        <v>395</v>
      </c>
      <c r="C34" s="237">
        <v>5</v>
      </c>
    </row>
    <row r="35" spans="1:3" ht="15.75" customHeight="1" x14ac:dyDescent="0.25">
      <c r="B35" s="237" t="s">
        <v>12</v>
      </c>
      <c r="C35" s="237">
        <v>10</v>
      </c>
    </row>
    <row r="37" spans="1:3" ht="15.75" customHeight="1" x14ac:dyDescent="0.25">
      <c r="A37" s="235" t="s">
        <v>10</v>
      </c>
    </row>
    <row r="43" spans="1:3" ht="15.75" customHeight="1" x14ac:dyDescent="0.25">
      <c r="A43" s="235" t="s">
        <v>13</v>
      </c>
    </row>
    <row r="44" spans="1:3" ht="15.75" customHeight="1" x14ac:dyDescent="0.25">
      <c r="B44" s="237" t="s">
        <v>396</v>
      </c>
      <c r="C44" s="237">
        <v>30</v>
      </c>
    </row>
    <row r="45" spans="1:3" ht="15.75" customHeight="1" x14ac:dyDescent="0.25">
      <c r="B45" s="237" t="s">
        <v>14</v>
      </c>
      <c r="C45" s="237">
        <v>5</v>
      </c>
    </row>
    <row r="46" spans="1:3" ht="15.75" customHeight="1" x14ac:dyDescent="0.25">
      <c r="B46" s="237" t="s">
        <v>397</v>
      </c>
      <c r="C46" s="238" t="s">
        <v>398</v>
      </c>
    </row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aie22">
    <outlinePr summaryBelow="0" summaryRight="0"/>
  </sheetPr>
  <dimension ref="A2:C1000"/>
  <sheetViews>
    <sheetView workbookViewId="0"/>
  </sheetViews>
  <sheetFormatPr defaultColWidth="14.44140625" defaultRowHeight="15.75" customHeight="1" x14ac:dyDescent="0.25"/>
  <cols>
    <col min="1" max="1" width="14.44140625" customWidth="1"/>
    <col min="2" max="2" width="40" customWidth="1"/>
    <col min="3" max="6" width="14.44140625" customWidth="1"/>
  </cols>
  <sheetData>
    <row r="2" spans="1:3" ht="15.75" customHeight="1" x14ac:dyDescent="0.25">
      <c r="A2" s="235" t="s">
        <v>0</v>
      </c>
    </row>
    <row r="3" spans="1:3" ht="15.75" customHeight="1" x14ac:dyDescent="0.25">
      <c r="B3" s="236" t="s">
        <v>380</v>
      </c>
      <c r="C3" s="237">
        <v>10</v>
      </c>
    </row>
    <row r="4" spans="1:3" ht="15.75" customHeight="1" x14ac:dyDescent="0.25">
      <c r="B4" s="237" t="s">
        <v>381</v>
      </c>
      <c r="C4" s="237">
        <v>10</v>
      </c>
    </row>
    <row r="5" spans="1:3" ht="15.75" customHeight="1" x14ac:dyDescent="0.25">
      <c r="B5" s="237" t="s">
        <v>382</v>
      </c>
      <c r="C5" s="237">
        <v>25</v>
      </c>
    </row>
    <row r="7" spans="1:3" ht="15.75" customHeight="1" x14ac:dyDescent="0.25">
      <c r="A7" s="235" t="s">
        <v>1</v>
      </c>
    </row>
    <row r="8" spans="1:3" ht="15.75" customHeight="1" x14ac:dyDescent="0.25">
      <c r="B8" s="237" t="s">
        <v>383</v>
      </c>
      <c r="C8" s="237">
        <v>15</v>
      </c>
    </row>
    <row r="9" spans="1:3" ht="15.75" customHeight="1" x14ac:dyDescent="0.25">
      <c r="B9" s="237" t="s">
        <v>384</v>
      </c>
      <c r="C9" s="237">
        <v>5</v>
      </c>
    </row>
    <row r="10" spans="1:3" ht="15.75" customHeight="1" x14ac:dyDescent="0.25">
      <c r="B10" s="237" t="s">
        <v>385</v>
      </c>
      <c r="C10" s="237">
        <v>15</v>
      </c>
    </row>
    <row r="11" spans="1:3" ht="15.75" customHeight="1" x14ac:dyDescent="0.25">
      <c r="B11" s="237" t="s">
        <v>386</v>
      </c>
      <c r="C11" s="237">
        <v>5</v>
      </c>
    </row>
    <row r="12" spans="1:3" ht="15.75" customHeight="1" x14ac:dyDescent="0.25">
      <c r="B12" s="237" t="s">
        <v>387</v>
      </c>
      <c r="C12" s="237">
        <v>10</v>
      </c>
    </row>
    <row r="14" spans="1:3" ht="15.75" customHeight="1" x14ac:dyDescent="0.25">
      <c r="A14" s="235" t="s">
        <v>2</v>
      </c>
    </row>
    <row r="15" spans="1:3" ht="15.75" customHeight="1" x14ac:dyDescent="0.25">
      <c r="B15" s="237" t="s">
        <v>388</v>
      </c>
      <c r="C15" s="237">
        <v>15</v>
      </c>
    </row>
    <row r="16" spans="1:3" ht="15.75" customHeight="1" x14ac:dyDescent="0.25">
      <c r="B16" s="237" t="s">
        <v>3</v>
      </c>
      <c r="C16" s="237">
        <v>15</v>
      </c>
    </row>
    <row r="17" spans="1:3" ht="15.75" customHeight="1" x14ac:dyDescent="0.25">
      <c r="B17" s="237" t="s">
        <v>4</v>
      </c>
      <c r="C17" s="237">
        <v>20</v>
      </c>
    </row>
    <row r="18" spans="1:3" ht="15.75" customHeight="1" x14ac:dyDescent="0.25">
      <c r="B18" s="237" t="s">
        <v>389</v>
      </c>
      <c r="C18" s="237">
        <v>10</v>
      </c>
    </row>
    <row r="19" spans="1:3" ht="15.75" customHeight="1" x14ac:dyDescent="0.25">
      <c r="B19" s="237" t="s">
        <v>5</v>
      </c>
      <c r="C19" s="237">
        <v>5</v>
      </c>
    </row>
    <row r="21" spans="1:3" ht="15.75" customHeight="1" x14ac:dyDescent="0.25">
      <c r="A21" s="235" t="s">
        <v>6</v>
      </c>
    </row>
    <row r="22" spans="1:3" ht="15.75" customHeight="1" x14ac:dyDescent="0.25">
      <c r="B22" s="237" t="s">
        <v>390</v>
      </c>
      <c r="C22" s="237">
        <v>40</v>
      </c>
    </row>
    <row r="23" spans="1:3" ht="15.75" customHeight="1" x14ac:dyDescent="0.25">
      <c r="B23" s="237" t="s">
        <v>386</v>
      </c>
      <c r="C23" s="237">
        <v>5</v>
      </c>
    </row>
    <row r="24" spans="1:3" ht="15.75" customHeight="1" x14ac:dyDescent="0.25">
      <c r="B24" s="237" t="s">
        <v>391</v>
      </c>
    </row>
    <row r="26" spans="1:3" ht="15.75" customHeight="1" x14ac:dyDescent="0.25">
      <c r="A26" s="235" t="s">
        <v>7</v>
      </c>
    </row>
    <row r="27" spans="1:3" ht="15.75" customHeight="1" x14ac:dyDescent="0.25">
      <c r="B27" s="237" t="s">
        <v>392</v>
      </c>
      <c r="C27" s="237">
        <v>20</v>
      </c>
    </row>
    <row r="28" spans="1:3" ht="15.75" customHeight="1" x14ac:dyDescent="0.25">
      <c r="B28" s="237" t="s">
        <v>393</v>
      </c>
      <c r="C28" s="237">
        <v>25</v>
      </c>
    </row>
    <row r="29" spans="1:3" ht="15.75" customHeight="1" x14ac:dyDescent="0.25">
      <c r="B29" s="237" t="s">
        <v>8</v>
      </c>
      <c r="C29" s="237">
        <v>15</v>
      </c>
    </row>
    <row r="31" spans="1:3" ht="15.75" customHeight="1" x14ac:dyDescent="0.25">
      <c r="A31" s="235" t="s">
        <v>9</v>
      </c>
    </row>
    <row r="32" spans="1:3" ht="15.75" customHeight="1" x14ac:dyDescent="0.25">
      <c r="B32" s="237" t="s">
        <v>11</v>
      </c>
      <c r="C32" s="237">
        <v>5</v>
      </c>
    </row>
    <row r="33" spans="1:3" ht="15.75" customHeight="1" x14ac:dyDescent="0.25">
      <c r="B33" s="237" t="s">
        <v>394</v>
      </c>
      <c r="C33" s="237">
        <v>30</v>
      </c>
    </row>
    <row r="34" spans="1:3" ht="15.75" customHeight="1" x14ac:dyDescent="0.25">
      <c r="B34" s="237" t="s">
        <v>395</v>
      </c>
      <c r="C34" s="237">
        <v>5</v>
      </c>
    </row>
    <row r="35" spans="1:3" ht="15.75" customHeight="1" x14ac:dyDescent="0.25">
      <c r="B35" s="237" t="s">
        <v>12</v>
      </c>
      <c r="C35" s="237">
        <v>10</v>
      </c>
    </row>
    <row r="37" spans="1:3" ht="15.75" customHeight="1" x14ac:dyDescent="0.25">
      <c r="A37" s="235" t="s">
        <v>10</v>
      </c>
    </row>
    <row r="43" spans="1:3" ht="15.75" customHeight="1" x14ac:dyDescent="0.25">
      <c r="A43" s="235" t="s">
        <v>13</v>
      </c>
    </row>
    <row r="44" spans="1:3" ht="15.75" customHeight="1" x14ac:dyDescent="0.25">
      <c r="B44" s="237" t="s">
        <v>396</v>
      </c>
      <c r="C44" s="237">
        <v>30</v>
      </c>
    </row>
    <row r="45" spans="1:3" ht="15.75" customHeight="1" x14ac:dyDescent="0.25">
      <c r="B45" s="237" t="s">
        <v>14</v>
      </c>
      <c r="C45" s="237">
        <v>5</v>
      </c>
    </row>
    <row r="46" spans="1:3" ht="15.75" customHeight="1" x14ac:dyDescent="0.25">
      <c r="B46" s="237" t="s">
        <v>397</v>
      </c>
      <c r="C46" s="238" t="s">
        <v>398</v>
      </c>
    </row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aie3">
    <outlinePr summaryBelow="0" summaryRight="0"/>
    <pageSetUpPr fitToPage="1"/>
  </sheetPr>
  <dimension ref="A1:AP1002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.75" customHeight="1" x14ac:dyDescent="0.25"/>
  <cols>
    <col min="1" max="1" width="5.33203125" hidden="1" customWidth="1"/>
    <col min="2" max="2" width="5.88671875" hidden="1" customWidth="1"/>
    <col min="3" max="3" width="5.44140625" customWidth="1"/>
    <col min="4" max="4" width="42.88671875" customWidth="1"/>
    <col min="5" max="17" width="3.6640625" hidden="1" customWidth="1"/>
    <col min="18" max="18" width="13.109375" hidden="1" customWidth="1"/>
    <col min="19" max="34" width="4.44140625" customWidth="1"/>
    <col min="35" max="35" width="19.44140625" customWidth="1"/>
    <col min="36" max="36" width="9.44140625" customWidth="1"/>
    <col min="37" max="37" width="10.33203125" customWidth="1"/>
    <col min="38" max="38" width="13.44140625" customWidth="1"/>
    <col min="39" max="39" width="9.6640625" customWidth="1"/>
    <col min="40" max="40" width="14" customWidth="1"/>
    <col min="41" max="42" width="26.6640625" customWidth="1"/>
  </cols>
  <sheetData>
    <row r="1" spans="1:42" ht="15.75" customHeight="1" x14ac:dyDescent="0.25">
      <c r="C1" s="6" t="s">
        <v>25</v>
      </c>
      <c r="D1" s="6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S1" s="7" t="s">
        <v>40</v>
      </c>
      <c r="T1" s="7" t="s">
        <v>41</v>
      </c>
      <c r="U1" s="7" t="s">
        <v>42</v>
      </c>
      <c r="V1" s="7" t="s">
        <v>43</v>
      </c>
      <c r="W1" s="7" t="s">
        <v>44</v>
      </c>
      <c r="X1" s="7" t="s">
        <v>45</v>
      </c>
      <c r="Y1" s="7" t="s">
        <v>46</v>
      </c>
      <c r="Z1" s="7" t="s">
        <v>47</v>
      </c>
      <c r="AA1" s="7" t="s">
        <v>48</v>
      </c>
      <c r="AB1" s="7" t="s">
        <v>49</v>
      </c>
      <c r="AC1" s="7" t="s">
        <v>50</v>
      </c>
      <c r="AD1" s="7" t="s">
        <v>51</v>
      </c>
      <c r="AE1" s="7" t="s">
        <v>52</v>
      </c>
      <c r="AF1" s="7" t="s">
        <v>53</v>
      </c>
      <c r="AG1" s="7" t="s">
        <v>54</v>
      </c>
      <c r="AH1" s="7" t="s">
        <v>55</v>
      </c>
      <c r="AI1" s="7"/>
      <c r="AJ1" s="8"/>
      <c r="AK1" s="8"/>
      <c r="AL1" s="7"/>
      <c r="AM1" s="7"/>
      <c r="AN1" s="7"/>
      <c r="AO1" s="7"/>
      <c r="AP1" s="7"/>
    </row>
    <row r="2" spans="1:42" ht="15.75" customHeight="1" x14ac:dyDescent="0.25">
      <c r="AJ2" s="3"/>
      <c r="AK2" s="3"/>
    </row>
    <row r="3" spans="1:42" ht="15.75" customHeight="1" x14ac:dyDescent="0.25">
      <c r="E3" s="261" t="s">
        <v>15</v>
      </c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5" t="s">
        <v>16</v>
      </c>
      <c r="S3" s="261" t="s">
        <v>17</v>
      </c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4" t="s">
        <v>19</v>
      </c>
      <c r="AJ3" s="4" t="s">
        <v>20</v>
      </c>
      <c r="AK3" s="4" t="s">
        <v>135</v>
      </c>
      <c r="AL3" s="4" t="s">
        <v>22</v>
      </c>
      <c r="AM3" s="4" t="s">
        <v>23</v>
      </c>
      <c r="AN3" s="4" t="s">
        <v>24</v>
      </c>
      <c r="AO3" s="4" t="s">
        <v>136</v>
      </c>
      <c r="AP3" s="4"/>
    </row>
    <row r="4" spans="1:42" ht="14.4" x14ac:dyDescent="0.3">
      <c r="A4" s="29" t="s">
        <v>56</v>
      </c>
      <c r="B4" s="29" t="s">
        <v>137</v>
      </c>
      <c r="C4" s="29" t="s">
        <v>138</v>
      </c>
      <c r="D4" s="29" t="s">
        <v>139</v>
      </c>
      <c r="E4" s="30">
        <v>1</v>
      </c>
      <c r="F4" s="30">
        <v>1</v>
      </c>
      <c r="G4" s="30">
        <v>0</v>
      </c>
      <c r="H4" s="30">
        <v>1</v>
      </c>
      <c r="I4" s="30">
        <v>0</v>
      </c>
      <c r="J4" s="30">
        <v>1</v>
      </c>
      <c r="K4" s="30">
        <v>0</v>
      </c>
      <c r="L4" s="30">
        <v>1</v>
      </c>
      <c r="M4" s="30">
        <v>1</v>
      </c>
      <c r="N4" s="31"/>
      <c r="O4" s="31"/>
      <c r="P4" s="31"/>
      <c r="Q4" s="31"/>
      <c r="R4" s="31">
        <f t="shared" ref="R4:R83" si="0">SUM(E4:Q4)</f>
        <v>6</v>
      </c>
      <c r="S4" s="31">
        <f>50</f>
        <v>50</v>
      </c>
      <c r="T4" s="31">
        <f>5</f>
        <v>5</v>
      </c>
      <c r="U4" s="30">
        <v>60</v>
      </c>
      <c r="V4" s="30">
        <f t="shared" ref="V4:V5" si="1">5+25</f>
        <v>30</v>
      </c>
      <c r="W4" s="30">
        <v>60</v>
      </c>
      <c r="X4" s="31">
        <f t="shared" ref="X4:X5" si="2">5+30</f>
        <v>35</v>
      </c>
      <c r="Y4" s="31"/>
      <c r="Z4" s="31"/>
      <c r="AA4" s="30">
        <v>60</v>
      </c>
      <c r="AB4" s="30">
        <v>0</v>
      </c>
      <c r="AC4" s="30">
        <v>35</v>
      </c>
      <c r="AD4" s="30">
        <v>15</v>
      </c>
      <c r="AE4" s="31"/>
      <c r="AF4" s="31"/>
      <c r="AG4" s="31"/>
      <c r="AH4" s="31"/>
      <c r="AI4" s="31">
        <f t="shared" ref="AI4:AI5" si="3">SUM(S4:AH4)</f>
        <v>350</v>
      </c>
      <c r="AJ4" s="79">
        <v>5</v>
      </c>
      <c r="AK4" s="32"/>
      <c r="AL4" s="31"/>
      <c r="AM4" s="31"/>
      <c r="AN4" s="31"/>
      <c r="AO4" s="31"/>
      <c r="AP4" s="31"/>
    </row>
    <row r="5" spans="1:42" ht="14.4" x14ac:dyDescent="0.3">
      <c r="A5" s="29" t="s">
        <v>56</v>
      </c>
      <c r="B5" s="29" t="s">
        <v>137</v>
      </c>
      <c r="C5" s="29" t="s">
        <v>138</v>
      </c>
      <c r="D5" s="29" t="s">
        <v>140</v>
      </c>
      <c r="E5" s="30">
        <v>1</v>
      </c>
      <c r="F5" s="30">
        <v>1</v>
      </c>
      <c r="G5" s="30">
        <v>0</v>
      </c>
      <c r="H5" s="30">
        <v>1</v>
      </c>
      <c r="I5" s="30">
        <v>0</v>
      </c>
      <c r="J5" s="30">
        <v>1</v>
      </c>
      <c r="K5" s="30">
        <v>0</v>
      </c>
      <c r="L5" s="30">
        <v>1</v>
      </c>
      <c r="M5" s="30">
        <v>1</v>
      </c>
      <c r="N5" s="30">
        <v>1</v>
      </c>
      <c r="O5" s="31"/>
      <c r="P5" s="31"/>
      <c r="Q5" s="31"/>
      <c r="R5" s="31">
        <f t="shared" si="0"/>
        <v>7</v>
      </c>
      <c r="S5" s="30">
        <v>50</v>
      </c>
      <c r="T5" s="30">
        <v>5</v>
      </c>
      <c r="U5" s="30">
        <v>60</v>
      </c>
      <c r="V5" s="30">
        <f t="shared" si="1"/>
        <v>30</v>
      </c>
      <c r="W5" s="30">
        <v>60</v>
      </c>
      <c r="X5" s="31">
        <f t="shared" si="2"/>
        <v>35</v>
      </c>
      <c r="Y5" s="31"/>
      <c r="Z5" s="31"/>
      <c r="AA5" s="30">
        <v>60</v>
      </c>
      <c r="AB5" s="30">
        <v>0</v>
      </c>
      <c r="AC5" s="30">
        <v>35</v>
      </c>
      <c r="AD5" s="30">
        <v>15</v>
      </c>
      <c r="AE5" s="31"/>
      <c r="AF5" s="31"/>
      <c r="AG5" s="31"/>
      <c r="AH5" s="31"/>
      <c r="AI5" s="31">
        <f t="shared" si="3"/>
        <v>350</v>
      </c>
      <c r="AJ5" s="79">
        <v>6.5</v>
      </c>
      <c r="AK5" s="32"/>
      <c r="AL5" s="31"/>
      <c r="AM5" s="31"/>
      <c r="AN5" s="31"/>
      <c r="AO5" s="31"/>
      <c r="AP5" s="31"/>
    </row>
    <row r="6" spans="1:42" ht="14.4" x14ac:dyDescent="0.3">
      <c r="A6" s="9" t="s">
        <v>56</v>
      </c>
      <c r="B6" s="9" t="s">
        <v>137</v>
      </c>
      <c r="C6" s="9" t="s">
        <v>141</v>
      </c>
      <c r="D6" s="9" t="s">
        <v>142</v>
      </c>
      <c r="F6" s="6">
        <v>1</v>
      </c>
      <c r="G6" s="6">
        <v>1</v>
      </c>
      <c r="R6">
        <f t="shared" si="0"/>
        <v>2</v>
      </c>
      <c r="AI6">
        <f t="shared" ref="AI6:AI34" si="4">SUM(S6:AH6)</f>
        <v>0</v>
      </c>
      <c r="AJ6" s="3"/>
      <c r="AK6" s="3"/>
    </row>
    <row r="7" spans="1:42" ht="14.4" x14ac:dyDescent="0.3">
      <c r="A7" s="25" t="s">
        <v>56</v>
      </c>
      <c r="B7" s="25" t="s">
        <v>137</v>
      </c>
      <c r="C7" s="25" t="s">
        <v>138</v>
      </c>
      <c r="D7" s="25" t="s">
        <v>143</v>
      </c>
      <c r="E7" s="26">
        <v>1</v>
      </c>
      <c r="F7" s="26">
        <v>1</v>
      </c>
      <c r="G7" s="26">
        <v>1</v>
      </c>
      <c r="H7" s="26">
        <v>1</v>
      </c>
      <c r="I7" s="26">
        <v>0</v>
      </c>
      <c r="J7" s="26">
        <v>1</v>
      </c>
      <c r="K7" s="26">
        <v>1</v>
      </c>
      <c r="L7" s="26">
        <v>0</v>
      </c>
      <c r="M7" s="26">
        <v>1</v>
      </c>
      <c r="N7" s="27"/>
      <c r="O7" s="27"/>
      <c r="P7" s="27"/>
      <c r="Q7" s="27"/>
      <c r="R7" s="27">
        <f t="shared" si="0"/>
        <v>7</v>
      </c>
      <c r="S7" s="26">
        <v>46</v>
      </c>
      <c r="T7" s="26">
        <v>0</v>
      </c>
      <c r="U7" s="26">
        <v>45</v>
      </c>
      <c r="V7" s="26">
        <v>3</v>
      </c>
      <c r="W7" s="26">
        <v>65</v>
      </c>
      <c r="X7" s="27">
        <f t="shared" ref="X7:X8" si="5">30+5</f>
        <v>35</v>
      </c>
      <c r="Y7" s="26">
        <v>40</v>
      </c>
      <c r="Z7" s="26">
        <v>15</v>
      </c>
      <c r="AA7" s="27"/>
      <c r="AB7" s="27"/>
      <c r="AC7" s="26">
        <v>48</v>
      </c>
      <c r="AD7" s="26">
        <v>15</v>
      </c>
      <c r="AE7" s="27"/>
      <c r="AF7" s="27"/>
      <c r="AG7" s="27"/>
      <c r="AH7" s="27"/>
      <c r="AI7" s="27">
        <f t="shared" si="4"/>
        <v>312</v>
      </c>
      <c r="AJ7" s="80">
        <v>2.5</v>
      </c>
      <c r="AK7" s="80">
        <v>8</v>
      </c>
      <c r="AL7" s="27"/>
      <c r="AM7" s="27"/>
      <c r="AN7" s="27"/>
      <c r="AO7" s="27"/>
      <c r="AP7" s="27"/>
    </row>
    <row r="8" spans="1:42" ht="14.4" x14ac:dyDescent="0.3">
      <c r="A8" s="25" t="s">
        <v>56</v>
      </c>
      <c r="B8" s="25" t="s">
        <v>137</v>
      </c>
      <c r="C8" s="25" t="s">
        <v>138</v>
      </c>
      <c r="D8" s="25" t="s">
        <v>144</v>
      </c>
      <c r="E8" s="26">
        <v>1</v>
      </c>
      <c r="F8" s="26">
        <v>1</v>
      </c>
      <c r="G8" s="26">
        <v>1</v>
      </c>
      <c r="H8" s="26">
        <v>1</v>
      </c>
      <c r="I8" s="26">
        <v>1</v>
      </c>
      <c r="J8" s="26">
        <v>1</v>
      </c>
      <c r="K8" s="26">
        <v>1</v>
      </c>
      <c r="L8" s="26">
        <v>0</v>
      </c>
      <c r="M8" s="26">
        <v>1</v>
      </c>
      <c r="N8" s="27"/>
      <c r="O8" s="27"/>
      <c r="P8" s="27"/>
      <c r="Q8" s="27"/>
      <c r="R8" s="27">
        <f t="shared" si="0"/>
        <v>8</v>
      </c>
      <c r="S8" s="26">
        <v>46</v>
      </c>
      <c r="T8" s="26">
        <v>0</v>
      </c>
      <c r="U8" s="26">
        <v>45</v>
      </c>
      <c r="V8" s="26">
        <v>3</v>
      </c>
      <c r="W8" s="26">
        <v>65</v>
      </c>
      <c r="X8" s="27">
        <f t="shared" si="5"/>
        <v>35</v>
      </c>
      <c r="Y8" s="26">
        <v>40</v>
      </c>
      <c r="Z8" s="26">
        <v>15</v>
      </c>
      <c r="AA8" s="27"/>
      <c r="AB8" s="27"/>
      <c r="AC8" s="26">
        <v>48</v>
      </c>
      <c r="AD8" s="26">
        <v>15</v>
      </c>
      <c r="AE8" s="27"/>
      <c r="AF8" s="27"/>
      <c r="AG8" s="27"/>
      <c r="AH8" s="27"/>
      <c r="AI8" s="27">
        <f t="shared" si="4"/>
        <v>312</v>
      </c>
      <c r="AJ8" s="80">
        <v>6.25</v>
      </c>
      <c r="AK8" s="28"/>
      <c r="AL8" s="27"/>
      <c r="AM8" s="27"/>
      <c r="AN8" s="27"/>
      <c r="AO8" s="27"/>
      <c r="AP8" s="27"/>
    </row>
    <row r="9" spans="1:42" ht="14.4" x14ac:dyDescent="0.3">
      <c r="A9" s="33" t="s">
        <v>56</v>
      </c>
      <c r="B9" s="33" t="s">
        <v>137</v>
      </c>
      <c r="C9" s="33" t="s">
        <v>138</v>
      </c>
      <c r="D9" s="33" t="s">
        <v>145</v>
      </c>
      <c r="E9" s="34">
        <v>1</v>
      </c>
      <c r="F9" s="34">
        <v>1</v>
      </c>
      <c r="G9" s="34">
        <v>1</v>
      </c>
      <c r="H9" s="34">
        <v>1</v>
      </c>
      <c r="I9" s="34">
        <v>1</v>
      </c>
      <c r="J9" s="34">
        <v>1</v>
      </c>
      <c r="K9" s="34">
        <v>1</v>
      </c>
      <c r="L9" s="34">
        <v>1</v>
      </c>
      <c r="M9" s="34">
        <v>1</v>
      </c>
      <c r="N9" s="34">
        <v>1</v>
      </c>
      <c r="O9" s="34">
        <v>1</v>
      </c>
      <c r="P9" s="35"/>
      <c r="Q9" s="35"/>
      <c r="R9" s="35">
        <f t="shared" si="0"/>
        <v>11</v>
      </c>
      <c r="S9" s="34">
        <v>50</v>
      </c>
      <c r="T9" s="34">
        <v>5</v>
      </c>
      <c r="U9" s="34">
        <v>60</v>
      </c>
      <c r="V9" s="34">
        <v>0</v>
      </c>
      <c r="W9" s="34">
        <v>60</v>
      </c>
      <c r="X9" s="34">
        <v>0</v>
      </c>
      <c r="Y9" s="34">
        <v>45</v>
      </c>
      <c r="Z9" s="34">
        <v>20</v>
      </c>
      <c r="AA9" s="34">
        <v>50</v>
      </c>
      <c r="AB9" s="34">
        <v>0</v>
      </c>
      <c r="AC9" s="34">
        <v>55</v>
      </c>
      <c r="AD9" s="34">
        <v>15</v>
      </c>
      <c r="AE9" s="34">
        <v>50</v>
      </c>
      <c r="AF9" s="34">
        <v>5</v>
      </c>
      <c r="AG9" s="34">
        <v>48</v>
      </c>
      <c r="AH9" s="34">
        <v>5</v>
      </c>
      <c r="AI9" s="35">
        <f t="shared" si="4"/>
        <v>468</v>
      </c>
      <c r="AJ9" s="81">
        <v>8.5</v>
      </c>
      <c r="AK9" s="36"/>
      <c r="AL9" s="35"/>
      <c r="AM9" s="35"/>
      <c r="AN9" s="35"/>
      <c r="AO9" s="35"/>
      <c r="AP9" s="35"/>
    </row>
    <row r="10" spans="1:42" ht="14.4" x14ac:dyDescent="0.3">
      <c r="A10" s="33" t="s">
        <v>56</v>
      </c>
      <c r="B10" s="33" t="s">
        <v>137</v>
      </c>
      <c r="C10" s="33" t="s">
        <v>138</v>
      </c>
      <c r="D10" s="33" t="s">
        <v>146</v>
      </c>
      <c r="E10" s="34">
        <v>1</v>
      </c>
      <c r="F10" s="34">
        <v>1</v>
      </c>
      <c r="G10" s="34">
        <v>1</v>
      </c>
      <c r="H10" s="34">
        <v>1</v>
      </c>
      <c r="I10" s="34">
        <v>1</v>
      </c>
      <c r="J10" s="34">
        <v>1</v>
      </c>
      <c r="K10" s="34">
        <v>1</v>
      </c>
      <c r="L10" s="34">
        <v>1</v>
      </c>
      <c r="M10" s="34">
        <v>1</v>
      </c>
      <c r="N10" s="34">
        <v>1</v>
      </c>
      <c r="O10" s="34">
        <v>1</v>
      </c>
      <c r="P10" s="35"/>
      <c r="Q10" s="35"/>
      <c r="R10" s="35">
        <f t="shared" si="0"/>
        <v>11</v>
      </c>
      <c r="S10" s="34">
        <v>50</v>
      </c>
      <c r="T10" s="34">
        <v>5</v>
      </c>
      <c r="U10" s="34">
        <v>60</v>
      </c>
      <c r="V10" s="34">
        <v>0</v>
      </c>
      <c r="W10" s="34">
        <v>60</v>
      </c>
      <c r="X10" s="34">
        <v>0</v>
      </c>
      <c r="Y10" s="34">
        <v>45</v>
      </c>
      <c r="Z10" s="34">
        <v>20</v>
      </c>
      <c r="AA10" s="34">
        <v>50</v>
      </c>
      <c r="AB10" s="34">
        <v>0</v>
      </c>
      <c r="AC10" s="34">
        <v>55</v>
      </c>
      <c r="AD10" s="34">
        <v>15</v>
      </c>
      <c r="AE10" s="34">
        <v>50</v>
      </c>
      <c r="AF10" s="34">
        <v>5</v>
      </c>
      <c r="AG10" s="34">
        <v>48</v>
      </c>
      <c r="AH10" s="34">
        <v>5</v>
      </c>
      <c r="AI10" s="35">
        <f t="shared" si="4"/>
        <v>468</v>
      </c>
      <c r="AJ10" s="81">
        <v>6.75</v>
      </c>
      <c r="AK10" s="36"/>
      <c r="AL10" s="35"/>
      <c r="AM10" s="35"/>
      <c r="AN10" s="35"/>
      <c r="AO10" s="35"/>
      <c r="AP10" s="35"/>
    </row>
    <row r="11" spans="1:42" ht="14.4" x14ac:dyDescent="0.3">
      <c r="A11" s="14" t="s">
        <v>56</v>
      </c>
      <c r="B11" s="14" t="s">
        <v>137</v>
      </c>
      <c r="C11" s="14" t="s">
        <v>138</v>
      </c>
      <c r="D11" s="14" t="s">
        <v>147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6"/>
      <c r="P11" s="16"/>
      <c r="Q11" s="16"/>
      <c r="R11" s="16">
        <f t="shared" si="0"/>
        <v>10</v>
      </c>
      <c r="S11" s="15">
        <v>46</v>
      </c>
      <c r="T11" s="15">
        <v>5</v>
      </c>
      <c r="U11" s="15">
        <v>45</v>
      </c>
      <c r="V11" s="15">
        <v>3</v>
      </c>
      <c r="W11" s="15">
        <v>40</v>
      </c>
      <c r="X11" s="15">
        <v>0</v>
      </c>
      <c r="Y11" s="15">
        <v>35</v>
      </c>
      <c r="Z11" s="15">
        <v>0</v>
      </c>
      <c r="AA11" s="15">
        <v>50</v>
      </c>
      <c r="AB11" s="15">
        <v>0</v>
      </c>
      <c r="AC11" s="15">
        <v>35</v>
      </c>
      <c r="AD11" s="15">
        <v>10</v>
      </c>
      <c r="AE11" s="15">
        <v>40</v>
      </c>
      <c r="AF11" s="15">
        <v>5</v>
      </c>
      <c r="AG11" s="16"/>
      <c r="AH11" s="16"/>
      <c r="AI11" s="16">
        <f t="shared" si="4"/>
        <v>314</v>
      </c>
      <c r="AJ11" s="82">
        <v>7</v>
      </c>
      <c r="AK11" s="18"/>
      <c r="AL11" s="16"/>
      <c r="AM11" s="16"/>
      <c r="AN11" s="16"/>
      <c r="AO11" s="16"/>
      <c r="AP11" s="16"/>
    </row>
    <row r="12" spans="1:42" ht="14.4" x14ac:dyDescent="0.3">
      <c r="A12" s="14" t="s">
        <v>56</v>
      </c>
      <c r="B12" s="14" t="s">
        <v>137</v>
      </c>
      <c r="C12" s="14" t="s">
        <v>138</v>
      </c>
      <c r="D12" s="14" t="s">
        <v>148</v>
      </c>
      <c r="E12" s="15">
        <v>1</v>
      </c>
      <c r="F12" s="15">
        <v>1</v>
      </c>
      <c r="G12" s="15">
        <v>1</v>
      </c>
      <c r="H12" s="15">
        <v>1</v>
      </c>
      <c r="I12" s="15">
        <v>0</v>
      </c>
      <c r="J12" s="15">
        <v>1</v>
      </c>
      <c r="K12" s="15">
        <v>1</v>
      </c>
      <c r="L12" s="15">
        <v>1</v>
      </c>
      <c r="M12" s="15">
        <v>1</v>
      </c>
      <c r="N12" s="15">
        <v>1</v>
      </c>
      <c r="O12" s="16"/>
      <c r="P12" s="16"/>
      <c r="Q12" s="16"/>
      <c r="R12" s="16">
        <f t="shared" si="0"/>
        <v>9</v>
      </c>
      <c r="S12" s="15">
        <v>46</v>
      </c>
      <c r="T12" s="15">
        <v>5</v>
      </c>
      <c r="U12" s="15">
        <v>45</v>
      </c>
      <c r="V12" s="15">
        <v>3</v>
      </c>
      <c r="W12" s="15">
        <v>40</v>
      </c>
      <c r="X12" s="15">
        <v>0</v>
      </c>
      <c r="Y12" s="15">
        <v>35</v>
      </c>
      <c r="Z12" s="15">
        <v>0</v>
      </c>
      <c r="AA12" s="15">
        <v>50</v>
      </c>
      <c r="AB12" s="15">
        <v>0</v>
      </c>
      <c r="AC12" s="15">
        <v>35</v>
      </c>
      <c r="AD12" s="15">
        <v>10</v>
      </c>
      <c r="AE12" s="15">
        <v>40</v>
      </c>
      <c r="AF12" s="15">
        <v>5</v>
      </c>
      <c r="AG12" s="16"/>
      <c r="AH12" s="16"/>
      <c r="AI12" s="16">
        <f t="shared" si="4"/>
        <v>314</v>
      </c>
      <c r="AJ12" s="82">
        <v>5.5</v>
      </c>
      <c r="AK12" s="18"/>
      <c r="AL12" s="16"/>
      <c r="AM12" s="16"/>
      <c r="AN12" s="16"/>
      <c r="AO12" s="16"/>
      <c r="AP12" s="16"/>
    </row>
    <row r="13" spans="1:42" ht="14.4" x14ac:dyDescent="0.3">
      <c r="A13" s="45" t="s">
        <v>56</v>
      </c>
      <c r="B13" s="45" t="s">
        <v>137</v>
      </c>
      <c r="C13" s="45" t="s">
        <v>138</v>
      </c>
      <c r="D13" s="45" t="s">
        <v>149</v>
      </c>
      <c r="E13" s="46">
        <v>1</v>
      </c>
      <c r="F13" s="46">
        <v>1</v>
      </c>
      <c r="G13" s="46">
        <v>1</v>
      </c>
      <c r="H13" s="46">
        <v>1</v>
      </c>
      <c r="I13" s="46">
        <v>0</v>
      </c>
      <c r="J13" s="46">
        <v>1</v>
      </c>
      <c r="K13" s="46">
        <v>1</v>
      </c>
      <c r="L13" s="46">
        <v>1</v>
      </c>
      <c r="M13" s="46">
        <v>0</v>
      </c>
      <c r="N13" s="47"/>
      <c r="O13" s="47"/>
      <c r="P13" s="47"/>
      <c r="Q13" s="47"/>
      <c r="R13" s="47">
        <f t="shared" si="0"/>
        <v>7</v>
      </c>
      <c r="S13" s="46">
        <v>40</v>
      </c>
      <c r="T13" s="46">
        <v>0</v>
      </c>
      <c r="U13" s="46">
        <v>55</v>
      </c>
      <c r="V13" s="46">
        <v>3</v>
      </c>
      <c r="W13" s="46">
        <v>65</v>
      </c>
      <c r="X13" s="46">
        <v>5</v>
      </c>
      <c r="Y13" s="46">
        <v>40</v>
      </c>
      <c r="Z13" s="46">
        <v>0</v>
      </c>
      <c r="AA13" s="47"/>
      <c r="AB13" s="47"/>
      <c r="AC13" s="46">
        <v>55</v>
      </c>
      <c r="AD13" s="47">
        <f t="shared" ref="AD13:AD14" si="6">5+15</f>
        <v>20</v>
      </c>
      <c r="AE13" s="47"/>
      <c r="AF13" s="47"/>
      <c r="AG13" s="47"/>
      <c r="AH13" s="47"/>
      <c r="AI13" s="47">
        <f t="shared" si="4"/>
        <v>283</v>
      </c>
      <c r="AJ13" s="83">
        <v>5.75</v>
      </c>
      <c r="AK13" s="49"/>
      <c r="AL13" s="47"/>
      <c r="AM13" s="47"/>
      <c r="AN13" s="47"/>
      <c r="AO13" s="47"/>
      <c r="AP13" s="47"/>
    </row>
    <row r="14" spans="1:42" ht="14.4" x14ac:dyDescent="0.3">
      <c r="A14" s="45" t="s">
        <v>56</v>
      </c>
      <c r="B14" s="45" t="s">
        <v>137</v>
      </c>
      <c r="C14" s="45" t="s">
        <v>138</v>
      </c>
      <c r="D14" s="45" t="s">
        <v>150</v>
      </c>
      <c r="E14" s="46">
        <v>1</v>
      </c>
      <c r="F14" s="46">
        <v>1</v>
      </c>
      <c r="G14" s="46">
        <v>1</v>
      </c>
      <c r="H14" s="46">
        <v>1</v>
      </c>
      <c r="I14" s="46">
        <v>0</v>
      </c>
      <c r="J14" s="46">
        <v>1</v>
      </c>
      <c r="K14" s="46">
        <v>1</v>
      </c>
      <c r="L14" s="46">
        <v>1</v>
      </c>
      <c r="M14" s="46">
        <v>0</v>
      </c>
      <c r="N14" s="47"/>
      <c r="O14" s="47"/>
      <c r="P14" s="47"/>
      <c r="Q14" s="47"/>
      <c r="R14" s="47">
        <f t="shared" si="0"/>
        <v>7</v>
      </c>
      <c r="S14" s="46">
        <v>40</v>
      </c>
      <c r="T14" s="46">
        <v>0</v>
      </c>
      <c r="U14" s="46">
        <v>55</v>
      </c>
      <c r="V14" s="46">
        <v>3</v>
      </c>
      <c r="W14" s="46">
        <v>65</v>
      </c>
      <c r="X14" s="46">
        <v>5</v>
      </c>
      <c r="Y14" s="46">
        <v>40</v>
      </c>
      <c r="Z14" s="46">
        <v>0</v>
      </c>
      <c r="AA14" s="47"/>
      <c r="AB14" s="47"/>
      <c r="AC14" s="46">
        <v>55</v>
      </c>
      <c r="AD14" s="47">
        <f t="shared" si="6"/>
        <v>20</v>
      </c>
      <c r="AE14" s="47"/>
      <c r="AF14" s="47"/>
      <c r="AG14" s="47"/>
      <c r="AH14" s="47"/>
      <c r="AI14" s="47">
        <f t="shared" si="4"/>
        <v>283</v>
      </c>
      <c r="AJ14" s="83">
        <v>6</v>
      </c>
      <c r="AK14" s="49"/>
      <c r="AL14" s="47"/>
      <c r="AM14" s="47"/>
      <c r="AN14" s="47"/>
      <c r="AO14" s="47"/>
      <c r="AP14" s="47"/>
    </row>
    <row r="15" spans="1:42" ht="14.4" x14ac:dyDescent="0.3">
      <c r="A15" s="37" t="s">
        <v>56</v>
      </c>
      <c r="B15" s="37" t="s">
        <v>137</v>
      </c>
      <c r="C15" s="37" t="s">
        <v>138</v>
      </c>
      <c r="D15" s="37" t="s">
        <v>151</v>
      </c>
      <c r="E15" s="38">
        <v>0</v>
      </c>
      <c r="F15" s="38">
        <v>1</v>
      </c>
      <c r="G15" s="38">
        <v>1</v>
      </c>
      <c r="H15" s="38">
        <v>0</v>
      </c>
      <c r="I15" s="38">
        <v>0</v>
      </c>
      <c r="J15" s="38">
        <v>1</v>
      </c>
      <c r="K15" s="38">
        <v>0</v>
      </c>
      <c r="L15" s="38">
        <v>0</v>
      </c>
      <c r="M15" s="38">
        <v>0</v>
      </c>
      <c r="N15" s="38">
        <v>0</v>
      </c>
      <c r="O15" s="38">
        <v>1</v>
      </c>
      <c r="P15" s="38">
        <v>1</v>
      </c>
      <c r="Q15" s="39"/>
      <c r="R15" s="39">
        <f t="shared" si="0"/>
        <v>5</v>
      </c>
      <c r="S15" s="38">
        <v>46</v>
      </c>
      <c r="T15" s="38">
        <v>0</v>
      </c>
      <c r="U15" s="39"/>
      <c r="V15" s="39"/>
      <c r="W15" s="38">
        <v>40</v>
      </c>
      <c r="X15" s="38">
        <v>0</v>
      </c>
      <c r="Y15" s="39"/>
      <c r="Z15" s="39"/>
      <c r="AA15" s="39"/>
      <c r="AB15" s="39"/>
      <c r="AC15" s="39"/>
      <c r="AD15" s="39"/>
      <c r="AE15" s="38">
        <v>50</v>
      </c>
      <c r="AF15" s="38">
        <v>5</v>
      </c>
      <c r="AG15" s="38">
        <v>50</v>
      </c>
      <c r="AH15" s="38">
        <v>0</v>
      </c>
      <c r="AI15" s="39">
        <f t="shared" si="4"/>
        <v>191</v>
      </c>
      <c r="AJ15" s="84">
        <v>7.75</v>
      </c>
      <c r="AK15" s="40"/>
      <c r="AL15" s="39"/>
      <c r="AM15" s="39"/>
      <c r="AN15" s="39"/>
      <c r="AO15" s="39"/>
      <c r="AP15" s="39"/>
    </row>
    <row r="16" spans="1:42" ht="14.4" x14ac:dyDescent="0.3">
      <c r="A16" s="73" t="s">
        <v>56</v>
      </c>
      <c r="B16" s="73" t="s">
        <v>137</v>
      </c>
      <c r="C16" s="73" t="s">
        <v>138</v>
      </c>
      <c r="D16" s="73" t="s">
        <v>152</v>
      </c>
      <c r="E16" s="74">
        <v>0</v>
      </c>
      <c r="F16" s="74">
        <v>1</v>
      </c>
      <c r="G16" s="74">
        <v>1</v>
      </c>
      <c r="H16" s="74">
        <v>0</v>
      </c>
      <c r="I16" s="74">
        <v>0</v>
      </c>
      <c r="J16" s="74">
        <v>0</v>
      </c>
      <c r="K16" s="74">
        <v>1</v>
      </c>
      <c r="L16" s="74">
        <v>1</v>
      </c>
      <c r="M16" s="74">
        <v>0</v>
      </c>
      <c r="N16" s="74">
        <v>0</v>
      </c>
      <c r="O16" s="74">
        <v>0</v>
      </c>
      <c r="P16" s="74">
        <v>1</v>
      </c>
      <c r="Q16" s="75"/>
      <c r="R16" s="75">
        <f t="shared" si="0"/>
        <v>5</v>
      </c>
      <c r="S16" s="74">
        <v>50</v>
      </c>
      <c r="T16" s="74">
        <v>3</v>
      </c>
      <c r="U16" s="74">
        <v>60</v>
      </c>
      <c r="V16" s="74">
        <v>5</v>
      </c>
      <c r="W16" s="74">
        <v>65</v>
      </c>
      <c r="X16" s="74">
        <v>5</v>
      </c>
      <c r="Y16" s="74">
        <v>45</v>
      </c>
      <c r="Z16" s="74">
        <v>0</v>
      </c>
      <c r="AA16" s="74">
        <v>55</v>
      </c>
      <c r="AB16" s="74">
        <v>0</v>
      </c>
      <c r="AC16" s="74">
        <v>55</v>
      </c>
      <c r="AD16" s="74">
        <v>15</v>
      </c>
      <c r="AE16" s="74">
        <v>50</v>
      </c>
      <c r="AF16" s="74">
        <v>3</v>
      </c>
      <c r="AG16" s="74">
        <v>50</v>
      </c>
      <c r="AH16" s="74">
        <v>0</v>
      </c>
      <c r="AI16" s="75">
        <f t="shared" si="4"/>
        <v>461</v>
      </c>
      <c r="AJ16" s="85">
        <v>6.75</v>
      </c>
      <c r="AK16" s="76"/>
      <c r="AL16" s="75"/>
      <c r="AM16" s="75"/>
      <c r="AN16" s="75"/>
      <c r="AO16" s="75"/>
      <c r="AP16" s="75"/>
    </row>
    <row r="17" spans="1:42" ht="14.4" x14ac:dyDescent="0.3">
      <c r="A17" s="73" t="s">
        <v>56</v>
      </c>
      <c r="B17" s="73" t="s">
        <v>137</v>
      </c>
      <c r="C17" s="73" t="s">
        <v>138</v>
      </c>
      <c r="D17" s="73" t="s">
        <v>153</v>
      </c>
      <c r="E17" s="74">
        <v>1</v>
      </c>
      <c r="F17" s="74">
        <v>1</v>
      </c>
      <c r="G17" s="74">
        <v>1</v>
      </c>
      <c r="H17" s="74">
        <v>0</v>
      </c>
      <c r="I17" s="74">
        <v>0</v>
      </c>
      <c r="J17" s="74">
        <v>1</v>
      </c>
      <c r="K17" s="74">
        <v>1</v>
      </c>
      <c r="L17" s="74">
        <v>1</v>
      </c>
      <c r="M17" s="74">
        <v>1</v>
      </c>
      <c r="N17" s="74">
        <v>1</v>
      </c>
      <c r="O17" s="74">
        <v>0</v>
      </c>
      <c r="P17" s="74">
        <v>1</v>
      </c>
      <c r="Q17" s="75"/>
      <c r="R17" s="75">
        <f t="shared" si="0"/>
        <v>9</v>
      </c>
      <c r="S17" s="74">
        <v>50</v>
      </c>
      <c r="T17" s="74">
        <v>3</v>
      </c>
      <c r="U17" s="74">
        <v>60</v>
      </c>
      <c r="V17" s="74">
        <v>5</v>
      </c>
      <c r="W17" s="74">
        <v>65</v>
      </c>
      <c r="X17" s="74">
        <v>5</v>
      </c>
      <c r="Y17" s="74">
        <v>45</v>
      </c>
      <c r="Z17" s="74">
        <v>0</v>
      </c>
      <c r="AA17" s="74">
        <v>55</v>
      </c>
      <c r="AB17" s="74">
        <v>0</v>
      </c>
      <c r="AC17" s="74">
        <v>55</v>
      </c>
      <c r="AD17" s="74">
        <v>15</v>
      </c>
      <c r="AE17" s="74">
        <v>50</v>
      </c>
      <c r="AF17" s="74">
        <v>3</v>
      </c>
      <c r="AG17" s="74">
        <v>50</v>
      </c>
      <c r="AH17" s="74">
        <v>0</v>
      </c>
      <c r="AI17" s="75">
        <f t="shared" si="4"/>
        <v>461</v>
      </c>
      <c r="AJ17" s="85">
        <v>7.9</v>
      </c>
      <c r="AK17" s="76"/>
      <c r="AL17" s="75"/>
      <c r="AM17" s="75"/>
      <c r="AN17" s="75"/>
      <c r="AO17" s="75"/>
      <c r="AP17" s="75"/>
    </row>
    <row r="18" spans="1:42" ht="14.4" x14ac:dyDescent="0.3">
      <c r="A18" s="86" t="s">
        <v>56</v>
      </c>
      <c r="B18" s="86" t="s">
        <v>137</v>
      </c>
      <c r="C18" s="86" t="s">
        <v>138</v>
      </c>
      <c r="D18" s="86" t="s">
        <v>154</v>
      </c>
      <c r="E18" s="87">
        <v>0</v>
      </c>
      <c r="F18" s="87">
        <v>1</v>
      </c>
      <c r="G18" s="87">
        <v>1</v>
      </c>
      <c r="H18" s="87">
        <v>1</v>
      </c>
      <c r="I18" s="87">
        <v>1</v>
      </c>
      <c r="J18" s="87">
        <v>1</v>
      </c>
      <c r="K18" s="87">
        <v>1</v>
      </c>
      <c r="L18" s="87">
        <v>1</v>
      </c>
      <c r="M18" s="87">
        <v>1</v>
      </c>
      <c r="N18" s="87">
        <v>1</v>
      </c>
      <c r="O18" s="87">
        <v>1</v>
      </c>
      <c r="P18" s="88"/>
      <c r="Q18" s="88"/>
      <c r="R18" s="88">
        <f t="shared" si="0"/>
        <v>10</v>
      </c>
      <c r="S18" s="87">
        <v>48</v>
      </c>
      <c r="T18" s="87">
        <v>7</v>
      </c>
      <c r="U18" s="87">
        <v>53</v>
      </c>
      <c r="V18" s="87">
        <v>0</v>
      </c>
      <c r="W18" s="87">
        <v>55</v>
      </c>
      <c r="X18" s="87">
        <v>0</v>
      </c>
      <c r="Y18" s="87">
        <v>40</v>
      </c>
      <c r="Z18" s="87">
        <v>0</v>
      </c>
      <c r="AA18" s="87">
        <v>20</v>
      </c>
      <c r="AB18" s="87">
        <v>0</v>
      </c>
      <c r="AC18" s="87">
        <v>25</v>
      </c>
      <c r="AD18" s="87">
        <v>0</v>
      </c>
      <c r="AE18" s="87">
        <v>43</v>
      </c>
      <c r="AF18" s="87">
        <v>0</v>
      </c>
      <c r="AG18" s="87">
        <v>35</v>
      </c>
      <c r="AH18" s="87">
        <v>5</v>
      </c>
      <c r="AI18" s="88">
        <f t="shared" si="4"/>
        <v>331</v>
      </c>
      <c r="AJ18" s="89">
        <v>5.5</v>
      </c>
      <c r="AK18" s="90"/>
      <c r="AL18" s="88"/>
      <c r="AM18" s="88"/>
      <c r="AN18" s="88"/>
      <c r="AO18" s="88"/>
      <c r="AP18" s="88"/>
    </row>
    <row r="19" spans="1:42" ht="14.4" x14ac:dyDescent="0.3">
      <c r="A19" s="86" t="s">
        <v>56</v>
      </c>
      <c r="B19" s="86" t="s">
        <v>137</v>
      </c>
      <c r="C19" s="86" t="s">
        <v>138</v>
      </c>
      <c r="D19" s="86" t="s">
        <v>155</v>
      </c>
      <c r="E19" s="87">
        <v>1</v>
      </c>
      <c r="F19" s="87">
        <v>1</v>
      </c>
      <c r="G19" s="87">
        <v>1</v>
      </c>
      <c r="H19" s="87">
        <v>1</v>
      </c>
      <c r="I19" s="87">
        <v>0</v>
      </c>
      <c r="J19" s="87">
        <v>1</v>
      </c>
      <c r="K19" s="87">
        <v>1</v>
      </c>
      <c r="L19" s="87">
        <v>1</v>
      </c>
      <c r="M19" s="87">
        <v>0</v>
      </c>
      <c r="N19" s="87">
        <v>1</v>
      </c>
      <c r="O19" s="87">
        <v>1</v>
      </c>
      <c r="P19" s="88"/>
      <c r="Q19" s="88"/>
      <c r="R19" s="88">
        <f t="shared" si="0"/>
        <v>9</v>
      </c>
      <c r="S19" s="87">
        <v>48</v>
      </c>
      <c r="T19" s="87">
        <v>7</v>
      </c>
      <c r="U19" s="87">
        <v>53</v>
      </c>
      <c r="V19" s="87">
        <v>0</v>
      </c>
      <c r="W19" s="87">
        <v>55</v>
      </c>
      <c r="X19" s="87">
        <v>0</v>
      </c>
      <c r="Y19" s="87">
        <v>40</v>
      </c>
      <c r="Z19" s="87">
        <v>0</v>
      </c>
      <c r="AA19" s="87">
        <v>20</v>
      </c>
      <c r="AB19" s="87">
        <v>0</v>
      </c>
      <c r="AC19" s="87">
        <v>25</v>
      </c>
      <c r="AD19" s="87">
        <v>0</v>
      </c>
      <c r="AE19" s="87">
        <v>43</v>
      </c>
      <c r="AF19" s="87">
        <v>0</v>
      </c>
      <c r="AG19" s="87">
        <v>35</v>
      </c>
      <c r="AH19" s="87">
        <v>5</v>
      </c>
      <c r="AI19" s="88">
        <f t="shared" si="4"/>
        <v>331</v>
      </c>
      <c r="AJ19" s="89">
        <v>3.5</v>
      </c>
      <c r="AK19" s="90"/>
      <c r="AL19" s="88"/>
      <c r="AM19" s="88"/>
      <c r="AN19" s="88"/>
      <c r="AO19" s="88"/>
      <c r="AP19" s="88"/>
    </row>
    <row r="20" spans="1:42" ht="14.4" x14ac:dyDescent="0.3">
      <c r="A20" s="10" t="s">
        <v>56</v>
      </c>
      <c r="B20" s="10" t="s">
        <v>137</v>
      </c>
      <c r="C20" s="10" t="s">
        <v>138</v>
      </c>
      <c r="D20" s="91" t="s">
        <v>156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1">
        <v>0</v>
      </c>
      <c r="N20" s="12"/>
      <c r="O20" s="12"/>
      <c r="P20" s="12"/>
      <c r="Q20" s="12"/>
      <c r="R20" s="12">
        <f t="shared" si="0"/>
        <v>8</v>
      </c>
      <c r="S20" s="11">
        <v>50</v>
      </c>
      <c r="T20" s="12">
        <f t="shared" ref="T20:T21" si="7">5+0+5</f>
        <v>10</v>
      </c>
      <c r="U20" s="11">
        <v>60</v>
      </c>
      <c r="V20" s="11">
        <v>5</v>
      </c>
      <c r="W20" s="11">
        <v>65</v>
      </c>
      <c r="X20" s="11">
        <f t="shared" ref="X20:X21" si="8">5+30</f>
        <v>35</v>
      </c>
      <c r="Y20" s="11">
        <v>45</v>
      </c>
      <c r="Z20" s="12">
        <f t="shared" ref="Z20:Z21" si="9">5+3+20</f>
        <v>28</v>
      </c>
      <c r="AA20" s="11">
        <v>55</v>
      </c>
      <c r="AB20" s="11">
        <v>5</v>
      </c>
      <c r="AC20" s="11">
        <v>55</v>
      </c>
      <c r="AD20" s="11">
        <v>20</v>
      </c>
      <c r="AE20" s="11">
        <v>50</v>
      </c>
      <c r="AF20" s="11">
        <v>10</v>
      </c>
      <c r="AG20" s="11">
        <v>50</v>
      </c>
      <c r="AH20" s="11">
        <v>10</v>
      </c>
      <c r="AI20" s="12">
        <f t="shared" si="4"/>
        <v>553</v>
      </c>
      <c r="AJ20" s="92">
        <v>8</v>
      </c>
      <c r="AK20" s="13"/>
      <c r="AL20" s="12"/>
      <c r="AM20" s="12"/>
      <c r="AN20" s="12"/>
      <c r="AO20" s="12"/>
      <c r="AP20" s="12"/>
    </row>
    <row r="21" spans="1:42" ht="14.4" x14ac:dyDescent="0.3">
      <c r="A21" s="10" t="s">
        <v>56</v>
      </c>
      <c r="B21" s="10" t="s">
        <v>137</v>
      </c>
      <c r="C21" s="10" t="s">
        <v>141</v>
      </c>
      <c r="D21" s="10" t="s">
        <v>157</v>
      </c>
      <c r="E21" s="11">
        <v>1</v>
      </c>
      <c r="F21" s="11">
        <v>1</v>
      </c>
      <c r="G21" s="11">
        <v>1</v>
      </c>
      <c r="H21" s="11">
        <v>1</v>
      </c>
      <c r="I21" s="11">
        <v>1</v>
      </c>
      <c r="J21" s="11">
        <v>1</v>
      </c>
      <c r="K21" s="11">
        <v>1</v>
      </c>
      <c r="L21" s="11">
        <v>1</v>
      </c>
      <c r="M21" s="11">
        <v>0</v>
      </c>
      <c r="N21" s="12"/>
      <c r="O21" s="12"/>
      <c r="P21" s="12"/>
      <c r="Q21" s="12"/>
      <c r="R21" s="12">
        <f t="shared" si="0"/>
        <v>8</v>
      </c>
      <c r="S21" s="11">
        <v>50</v>
      </c>
      <c r="T21" s="12">
        <f t="shared" si="7"/>
        <v>10</v>
      </c>
      <c r="U21" s="11">
        <v>60</v>
      </c>
      <c r="V21" s="11">
        <v>5</v>
      </c>
      <c r="W21" s="11">
        <v>65</v>
      </c>
      <c r="X21" s="11">
        <f t="shared" si="8"/>
        <v>35</v>
      </c>
      <c r="Y21" s="11">
        <v>45</v>
      </c>
      <c r="Z21" s="12">
        <f t="shared" si="9"/>
        <v>28</v>
      </c>
      <c r="AA21" s="11">
        <v>55</v>
      </c>
      <c r="AB21" s="11">
        <v>5</v>
      </c>
      <c r="AC21" s="11">
        <v>55</v>
      </c>
      <c r="AD21" s="11">
        <v>20</v>
      </c>
      <c r="AE21" s="11">
        <v>50</v>
      </c>
      <c r="AF21" s="11">
        <v>10</v>
      </c>
      <c r="AG21" s="11">
        <v>50</v>
      </c>
      <c r="AH21" s="11">
        <v>10</v>
      </c>
      <c r="AI21" s="12">
        <f t="shared" si="4"/>
        <v>553</v>
      </c>
      <c r="AJ21" s="92">
        <v>8</v>
      </c>
      <c r="AK21" s="13"/>
      <c r="AL21" s="12"/>
      <c r="AM21" s="12"/>
      <c r="AN21" s="12"/>
      <c r="AO21" s="12"/>
      <c r="AP21" s="12"/>
    </row>
    <row r="22" spans="1:42" ht="14.4" x14ac:dyDescent="0.3">
      <c r="A22" s="14" t="s">
        <v>56</v>
      </c>
      <c r="B22" s="14" t="s">
        <v>137</v>
      </c>
      <c r="C22" s="14" t="s">
        <v>138</v>
      </c>
      <c r="D22" s="14" t="s">
        <v>158</v>
      </c>
      <c r="E22" s="15">
        <v>1</v>
      </c>
      <c r="F22" s="15">
        <v>1</v>
      </c>
      <c r="G22" s="15">
        <v>1</v>
      </c>
      <c r="H22" s="15">
        <v>1</v>
      </c>
      <c r="I22" s="15">
        <v>0</v>
      </c>
      <c r="J22" s="15">
        <v>1</v>
      </c>
      <c r="K22" s="15">
        <v>1</v>
      </c>
      <c r="L22" s="15">
        <v>1</v>
      </c>
      <c r="M22" s="15">
        <v>1</v>
      </c>
      <c r="N22" s="15">
        <v>0</v>
      </c>
      <c r="O22" s="15">
        <v>0</v>
      </c>
      <c r="P22" s="15">
        <v>1</v>
      </c>
      <c r="Q22" s="16"/>
      <c r="R22" s="16">
        <f t="shared" si="0"/>
        <v>9</v>
      </c>
      <c r="S22" s="15">
        <v>35</v>
      </c>
      <c r="T22" s="15">
        <v>0</v>
      </c>
      <c r="U22" s="15">
        <v>45</v>
      </c>
      <c r="V22" s="15">
        <v>0</v>
      </c>
      <c r="W22" s="15">
        <v>55</v>
      </c>
      <c r="X22" s="15">
        <v>0</v>
      </c>
      <c r="Y22" s="15">
        <v>45</v>
      </c>
      <c r="Z22" s="15">
        <v>0</v>
      </c>
      <c r="AA22" s="15">
        <v>60</v>
      </c>
      <c r="AB22" s="15">
        <v>5</v>
      </c>
      <c r="AC22" s="15">
        <v>55</v>
      </c>
      <c r="AD22" s="15">
        <v>5</v>
      </c>
      <c r="AE22" s="16"/>
      <c r="AF22" s="16"/>
      <c r="AG22" s="15">
        <v>50</v>
      </c>
      <c r="AH22" s="15">
        <v>0</v>
      </c>
      <c r="AI22" s="16">
        <f t="shared" si="4"/>
        <v>355</v>
      </c>
      <c r="AJ22" s="82">
        <v>7.75</v>
      </c>
      <c r="AK22" s="18"/>
      <c r="AL22" s="16"/>
      <c r="AM22" s="16"/>
      <c r="AN22" s="16"/>
      <c r="AO22" s="16"/>
      <c r="AP22" s="16"/>
    </row>
    <row r="23" spans="1:42" ht="14.4" x14ac:dyDescent="0.3">
      <c r="A23" s="14" t="s">
        <v>56</v>
      </c>
      <c r="B23" s="14" t="s">
        <v>137</v>
      </c>
      <c r="C23" s="14" t="s">
        <v>138</v>
      </c>
      <c r="D23" s="14" t="s">
        <v>159</v>
      </c>
      <c r="E23" s="15">
        <v>0</v>
      </c>
      <c r="F23" s="15">
        <v>0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0</v>
      </c>
      <c r="O23" s="15">
        <v>0</v>
      </c>
      <c r="P23" s="15">
        <v>1</v>
      </c>
      <c r="Q23" s="16"/>
      <c r="R23" s="16">
        <f t="shared" si="0"/>
        <v>8</v>
      </c>
      <c r="S23" s="15">
        <v>35</v>
      </c>
      <c r="T23" s="15">
        <v>0</v>
      </c>
      <c r="U23" s="15">
        <v>45</v>
      </c>
      <c r="V23" s="15">
        <v>0</v>
      </c>
      <c r="W23" s="15">
        <v>55</v>
      </c>
      <c r="X23" s="15">
        <v>0</v>
      </c>
      <c r="Y23" s="15">
        <v>45</v>
      </c>
      <c r="Z23" s="15">
        <v>0</v>
      </c>
      <c r="AA23" s="15">
        <v>60</v>
      </c>
      <c r="AB23" s="15">
        <v>5</v>
      </c>
      <c r="AC23" s="15">
        <v>55</v>
      </c>
      <c r="AD23" s="15">
        <v>5</v>
      </c>
      <c r="AE23" s="16"/>
      <c r="AF23" s="16"/>
      <c r="AG23" s="15">
        <v>50</v>
      </c>
      <c r="AH23" s="15">
        <v>0</v>
      </c>
      <c r="AI23" s="16">
        <f t="shared" si="4"/>
        <v>355</v>
      </c>
      <c r="AJ23" s="82">
        <v>7.25</v>
      </c>
      <c r="AK23" s="18"/>
      <c r="AL23" s="16"/>
      <c r="AM23" s="16"/>
      <c r="AN23" s="16"/>
      <c r="AO23" s="16"/>
      <c r="AP23" s="16"/>
    </row>
    <row r="24" spans="1:42" ht="14.4" x14ac:dyDescent="0.3">
      <c r="A24" s="25" t="s">
        <v>56</v>
      </c>
      <c r="B24" s="25" t="s">
        <v>137</v>
      </c>
      <c r="C24" s="25" t="s">
        <v>138</v>
      </c>
      <c r="D24" s="25" t="s">
        <v>160</v>
      </c>
      <c r="E24" s="26">
        <v>1</v>
      </c>
      <c r="F24" s="26">
        <v>1</v>
      </c>
      <c r="G24" s="26">
        <v>1</v>
      </c>
      <c r="H24" s="26">
        <v>1</v>
      </c>
      <c r="I24" s="26">
        <v>0</v>
      </c>
      <c r="J24" s="26">
        <v>1</v>
      </c>
      <c r="K24" s="26">
        <v>1</v>
      </c>
      <c r="L24" s="26">
        <v>1</v>
      </c>
      <c r="M24" s="26">
        <v>1</v>
      </c>
      <c r="N24" s="27"/>
      <c r="O24" s="27"/>
      <c r="P24" s="27"/>
      <c r="Q24" s="27"/>
      <c r="R24" s="27">
        <f t="shared" si="0"/>
        <v>8</v>
      </c>
      <c r="S24" s="26">
        <v>20</v>
      </c>
      <c r="T24" s="26">
        <v>0</v>
      </c>
      <c r="U24" s="26">
        <v>55</v>
      </c>
      <c r="V24" s="26">
        <v>0</v>
      </c>
      <c r="W24" s="26">
        <v>65</v>
      </c>
      <c r="X24" s="26">
        <v>5</v>
      </c>
      <c r="Y24" s="26">
        <v>45</v>
      </c>
      <c r="Z24" s="26">
        <v>20</v>
      </c>
      <c r="AA24" s="26">
        <v>40</v>
      </c>
      <c r="AB24" s="26">
        <v>20</v>
      </c>
      <c r="AC24" s="26">
        <v>30</v>
      </c>
      <c r="AD24" s="27">
        <f>5+5</f>
        <v>10</v>
      </c>
      <c r="AE24" s="27"/>
      <c r="AF24" s="27"/>
      <c r="AG24" s="27"/>
      <c r="AH24" s="27"/>
      <c r="AI24" s="27">
        <f t="shared" si="4"/>
        <v>310</v>
      </c>
      <c r="AJ24" s="80">
        <v>3.5</v>
      </c>
      <c r="AK24" s="28"/>
      <c r="AL24" s="27"/>
      <c r="AM24" s="27"/>
      <c r="AN24" s="27"/>
      <c r="AO24" s="27"/>
      <c r="AP24" s="27"/>
    </row>
    <row r="25" spans="1:42" ht="14.4" x14ac:dyDescent="0.3">
      <c r="A25" s="25" t="s">
        <v>56</v>
      </c>
      <c r="B25" s="25" t="s">
        <v>137</v>
      </c>
      <c r="C25" s="25" t="s">
        <v>138</v>
      </c>
      <c r="D25" s="25" t="s">
        <v>161</v>
      </c>
      <c r="E25" s="26">
        <v>1</v>
      </c>
      <c r="F25" s="26">
        <v>1</v>
      </c>
      <c r="G25" s="26">
        <v>1</v>
      </c>
      <c r="H25" s="26">
        <v>1</v>
      </c>
      <c r="I25" s="26">
        <v>1</v>
      </c>
      <c r="J25" s="26">
        <v>1</v>
      </c>
      <c r="K25" s="26">
        <v>0</v>
      </c>
      <c r="L25" s="26">
        <v>1</v>
      </c>
      <c r="M25" s="26">
        <v>0</v>
      </c>
      <c r="N25" s="27"/>
      <c r="O25" s="27"/>
      <c r="P25" s="27"/>
      <c r="Q25" s="27"/>
      <c r="R25" s="27">
        <f t="shared" si="0"/>
        <v>7</v>
      </c>
      <c r="S25" s="26">
        <v>28</v>
      </c>
      <c r="T25" s="26">
        <v>0</v>
      </c>
      <c r="U25" s="26">
        <v>58</v>
      </c>
      <c r="V25" s="26">
        <v>0</v>
      </c>
      <c r="W25" s="26">
        <v>65</v>
      </c>
      <c r="X25" s="26">
        <v>5</v>
      </c>
      <c r="Y25" s="26">
        <v>45</v>
      </c>
      <c r="Z25" s="26">
        <v>20</v>
      </c>
      <c r="AA25" s="26">
        <v>40</v>
      </c>
      <c r="AB25" s="26">
        <v>20</v>
      </c>
      <c r="AC25" s="26">
        <v>30</v>
      </c>
      <c r="AD25" s="26">
        <v>10</v>
      </c>
      <c r="AE25" s="27"/>
      <c r="AF25" s="27"/>
      <c r="AG25" s="27"/>
      <c r="AH25" s="27"/>
      <c r="AI25" s="27">
        <f t="shared" si="4"/>
        <v>321</v>
      </c>
      <c r="AJ25" s="80">
        <v>5.5</v>
      </c>
      <c r="AK25" s="28"/>
      <c r="AL25" s="27"/>
      <c r="AM25" s="27"/>
      <c r="AN25" s="27"/>
      <c r="AO25" s="27"/>
      <c r="AP25" s="27"/>
    </row>
    <row r="26" spans="1:42" ht="14.4" x14ac:dyDescent="0.3">
      <c r="A26" s="29" t="s">
        <v>56</v>
      </c>
      <c r="B26" s="29" t="s">
        <v>137</v>
      </c>
      <c r="C26" s="29" t="s">
        <v>138</v>
      </c>
      <c r="D26" s="29" t="s">
        <v>162</v>
      </c>
      <c r="E26" s="30">
        <v>1</v>
      </c>
      <c r="F26" s="30">
        <v>1</v>
      </c>
      <c r="G26" s="30">
        <v>1</v>
      </c>
      <c r="H26" s="30">
        <v>1</v>
      </c>
      <c r="I26" s="30">
        <v>1</v>
      </c>
      <c r="J26" s="30">
        <v>0</v>
      </c>
      <c r="K26" s="30">
        <v>1</v>
      </c>
      <c r="L26" s="30">
        <v>0</v>
      </c>
      <c r="M26" s="30">
        <v>1</v>
      </c>
      <c r="N26" s="30">
        <v>0</v>
      </c>
      <c r="O26" s="30">
        <v>1</v>
      </c>
      <c r="P26" s="30"/>
      <c r="Q26" s="31"/>
      <c r="R26" s="31">
        <f t="shared" si="0"/>
        <v>8</v>
      </c>
      <c r="S26" s="30">
        <v>45</v>
      </c>
      <c r="T26" s="30">
        <v>5</v>
      </c>
      <c r="U26" s="30">
        <v>30</v>
      </c>
      <c r="V26" s="30">
        <v>0</v>
      </c>
      <c r="W26" s="30">
        <v>35</v>
      </c>
      <c r="X26" s="30">
        <v>5</v>
      </c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>
        <f t="shared" si="4"/>
        <v>120</v>
      </c>
      <c r="AJ26" s="79">
        <v>4.25</v>
      </c>
      <c r="AK26" s="79">
        <v>1.25</v>
      </c>
      <c r="AL26" s="31"/>
      <c r="AM26" s="31"/>
      <c r="AN26" s="31"/>
      <c r="AO26" s="31"/>
      <c r="AP26" s="31"/>
    </row>
    <row r="27" spans="1:42" ht="14.4" x14ac:dyDescent="0.3">
      <c r="A27" s="29" t="s">
        <v>56</v>
      </c>
      <c r="B27" s="29" t="s">
        <v>137</v>
      </c>
      <c r="C27" s="29" t="s">
        <v>138</v>
      </c>
      <c r="D27" s="29" t="s">
        <v>163</v>
      </c>
      <c r="E27" s="30">
        <v>1</v>
      </c>
      <c r="F27" s="30">
        <v>1</v>
      </c>
      <c r="G27" s="30">
        <v>1</v>
      </c>
      <c r="H27" s="30">
        <v>1</v>
      </c>
      <c r="I27" s="30">
        <v>1</v>
      </c>
      <c r="J27" s="30">
        <v>0</v>
      </c>
      <c r="K27" s="30">
        <v>0</v>
      </c>
      <c r="L27" s="30">
        <v>0</v>
      </c>
      <c r="M27" s="30">
        <v>0</v>
      </c>
      <c r="N27" s="31"/>
      <c r="O27" s="31"/>
      <c r="P27" s="31"/>
      <c r="Q27" s="31"/>
      <c r="R27" s="31">
        <f t="shared" si="0"/>
        <v>5</v>
      </c>
      <c r="S27" s="30">
        <v>45</v>
      </c>
      <c r="T27" s="30">
        <v>5</v>
      </c>
      <c r="U27" s="30">
        <v>30</v>
      </c>
      <c r="V27" s="30">
        <v>0</v>
      </c>
      <c r="W27" s="30">
        <v>35</v>
      </c>
      <c r="X27" s="30">
        <v>5</v>
      </c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>
        <f t="shared" si="4"/>
        <v>120</v>
      </c>
      <c r="AJ27" s="79">
        <v>3</v>
      </c>
      <c r="AK27" s="79">
        <v>4.5</v>
      </c>
      <c r="AL27" s="31"/>
      <c r="AM27" s="31"/>
      <c r="AN27" s="31"/>
      <c r="AO27" s="31"/>
      <c r="AP27" s="31"/>
    </row>
    <row r="28" spans="1:42" ht="14.4" x14ac:dyDescent="0.3">
      <c r="A28" s="14" t="s">
        <v>56</v>
      </c>
      <c r="B28" s="14" t="s">
        <v>137</v>
      </c>
      <c r="C28" s="14" t="s">
        <v>138</v>
      </c>
      <c r="D28" s="14" t="s">
        <v>164</v>
      </c>
      <c r="E28" s="15">
        <v>0</v>
      </c>
      <c r="F28" s="15">
        <v>1</v>
      </c>
      <c r="G28" s="15">
        <v>1</v>
      </c>
      <c r="H28" s="15">
        <v>1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1</v>
      </c>
      <c r="P28" s="16"/>
      <c r="Q28" s="16"/>
      <c r="R28" s="16">
        <f t="shared" si="0"/>
        <v>4</v>
      </c>
      <c r="S28" s="15">
        <v>40</v>
      </c>
      <c r="T28" s="15">
        <v>0</v>
      </c>
      <c r="U28" s="15">
        <v>60</v>
      </c>
      <c r="V28" s="15">
        <v>0</v>
      </c>
      <c r="W28" s="16">
        <f>65*(1-0.2)</f>
        <v>52</v>
      </c>
      <c r="X28" s="15">
        <v>30</v>
      </c>
      <c r="Y28" s="15">
        <v>39</v>
      </c>
      <c r="Z28" s="15">
        <v>0</v>
      </c>
      <c r="AA28" s="16"/>
      <c r="AB28" s="16"/>
      <c r="AC28" s="16"/>
      <c r="AD28" s="16"/>
      <c r="AE28" s="15">
        <f>ROUND(50-0.05*50,0)</f>
        <v>48</v>
      </c>
      <c r="AF28" s="15">
        <v>0</v>
      </c>
      <c r="AG28" s="15">
        <v>40</v>
      </c>
      <c r="AH28" s="15">
        <v>5</v>
      </c>
      <c r="AI28" s="16">
        <f t="shared" si="4"/>
        <v>314</v>
      </c>
      <c r="AJ28" s="82">
        <v>2.25</v>
      </c>
      <c r="AK28" s="82">
        <v>8</v>
      </c>
      <c r="AL28" s="16"/>
      <c r="AM28" s="16"/>
      <c r="AN28" s="16"/>
      <c r="AO28" s="16"/>
      <c r="AP28" s="16"/>
    </row>
    <row r="29" spans="1:42" ht="14.4" x14ac:dyDescent="0.3">
      <c r="A29" s="25" t="s">
        <v>56</v>
      </c>
      <c r="B29" s="25" t="s">
        <v>137</v>
      </c>
      <c r="C29" s="25" t="s">
        <v>138</v>
      </c>
      <c r="D29" s="25" t="s">
        <v>165</v>
      </c>
      <c r="E29" s="26">
        <v>1</v>
      </c>
      <c r="F29" s="26">
        <v>1</v>
      </c>
      <c r="G29" s="26">
        <v>1</v>
      </c>
      <c r="H29" s="26">
        <v>1</v>
      </c>
      <c r="I29" s="26">
        <v>1</v>
      </c>
      <c r="J29" s="26">
        <v>1</v>
      </c>
      <c r="K29" s="26">
        <v>1</v>
      </c>
      <c r="L29" s="26">
        <v>1</v>
      </c>
      <c r="M29" s="26">
        <v>1</v>
      </c>
      <c r="N29" s="27"/>
      <c r="O29" s="27"/>
      <c r="P29" s="27"/>
      <c r="Q29" s="27"/>
      <c r="R29" s="27">
        <f t="shared" si="0"/>
        <v>9</v>
      </c>
      <c r="S29" s="26">
        <v>50</v>
      </c>
      <c r="T29" s="26">
        <v>0</v>
      </c>
      <c r="U29" s="26">
        <v>60</v>
      </c>
      <c r="V29" s="26">
        <v>0</v>
      </c>
      <c r="W29" s="26">
        <v>65</v>
      </c>
      <c r="X29" s="26">
        <v>0</v>
      </c>
      <c r="Y29" s="26">
        <v>45</v>
      </c>
      <c r="Z29" s="26">
        <v>20</v>
      </c>
      <c r="AA29" s="26">
        <v>60</v>
      </c>
      <c r="AB29" s="26">
        <v>0</v>
      </c>
      <c r="AC29" s="26">
        <v>55</v>
      </c>
      <c r="AD29" s="27">
        <f t="shared" ref="AD29:AD30" si="10">15+5</f>
        <v>20</v>
      </c>
      <c r="AE29" s="26">
        <v>50</v>
      </c>
      <c r="AF29" s="26">
        <v>5</v>
      </c>
      <c r="AG29" s="26">
        <v>50</v>
      </c>
      <c r="AH29" s="26">
        <v>5</v>
      </c>
      <c r="AI29" s="27">
        <f t="shared" si="4"/>
        <v>485</v>
      </c>
      <c r="AJ29" s="80">
        <v>7</v>
      </c>
      <c r="AK29" s="28"/>
      <c r="AL29" s="27"/>
      <c r="AM29" s="27"/>
      <c r="AN29" s="27"/>
      <c r="AO29" s="27"/>
      <c r="AP29" s="27"/>
    </row>
    <row r="30" spans="1:42" ht="14.4" x14ac:dyDescent="0.3">
      <c r="A30" s="25" t="s">
        <v>56</v>
      </c>
      <c r="B30" s="25" t="s">
        <v>137</v>
      </c>
      <c r="C30" s="25" t="s">
        <v>138</v>
      </c>
      <c r="D30" s="25" t="s">
        <v>166</v>
      </c>
      <c r="E30" s="26">
        <v>1</v>
      </c>
      <c r="F30" s="26">
        <v>1</v>
      </c>
      <c r="G30" s="26">
        <v>1</v>
      </c>
      <c r="H30" s="26">
        <v>1</v>
      </c>
      <c r="I30" s="26">
        <v>0</v>
      </c>
      <c r="J30" s="26">
        <v>1</v>
      </c>
      <c r="K30" s="26">
        <v>1</v>
      </c>
      <c r="L30" s="26">
        <v>1</v>
      </c>
      <c r="M30" s="26">
        <v>1</v>
      </c>
      <c r="N30" s="27"/>
      <c r="O30" s="27"/>
      <c r="P30" s="27"/>
      <c r="Q30" s="27"/>
      <c r="R30" s="27">
        <f t="shared" si="0"/>
        <v>8</v>
      </c>
      <c r="S30" s="26">
        <v>50</v>
      </c>
      <c r="T30" s="26">
        <v>0</v>
      </c>
      <c r="U30" s="26">
        <v>60</v>
      </c>
      <c r="V30" s="26">
        <v>0</v>
      </c>
      <c r="W30" s="26">
        <v>65</v>
      </c>
      <c r="X30" s="26">
        <v>0</v>
      </c>
      <c r="Y30" s="26">
        <v>45</v>
      </c>
      <c r="Z30" s="26">
        <v>20</v>
      </c>
      <c r="AA30" s="26">
        <v>60</v>
      </c>
      <c r="AB30" s="26">
        <v>0</v>
      </c>
      <c r="AC30" s="26">
        <v>55</v>
      </c>
      <c r="AD30" s="27">
        <f t="shared" si="10"/>
        <v>20</v>
      </c>
      <c r="AE30" s="26">
        <v>50</v>
      </c>
      <c r="AF30" s="26">
        <v>5</v>
      </c>
      <c r="AG30" s="26">
        <v>50</v>
      </c>
      <c r="AH30" s="26">
        <v>5</v>
      </c>
      <c r="AI30" s="27">
        <f t="shared" si="4"/>
        <v>485</v>
      </c>
      <c r="AJ30" s="80">
        <v>7.9</v>
      </c>
      <c r="AK30" s="28"/>
      <c r="AL30" s="27"/>
      <c r="AM30" s="27"/>
      <c r="AN30" s="27"/>
      <c r="AO30" s="27"/>
      <c r="AP30" s="27"/>
    </row>
    <row r="31" spans="1:42" ht="14.4" x14ac:dyDescent="0.3">
      <c r="A31" s="45" t="s">
        <v>56</v>
      </c>
      <c r="B31" s="45" t="s">
        <v>137</v>
      </c>
      <c r="C31" s="45" t="s">
        <v>138</v>
      </c>
      <c r="D31" s="45" t="s">
        <v>167</v>
      </c>
      <c r="E31" s="46">
        <v>1</v>
      </c>
      <c r="F31" s="46">
        <v>1</v>
      </c>
      <c r="G31" s="46">
        <v>1</v>
      </c>
      <c r="H31" s="46">
        <v>1</v>
      </c>
      <c r="I31" s="46">
        <v>1</v>
      </c>
      <c r="J31" s="46">
        <v>1</v>
      </c>
      <c r="K31" s="46">
        <v>1</v>
      </c>
      <c r="L31" s="46">
        <v>0</v>
      </c>
      <c r="M31" s="47"/>
      <c r="N31" s="47"/>
      <c r="O31" s="47"/>
      <c r="P31" s="47"/>
      <c r="Q31" s="47"/>
      <c r="R31" s="47">
        <f t="shared" si="0"/>
        <v>7</v>
      </c>
      <c r="S31" s="46">
        <v>45</v>
      </c>
      <c r="T31" s="47">
        <f>5+0+0</f>
        <v>5</v>
      </c>
      <c r="U31" s="46">
        <v>60</v>
      </c>
      <c r="V31" s="47">
        <f>25+5+5</f>
        <v>35</v>
      </c>
      <c r="W31" s="46">
        <v>65</v>
      </c>
      <c r="X31" s="47">
        <f>30+5</f>
        <v>35</v>
      </c>
      <c r="Y31" s="46">
        <v>45</v>
      </c>
      <c r="Z31" s="46">
        <v>20</v>
      </c>
      <c r="AA31" s="47"/>
      <c r="AB31" s="47"/>
      <c r="AC31" s="47"/>
      <c r="AD31" s="47"/>
      <c r="AE31" s="47"/>
      <c r="AF31" s="47"/>
      <c r="AG31" s="47"/>
      <c r="AH31" s="47"/>
      <c r="AI31" s="47">
        <f t="shared" si="4"/>
        <v>310</v>
      </c>
      <c r="AJ31" s="83">
        <v>5</v>
      </c>
      <c r="AK31" s="49"/>
      <c r="AL31" s="47"/>
      <c r="AM31" s="47"/>
      <c r="AN31" s="47"/>
      <c r="AO31" s="47"/>
      <c r="AP31" s="47"/>
    </row>
    <row r="32" spans="1:42" ht="14.4" x14ac:dyDescent="0.3">
      <c r="A32" s="33" t="s">
        <v>56</v>
      </c>
      <c r="B32" s="33" t="s">
        <v>137</v>
      </c>
      <c r="C32" s="33" t="s">
        <v>138</v>
      </c>
      <c r="D32" s="33" t="s">
        <v>168</v>
      </c>
      <c r="E32" s="34">
        <v>1</v>
      </c>
      <c r="F32" s="34">
        <v>1</v>
      </c>
      <c r="G32" s="34">
        <v>1</v>
      </c>
      <c r="H32" s="34">
        <v>1</v>
      </c>
      <c r="I32" s="34">
        <v>0</v>
      </c>
      <c r="J32" s="34">
        <v>1</v>
      </c>
      <c r="K32" s="34">
        <v>0</v>
      </c>
      <c r="L32" s="34">
        <v>0</v>
      </c>
      <c r="M32" s="34">
        <v>0</v>
      </c>
      <c r="N32" s="34">
        <v>0</v>
      </c>
      <c r="O32" s="34">
        <v>1</v>
      </c>
      <c r="P32" s="35"/>
      <c r="Q32" s="35"/>
      <c r="R32" s="35">
        <f t="shared" si="0"/>
        <v>6</v>
      </c>
      <c r="S32" s="34">
        <v>45</v>
      </c>
      <c r="T32" s="34">
        <v>0</v>
      </c>
      <c r="U32" s="34">
        <v>25</v>
      </c>
      <c r="V32" s="34">
        <v>0</v>
      </c>
      <c r="W32" s="34">
        <v>35</v>
      </c>
      <c r="X32" s="34">
        <v>0</v>
      </c>
      <c r="Y32" s="35"/>
      <c r="Z32" s="35"/>
      <c r="AA32" s="35"/>
      <c r="AB32" s="35"/>
      <c r="AC32" s="35">
        <f>ROUND(50*(1-0.05),0)</f>
        <v>48</v>
      </c>
      <c r="AD32" s="34">
        <f>5+15</f>
        <v>20</v>
      </c>
      <c r="AE32" s="34">
        <v>50</v>
      </c>
      <c r="AF32" s="35">
        <f>5+5</f>
        <v>10</v>
      </c>
      <c r="AG32" s="34">
        <v>50</v>
      </c>
      <c r="AH32" s="35">
        <f>5+5</f>
        <v>10</v>
      </c>
      <c r="AI32" s="35">
        <f t="shared" si="4"/>
        <v>293</v>
      </c>
      <c r="AJ32" s="81">
        <v>2.25</v>
      </c>
      <c r="AK32" s="81">
        <v>4.75</v>
      </c>
      <c r="AL32" s="35"/>
      <c r="AM32" s="35"/>
      <c r="AN32" s="35"/>
      <c r="AO32" s="35"/>
      <c r="AP32" s="35"/>
    </row>
    <row r="33" spans="1:42" ht="14.4" x14ac:dyDescent="0.3">
      <c r="A33" s="14" t="s">
        <v>56</v>
      </c>
      <c r="B33" s="14" t="s">
        <v>137</v>
      </c>
      <c r="C33" s="14" t="s">
        <v>138</v>
      </c>
      <c r="D33" s="14" t="s">
        <v>169</v>
      </c>
      <c r="E33" s="15">
        <v>1</v>
      </c>
      <c r="F33" s="15">
        <v>1</v>
      </c>
      <c r="G33" s="15">
        <v>1</v>
      </c>
      <c r="H33" s="15">
        <v>0</v>
      </c>
      <c r="I33" s="15">
        <v>0</v>
      </c>
      <c r="J33" s="15">
        <v>1</v>
      </c>
      <c r="K33" s="15">
        <v>0</v>
      </c>
      <c r="L33" s="15">
        <v>0</v>
      </c>
      <c r="M33" s="15">
        <v>1</v>
      </c>
      <c r="N33" s="15">
        <v>1</v>
      </c>
      <c r="O33" s="15">
        <v>1</v>
      </c>
      <c r="P33" s="16"/>
      <c r="Q33" s="16"/>
      <c r="R33" s="16">
        <f t="shared" si="0"/>
        <v>7</v>
      </c>
      <c r="S33" s="15">
        <v>50</v>
      </c>
      <c r="T33" s="15">
        <v>0</v>
      </c>
      <c r="U33" s="15">
        <f>60-10</f>
        <v>50</v>
      </c>
      <c r="V33" s="15">
        <v>0</v>
      </c>
      <c r="W33" s="15">
        <v>55</v>
      </c>
      <c r="X33" s="15">
        <v>0</v>
      </c>
      <c r="Y33" s="15">
        <v>30</v>
      </c>
      <c r="Z33" s="15">
        <v>0</v>
      </c>
      <c r="AA33" s="16"/>
      <c r="AB33" s="16"/>
      <c r="AC33" s="15">
        <v>45</v>
      </c>
      <c r="AD33" s="15">
        <v>0</v>
      </c>
      <c r="AE33" s="15">
        <v>50</v>
      </c>
      <c r="AF33" s="15">
        <v>0</v>
      </c>
      <c r="AG33" s="16"/>
      <c r="AH33" s="16"/>
      <c r="AI33" s="16">
        <f t="shared" si="4"/>
        <v>280</v>
      </c>
      <c r="AJ33" s="82">
        <v>7.25</v>
      </c>
      <c r="AK33" s="18"/>
      <c r="AL33" s="16"/>
      <c r="AM33" s="16"/>
      <c r="AN33" s="16"/>
      <c r="AO33" s="16"/>
      <c r="AP33" s="16"/>
    </row>
    <row r="34" spans="1:42" ht="14.4" x14ac:dyDescent="0.3">
      <c r="A34" s="29" t="s">
        <v>56</v>
      </c>
      <c r="B34" s="29" t="s">
        <v>137</v>
      </c>
      <c r="C34" s="29" t="s">
        <v>138</v>
      </c>
      <c r="D34" s="29" t="s">
        <v>170</v>
      </c>
      <c r="E34" s="30">
        <v>1</v>
      </c>
      <c r="F34" s="30">
        <v>1</v>
      </c>
      <c r="G34" s="30">
        <v>1</v>
      </c>
      <c r="H34" s="30">
        <v>1</v>
      </c>
      <c r="I34" s="30">
        <v>1</v>
      </c>
      <c r="J34" s="31"/>
      <c r="K34" s="31"/>
      <c r="L34" s="31"/>
      <c r="M34" s="30">
        <v>1</v>
      </c>
      <c r="N34" s="31"/>
      <c r="O34" s="31"/>
      <c r="P34" s="31"/>
      <c r="Q34" s="31"/>
      <c r="R34" s="31">
        <f t="shared" si="0"/>
        <v>6</v>
      </c>
      <c r="S34" s="30">
        <v>50</v>
      </c>
      <c r="T34" s="30">
        <v>10</v>
      </c>
      <c r="U34" s="30">
        <v>60</v>
      </c>
      <c r="V34" s="30">
        <v>10</v>
      </c>
      <c r="W34" s="30">
        <v>65</v>
      </c>
      <c r="X34" s="30">
        <v>10</v>
      </c>
      <c r="Y34" s="30">
        <v>45</v>
      </c>
      <c r="Z34" s="30">
        <v>8</v>
      </c>
      <c r="AA34" s="31"/>
      <c r="AB34" s="31"/>
      <c r="AC34" s="31"/>
      <c r="AD34" s="31"/>
      <c r="AE34" s="30">
        <v>50</v>
      </c>
      <c r="AF34" s="30">
        <v>5</v>
      </c>
      <c r="AG34" s="30">
        <v>50</v>
      </c>
      <c r="AH34" s="30">
        <v>5</v>
      </c>
      <c r="AI34" s="31">
        <f t="shared" si="4"/>
        <v>368</v>
      </c>
      <c r="AJ34" s="79">
        <v>6.5</v>
      </c>
      <c r="AK34" s="32"/>
      <c r="AL34" s="31"/>
      <c r="AM34" s="31"/>
      <c r="AN34" s="31"/>
      <c r="AO34" s="30" t="s">
        <v>171</v>
      </c>
      <c r="AP34" s="31"/>
    </row>
    <row r="35" spans="1:42" ht="14.4" x14ac:dyDescent="0.3">
      <c r="A35" s="9" t="s">
        <v>56</v>
      </c>
      <c r="B35" s="9" t="s">
        <v>137</v>
      </c>
      <c r="C35" s="9" t="s">
        <v>138</v>
      </c>
      <c r="D35" s="9" t="s">
        <v>172</v>
      </c>
      <c r="E35" s="6">
        <v>1</v>
      </c>
      <c r="F35" s="6">
        <v>1</v>
      </c>
      <c r="R35">
        <f t="shared" si="0"/>
        <v>2</v>
      </c>
      <c r="AJ35" s="4">
        <v>8</v>
      </c>
      <c r="AK35" s="3"/>
      <c r="AO35" s="6" t="s">
        <v>173</v>
      </c>
    </row>
    <row r="36" spans="1:42" ht="14.4" x14ac:dyDescent="0.3">
      <c r="A36" s="9" t="s">
        <v>56</v>
      </c>
      <c r="B36" s="9" t="s">
        <v>137</v>
      </c>
      <c r="C36" s="9" t="s">
        <v>138</v>
      </c>
      <c r="D36" s="9" t="s">
        <v>174</v>
      </c>
      <c r="F36" s="6">
        <v>1</v>
      </c>
      <c r="I36" s="6">
        <v>1</v>
      </c>
      <c r="R36">
        <f t="shared" si="0"/>
        <v>2</v>
      </c>
      <c r="AJ36" s="3"/>
      <c r="AK36" s="3"/>
    </row>
    <row r="37" spans="1:42" ht="14.4" x14ac:dyDescent="0.3">
      <c r="A37" s="9" t="s">
        <v>56</v>
      </c>
      <c r="B37" s="9" t="s">
        <v>137</v>
      </c>
      <c r="C37" s="9" t="s">
        <v>138</v>
      </c>
      <c r="D37" s="9" t="s">
        <v>175</v>
      </c>
      <c r="F37" s="6">
        <v>1</v>
      </c>
      <c r="G37" s="6">
        <v>1</v>
      </c>
      <c r="I37" s="6">
        <v>1</v>
      </c>
      <c r="K37" s="6">
        <v>1</v>
      </c>
      <c r="R37">
        <f t="shared" si="0"/>
        <v>4</v>
      </c>
      <c r="AJ37" s="3"/>
      <c r="AK37" s="3"/>
    </row>
    <row r="38" spans="1:42" ht="14.4" x14ac:dyDescent="0.3">
      <c r="A38" s="9" t="s">
        <v>56</v>
      </c>
      <c r="B38" s="9" t="s">
        <v>137</v>
      </c>
      <c r="C38" s="9" t="s">
        <v>138</v>
      </c>
      <c r="D38" s="9" t="s">
        <v>176</v>
      </c>
      <c r="F38" s="6">
        <v>1</v>
      </c>
      <c r="R38">
        <f t="shared" si="0"/>
        <v>1</v>
      </c>
      <c r="AJ38" s="3"/>
      <c r="AK38" s="3"/>
    </row>
    <row r="39" spans="1:42" ht="14.4" x14ac:dyDescent="0.3">
      <c r="A39" s="9" t="s">
        <v>56</v>
      </c>
      <c r="B39" s="9" t="s">
        <v>137</v>
      </c>
      <c r="C39" s="9" t="s">
        <v>138</v>
      </c>
      <c r="D39" s="9" t="s">
        <v>177</v>
      </c>
      <c r="R39">
        <f t="shared" si="0"/>
        <v>0</v>
      </c>
      <c r="AJ39" s="3"/>
      <c r="AK39" s="3"/>
    </row>
    <row r="40" spans="1:42" ht="14.4" x14ac:dyDescent="0.3">
      <c r="A40" s="9" t="s">
        <v>56</v>
      </c>
      <c r="B40" s="9" t="s">
        <v>137</v>
      </c>
      <c r="C40" s="9" t="s">
        <v>138</v>
      </c>
      <c r="D40" s="9" t="s">
        <v>178</v>
      </c>
      <c r="R40">
        <f t="shared" si="0"/>
        <v>0</v>
      </c>
      <c r="AJ40" s="3"/>
      <c r="AK40" s="3"/>
    </row>
    <row r="41" spans="1:42" ht="14.4" x14ac:dyDescent="0.3">
      <c r="A41" s="9" t="s">
        <v>56</v>
      </c>
      <c r="B41" s="9" t="s">
        <v>137</v>
      </c>
      <c r="C41" s="9" t="s">
        <v>138</v>
      </c>
      <c r="D41" s="9" t="s">
        <v>179</v>
      </c>
      <c r="R41">
        <f t="shared" si="0"/>
        <v>0</v>
      </c>
      <c r="AJ41" s="3"/>
      <c r="AK41" s="3"/>
    </row>
    <row r="42" spans="1:42" ht="14.4" x14ac:dyDescent="0.3">
      <c r="A42" s="9" t="s">
        <v>56</v>
      </c>
      <c r="B42" s="9" t="s">
        <v>137</v>
      </c>
      <c r="C42" s="9" t="s">
        <v>138</v>
      </c>
      <c r="D42" s="9" t="s">
        <v>180</v>
      </c>
      <c r="R42">
        <f t="shared" si="0"/>
        <v>0</v>
      </c>
      <c r="AJ42" s="3"/>
      <c r="AK42" s="3"/>
    </row>
    <row r="43" spans="1:42" ht="14.4" x14ac:dyDescent="0.3">
      <c r="A43" s="9" t="s">
        <v>56</v>
      </c>
      <c r="B43" s="9" t="s">
        <v>137</v>
      </c>
      <c r="C43" s="9" t="s">
        <v>138</v>
      </c>
      <c r="D43" s="9" t="s">
        <v>181</v>
      </c>
      <c r="R43">
        <f t="shared" si="0"/>
        <v>0</v>
      </c>
      <c r="AJ43" s="3"/>
      <c r="AK43" s="3"/>
    </row>
    <row r="44" spans="1:42" ht="14.4" x14ac:dyDescent="0.3">
      <c r="A44" s="9" t="s">
        <v>56</v>
      </c>
      <c r="B44" s="9" t="s">
        <v>137</v>
      </c>
      <c r="C44" s="9" t="s">
        <v>138</v>
      </c>
      <c r="D44" s="9" t="s">
        <v>182</v>
      </c>
      <c r="R44">
        <f t="shared" si="0"/>
        <v>0</v>
      </c>
      <c r="AJ44" s="3"/>
      <c r="AK44" s="3"/>
    </row>
    <row r="45" spans="1:42" ht="14.4" x14ac:dyDescent="0.3">
      <c r="A45" s="9" t="s">
        <v>56</v>
      </c>
      <c r="B45" s="9" t="s">
        <v>137</v>
      </c>
      <c r="C45" s="9" t="s">
        <v>138</v>
      </c>
      <c r="D45" s="9" t="s">
        <v>183</v>
      </c>
      <c r="R45">
        <f t="shared" si="0"/>
        <v>0</v>
      </c>
      <c r="AJ45" s="3"/>
      <c r="AK45" s="3"/>
    </row>
    <row r="46" spans="1:42" ht="14.4" x14ac:dyDescent="0.3">
      <c r="A46" s="9" t="s">
        <v>56</v>
      </c>
      <c r="B46" s="9" t="s">
        <v>137</v>
      </c>
      <c r="C46" s="9" t="s">
        <v>138</v>
      </c>
      <c r="D46" s="9" t="s">
        <v>184</v>
      </c>
      <c r="R46">
        <f t="shared" si="0"/>
        <v>0</v>
      </c>
      <c r="AJ46" s="3"/>
      <c r="AK46" s="3"/>
    </row>
    <row r="47" spans="1:42" ht="14.4" x14ac:dyDescent="0.3">
      <c r="A47" s="9" t="s">
        <v>56</v>
      </c>
      <c r="B47" s="9" t="s">
        <v>137</v>
      </c>
      <c r="C47" s="9" t="s">
        <v>138</v>
      </c>
      <c r="D47" s="9" t="s">
        <v>185</v>
      </c>
      <c r="R47">
        <f t="shared" si="0"/>
        <v>0</v>
      </c>
      <c r="AJ47" s="3"/>
      <c r="AK47" s="3"/>
    </row>
    <row r="48" spans="1:42" ht="14.4" x14ac:dyDescent="0.3">
      <c r="A48" s="9" t="s">
        <v>56</v>
      </c>
      <c r="B48" s="9" t="s">
        <v>137</v>
      </c>
      <c r="C48" s="9" t="s">
        <v>138</v>
      </c>
      <c r="D48" s="9" t="s">
        <v>186</v>
      </c>
      <c r="R48">
        <f t="shared" si="0"/>
        <v>0</v>
      </c>
      <c r="AJ48" s="3"/>
      <c r="AK48" s="3"/>
    </row>
    <row r="49" spans="1:42" ht="14.4" x14ac:dyDescent="0.3">
      <c r="A49" s="9" t="s">
        <v>56</v>
      </c>
      <c r="B49" s="9" t="s">
        <v>137</v>
      </c>
      <c r="C49" s="9" t="s">
        <v>138</v>
      </c>
      <c r="D49" s="9" t="s">
        <v>187</v>
      </c>
      <c r="R49">
        <f t="shared" si="0"/>
        <v>0</v>
      </c>
      <c r="AJ49" s="3"/>
      <c r="AK49" s="3"/>
    </row>
    <row r="50" spans="1:42" ht="14.4" x14ac:dyDescent="0.3">
      <c r="A50" s="9" t="s">
        <v>56</v>
      </c>
      <c r="B50" s="9" t="s">
        <v>137</v>
      </c>
      <c r="C50" s="9" t="s">
        <v>138</v>
      </c>
      <c r="D50" s="9" t="s">
        <v>188</v>
      </c>
      <c r="R50">
        <f t="shared" si="0"/>
        <v>0</v>
      </c>
      <c r="AJ50" s="3"/>
      <c r="AK50" s="3"/>
    </row>
    <row r="51" spans="1:42" ht="14.4" x14ac:dyDescent="0.3">
      <c r="A51" s="9" t="s">
        <v>56</v>
      </c>
      <c r="B51" s="9" t="s">
        <v>137</v>
      </c>
      <c r="C51" s="9" t="s">
        <v>138</v>
      </c>
      <c r="D51" s="9" t="s">
        <v>189</v>
      </c>
      <c r="R51">
        <f t="shared" si="0"/>
        <v>0</v>
      </c>
      <c r="AJ51" s="3"/>
      <c r="AK51" s="3"/>
      <c r="AO51" s="6" t="s">
        <v>190</v>
      </c>
    </row>
    <row r="52" spans="1:42" ht="14.4" x14ac:dyDescent="0.3">
      <c r="A52" s="9" t="s">
        <v>56</v>
      </c>
      <c r="B52" s="9" t="s">
        <v>137</v>
      </c>
      <c r="C52" s="9" t="s">
        <v>138</v>
      </c>
      <c r="D52" s="9" t="s">
        <v>191</v>
      </c>
      <c r="R52">
        <f t="shared" si="0"/>
        <v>0</v>
      </c>
      <c r="AJ52" s="3"/>
      <c r="AK52" s="3"/>
    </row>
    <row r="53" spans="1:42" ht="14.4" x14ac:dyDescent="0.3">
      <c r="A53" s="9" t="s">
        <v>56</v>
      </c>
      <c r="B53" s="9" t="s">
        <v>137</v>
      </c>
      <c r="C53" s="9" t="s">
        <v>138</v>
      </c>
      <c r="D53" s="9" t="s">
        <v>192</v>
      </c>
      <c r="R53">
        <f t="shared" si="0"/>
        <v>0</v>
      </c>
      <c r="AJ53" s="3"/>
      <c r="AK53" s="3"/>
    </row>
    <row r="54" spans="1:42" ht="14.4" x14ac:dyDescent="0.3">
      <c r="A54" s="9" t="s">
        <v>56</v>
      </c>
      <c r="B54" s="9" t="s">
        <v>137</v>
      </c>
      <c r="C54" s="9" t="s">
        <v>138</v>
      </c>
      <c r="D54" s="9" t="s">
        <v>193</v>
      </c>
      <c r="E54" s="6">
        <v>1</v>
      </c>
      <c r="F54" s="6">
        <v>1</v>
      </c>
      <c r="R54">
        <f t="shared" si="0"/>
        <v>2</v>
      </c>
      <c r="AJ54" s="3"/>
      <c r="AK54" s="3"/>
    </row>
    <row r="55" spans="1:42" ht="14.4" x14ac:dyDescent="0.3">
      <c r="A55" s="45" t="s">
        <v>56</v>
      </c>
      <c r="B55" s="45" t="s">
        <v>137</v>
      </c>
      <c r="C55" s="45" t="s">
        <v>141</v>
      </c>
      <c r="D55" s="45" t="s">
        <v>194</v>
      </c>
      <c r="E55" s="46">
        <v>1</v>
      </c>
      <c r="F55" s="46">
        <v>1</v>
      </c>
      <c r="G55" s="46">
        <v>1</v>
      </c>
      <c r="H55" s="46">
        <v>0</v>
      </c>
      <c r="I55" s="46">
        <v>1</v>
      </c>
      <c r="J55" s="46">
        <v>1</v>
      </c>
      <c r="K55" s="46">
        <v>0</v>
      </c>
      <c r="L55" s="46">
        <v>1</v>
      </c>
      <c r="M55" s="47"/>
      <c r="N55" s="47"/>
      <c r="O55" s="47"/>
      <c r="P55" s="47"/>
      <c r="Q55" s="47"/>
      <c r="R55" s="47">
        <f t="shared" si="0"/>
        <v>6</v>
      </c>
      <c r="S55" s="46">
        <v>50</v>
      </c>
      <c r="T55" s="47">
        <f t="shared" ref="T55:T56" si="11">5</f>
        <v>5</v>
      </c>
      <c r="U55" s="46">
        <v>60</v>
      </c>
      <c r="V55" s="46">
        <v>5</v>
      </c>
      <c r="W55" s="46">
        <v>65</v>
      </c>
      <c r="X55" s="46">
        <v>5</v>
      </c>
      <c r="Y55" s="46">
        <v>45</v>
      </c>
      <c r="Z55" s="46">
        <v>5</v>
      </c>
      <c r="AA55" s="46">
        <v>58</v>
      </c>
      <c r="AB55" s="46">
        <v>20</v>
      </c>
      <c r="AC55" s="47"/>
      <c r="AD55" s="47"/>
      <c r="AE55" s="47"/>
      <c r="AF55" s="47"/>
      <c r="AG55" s="47"/>
      <c r="AH55" s="47"/>
      <c r="AI55" s="47">
        <f t="shared" ref="AI55:AI56" si="12">SUM(S55:AH55)</f>
        <v>318</v>
      </c>
      <c r="AJ55" s="83">
        <v>5.75</v>
      </c>
      <c r="AK55" s="49"/>
      <c r="AL55" s="47"/>
      <c r="AM55" s="47"/>
      <c r="AN55" s="47"/>
      <c r="AO55" s="47"/>
      <c r="AP55" s="47"/>
    </row>
    <row r="56" spans="1:42" ht="14.4" x14ac:dyDescent="0.3">
      <c r="A56" s="45" t="s">
        <v>56</v>
      </c>
      <c r="B56" s="45" t="s">
        <v>137</v>
      </c>
      <c r="C56" s="45" t="s">
        <v>141</v>
      </c>
      <c r="D56" s="45" t="s">
        <v>195</v>
      </c>
      <c r="E56" s="46">
        <v>1</v>
      </c>
      <c r="F56" s="46">
        <v>1</v>
      </c>
      <c r="G56" s="46">
        <v>1</v>
      </c>
      <c r="H56" s="46">
        <v>0</v>
      </c>
      <c r="I56" s="46">
        <v>1</v>
      </c>
      <c r="J56" s="46">
        <v>1</v>
      </c>
      <c r="K56" s="46">
        <v>0</v>
      </c>
      <c r="L56" s="46">
        <v>1</v>
      </c>
      <c r="M56" s="47"/>
      <c r="N56" s="47"/>
      <c r="O56" s="47"/>
      <c r="P56" s="47"/>
      <c r="Q56" s="47"/>
      <c r="R56" s="47">
        <f t="shared" si="0"/>
        <v>6</v>
      </c>
      <c r="S56" s="46">
        <v>50</v>
      </c>
      <c r="T56" s="47">
        <f t="shared" si="11"/>
        <v>5</v>
      </c>
      <c r="U56" s="46">
        <v>60</v>
      </c>
      <c r="V56" s="46">
        <v>5</v>
      </c>
      <c r="W56" s="46">
        <v>65</v>
      </c>
      <c r="X56" s="46">
        <v>5</v>
      </c>
      <c r="Y56" s="46">
        <v>45</v>
      </c>
      <c r="Z56" s="46">
        <v>5</v>
      </c>
      <c r="AA56" s="46">
        <v>58</v>
      </c>
      <c r="AB56" s="46">
        <v>20</v>
      </c>
      <c r="AC56" s="47"/>
      <c r="AD56" s="47"/>
      <c r="AE56" s="47"/>
      <c r="AF56" s="47"/>
      <c r="AG56" s="47"/>
      <c r="AH56" s="47"/>
      <c r="AI56" s="47">
        <f t="shared" si="12"/>
        <v>318</v>
      </c>
      <c r="AJ56" s="83">
        <v>5.5</v>
      </c>
      <c r="AK56" s="49"/>
      <c r="AL56" s="47"/>
      <c r="AM56" s="47"/>
      <c r="AN56" s="47"/>
      <c r="AO56" s="47"/>
      <c r="AP56" s="47"/>
    </row>
    <row r="57" spans="1:42" ht="14.4" x14ac:dyDescent="0.3">
      <c r="A57" s="73" t="s">
        <v>56</v>
      </c>
      <c r="B57" s="73" t="s">
        <v>137</v>
      </c>
      <c r="C57" s="73" t="s">
        <v>141</v>
      </c>
      <c r="D57" s="73" t="s">
        <v>196</v>
      </c>
      <c r="E57" s="74">
        <v>1</v>
      </c>
      <c r="F57" s="74">
        <v>1</v>
      </c>
      <c r="G57" s="74">
        <v>1</v>
      </c>
      <c r="H57" s="74">
        <v>1</v>
      </c>
      <c r="I57" s="74">
        <v>1</v>
      </c>
      <c r="J57" s="74">
        <v>1</v>
      </c>
      <c r="K57" s="74">
        <v>1</v>
      </c>
      <c r="L57" s="74">
        <v>1</v>
      </c>
      <c r="M57" s="74">
        <v>1</v>
      </c>
      <c r="N57" s="74">
        <v>1</v>
      </c>
      <c r="O57" s="74">
        <v>1</v>
      </c>
      <c r="P57" s="75"/>
      <c r="Q57" s="75"/>
      <c r="R57" s="75">
        <f t="shared" si="0"/>
        <v>11</v>
      </c>
      <c r="S57" s="74">
        <v>50</v>
      </c>
      <c r="T57" s="75">
        <f t="shared" ref="T57:T58" si="13">5+5+0</f>
        <v>10</v>
      </c>
      <c r="U57" s="74">
        <v>60</v>
      </c>
      <c r="V57" s="74">
        <v>5</v>
      </c>
      <c r="W57" s="74">
        <v>65</v>
      </c>
      <c r="X57" s="74">
        <v>5</v>
      </c>
      <c r="Y57" s="74">
        <v>45</v>
      </c>
      <c r="Z57" s="74">
        <v>0</v>
      </c>
      <c r="AA57" s="75"/>
      <c r="AB57" s="75"/>
      <c r="AC57" s="74">
        <v>52</v>
      </c>
      <c r="AD57" s="75">
        <f t="shared" ref="AD57:AD58" si="14">5+15</f>
        <v>20</v>
      </c>
      <c r="AE57" s="74">
        <v>43</v>
      </c>
      <c r="AF57" s="74">
        <v>5</v>
      </c>
      <c r="AG57" s="75"/>
      <c r="AH57" s="75"/>
      <c r="AI57" s="75">
        <f t="shared" ref="AI57:AI83" si="15">SUM(S57:AH57)</f>
        <v>360</v>
      </c>
      <c r="AJ57" s="85">
        <v>6.75</v>
      </c>
      <c r="AK57" s="76"/>
      <c r="AL57" s="75"/>
      <c r="AM57" s="75"/>
      <c r="AN57" s="75"/>
      <c r="AO57" s="75"/>
      <c r="AP57" s="75"/>
    </row>
    <row r="58" spans="1:42" ht="14.4" x14ac:dyDescent="0.3">
      <c r="A58" s="73" t="s">
        <v>56</v>
      </c>
      <c r="B58" s="73" t="s">
        <v>137</v>
      </c>
      <c r="C58" s="73" t="s">
        <v>141</v>
      </c>
      <c r="D58" s="73" t="s">
        <v>197</v>
      </c>
      <c r="E58" s="74">
        <v>1</v>
      </c>
      <c r="F58" s="74">
        <v>1</v>
      </c>
      <c r="G58" s="74">
        <v>1</v>
      </c>
      <c r="H58" s="74">
        <v>1</v>
      </c>
      <c r="I58" s="74">
        <v>1</v>
      </c>
      <c r="J58" s="74">
        <v>1</v>
      </c>
      <c r="K58" s="74">
        <v>1</v>
      </c>
      <c r="L58" s="74">
        <v>1</v>
      </c>
      <c r="M58" s="74">
        <v>1</v>
      </c>
      <c r="N58" s="74">
        <v>1</v>
      </c>
      <c r="O58" s="74">
        <v>1</v>
      </c>
      <c r="P58" s="75"/>
      <c r="Q58" s="75"/>
      <c r="R58" s="75">
        <f t="shared" si="0"/>
        <v>11</v>
      </c>
      <c r="S58" s="74">
        <v>50</v>
      </c>
      <c r="T58" s="75">
        <f t="shared" si="13"/>
        <v>10</v>
      </c>
      <c r="U58" s="74">
        <v>60</v>
      </c>
      <c r="V58" s="74">
        <v>5</v>
      </c>
      <c r="W58" s="74">
        <v>65</v>
      </c>
      <c r="X58" s="74">
        <v>5</v>
      </c>
      <c r="Y58" s="74">
        <v>45</v>
      </c>
      <c r="Z58" s="74">
        <v>0</v>
      </c>
      <c r="AA58" s="75"/>
      <c r="AB58" s="75"/>
      <c r="AC58" s="74">
        <v>52</v>
      </c>
      <c r="AD58" s="75">
        <f t="shared" si="14"/>
        <v>20</v>
      </c>
      <c r="AE58" s="74">
        <v>43</v>
      </c>
      <c r="AF58" s="74">
        <v>5</v>
      </c>
      <c r="AG58" s="75"/>
      <c r="AH58" s="75"/>
      <c r="AI58" s="75">
        <f t="shared" si="15"/>
        <v>360</v>
      </c>
      <c r="AJ58" s="85">
        <v>7.25</v>
      </c>
      <c r="AK58" s="76"/>
      <c r="AL58" s="75"/>
      <c r="AM58" s="75"/>
      <c r="AN58" s="75"/>
      <c r="AO58" s="75"/>
      <c r="AP58" s="75"/>
    </row>
    <row r="59" spans="1:42" ht="14.4" x14ac:dyDescent="0.3">
      <c r="A59" s="29" t="s">
        <v>56</v>
      </c>
      <c r="B59" s="29" t="s">
        <v>137</v>
      </c>
      <c r="C59" s="29" t="s">
        <v>141</v>
      </c>
      <c r="D59" s="29" t="s">
        <v>198</v>
      </c>
      <c r="E59" s="30">
        <v>1</v>
      </c>
      <c r="F59" s="30">
        <v>1</v>
      </c>
      <c r="G59" s="30">
        <v>1</v>
      </c>
      <c r="H59" s="30">
        <v>1</v>
      </c>
      <c r="I59" s="30">
        <v>1</v>
      </c>
      <c r="J59" s="30">
        <v>1</v>
      </c>
      <c r="K59" s="30">
        <v>1</v>
      </c>
      <c r="L59" s="30">
        <v>1</v>
      </c>
      <c r="M59" s="30">
        <v>1</v>
      </c>
      <c r="N59" s="30">
        <v>1</v>
      </c>
      <c r="O59" s="30">
        <v>1</v>
      </c>
      <c r="P59" s="30">
        <v>1</v>
      </c>
      <c r="Q59" s="31"/>
      <c r="R59" s="31">
        <f t="shared" si="0"/>
        <v>12</v>
      </c>
      <c r="S59" s="30">
        <v>50</v>
      </c>
      <c r="T59" s="31">
        <f>5</f>
        <v>5</v>
      </c>
      <c r="U59" s="30">
        <v>60</v>
      </c>
      <c r="V59" s="31">
        <f t="shared" ref="V59:V60" si="16">5+3</f>
        <v>8</v>
      </c>
      <c r="W59" s="30">
        <v>65</v>
      </c>
      <c r="X59" s="30">
        <v>30</v>
      </c>
      <c r="Y59" s="30">
        <v>45</v>
      </c>
      <c r="Z59" s="30">
        <v>20</v>
      </c>
      <c r="AA59" s="30">
        <v>60</v>
      </c>
      <c r="AB59" s="30">
        <v>25</v>
      </c>
      <c r="AC59" s="30">
        <v>55</v>
      </c>
      <c r="AD59" s="31">
        <f t="shared" ref="AD59:AD60" si="17">15+3</f>
        <v>18</v>
      </c>
      <c r="AE59" s="30">
        <v>50</v>
      </c>
      <c r="AF59" s="30">
        <v>5</v>
      </c>
      <c r="AG59" s="30">
        <v>50</v>
      </c>
      <c r="AH59" s="31">
        <f t="shared" ref="AH59:AH60" si="18">5+5</f>
        <v>10</v>
      </c>
      <c r="AI59" s="31">
        <f t="shared" si="15"/>
        <v>556</v>
      </c>
      <c r="AJ59" s="79">
        <v>7</v>
      </c>
      <c r="AK59" s="32"/>
      <c r="AL59" s="31"/>
      <c r="AM59" s="31"/>
      <c r="AN59" s="31"/>
      <c r="AO59" s="31"/>
      <c r="AP59" s="31"/>
    </row>
    <row r="60" spans="1:42" ht="14.4" x14ac:dyDescent="0.3">
      <c r="A60" s="29" t="s">
        <v>56</v>
      </c>
      <c r="B60" s="29" t="s">
        <v>137</v>
      </c>
      <c r="C60" s="29" t="s">
        <v>141</v>
      </c>
      <c r="D60" s="29" t="s">
        <v>199</v>
      </c>
      <c r="E60" s="30">
        <v>1</v>
      </c>
      <c r="F60" s="30">
        <v>1</v>
      </c>
      <c r="G60" s="30">
        <v>1</v>
      </c>
      <c r="H60" s="30">
        <v>1</v>
      </c>
      <c r="I60" s="30">
        <v>1</v>
      </c>
      <c r="J60" s="30">
        <v>1</v>
      </c>
      <c r="K60" s="30">
        <v>1</v>
      </c>
      <c r="L60" s="30">
        <v>1</v>
      </c>
      <c r="M60" s="30">
        <v>1</v>
      </c>
      <c r="N60" s="30">
        <v>1</v>
      </c>
      <c r="O60" s="30">
        <v>1</v>
      </c>
      <c r="P60" s="31"/>
      <c r="Q60" s="31"/>
      <c r="R60" s="31">
        <f t="shared" si="0"/>
        <v>11</v>
      </c>
      <c r="S60" s="30">
        <v>50</v>
      </c>
      <c r="T60" s="31">
        <f>5+0+0</f>
        <v>5</v>
      </c>
      <c r="U60" s="30">
        <v>60</v>
      </c>
      <c r="V60" s="31">
        <f t="shared" si="16"/>
        <v>8</v>
      </c>
      <c r="W60" s="30">
        <v>65</v>
      </c>
      <c r="X60" s="30">
        <v>30</v>
      </c>
      <c r="Y60" s="30">
        <v>45</v>
      </c>
      <c r="Z60" s="30">
        <v>20</v>
      </c>
      <c r="AA60" s="30">
        <v>60</v>
      </c>
      <c r="AB60" s="30">
        <v>25</v>
      </c>
      <c r="AC60" s="30">
        <v>55</v>
      </c>
      <c r="AD60" s="31">
        <f t="shared" si="17"/>
        <v>18</v>
      </c>
      <c r="AE60" s="30">
        <v>50</v>
      </c>
      <c r="AF60" s="30">
        <v>5</v>
      </c>
      <c r="AG60" s="30">
        <v>50</v>
      </c>
      <c r="AH60" s="31">
        <f t="shared" si="18"/>
        <v>10</v>
      </c>
      <c r="AI60" s="31">
        <f t="shared" si="15"/>
        <v>556</v>
      </c>
      <c r="AJ60" s="79">
        <v>7.6</v>
      </c>
      <c r="AK60" s="32"/>
      <c r="AL60" s="31"/>
      <c r="AM60" s="31"/>
      <c r="AN60" s="31"/>
      <c r="AO60" s="31"/>
      <c r="AP60" s="31"/>
    </row>
    <row r="61" spans="1:42" ht="14.4" x14ac:dyDescent="0.3">
      <c r="A61" s="33" t="s">
        <v>56</v>
      </c>
      <c r="B61" s="33" t="s">
        <v>137</v>
      </c>
      <c r="C61" s="33" t="s">
        <v>141</v>
      </c>
      <c r="D61" s="33" t="s">
        <v>200</v>
      </c>
      <c r="E61" s="34">
        <v>1</v>
      </c>
      <c r="F61" s="34">
        <v>1</v>
      </c>
      <c r="G61" s="34">
        <v>1</v>
      </c>
      <c r="H61" s="34">
        <v>1</v>
      </c>
      <c r="I61" s="34">
        <v>1</v>
      </c>
      <c r="J61" s="34">
        <v>1</v>
      </c>
      <c r="K61" s="34">
        <v>1</v>
      </c>
      <c r="L61" s="34">
        <v>1</v>
      </c>
      <c r="M61" s="34">
        <v>1</v>
      </c>
      <c r="N61" s="35"/>
      <c r="O61" s="35"/>
      <c r="P61" s="35"/>
      <c r="Q61" s="35"/>
      <c r="R61" s="35">
        <f t="shared" si="0"/>
        <v>9</v>
      </c>
      <c r="S61" s="34">
        <v>50</v>
      </c>
      <c r="T61" s="34">
        <v>5</v>
      </c>
      <c r="U61" s="34">
        <v>60</v>
      </c>
      <c r="V61" s="34">
        <v>0</v>
      </c>
      <c r="W61" s="34">
        <v>65</v>
      </c>
      <c r="X61" s="34">
        <v>5</v>
      </c>
      <c r="Y61" s="34">
        <v>45</v>
      </c>
      <c r="Z61" s="34">
        <v>5</v>
      </c>
      <c r="AA61" s="34">
        <v>45</v>
      </c>
      <c r="AB61" s="34">
        <v>0</v>
      </c>
      <c r="AC61" s="34">
        <v>53</v>
      </c>
      <c r="AD61" s="34">
        <v>0</v>
      </c>
      <c r="AE61" s="35"/>
      <c r="AF61" s="35"/>
      <c r="AG61" s="35"/>
      <c r="AH61" s="35"/>
      <c r="AI61" s="35">
        <f t="shared" si="15"/>
        <v>333</v>
      </c>
      <c r="AJ61" s="81">
        <v>3.25</v>
      </c>
      <c r="AK61" s="36"/>
      <c r="AL61" s="35"/>
      <c r="AM61" s="35"/>
      <c r="AN61" s="35"/>
      <c r="AO61" s="35"/>
      <c r="AP61" s="35"/>
    </row>
    <row r="62" spans="1:42" ht="14.4" x14ac:dyDescent="0.3">
      <c r="A62" s="33" t="s">
        <v>56</v>
      </c>
      <c r="B62" s="33" t="s">
        <v>137</v>
      </c>
      <c r="C62" s="33" t="s">
        <v>141</v>
      </c>
      <c r="D62" s="33" t="s">
        <v>201</v>
      </c>
      <c r="E62" s="34">
        <v>0</v>
      </c>
      <c r="F62" s="34">
        <v>1</v>
      </c>
      <c r="G62" s="34">
        <v>1</v>
      </c>
      <c r="H62" s="34">
        <v>1</v>
      </c>
      <c r="I62" s="34">
        <v>1</v>
      </c>
      <c r="J62" s="34">
        <v>1</v>
      </c>
      <c r="K62" s="34">
        <v>1</v>
      </c>
      <c r="L62" s="34">
        <v>1</v>
      </c>
      <c r="M62" s="34">
        <v>1</v>
      </c>
      <c r="N62" s="35"/>
      <c r="O62" s="35"/>
      <c r="P62" s="35"/>
      <c r="Q62" s="35"/>
      <c r="R62" s="35">
        <f t="shared" si="0"/>
        <v>8</v>
      </c>
      <c r="S62" s="34">
        <v>50</v>
      </c>
      <c r="T62" s="34">
        <f>5+0+0</f>
        <v>5</v>
      </c>
      <c r="U62" s="34">
        <v>60</v>
      </c>
      <c r="V62" s="34">
        <v>0</v>
      </c>
      <c r="W62" s="34">
        <v>65</v>
      </c>
      <c r="X62" s="34">
        <v>5</v>
      </c>
      <c r="Y62" s="34">
        <v>45</v>
      </c>
      <c r="Z62" s="34">
        <v>5</v>
      </c>
      <c r="AA62" s="34">
        <v>45</v>
      </c>
      <c r="AB62" s="34">
        <v>0</v>
      </c>
      <c r="AC62" s="34">
        <v>53</v>
      </c>
      <c r="AD62" s="34">
        <v>0</v>
      </c>
      <c r="AE62" s="35"/>
      <c r="AF62" s="35"/>
      <c r="AG62" s="35"/>
      <c r="AH62" s="35"/>
      <c r="AI62" s="35">
        <f t="shared" si="15"/>
        <v>333</v>
      </c>
      <c r="AJ62" s="81">
        <v>4.5</v>
      </c>
      <c r="AK62" s="36"/>
      <c r="AL62" s="35"/>
      <c r="AM62" s="35"/>
      <c r="AN62" s="35"/>
      <c r="AO62" s="35"/>
      <c r="AP62" s="35"/>
    </row>
    <row r="63" spans="1:42" ht="14.4" x14ac:dyDescent="0.3">
      <c r="A63" s="25" t="s">
        <v>56</v>
      </c>
      <c r="B63" s="25" t="s">
        <v>137</v>
      </c>
      <c r="C63" s="25" t="s">
        <v>141</v>
      </c>
      <c r="D63" s="25" t="s">
        <v>202</v>
      </c>
      <c r="E63" s="26">
        <v>1</v>
      </c>
      <c r="F63" s="26">
        <v>0</v>
      </c>
      <c r="G63" s="26">
        <v>1</v>
      </c>
      <c r="H63" s="26">
        <v>1</v>
      </c>
      <c r="I63" s="26">
        <v>1</v>
      </c>
      <c r="J63" s="26">
        <v>0</v>
      </c>
      <c r="K63" s="26">
        <v>1</v>
      </c>
      <c r="L63" s="26">
        <v>1</v>
      </c>
      <c r="M63" s="26">
        <v>0</v>
      </c>
      <c r="N63" s="26">
        <v>0</v>
      </c>
      <c r="O63" s="26">
        <v>1</v>
      </c>
      <c r="P63" s="26">
        <v>1</v>
      </c>
      <c r="Q63" s="27"/>
      <c r="R63" s="27">
        <f t="shared" si="0"/>
        <v>8</v>
      </c>
      <c r="S63" s="26">
        <v>40</v>
      </c>
      <c r="T63" s="26">
        <v>0</v>
      </c>
      <c r="U63" s="26">
        <v>50</v>
      </c>
      <c r="V63" s="26">
        <v>5</v>
      </c>
      <c r="W63" s="26">
        <v>45</v>
      </c>
      <c r="X63" s="26">
        <v>5</v>
      </c>
      <c r="Y63" s="26">
        <v>30</v>
      </c>
      <c r="Z63" s="26">
        <v>0</v>
      </c>
      <c r="AA63" s="27"/>
      <c r="AB63" s="27"/>
      <c r="AC63" s="26">
        <v>50</v>
      </c>
      <c r="AD63" s="26">
        <v>0</v>
      </c>
      <c r="AE63" s="27"/>
      <c r="AF63" s="27"/>
      <c r="AG63" s="26">
        <v>50</v>
      </c>
      <c r="AH63" s="26">
        <v>0</v>
      </c>
      <c r="AI63" s="27">
        <f t="shared" si="15"/>
        <v>275</v>
      </c>
      <c r="AJ63" s="80">
        <v>8</v>
      </c>
      <c r="AK63" s="28"/>
      <c r="AL63" s="27"/>
      <c r="AM63" s="27"/>
      <c r="AN63" s="27"/>
      <c r="AO63" s="27"/>
      <c r="AP63" s="27"/>
    </row>
    <row r="64" spans="1:42" ht="14.4" x14ac:dyDescent="0.3">
      <c r="A64" s="25" t="s">
        <v>56</v>
      </c>
      <c r="B64" s="25" t="s">
        <v>137</v>
      </c>
      <c r="C64" s="25" t="s">
        <v>141</v>
      </c>
      <c r="D64" s="25" t="s">
        <v>203</v>
      </c>
      <c r="E64" s="26">
        <v>1</v>
      </c>
      <c r="F64" s="26">
        <v>0</v>
      </c>
      <c r="G64" s="26">
        <v>1</v>
      </c>
      <c r="H64" s="26">
        <v>1</v>
      </c>
      <c r="I64" s="26">
        <v>1</v>
      </c>
      <c r="J64" s="26">
        <v>0</v>
      </c>
      <c r="K64" s="26">
        <v>1</v>
      </c>
      <c r="L64" s="26">
        <v>1</v>
      </c>
      <c r="M64" s="26">
        <v>0</v>
      </c>
      <c r="N64" s="26">
        <v>0</v>
      </c>
      <c r="O64" s="26">
        <v>1</v>
      </c>
      <c r="P64" s="26">
        <v>1</v>
      </c>
      <c r="Q64" s="27"/>
      <c r="R64" s="27">
        <f t="shared" si="0"/>
        <v>8</v>
      </c>
      <c r="S64" s="26">
        <v>40</v>
      </c>
      <c r="T64" s="26">
        <v>0</v>
      </c>
      <c r="U64" s="26">
        <v>50</v>
      </c>
      <c r="V64" s="26">
        <v>5</v>
      </c>
      <c r="W64" s="26">
        <v>45</v>
      </c>
      <c r="X64" s="26">
        <v>5</v>
      </c>
      <c r="Y64" s="26">
        <v>30</v>
      </c>
      <c r="Z64" s="26">
        <v>0</v>
      </c>
      <c r="AA64" s="27"/>
      <c r="AB64" s="27"/>
      <c r="AC64" s="26">
        <v>50</v>
      </c>
      <c r="AD64" s="26">
        <v>0</v>
      </c>
      <c r="AE64" s="27"/>
      <c r="AF64" s="27"/>
      <c r="AG64" s="26">
        <v>50</v>
      </c>
      <c r="AH64" s="26">
        <v>0</v>
      </c>
      <c r="AI64" s="27">
        <f t="shared" si="15"/>
        <v>275</v>
      </c>
      <c r="AJ64" s="80">
        <v>5.75</v>
      </c>
      <c r="AK64" s="28"/>
      <c r="AL64" s="27"/>
      <c r="AM64" s="27"/>
      <c r="AN64" s="27"/>
      <c r="AO64" s="27"/>
      <c r="AP64" s="27"/>
    </row>
    <row r="65" spans="1:42" ht="14.4" x14ac:dyDescent="0.3">
      <c r="A65" s="14" t="s">
        <v>56</v>
      </c>
      <c r="B65" s="14" t="s">
        <v>137</v>
      </c>
      <c r="C65" s="14" t="s">
        <v>141</v>
      </c>
      <c r="D65" s="14" t="s">
        <v>204</v>
      </c>
      <c r="E65" s="15">
        <v>1</v>
      </c>
      <c r="F65" s="15">
        <v>1</v>
      </c>
      <c r="G65" s="15">
        <v>1</v>
      </c>
      <c r="H65" s="15">
        <v>1</v>
      </c>
      <c r="I65" s="15">
        <v>1</v>
      </c>
      <c r="J65" s="15">
        <v>1</v>
      </c>
      <c r="K65" s="15">
        <v>1</v>
      </c>
      <c r="L65" s="15">
        <v>1</v>
      </c>
      <c r="M65" s="15">
        <v>1</v>
      </c>
      <c r="N65" s="15">
        <v>1</v>
      </c>
      <c r="O65" s="15">
        <v>1</v>
      </c>
      <c r="P65" s="15">
        <v>1</v>
      </c>
      <c r="Q65" s="16"/>
      <c r="R65" s="16">
        <f t="shared" si="0"/>
        <v>12</v>
      </c>
      <c r="S65" s="15">
        <v>40</v>
      </c>
      <c r="T65" s="15">
        <v>0</v>
      </c>
      <c r="U65" s="15">
        <v>55</v>
      </c>
      <c r="V65" s="15">
        <v>3</v>
      </c>
      <c r="W65" s="15">
        <v>65</v>
      </c>
      <c r="X65" s="15">
        <v>5</v>
      </c>
      <c r="Y65" s="15">
        <v>40</v>
      </c>
      <c r="Z65" s="15">
        <v>0</v>
      </c>
      <c r="AA65" s="15">
        <v>50</v>
      </c>
      <c r="AB65" s="15">
        <v>0</v>
      </c>
      <c r="AC65" s="15">
        <v>35</v>
      </c>
      <c r="AD65" s="15">
        <v>0</v>
      </c>
      <c r="AE65" s="16"/>
      <c r="AF65" s="16"/>
      <c r="AG65" s="16"/>
      <c r="AH65" s="16"/>
      <c r="AI65" s="16">
        <f t="shared" si="15"/>
        <v>293</v>
      </c>
      <c r="AJ65" s="82">
        <v>7</v>
      </c>
      <c r="AK65" s="18"/>
      <c r="AL65" s="16"/>
      <c r="AM65" s="16"/>
      <c r="AN65" s="16"/>
      <c r="AO65" s="16"/>
      <c r="AP65" s="16"/>
    </row>
    <row r="66" spans="1:42" ht="14.4" x14ac:dyDescent="0.3">
      <c r="A66" s="20" t="s">
        <v>56</v>
      </c>
      <c r="B66" s="20" t="s">
        <v>137</v>
      </c>
      <c r="C66" s="20" t="s">
        <v>141</v>
      </c>
      <c r="D66" s="20" t="s">
        <v>205</v>
      </c>
      <c r="E66" s="21">
        <v>1</v>
      </c>
      <c r="F66" s="21">
        <v>1</v>
      </c>
      <c r="G66" s="21">
        <v>0</v>
      </c>
      <c r="H66" s="21">
        <v>0</v>
      </c>
      <c r="I66" s="21">
        <v>1</v>
      </c>
      <c r="J66" s="21">
        <v>1</v>
      </c>
      <c r="K66" s="21">
        <v>1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2"/>
      <c r="R66" s="22">
        <f t="shared" si="0"/>
        <v>10</v>
      </c>
      <c r="S66" s="22">
        <f t="shared" ref="S66:S67" si="19">50</f>
        <v>50</v>
      </c>
      <c r="T66" s="22">
        <f t="shared" ref="T66:T67" si="20">5+0+3</f>
        <v>8</v>
      </c>
      <c r="U66" s="21">
        <v>60</v>
      </c>
      <c r="V66" s="21">
        <v>5</v>
      </c>
      <c r="W66" s="21">
        <v>65</v>
      </c>
      <c r="X66" s="22">
        <f t="shared" ref="X66:X67" si="21">30+5</f>
        <v>35</v>
      </c>
      <c r="Y66" s="21">
        <v>45</v>
      </c>
      <c r="Z66" s="21">
        <v>5</v>
      </c>
      <c r="AA66" s="22"/>
      <c r="AB66" s="22"/>
      <c r="AC66" s="22"/>
      <c r="AD66" s="22"/>
      <c r="AE66" s="22"/>
      <c r="AF66" s="22"/>
      <c r="AG66" s="22"/>
      <c r="AH66" s="22"/>
      <c r="AI66" s="22">
        <f t="shared" si="15"/>
        <v>273</v>
      </c>
      <c r="AJ66" s="93">
        <v>6.5</v>
      </c>
      <c r="AK66" s="23"/>
      <c r="AL66" s="22"/>
      <c r="AM66" s="22"/>
      <c r="AN66" s="22"/>
      <c r="AO66" s="22"/>
      <c r="AP66" s="22"/>
    </row>
    <row r="67" spans="1:42" ht="14.4" x14ac:dyDescent="0.3">
      <c r="A67" s="20" t="s">
        <v>56</v>
      </c>
      <c r="B67" s="20" t="s">
        <v>137</v>
      </c>
      <c r="C67" s="20" t="s">
        <v>141</v>
      </c>
      <c r="D67" s="20" t="s">
        <v>206</v>
      </c>
      <c r="E67" s="21">
        <v>1</v>
      </c>
      <c r="F67" s="21">
        <v>1</v>
      </c>
      <c r="G67" s="21">
        <v>0</v>
      </c>
      <c r="H67" s="21">
        <v>0</v>
      </c>
      <c r="I67" s="21">
        <v>1</v>
      </c>
      <c r="J67" s="21">
        <v>1</v>
      </c>
      <c r="K67" s="21">
        <v>0</v>
      </c>
      <c r="L67" s="21">
        <v>1</v>
      </c>
      <c r="M67" s="21">
        <v>0</v>
      </c>
      <c r="N67" s="21">
        <v>0</v>
      </c>
      <c r="O67" s="21">
        <v>0</v>
      </c>
      <c r="P67" s="22"/>
      <c r="Q67" s="22"/>
      <c r="R67" s="22">
        <f t="shared" si="0"/>
        <v>5</v>
      </c>
      <c r="S67" s="22">
        <f t="shared" si="19"/>
        <v>50</v>
      </c>
      <c r="T67" s="22">
        <f t="shared" si="20"/>
        <v>8</v>
      </c>
      <c r="U67" s="21">
        <v>60</v>
      </c>
      <c r="V67" s="21">
        <v>5</v>
      </c>
      <c r="W67" s="21">
        <v>65</v>
      </c>
      <c r="X67" s="22">
        <f t="shared" si="21"/>
        <v>35</v>
      </c>
      <c r="Y67" s="21">
        <v>45</v>
      </c>
      <c r="Z67" s="21">
        <v>5</v>
      </c>
      <c r="AA67" s="22"/>
      <c r="AB67" s="22"/>
      <c r="AC67" s="22"/>
      <c r="AD67" s="22"/>
      <c r="AE67" s="22"/>
      <c r="AF67" s="22"/>
      <c r="AG67" s="22"/>
      <c r="AH67" s="22"/>
      <c r="AI67" s="22">
        <f t="shared" si="15"/>
        <v>273</v>
      </c>
      <c r="AJ67" s="93">
        <v>6.75</v>
      </c>
      <c r="AK67" s="23"/>
      <c r="AL67" s="22"/>
      <c r="AM67" s="22"/>
      <c r="AN67" s="22"/>
      <c r="AO67" s="22"/>
      <c r="AP67" s="22"/>
    </row>
    <row r="68" spans="1:42" ht="14.4" x14ac:dyDescent="0.3">
      <c r="A68" s="37" t="s">
        <v>56</v>
      </c>
      <c r="B68" s="37" t="s">
        <v>137</v>
      </c>
      <c r="C68" s="37" t="s">
        <v>141</v>
      </c>
      <c r="D68" s="37" t="s">
        <v>207</v>
      </c>
      <c r="E68" s="38">
        <v>1</v>
      </c>
      <c r="F68" s="38">
        <v>0</v>
      </c>
      <c r="G68" s="38">
        <v>1</v>
      </c>
      <c r="H68" s="38">
        <v>1</v>
      </c>
      <c r="I68" s="38">
        <v>0</v>
      </c>
      <c r="J68" s="38">
        <v>1</v>
      </c>
      <c r="K68" s="38">
        <v>1</v>
      </c>
      <c r="L68" s="38">
        <v>0</v>
      </c>
      <c r="M68" s="38">
        <v>1</v>
      </c>
      <c r="N68" s="39"/>
      <c r="O68" s="39"/>
      <c r="P68" s="39"/>
      <c r="Q68" s="39"/>
      <c r="R68" s="39">
        <f t="shared" si="0"/>
        <v>6</v>
      </c>
      <c r="S68" s="38">
        <v>46</v>
      </c>
      <c r="T68" s="38">
        <v>0</v>
      </c>
      <c r="U68" s="38">
        <v>55</v>
      </c>
      <c r="V68" s="38">
        <v>5</v>
      </c>
      <c r="W68" s="38">
        <v>65</v>
      </c>
      <c r="X68" s="38">
        <v>5</v>
      </c>
      <c r="Y68" s="38">
        <v>45</v>
      </c>
      <c r="Z68" s="38">
        <v>20</v>
      </c>
      <c r="AA68" s="39"/>
      <c r="AB68" s="39"/>
      <c r="AC68" s="38">
        <v>55</v>
      </c>
      <c r="AD68" s="38">
        <v>15</v>
      </c>
      <c r="AE68" s="39"/>
      <c r="AF68" s="39"/>
      <c r="AG68" s="39"/>
      <c r="AH68" s="39"/>
      <c r="AI68" s="39">
        <f t="shared" si="15"/>
        <v>311</v>
      </c>
      <c r="AJ68" s="84">
        <v>7</v>
      </c>
      <c r="AK68" s="40"/>
      <c r="AL68" s="39"/>
      <c r="AM68" s="39"/>
      <c r="AN68" s="39"/>
      <c r="AO68" s="39"/>
      <c r="AP68" s="39"/>
    </row>
    <row r="69" spans="1:42" ht="14.4" x14ac:dyDescent="0.3">
      <c r="A69" s="37" t="s">
        <v>56</v>
      </c>
      <c r="B69" s="37" t="s">
        <v>137</v>
      </c>
      <c r="C69" s="37" t="s">
        <v>141</v>
      </c>
      <c r="D69" s="37" t="s">
        <v>208</v>
      </c>
      <c r="E69" s="38">
        <v>1</v>
      </c>
      <c r="F69" s="38">
        <v>0</v>
      </c>
      <c r="G69" s="38">
        <v>1</v>
      </c>
      <c r="H69" s="38">
        <v>1</v>
      </c>
      <c r="I69" s="38">
        <v>1</v>
      </c>
      <c r="J69" s="38">
        <v>1</v>
      </c>
      <c r="K69" s="38">
        <v>1</v>
      </c>
      <c r="L69" s="38">
        <v>0</v>
      </c>
      <c r="M69" s="38">
        <v>1</v>
      </c>
      <c r="N69" s="39"/>
      <c r="O69" s="39"/>
      <c r="P69" s="39"/>
      <c r="Q69" s="39"/>
      <c r="R69" s="39">
        <f t="shared" si="0"/>
        <v>7</v>
      </c>
      <c r="S69" s="38">
        <v>46</v>
      </c>
      <c r="T69" s="38">
        <v>0</v>
      </c>
      <c r="U69" s="38">
        <v>55</v>
      </c>
      <c r="V69" s="38">
        <v>5</v>
      </c>
      <c r="W69" s="38">
        <v>65</v>
      </c>
      <c r="X69" s="38">
        <v>5</v>
      </c>
      <c r="Y69" s="38">
        <v>45</v>
      </c>
      <c r="Z69" s="38">
        <v>20</v>
      </c>
      <c r="AA69" s="39"/>
      <c r="AB69" s="39"/>
      <c r="AC69" s="38">
        <v>55</v>
      </c>
      <c r="AD69" s="38">
        <v>15</v>
      </c>
      <c r="AE69" s="39"/>
      <c r="AF69" s="39"/>
      <c r="AG69" s="39"/>
      <c r="AH69" s="39"/>
      <c r="AI69" s="39">
        <f t="shared" si="15"/>
        <v>311</v>
      </c>
      <c r="AJ69" s="84">
        <v>6</v>
      </c>
      <c r="AK69" s="40"/>
      <c r="AL69" s="39"/>
      <c r="AM69" s="39"/>
      <c r="AN69" s="39"/>
      <c r="AO69" s="39"/>
      <c r="AP69" s="39"/>
    </row>
    <row r="70" spans="1:42" ht="14.4" x14ac:dyDescent="0.3">
      <c r="A70" s="29" t="s">
        <v>56</v>
      </c>
      <c r="B70" s="29" t="s">
        <v>137</v>
      </c>
      <c r="C70" s="29" t="s">
        <v>141</v>
      </c>
      <c r="D70" s="29" t="s">
        <v>209</v>
      </c>
      <c r="E70" s="30">
        <v>1</v>
      </c>
      <c r="F70" s="30">
        <v>1</v>
      </c>
      <c r="G70" s="30">
        <v>1</v>
      </c>
      <c r="H70" s="30">
        <v>1</v>
      </c>
      <c r="I70" s="30">
        <v>1</v>
      </c>
      <c r="J70" s="30">
        <v>1</v>
      </c>
      <c r="K70" s="30">
        <v>1</v>
      </c>
      <c r="L70" s="30">
        <v>0</v>
      </c>
      <c r="M70" s="30">
        <v>1</v>
      </c>
      <c r="N70" s="30">
        <v>1</v>
      </c>
      <c r="O70" s="30">
        <v>0</v>
      </c>
      <c r="P70" s="31"/>
      <c r="Q70" s="31"/>
      <c r="R70" s="31">
        <f t="shared" si="0"/>
        <v>9</v>
      </c>
      <c r="S70" s="30">
        <v>45</v>
      </c>
      <c r="T70" s="30">
        <v>5</v>
      </c>
      <c r="U70" s="30">
        <v>45</v>
      </c>
      <c r="V70" s="30">
        <f t="shared" ref="V70:V71" si="22">5+25</f>
        <v>30</v>
      </c>
      <c r="W70" s="30">
        <v>65</v>
      </c>
      <c r="X70" s="30">
        <v>0</v>
      </c>
      <c r="Y70" s="30">
        <v>45</v>
      </c>
      <c r="Z70" s="30">
        <v>5</v>
      </c>
      <c r="AA70" s="30">
        <v>55</v>
      </c>
      <c r="AB70" s="30">
        <v>0</v>
      </c>
      <c r="AC70" s="31"/>
      <c r="AD70" s="31"/>
      <c r="AE70" s="31"/>
      <c r="AF70" s="31"/>
      <c r="AG70" s="31"/>
      <c r="AH70" s="31"/>
      <c r="AI70" s="31">
        <f t="shared" si="15"/>
        <v>295</v>
      </c>
      <c r="AJ70" s="79">
        <v>6.5</v>
      </c>
      <c r="AK70" s="32"/>
      <c r="AL70" s="31"/>
      <c r="AM70" s="31"/>
      <c r="AN70" s="31"/>
      <c r="AO70" s="31"/>
      <c r="AP70" s="31"/>
    </row>
    <row r="71" spans="1:42" ht="14.4" x14ac:dyDescent="0.3">
      <c r="A71" s="29" t="s">
        <v>56</v>
      </c>
      <c r="B71" s="29" t="s">
        <v>137</v>
      </c>
      <c r="C71" s="29" t="s">
        <v>141</v>
      </c>
      <c r="D71" s="29" t="s">
        <v>210</v>
      </c>
      <c r="E71" s="30">
        <v>1</v>
      </c>
      <c r="F71" s="30">
        <v>1</v>
      </c>
      <c r="G71" s="30">
        <v>1</v>
      </c>
      <c r="H71" s="30">
        <v>1</v>
      </c>
      <c r="I71" s="30">
        <v>1</v>
      </c>
      <c r="J71" s="30">
        <v>1</v>
      </c>
      <c r="K71" s="30">
        <v>1</v>
      </c>
      <c r="L71" s="30">
        <v>0</v>
      </c>
      <c r="M71" s="30">
        <v>1</v>
      </c>
      <c r="N71" s="30">
        <v>1</v>
      </c>
      <c r="O71" s="30">
        <v>1</v>
      </c>
      <c r="P71" s="31"/>
      <c r="Q71" s="31"/>
      <c r="R71" s="31">
        <f t="shared" si="0"/>
        <v>10</v>
      </c>
      <c r="S71" s="30">
        <v>45</v>
      </c>
      <c r="T71" s="30">
        <f>5+0+0</f>
        <v>5</v>
      </c>
      <c r="U71" s="30">
        <v>45</v>
      </c>
      <c r="V71" s="30">
        <f t="shared" si="22"/>
        <v>30</v>
      </c>
      <c r="W71" s="30">
        <v>65</v>
      </c>
      <c r="X71" s="30">
        <v>0</v>
      </c>
      <c r="Y71" s="30">
        <v>45</v>
      </c>
      <c r="Z71" s="30">
        <v>5</v>
      </c>
      <c r="AA71" s="30">
        <v>55</v>
      </c>
      <c r="AB71" s="30">
        <v>0</v>
      </c>
      <c r="AC71" s="31"/>
      <c r="AD71" s="31"/>
      <c r="AE71" s="31"/>
      <c r="AF71" s="31"/>
      <c r="AG71" s="31"/>
      <c r="AH71" s="31"/>
      <c r="AI71" s="31">
        <f t="shared" si="15"/>
        <v>295</v>
      </c>
      <c r="AJ71" s="79">
        <v>6.75</v>
      </c>
      <c r="AK71" s="32"/>
      <c r="AL71" s="31"/>
      <c r="AM71" s="31"/>
      <c r="AN71" s="31"/>
      <c r="AO71" s="31"/>
      <c r="AP71" s="31"/>
    </row>
    <row r="72" spans="1:42" ht="14.4" x14ac:dyDescent="0.3">
      <c r="A72" s="33" t="s">
        <v>56</v>
      </c>
      <c r="B72" s="33" t="s">
        <v>137</v>
      </c>
      <c r="C72" s="33" t="s">
        <v>141</v>
      </c>
      <c r="D72" s="33" t="s">
        <v>211</v>
      </c>
      <c r="E72" s="34">
        <v>1</v>
      </c>
      <c r="F72" s="34">
        <v>1</v>
      </c>
      <c r="G72" s="34">
        <v>1</v>
      </c>
      <c r="H72" s="34">
        <v>1</v>
      </c>
      <c r="I72" s="34">
        <v>1</v>
      </c>
      <c r="J72" s="34">
        <v>1</v>
      </c>
      <c r="K72" s="34">
        <v>1</v>
      </c>
      <c r="L72" s="34">
        <v>1</v>
      </c>
      <c r="M72" s="34">
        <v>1</v>
      </c>
      <c r="N72" s="34">
        <v>0</v>
      </c>
      <c r="O72" s="34">
        <v>0</v>
      </c>
      <c r="P72" s="35"/>
      <c r="Q72" s="35"/>
      <c r="R72" s="35">
        <f t="shared" si="0"/>
        <v>9</v>
      </c>
      <c r="S72" s="34">
        <v>50</v>
      </c>
      <c r="T72" s="34">
        <v>5</v>
      </c>
      <c r="U72" s="34">
        <v>55</v>
      </c>
      <c r="V72" s="34">
        <v>0</v>
      </c>
      <c r="W72" s="34">
        <v>65</v>
      </c>
      <c r="X72" s="34">
        <v>5</v>
      </c>
      <c r="Y72" s="34">
        <v>40</v>
      </c>
      <c r="Z72" s="34">
        <v>0</v>
      </c>
      <c r="AA72" s="34">
        <v>50</v>
      </c>
      <c r="AB72" s="34">
        <v>0</v>
      </c>
      <c r="AC72" s="34">
        <v>53</v>
      </c>
      <c r="AD72" s="34">
        <v>0</v>
      </c>
      <c r="AE72" s="35"/>
      <c r="AF72" s="35"/>
      <c r="AG72" s="35"/>
      <c r="AH72" s="35"/>
      <c r="AI72" s="35">
        <f t="shared" si="15"/>
        <v>323</v>
      </c>
      <c r="AJ72" s="81">
        <v>3.25</v>
      </c>
      <c r="AK72" s="36"/>
      <c r="AL72" s="35"/>
      <c r="AM72" s="35"/>
      <c r="AN72" s="35"/>
      <c r="AO72" s="35"/>
      <c r="AP72" s="35"/>
    </row>
    <row r="73" spans="1:42" ht="14.4" x14ac:dyDescent="0.3">
      <c r="A73" s="33" t="s">
        <v>56</v>
      </c>
      <c r="B73" s="33" t="s">
        <v>137</v>
      </c>
      <c r="C73" s="33" t="s">
        <v>141</v>
      </c>
      <c r="D73" s="33" t="s">
        <v>212</v>
      </c>
      <c r="E73" s="34">
        <v>1</v>
      </c>
      <c r="F73" s="34">
        <v>1</v>
      </c>
      <c r="G73" s="34">
        <v>1</v>
      </c>
      <c r="H73" s="34">
        <v>1</v>
      </c>
      <c r="I73" s="34">
        <v>1</v>
      </c>
      <c r="J73" s="34">
        <v>1</v>
      </c>
      <c r="K73" s="34">
        <v>1</v>
      </c>
      <c r="L73" s="34">
        <v>1</v>
      </c>
      <c r="M73" s="34">
        <v>1</v>
      </c>
      <c r="N73" s="34">
        <v>0</v>
      </c>
      <c r="O73" s="34">
        <v>1</v>
      </c>
      <c r="P73" s="35"/>
      <c r="Q73" s="35"/>
      <c r="R73" s="35">
        <f t="shared" si="0"/>
        <v>10</v>
      </c>
      <c r="S73" s="34">
        <v>50</v>
      </c>
      <c r="T73" s="34">
        <f>5+0+0</f>
        <v>5</v>
      </c>
      <c r="U73" s="34">
        <v>55</v>
      </c>
      <c r="V73" s="34">
        <v>0</v>
      </c>
      <c r="W73" s="34">
        <v>65</v>
      </c>
      <c r="X73" s="34">
        <v>5</v>
      </c>
      <c r="Y73" s="34">
        <v>40</v>
      </c>
      <c r="Z73" s="34">
        <v>0</v>
      </c>
      <c r="AA73" s="34">
        <v>50</v>
      </c>
      <c r="AB73" s="34">
        <v>0</v>
      </c>
      <c r="AC73" s="34">
        <v>53</v>
      </c>
      <c r="AD73" s="34">
        <v>0</v>
      </c>
      <c r="AE73" s="35"/>
      <c r="AF73" s="35"/>
      <c r="AG73" s="35"/>
      <c r="AH73" s="35"/>
      <c r="AI73" s="35">
        <f t="shared" si="15"/>
        <v>323</v>
      </c>
      <c r="AJ73" s="81">
        <v>2.5</v>
      </c>
      <c r="AK73" s="81">
        <v>4.75</v>
      </c>
      <c r="AL73" s="35"/>
      <c r="AM73" s="35"/>
      <c r="AN73" s="35"/>
      <c r="AO73" s="35"/>
      <c r="AP73" s="35"/>
    </row>
    <row r="74" spans="1:42" ht="14.4" x14ac:dyDescent="0.3">
      <c r="A74" s="73" t="s">
        <v>56</v>
      </c>
      <c r="B74" s="73" t="s">
        <v>137</v>
      </c>
      <c r="C74" s="73" t="s">
        <v>141</v>
      </c>
      <c r="D74" s="73" t="s">
        <v>213</v>
      </c>
      <c r="E74" s="74">
        <v>1</v>
      </c>
      <c r="F74" s="74">
        <v>1</v>
      </c>
      <c r="G74" s="74">
        <v>1</v>
      </c>
      <c r="H74" s="74">
        <v>0</v>
      </c>
      <c r="I74" s="74">
        <v>1</v>
      </c>
      <c r="J74" s="74">
        <v>1</v>
      </c>
      <c r="K74" s="74">
        <v>0</v>
      </c>
      <c r="L74" s="74">
        <v>0</v>
      </c>
      <c r="M74" s="74">
        <v>1</v>
      </c>
      <c r="N74" s="75"/>
      <c r="O74" s="75"/>
      <c r="P74" s="75"/>
      <c r="Q74" s="75"/>
      <c r="R74" s="75">
        <f t="shared" si="0"/>
        <v>6</v>
      </c>
      <c r="S74" s="74">
        <v>48</v>
      </c>
      <c r="T74" s="74">
        <f>5+3</f>
        <v>8</v>
      </c>
      <c r="U74" s="74">
        <v>56</v>
      </c>
      <c r="V74" s="74">
        <v>5</v>
      </c>
      <c r="W74" s="74">
        <v>65</v>
      </c>
      <c r="X74" s="74">
        <v>35</v>
      </c>
      <c r="Y74" s="74">
        <v>30</v>
      </c>
      <c r="Z74" s="74">
        <v>5</v>
      </c>
      <c r="AA74" s="74">
        <v>40</v>
      </c>
      <c r="AB74" s="74">
        <v>0</v>
      </c>
      <c r="AC74" s="75"/>
      <c r="AD74" s="75"/>
      <c r="AE74" s="75"/>
      <c r="AF74" s="75"/>
      <c r="AG74" s="75"/>
      <c r="AH74" s="75"/>
      <c r="AI74" s="75">
        <f t="shared" si="15"/>
        <v>292</v>
      </c>
      <c r="AJ74" s="85">
        <v>5.75</v>
      </c>
      <c r="AK74" s="76"/>
      <c r="AL74" s="75"/>
      <c r="AM74" s="75"/>
      <c r="AN74" s="75"/>
      <c r="AO74" s="75"/>
      <c r="AP74" s="75"/>
    </row>
    <row r="75" spans="1:42" ht="14.4" x14ac:dyDescent="0.3">
      <c r="A75" s="73" t="s">
        <v>56</v>
      </c>
      <c r="B75" s="73" t="s">
        <v>137</v>
      </c>
      <c r="C75" s="73" t="s">
        <v>141</v>
      </c>
      <c r="D75" s="73" t="s">
        <v>214</v>
      </c>
      <c r="E75" s="74">
        <v>1</v>
      </c>
      <c r="F75" s="74">
        <v>1</v>
      </c>
      <c r="G75" s="74">
        <v>1</v>
      </c>
      <c r="H75" s="74">
        <v>0</v>
      </c>
      <c r="I75" s="74">
        <v>1</v>
      </c>
      <c r="J75" s="74">
        <v>1</v>
      </c>
      <c r="K75" s="74">
        <v>0</v>
      </c>
      <c r="L75" s="74">
        <v>0</v>
      </c>
      <c r="M75" s="74">
        <v>1</v>
      </c>
      <c r="N75" s="75"/>
      <c r="O75" s="75"/>
      <c r="P75" s="75"/>
      <c r="Q75" s="75"/>
      <c r="R75" s="75">
        <f t="shared" si="0"/>
        <v>6</v>
      </c>
      <c r="S75" s="74">
        <v>48</v>
      </c>
      <c r="T75" s="75">
        <f>5+3+0</f>
        <v>8</v>
      </c>
      <c r="U75" s="74">
        <v>56</v>
      </c>
      <c r="V75" s="74">
        <v>5</v>
      </c>
      <c r="W75" s="74">
        <v>65</v>
      </c>
      <c r="X75" s="74">
        <v>35</v>
      </c>
      <c r="Y75" s="74">
        <v>30</v>
      </c>
      <c r="Z75" s="74">
        <v>5</v>
      </c>
      <c r="AA75" s="74">
        <v>40</v>
      </c>
      <c r="AB75" s="74">
        <v>0</v>
      </c>
      <c r="AC75" s="75"/>
      <c r="AD75" s="75"/>
      <c r="AE75" s="75"/>
      <c r="AF75" s="75"/>
      <c r="AG75" s="75"/>
      <c r="AH75" s="75"/>
      <c r="AI75" s="75">
        <f t="shared" si="15"/>
        <v>292</v>
      </c>
      <c r="AJ75" s="85">
        <v>6.5</v>
      </c>
      <c r="AK75" s="76"/>
      <c r="AL75" s="75"/>
      <c r="AM75" s="75"/>
      <c r="AN75" s="75"/>
      <c r="AO75" s="75"/>
      <c r="AP75" s="75"/>
    </row>
    <row r="76" spans="1:42" ht="14.4" x14ac:dyDescent="0.3">
      <c r="A76" s="14" t="s">
        <v>56</v>
      </c>
      <c r="B76" s="14" t="s">
        <v>137</v>
      </c>
      <c r="C76" s="14" t="s">
        <v>141</v>
      </c>
      <c r="D76" s="14" t="s">
        <v>215</v>
      </c>
      <c r="E76" s="15">
        <v>1</v>
      </c>
      <c r="F76" s="15">
        <v>1</v>
      </c>
      <c r="G76" s="15">
        <v>1</v>
      </c>
      <c r="H76" s="15">
        <v>1</v>
      </c>
      <c r="I76" s="15">
        <v>1</v>
      </c>
      <c r="J76" s="15">
        <v>0</v>
      </c>
      <c r="K76" s="15">
        <v>1</v>
      </c>
      <c r="L76" s="15">
        <v>1</v>
      </c>
      <c r="M76" s="15">
        <v>1</v>
      </c>
      <c r="N76" s="15">
        <v>1</v>
      </c>
      <c r="O76" s="15">
        <v>1</v>
      </c>
      <c r="P76" s="15">
        <v>1</v>
      </c>
      <c r="Q76" s="16"/>
      <c r="R76" s="16">
        <f t="shared" si="0"/>
        <v>11</v>
      </c>
      <c r="S76" s="15">
        <v>35</v>
      </c>
      <c r="T76" s="15">
        <v>0</v>
      </c>
      <c r="U76" s="15">
        <v>45</v>
      </c>
      <c r="V76" s="15">
        <v>0</v>
      </c>
      <c r="W76" s="15">
        <v>40</v>
      </c>
      <c r="X76" s="15">
        <v>0</v>
      </c>
      <c r="Y76" s="15">
        <v>35</v>
      </c>
      <c r="Z76" s="15">
        <v>0</v>
      </c>
      <c r="AA76" s="15">
        <v>50</v>
      </c>
      <c r="AB76" s="15">
        <v>0</v>
      </c>
      <c r="AC76" s="16"/>
      <c r="AD76" s="16"/>
      <c r="AE76" s="15">
        <f t="shared" ref="AE76:AE77" si="23">50-2</f>
        <v>48</v>
      </c>
      <c r="AF76" s="15">
        <v>0</v>
      </c>
      <c r="AG76" s="15">
        <v>40</v>
      </c>
      <c r="AH76" s="15">
        <v>0</v>
      </c>
      <c r="AI76" s="16">
        <f t="shared" si="15"/>
        <v>293</v>
      </c>
      <c r="AJ76" s="82">
        <v>1.5</v>
      </c>
      <c r="AK76" s="82">
        <v>5</v>
      </c>
      <c r="AL76" s="16"/>
      <c r="AM76" s="16"/>
      <c r="AN76" s="16"/>
      <c r="AO76" s="16"/>
      <c r="AP76" s="16"/>
    </row>
    <row r="77" spans="1:42" ht="14.4" x14ac:dyDescent="0.3">
      <c r="A77" s="14" t="s">
        <v>56</v>
      </c>
      <c r="B77" s="14" t="s">
        <v>137</v>
      </c>
      <c r="C77" s="14" t="s">
        <v>141</v>
      </c>
      <c r="D77" s="14" t="s">
        <v>216</v>
      </c>
      <c r="E77" s="15">
        <v>1</v>
      </c>
      <c r="F77" s="15">
        <v>0</v>
      </c>
      <c r="G77" s="15">
        <v>1</v>
      </c>
      <c r="H77" s="15">
        <v>1</v>
      </c>
      <c r="I77" s="15">
        <v>1</v>
      </c>
      <c r="J77" s="15">
        <v>0</v>
      </c>
      <c r="K77" s="15">
        <v>1</v>
      </c>
      <c r="L77" s="15">
        <v>1</v>
      </c>
      <c r="M77" s="15">
        <v>1</v>
      </c>
      <c r="N77" s="15">
        <v>1</v>
      </c>
      <c r="O77" s="15">
        <v>1</v>
      </c>
      <c r="P77" s="15">
        <v>1</v>
      </c>
      <c r="Q77" s="16"/>
      <c r="R77" s="16">
        <f t="shared" si="0"/>
        <v>10</v>
      </c>
      <c r="S77" s="15">
        <v>35</v>
      </c>
      <c r="T77" s="15">
        <v>0</v>
      </c>
      <c r="U77" s="15">
        <v>45</v>
      </c>
      <c r="V77" s="15">
        <v>0</v>
      </c>
      <c r="W77" s="15">
        <v>40</v>
      </c>
      <c r="X77" s="15">
        <v>0</v>
      </c>
      <c r="Y77" s="15">
        <v>35</v>
      </c>
      <c r="Z77" s="15">
        <v>0</v>
      </c>
      <c r="AA77" s="15">
        <v>50</v>
      </c>
      <c r="AB77" s="15">
        <v>0</v>
      </c>
      <c r="AC77" s="16"/>
      <c r="AD77" s="16"/>
      <c r="AE77" s="15">
        <f t="shared" si="23"/>
        <v>48</v>
      </c>
      <c r="AF77" s="15">
        <v>0</v>
      </c>
      <c r="AG77" s="15">
        <v>40</v>
      </c>
      <c r="AH77" s="15">
        <v>0</v>
      </c>
      <c r="AI77" s="16">
        <f t="shared" si="15"/>
        <v>293</v>
      </c>
      <c r="AJ77" s="82">
        <v>4.5</v>
      </c>
      <c r="AK77" s="18"/>
      <c r="AL77" s="16"/>
      <c r="AM77" s="16"/>
      <c r="AN77" s="16"/>
      <c r="AO77" s="16"/>
      <c r="AP77" s="16"/>
    </row>
    <row r="78" spans="1:42" ht="14.4" x14ac:dyDescent="0.3">
      <c r="A78" s="73" t="s">
        <v>56</v>
      </c>
      <c r="B78" s="73" t="s">
        <v>137</v>
      </c>
      <c r="C78" s="73" t="s">
        <v>141</v>
      </c>
      <c r="D78" s="73" t="s">
        <v>217</v>
      </c>
      <c r="E78" s="74">
        <v>1</v>
      </c>
      <c r="F78" s="74">
        <v>1</v>
      </c>
      <c r="G78" s="74">
        <v>1</v>
      </c>
      <c r="H78" s="74">
        <v>0</v>
      </c>
      <c r="I78" s="74">
        <v>0</v>
      </c>
      <c r="J78" s="74">
        <v>0</v>
      </c>
      <c r="K78" s="74">
        <v>0</v>
      </c>
      <c r="L78" s="74">
        <v>0</v>
      </c>
      <c r="M78" s="74">
        <v>1</v>
      </c>
      <c r="N78" s="74">
        <v>1</v>
      </c>
      <c r="O78" s="74">
        <v>1</v>
      </c>
      <c r="P78" s="74">
        <v>1</v>
      </c>
      <c r="Q78" s="75"/>
      <c r="R78" s="75">
        <f t="shared" si="0"/>
        <v>7</v>
      </c>
      <c r="S78" s="74">
        <v>30</v>
      </c>
      <c r="T78" s="74">
        <v>0</v>
      </c>
      <c r="U78" s="74">
        <f>60-10-(0.2*50)</f>
        <v>40</v>
      </c>
      <c r="V78" s="74">
        <v>25</v>
      </c>
      <c r="W78" s="74">
        <f>(60-0.2*60)</f>
        <v>48</v>
      </c>
      <c r="X78" s="74">
        <v>0</v>
      </c>
      <c r="Y78" s="75"/>
      <c r="Z78" s="75"/>
      <c r="AA78" s="75"/>
      <c r="AB78" s="75"/>
      <c r="AC78" s="74">
        <v>40</v>
      </c>
      <c r="AD78" s="74">
        <v>15</v>
      </c>
      <c r="AE78" s="74">
        <v>50</v>
      </c>
      <c r="AF78" s="74">
        <v>5</v>
      </c>
      <c r="AG78" s="74">
        <v>50</v>
      </c>
      <c r="AH78" s="74">
        <v>0</v>
      </c>
      <c r="AI78" s="75">
        <f t="shared" si="15"/>
        <v>303</v>
      </c>
      <c r="AJ78" s="85"/>
      <c r="AK78" s="85">
        <v>6.3</v>
      </c>
      <c r="AL78" s="75"/>
      <c r="AM78" s="75"/>
      <c r="AN78" s="75"/>
      <c r="AO78" s="75"/>
      <c r="AP78" s="75"/>
    </row>
    <row r="79" spans="1:42" ht="14.4" x14ac:dyDescent="0.3">
      <c r="A79" s="37" t="s">
        <v>56</v>
      </c>
      <c r="B79" s="37" t="s">
        <v>137</v>
      </c>
      <c r="C79" s="37" t="s">
        <v>141</v>
      </c>
      <c r="D79" s="37" t="s">
        <v>218</v>
      </c>
      <c r="E79" s="38">
        <v>1</v>
      </c>
      <c r="F79" s="38">
        <v>1</v>
      </c>
      <c r="G79" s="38">
        <v>1</v>
      </c>
      <c r="H79" s="38">
        <v>1</v>
      </c>
      <c r="I79" s="38">
        <v>1</v>
      </c>
      <c r="J79" s="38">
        <v>1</v>
      </c>
      <c r="K79" s="38">
        <v>0</v>
      </c>
      <c r="L79" s="38">
        <v>1</v>
      </c>
      <c r="M79" s="38">
        <v>1</v>
      </c>
      <c r="N79" s="38">
        <v>0</v>
      </c>
      <c r="O79" s="38">
        <v>0</v>
      </c>
      <c r="P79" s="38">
        <v>0</v>
      </c>
      <c r="Q79" s="39"/>
      <c r="R79" s="39">
        <f t="shared" si="0"/>
        <v>8</v>
      </c>
      <c r="S79" s="38">
        <v>50</v>
      </c>
      <c r="T79" s="38">
        <v>0</v>
      </c>
      <c r="U79" s="38">
        <v>60</v>
      </c>
      <c r="V79" s="38">
        <v>5</v>
      </c>
      <c r="W79" s="38">
        <v>65</v>
      </c>
      <c r="X79" s="39">
        <f t="shared" ref="X79:X80" si="24">5+5</f>
        <v>10</v>
      </c>
      <c r="Y79" s="38">
        <v>45</v>
      </c>
      <c r="Z79" s="39">
        <f t="shared" ref="Z79:Z80" si="25">20+5</f>
        <v>25</v>
      </c>
      <c r="AA79" s="38">
        <v>60</v>
      </c>
      <c r="AB79" s="39">
        <f t="shared" ref="AB79:AB80" si="26">20</f>
        <v>20</v>
      </c>
      <c r="AC79" s="38">
        <v>55</v>
      </c>
      <c r="AD79" s="38">
        <v>0</v>
      </c>
      <c r="AE79" s="39"/>
      <c r="AF79" s="39"/>
      <c r="AG79" s="39"/>
      <c r="AH79" s="39"/>
      <c r="AI79" s="39">
        <f t="shared" si="15"/>
        <v>395</v>
      </c>
      <c r="AJ79" s="84">
        <v>7</v>
      </c>
      <c r="AK79" s="40"/>
      <c r="AL79" s="39"/>
      <c r="AM79" s="39"/>
      <c r="AN79" s="39"/>
      <c r="AO79" s="39"/>
      <c r="AP79" s="39"/>
    </row>
    <row r="80" spans="1:42" ht="14.4" x14ac:dyDescent="0.3">
      <c r="A80" s="37" t="s">
        <v>56</v>
      </c>
      <c r="B80" s="37" t="s">
        <v>137</v>
      </c>
      <c r="C80" s="37" t="s">
        <v>141</v>
      </c>
      <c r="D80" s="37" t="s">
        <v>219</v>
      </c>
      <c r="E80" s="38">
        <v>1</v>
      </c>
      <c r="F80" s="38">
        <v>1</v>
      </c>
      <c r="G80" s="38">
        <v>1</v>
      </c>
      <c r="H80" s="38">
        <v>1</v>
      </c>
      <c r="I80" s="38">
        <v>1</v>
      </c>
      <c r="J80" s="38">
        <v>1</v>
      </c>
      <c r="K80" s="38">
        <v>1</v>
      </c>
      <c r="L80" s="38">
        <v>1</v>
      </c>
      <c r="M80" s="38">
        <v>1</v>
      </c>
      <c r="N80" s="38">
        <v>0</v>
      </c>
      <c r="O80" s="38">
        <v>0</v>
      </c>
      <c r="P80" s="38">
        <v>0</v>
      </c>
      <c r="Q80" s="39"/>
      <c r="R80" s="39">
        <f t="shared" si="0"/>
        <v>9</v>
      </c>
      <c r="S80" s="38">
        <v>50</v>
      </c>
      <c r="T80" s="38">
        <v>0</v>
      </c>
      <c r="U80" s="38">
        <v>60</v>
      </c>
      <c r="V80" s="38">
        <v>5</v>
      </c>
      <c r="W80" s="38">
        <v>65</v>
      </c>
      <c r="X80" s="39">
        <f t="shared" si="24"/>
        <v>10</v>
      </c>
      <c r="Y80" s="38">
        <v>45</v>
      </c>
      <c r="Z80" s="39">
        <f t="shared" si="25"/>
        <v>25</v>
      </c>
      <c r="AA80" s="38">
        <v>60</v>
      </c>
      <c r="AB80" s="39">
        <f t="shared" si="26"/>
        <v>20</v>
      </c>
      <c r="AC80" s="38">
        <v>55</v>
      </c>
      <c r="AD80" s="38">
        <v>0</v>
      </c>
      <c r="AE80" s="39"/>
      <c r="AF80" s="39"/>
      <c r="AG80" s="39"/>
      <c r="AH80" s="39"/>
      <c r="AI80" s="39">
        <f t="shared" si="15"/>
        <v>395</v>
      </c>
      <c r="AJ80" s="84">
        <v>6</v>
      </c>
      <c r="AK80" s="40"/>
      <c r="AL80" s="39"/>
      <c r="AM80" s="39"/>
      <c r="AN80" s="39"/>
      <c r="AO80" s="39"/>
      <c r="AP80" s="39"/>
    </row>
    <row r="81" spans="1:42" ht="14.4" x14ac:dyDescent="0.3">
      <c r="A81" s="14" t="s">
        <v>56</v>
      </c>
      <c r="B81" s="14" t="s">
        <v>137</v>
      </c>
      <c r="C81" s="14" t="s">
        <v>141</v>
      </c>
      <c r="D81" s="14" t="s">
        <v>220</v>
      </c>
      <c r="E81" s="15">
        <v>0</v>
      </c>
      <c r="F81" s="15">
        <v>1</v>
      </c>
      <c r="G81" s="15">
        <v>1</v>
      </c>
      <c r="H81" s="15">
        <v>1</v>
      </c>
      <c r="I81" s="15">
        <v>0</v>
      </c>
      <c r="J81" s="15">
        <v>1</v>
      </c>
      <c r="K81" s="15">
        <v>1</v>
      </c>
      <c r="L81" s="15">
        <v>1</v>
      </c>
      <c r="M81" s="15">
        <v>0</v>
      </c>
      <c r="N81" s="15">
        <v>1</v>
      </c>
      <c r="O81" s="15">
        <v>1</v>
      </c>
      <c r="P81" s="15">
        <v>0</v>
      </c>
      <c r="Q81" s="16"/>
      <c r="R81" s="16">
        <f t="shared" si="0"/>
        <v>8</v>
      </c>
      <c r="S81" s="15">
        <v>50</v>
      </c>
      <c r="T81" s="15">
        <v>5</v>
      </c>
      <c r="U81" s="15">
        <v>45</v>
      </c>
      <c r="V81" s="15">
        <v>0</v>
      </c>
      <c r="W81" s="15">
        <v>55</v>
      </c>
      <c r="X81" s="15">
        <v>0</v>
      </c>
      <c r="Y81" s="15">
        <v>45</v>
      </c>
      <c r="Z81" s="15">
        <v>20</v>
      </c>
      <c r="AA81" s="15">
        <v>50</v>
      </c>
      <c r="AB81" s="15">
        <v>0</v>
      </c>
      <c r="AC81" s="16"/>
      <c r="AD81" s="16"/>
      <c r="AE81" s="15"/>
      <c r="AF81" s="15"/>
      <c r="AG81" s="15">
        <v>45</v>
      </c>
      <c r="AH81" s="15">
        <v>0</v>
      </c>
      <c r="AI81" s="16">
        <f t="shared" si="15"/>
        <v>315</v>
      </c>
      <c r="AJ81" s="82" t="s">
        <v>221</v>
      </c>
      <c r="AK81" s="18"/>
      <c r="AL81" s="16"/>
      <c r="AM81" s="16"/>
      <c r="AN81" s="16"/>
      <c r="AO81" s="16"/>
      <c r="AP81" s="16"/>
    </row>
    <row r="82" spans="1:42" ht="14.4" x14ac:dyDescent="0.3">
      <c r="A82" s="14" t="s">
        <v>56</v>
      </c>
      <c r="B82" s="14" t="s">
        <v>137</v>
      </c>
      <c r="C82" s="14" t="s">
        <v>138</v>
      </c>
      <c r="D82" s="14" t="s">
        <v>222</v>
      </c>
      <c r="E82" s="15">
        <v>1</v>
      </c>
      <c r="F82" s="15">
        <v>1</v>
      </c>
      <c r="G82" s="15">
        <v>1</v>
      </c>
      <c r="H82" s="15">
        <v>1</v>
      </c>
      <c r="I82" s="15">
        <v>0</v>
      </c>
      <c r="J82" s="15">
        <v>1</v>
      </c>
      <c r="K82" s="15">
        <v>1</v>
      </c>
      <c r="L82" s="15">
        <v>1</v>
      </c>
      <c r="M82" s="15">
        <v>0</v>
      </c>
      <c r="N82" s="15">
        <v>1</v>
      </c>
      <c r="O82" s="15">
        <v>1</v>
      </c>
      <c r="P82" s="15">
        <v>0</v>
      </c>
      <c r="Q82" s="16"/>
      <c r="R82" s="16">
        <f t="shared" si="0"/>
        <v>9</v>
      </c>
      <c r="S82" s="15">
        <v>50</v>
      </c>
      <c r="T82" s="15">
        <v>5</v>
      </c>
      <c r="U82" s="15">
        <v>45</v>
      </c>
      <c r="V82" s="15">
        <v>0</v>
      </c>
      <c r="W82" s="15">
        <v>55</v>
      </c>
      <c r="X82" s="15">
        <v>0</v>
      </c>
      <c r="Y82" s="15">
        <v>45</v>
      </c>
      <c r="Z82" s="15">
        <v>20</v>
      </c>
      <c r="AA82" s="15">
        <v>50</v>
      </c>
      <c r="AB82" s="15">
        <v>0</v>
      </c>
      <c r="AC82" s="16"/>
      <c r="AD82" s="16"/>
      <c r="AE82" s="15"/>
      <c r="AF82" s="15"/>
      <c r="AG82" s="15">
        <v>45</v>
      </c>
      <c r="AH82" s="15">
        <v>0</v>
      </c>
      <c r="AI82" s="16">
        <f t="shared" si="15"/>
        <v>315</v>
      </c>
      <c r="AJ82" s="82">
        <v>3.5</v>
      </c>
      <c r="AK82" s="18"/>
      <c r="AL82" s="16"/>
      <c r="AM82" s="16"/>
      <c r="AN82" s="16"/>
      <c r="AO82" s="16"/>
      <c r="AP82" s="16"/>
    </row>
    <row r="83" spans="1:42" ht="14.4" x14ac:dyDescent="0.3">
      <c r="A83" s="45" t="s">
        <v>56</v>
      </c>
      <c r="B83" s="45" t="s">
        <v>137</v>
      </c>
      <c r="C83" s="45" t="s">
        <v>141</v>
      </c>
      <c r="D83" s="45" t="s">
        <v>223</v>
      </c>
      <c r="E83" s="46">
        <v>1</v>
      </c>
      <c r="F83" s="46">
        <v>0</v>
      </c>
      <c r="G83" s="46">
        <v>1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/>
      <c r="R83" s="47">
        <f t="shared" si="0"/>
        <v>2</v>
      </c>
      <c r="S83" s="46">
        <v>20</v>
      </c>
      <c r="T83" s="46">
        <v>0</v>
      </c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>
        <f t="shared" si="15"/>
        <v>20</v>
      </c>
      <c r="AJ83" s="83" t="s">
        <v>221</v>
      </c>
      <c r="AK83" s="49"/>
      <c r="AL83" s="47"/>
      <c r="AM83" s="47"/>
      <c r="AN83" s="47"/>
      <c r="AO83" s="47"/>
      <c r="AP83" s="47"/>
    </row>
    <row r="84" spans="1:42" ht="14.4" x14ac:dyDescent="0.3">
      <c r="A84" s="9" t="s">
        <v>56</v>
      </c>
      <c r="B84" s="9" t="s">
        <v>137</v>
      </c>
      <c r="C84" s="9" t="s">
        <v>141</v>
      </c>
      <c r="D84" s="9" t="s">
        <v>224</v>
      </c>
      <c r="AJ84" s="3"/>
      <c r="AK84" s="3"/>
    </row>
    <row r="85" spans="1:42" ht="14.4" x14ac:dyDescent="0.3">
      <c r="A85" s="9" t="s">
        <v>56</v>
      </c>
      <c r="B85" s="9" t="s">
        <v>137</v>
      </c>
      <c r="C85" s="9" t="s">
        <v>141</v>
      </c>
      <c r="D85" s="9" t="s">
        <v>225</v>
      </c>
      <c r="AJ85" s="3"/>
      <c r="AK85" s="3"/>
    </row>
    <row r="86" spans="1:42" ht="14.4" x14ac:dyDescent="0.3">
      <c r="A86" s="9" t="s">
        <v>56</v>
      </c>
      <c r="B86" s="9" t="s">
        <v>137</v>
      </c>
      <c r="C86" s="9" t="s">
        <v>141</v>
      </c>
      <c r="D86" s="9" t="s">
        <v>226</v>
      </c>
      <c r="AJ86" s="3"/>
      <c r="AK86" s="3"/>
    </row>
    <row r="87" spans="1:42" ht="14.4" x14ac:dyDescent="0.3">
      <c r="A87" s="9" t="s">
        <v>56</v>
      </c>
      <c r="B87" s="9" t="s">
        <v>137</v>
      </c>
      <c r="C87" s="9" t="s">
        <v>141</v>
      </c>
      <c r="D87" s="9" t="s">
        <v>227</v>
      </c>
      <c r="AJ87" s="3"/>
      <c r="AK87" s="3"/>
    </row>
    <row r="88" spans="1:42" ht="14.4" x14ac:dyDescent="0.3">
      <c r="A88" s="9" t="s">
        <v>56</v>
      </c>
      <c r="B88" s="9" t="s">
        <v>137</v>
      </c>
      <c r="C88" s="9" t="s">
        <v>141</v>
      </c>
      <c r="D88" s="9" t="s">
        <v>228</v>
      </c>
      <c r="AJ88" s="3"/>
      <c r="AK88" s="3"/>
    </row>
    <row r="89" spans="1:42" ht="14.4" x14ac:dyDescent="0.3">
      <c r="A89" s="9" t="s">
        <v>56</v>
      </c>
      <c r="B89" s="9" t="s">
        <v>137</v>
      </c>
      <c r="C89" s="9" t="s">
        <v>141</v>
      </c>
      <c r="D89" s="9" t="s">
        <v>229</v>
      </c>
      <c r="AJ89" s="3"/>
      <c r="AK89" s="3"/>
    </row>
    <row r="90" spans="1:42" ht="14.4" x14ac:dyDescent="0.3">
      <c r="A90" s="9" t="s">
        <v>56</v>
      </c>
      <c r="B90" s="9" t="s">
        <v>137</v>
      </c>
      <c r="C90" s="9" t="s">
        <v>141</v>
      </c>
      <c r="D90" s="9" t="s">
        <v>230</v>
      </c>
      <c r="E90" s="6">
        <v>1</v>
      </c>
      <c r="F90" s="6">
        <v>1</v>
      </c>
      <c r="AJ90" s="3"/>
      <c r="AK90" s="3"/>
    </row>
    <row r="91" spans="1:42" ht="14.4" x14ac:dyDescent="0.3">
      <c r="A91" s="9" t="s">
        <v>56</v>
      </c>
      <c r="B91" s="9" t="s">
        <v>137</v>
      </c>
      <c r="C91" s="9" t="s">
        <v>141</v>
      </c>
      <c r="D91" s="9" t="s">
        <v>231</v>
      </c>
      <c r="AJ91" s="3"/>
      <c r="AK91" s="3"/>
    </row>
    <row r="92" spans="1:42" ht="14.4" x14ac:dyDescent="0.3">
      <c r="A92" s="9" t="s">
        <v>56</v>
      </c>
      <c r="B92" s="9" t="s">
        <v>137</v>
      </c>
      <c r="C92" s="9" t="s">
        <v>141</v>
      </c>
      <c r="D92" s="9" t="s">
        <v>232</v>
      </c>
      <c r="AJ92" s="3"/>
      <c r="AK92" s="3"/>
    </row>
    <row r="93" spans="1:42" ht="14.4" x14ac:dyDescent="0.3">
      <c r="A93" s="9" t="s">
        <v>56</v>
      </c>
      <c r="B93" s="9" t="s">
        <v>137</v>
      </c>
      <c r="C93" s="9" t="s">
        <v>141</v>
      </c>
      <c r="D93" s="9" t="s">
        <v>233</v>
      </c>
      <c r="AJ93" s="3"/>
      <c r="AK93" s="3"/>
    </row>
    <row r="94" spans="1:42" ht="14.4" x14ac:dyDescent="0.3">
      <c r="A94" s="9" t="s">
        <v>56</v>
      </c>
      <c r="B94" s="9" t="s">
        <v>137</v>
      </c>
      <c r="C94" s="9" t="s">
        <v>141</v>
      </c>
      <c r="D94" s="9" t="s">
        <v>234</v>
      </c>
      <c r="AJ94" s="3"/>
      <c r="AK94" s="3"/>
    </row>
    <row r="95" spans="1:42" ht="14.4" x14ac:dyDescent="0.3">
      <c r="A95" s="9" t="s">
        <v>56</v>
      </c>
      <c r="B95" s="9" t="s">
        <v>137</v>
      </c>
      <c r="C95" s="9" t="s">
        <v>141</v>
      </c>
      <c r="D95" s="9" t="s">
        <v>235</v>
      </c>
      <c r="AJ95" s="3"/>
      <c r="AK95" s="3"/>
    </row>
    <row r="96" spans="1:42" ht="14.4" x14ac:dyDescent="0.3">
      <c r="A96" s="9" t="s">
        <v>56</v>
      </c>
      <c r="B96" s="9" t="s">
        <v>137</v>
      </c>
      <c r="C96" s="9" t="s">
        <v>141</v>
      </c>
      <c r="D96" s="9" t="s">
        <v>236</v>
      </c>
      <c r="AJ96" s="3"/>
      <c r="AK96" s="3"/>
    </row>
    <row r="97" spans="1:37" ht="14.4" x14ac:dyDescent="0.3">
      <c r="A97" s="9" t="s">
        <v>56</v>
      </c>
      <c r="B97" s="9" t="s">
        <v>137</v>
      </c>
      <c r="C97" s="9" t="s">
        <v>141</v>
      </c>
      <c r="D97" s="9" t="s">
        <v>237</v>
      </c>
      <c r="AJ97" s="3"/>
      <c r="AK97" s="3"/>
    </row>
    <row r="98" spans="1:37" ht="14.4" x14ac:dyDescent="0.3">
      <c r="A98" s="9" t="s">
        <v>56</v>
      </c>
      <c r="B98" s="9" t="s">
        <v>137</v>
      </c>
      <c r="C98" s="9" t="s">
        <v>141</v>
      </c>
      <c r="D98" s="9" t="s">
        <v>238</v>
      </c>
      <c r="AJ98" s="3"/>
      <c r="AK98" s="3"/>
    </row>
    <row r="99" spans="1:37" ht="14.4" x14ac:dyDescent="0.3">
      <c r="A99" s="9" t="s">
        <v>56</v>
      </c>
      <c r="B99" s="9" t="s">
        <v>137</v>
      </c>
      <c r="C99" s="9" t="s">
        <v>141</v>
      </c>
      <c r="D99" s="9" t="s">
        <v>239</v>
      </c>
      <c r="AJ99" s="3"/>
      <c r="AK99" s="3"/>
    </row>
    <row r="100" spans="1:37" ht="14.4" x14ac:dyDescent="0.3">
      <c r="A100" s="9" t="s">
        <v>56</v>
      </c>
      <c r="B100" s="9" t="s">
        <v>137</v>
      </c>
      <c r="C100" s="9" t="s">
        <v>141</v>
      </c>
      <c r="D100" s="9" t="s">
        <v>240</v>
      </c>
      <c r="AJ100" s="3"/>
      <c r="AK100" s="3"/>
    </row>
    <row r="101" spans="1:37" ht="14.4" x14ac:dyDescent="0.3">
      <c r="A101" s="9"/>
      <c r="B101" s="9"/>
      <c r="C101" s="9"/>
      <c r="D101" s="9"/>
      <c r="AJ101" s="3"/>
      <c r="AK101" s="3">
        <f>COUNTIF(AK4:AK100,"&gt;0")</f>
        <v>8</v>
      </c>
    </row>
    <row r="102" spans="1:37" ht="14.4" x14ac:dyDescent="0.3">
      <c r="A102" s="9"/>
      <c r="B102" s="9"/>
      <c r="C102" s="9"/>
      <c r="D102" s="9"/>
      <c r="AJ102" s="3"/>
      <c r="AK102" s="3"/>
    </row>
    <row r="103" spans="1:37" ht="14.4" x14ac:dyDescent="0.3">
      <c r="A103" s="9"/>
      <c r="B103" s="9"/>
      <c r="C103" s="9"/>
      <c r="D103" s="9"/>
      <c r="AJ103" s="3"/>
      <c r="AK103" s="3"/>
    </row>
    <row r="104" spans="1:37" ht="14.4" x14ac:dyDescent="0.3">
      <c r="A104" s="9"/>
      <c r="B104" s="9"/>
      <c r="C104" s="9"/>
      <c r="D104" s="9"/>
      <c r="AJ104" s="3"/>
      <c r="AK104" s="3"/>
    </row>
    <row r="105" spans="1:37" ht="14.4" x14ac:dyDescent="0.3">
      <c r="A105" s="9"/>
      <c r="B105" s="9"/>
      <c r="C105" s="9"/>
      <c r="D105" s="9"/>
      <c r="AJ105" s="3"/>
      <c r="AK105" s="3"/>
    </row>
    <row r="106" spans="1:37" ht="14.4" x14ac:dyDescent="0.3">
      <c r="A106" s="9"/>
      <c r="B106" s="9"/>
      <c r="C106" s="9"/>
      <c r="D106" s="9"/>
      <c r="AJ106" s="3"/>
      <c r="AK106" s="3"/>
    </row>
    <row r="107" spans="1:37" ht="14.4" x14ac:dyDescent="0.3">
      <c r="A107" s="9"/>
      <c r="B107" s="9"/>
      <c r="C107" s="9"/>
      <c r="D107" s="9"/>
      <c r="AJ107" s="3"/>
      <c r="AK107" s="3"/>
    </row>
    <row r="108" spans="1:37" ht="14.4" x14ac:dyDescent="0.3">
      <c r="A108" s="9"/>
      <c r="B108" s="9"/>
      <c r="C108" s="9"/>
      <c r="D108" s="9"/>
      <c r="AJ108" s="3"/>
      <c r="AK108" s="3"/>
    </row>
    <row r="109" spans="1:37" ht="14.4" x14ac:dyDescent="0.3">
      <c r="A109" s="9"/>
      <c r="B109" s="9"/>
      <c r="C109" s="9"/>
      <c r="D109" s="9"/>
      <c r="AJ109" s="3"/>
      <c r="AK109" s="3"/>
    </row>
    <row r="110" spans="1:37" ht="14.4" x14ac:dyDescent="0.3">
      <c r="A110" s="9"/>
      <c r="B110" s="9"/>
      <c r="C110" s="9"/>
      <c r="D110" s="9"/>
      <c r="AJ110" s="3"/>
      <c r="AK110" s="3"/>
    </row>
    <row r="111" spans="1:37" ht="14.4" x14ac:dyDescent="0.3">
      <c r="A111" s="9"/>
      <c r="B111" s="9"/>
      <c r="C111" s="9"/>
      <c r="D111" s="9"/>
      <c r="AJ111" s="3"/>
      <c r="AK111" s="3"/>
    </row>
    <row r="112" spans="1:37" ht="14.4" x14ac:dyDescent="0.3">
      <c r="A112" s="9"/>
      <c r="B112" s="9"/>
      <c r="C112" s="9"/>
      <c r="D112" s="9"/>
      <c r="AJ112" s="3"/>
      <c r="AK112" s="3"/>
    </row>
    <row r="113" spans="1:37" ht="14.4" x14ac:dyDescent="0.3">
      <c r="A113" s="9"/>
      <c r="B113" s="9"/>
      <c r="C113" s="9"/>
      <c r="D113" s="9"/>
      <c r="AJ113" s="3"/>
      <c r="AK113" s="3"/>
    </row>
    <row r="114" spans="1:37" ht="14.4" x14ac:dyDescent="0.3">
      <c r="A114" s="9"/>
      <c r="B114" s="9"/>
      <c r="C114" s="9"/>
      <c r="D114" s="9"/>
      <c r="AJ114" s="3"/>
      <c r="AK114" s="3"/>
    </row>
    <row r="115" spans="1:37" ht="14.4" x14ac:dyDescent="0.3">
      <c r="A115" s="9"/>
      <c r="B115" s="9"/>
      <c r="C115" s="9"/>
      <c r="D115" s="9"/>
      <c r="AJ115" s="3"/>
      <c r="AK115" s="3"/>
    </row>
    <row r="116" spans="1:37" ht="14.4" x14ac:dyDescent="0.3">
      <c r="A116" s="9"/>
      <c r="B116" s="9"/>
      <c r="C116" s="9"/>
      <c r="D116" s="9"/>
      <c r="AJ116" s="3"/>
      <c r="AK116" s="3"/>
    </row>
    <row r="117" spans="1:37" ht="14.4" x14ac:dyDescent="0.3">
      <c r="A117" s="9"/>
      <c r="B117" s="9"/>
      <c r="C117" s="9"/>
      <c r="D117" s="9"/>
      <c r="AJ117" s="3"/>
      <c r="AK117" s="3"/>
    </row>
    <row r="118" spans="1:37" ht="14.4" x14ac:dyDescent="0.3">
      <c r="A118" s="9"/>
      <c r="B118" s="9"/>
      <c r="C118" s="9"/>
      <c r="D118" s="9"/>
      <c r="AJ118" s="3"/>
      <c r="AK118" s="3"/>
    </row>
    <row r="119" spans="1:37" ht="14.4" x14ac:dyDescent="0.3">
      <c r="A119" s="9"/>
      <c r="B119" s="9"/>
      <c r="C119" s="9"/>
      <c r="D119" s="9"/>
      <c r="AJ119" s="3"/>
      <c r="AK119" s="3"/>
    </row>
    <row r="120" spans="1:37" ht="14.4" x14ac:dyDescent="0.3">
      <c r="A120" s="9"/>
      <c r="B120" s="9"/>
      <c r="C120" s="9"/>
      <c r="D120" s="9"/>
      <c r="AJ120" s="3"/>
      <c r="AK120" s="3"/>
    </row>
    <row r="121" spans="1:37" ht="14.4" x14ac:dyDescent="0.3">
      <c r="A121" s="9"/>
      <c r="B121" s="9"/>
      <c r="C121" s="9"/>
      <c r="D121" s="9"/>
      <c r="AJ121" s="3"/>
      <c r="AK121" s="3"/>
    </row>
    <row r="122" spans="1:37" ht="14.4" x14ac:dyDescent="0.3">
      <c r="A122" s="9"/>
      <c r="B122" s="9"/>
      <c r="C122" s="9"/>
      <c r="D122" s="9"/>
      <c r="AJ122" s="3"/>
      <c r="AK122" s="3"/>
    </row>
    <row r="123" spans="1:37" ht="14.4" x14ac:dyDescent="0.3">
      <c r="A123" s="9"/>
      <c r="B123" s="9"/>
      <c r="C123" s="9"/>
      <c r="D123" s="9"/>
      <c r="AJ123" s="3"/>
      <c r="AK123" s="3"/>
    </row>
    <row r="124" spans="1:37" ht="14.4" x14ac:dyDescent="0.3">
      <c r="A124" s="9"/>
      <c r="B124" s="9"/>
      <c r="C124" s="9"/>
      <c r="D124" s="9"/>
      <c r="AJ124" s="3"/>
      <c r="AK124" s="3"/>
    </row>
    <row r="125" spans="1:37" ht="14.4" x14ac:dyDescent="0.3">
      <c r="A125" s="9"/>
      <c r="B125" s="9"/>
      <c r="C125" s="9"/>
      <c r="D125" s="9"/>
      <c r="AJ125" s="3"/>
      <c r="AK125" s="3"/>
    </row>
    <row r="126" spans="1:37" ht="14.4" x14ac:dyDescent="0.3">
      <c r="A126" s="9"/>
      <c r="B126" s="9"/>
      <c r="C126" s="9"/>
      <c r="D126" s="9"/>
      <c r="AJ126" s="3"/>
      <c r="AK126" s="3"/>
    </row>
    <row r="127" spans="1:37" ht="14.4" x14ac:dyDescent="0.3">
      <c r="A127" s="9"/>
      <c r="B127" s="9"/>
      <c r="C127" s="9"/>
      <c r="D127" s="9"/>
      <c r="AJ127" s="3"/>
      <c r="AK127" s="3"/>
    </row>
    <row r="128" spans="1:37" ht="14.4" x14ac:dyDescent="0.3">
      <c r="A128" s="9"/>
      <c r="B128" s="9"/>
      <c r="C128" s="9"/>
      <c r="D128" s="9"/>
      <c r="AJ128" s="3"/>
      <c r="AK128" s="3"/>
    </row>
    <row r="129" spans="1:37" ht="14.4" x14ac:dyDescent="0.3">
      <c r="A129" s="9"/>
      <c r="B129" s="9"/>
      <c r="C129" s="9"/>
      <c r="D129" s="9"/>
      <c r="AJ129" s="3"/>
      <c r="AK129" s="3"/>
    </row>
    <row r="130" spans="1:37" ht="14.4" x14ac:dyDescent="0.3">
      <c r="A130" s="9"/>
      <c r="B130" s="9"/>
      <c r="C130" s="9"/>
      <c r="D130" s="9"/>
      <c r="AJ130" s="3"/>
      <c r="AK130" s="3"/>
    </row>
    <row r="131" spans="1:37" ht="14.4" x14ac:dyDescent="0.3">
      <c r="A131" s="9"/>
      <c r="B131" s="9"/>
      <c r="C131" s="9"/>
      <c r="D131" s="9"/>
      <c r="AJ131" s="3"/>
      <c r="AK131" s="3"/>
    </row>
    <row r="132" spans="1:37" ht="14.4" x14ac:dyDescent="0.3">
      <c r="A132" s="9"/>
      <c r="B132" s="9"/>
      <c r="C132" s="9"/>
      <c r="D132" s="9"/>
      <c r="AJ132" s="3"/>
      <c r="AK132" s="3"/>
    </row>
    <row r="133" spans="1:37" ht="14.4" x14ac:dyDescent="0.3">
      <c r="A133" s="9"/>
      <c r="B133" s="9"/>
      <c r="C133" s="9"/>
      <c r="D133" s="9"/>
      <c r="AJ133" s="3"/>
      <c r="AK133" s="3"/>
    </row>
    <row r="134" spans="1:37" ht="14.4" x14ac:dyDescent="0.3">
      <c r="A134" s="9"/>
      <c r="B134" s="9"/>
      <c r="C134" s="9"/>
      <c r="D134" s="9"/>
      <c r="AJ134" s="3"/>
      <c r="AK134" s="3"/>
    </row>
    <row r="135" spans="1:37" ht="14.4" x14ac:dyDescent="0.3">
      <c r="A135" s="9"/>
      <c r="B135" s="9"/>
      <c r="C135" s="9"/>
      <c r="D135" s="9"/>
      <c r="AJ135" s="3"/>
      <c r="AK135" s="3"/>
    </row>
    <row r="136" spans="1:37" ht="14.4" x14ac:dyDescent="0.3">
      <c r="A136" s="9"/>
      <c r="B136" s="9"/>
      <c r="C136" s="9"/>
      <c r="D136" s="9"/>
      <c r="AJ136" s="3"/>
      <c r="AK136" s="3"/>
    </row>
    <row r="137" spans="1:37" ht="14.4" x14ac:dyDescent="0.3">
      <c r="A137" s="9"/>
      <c r="B137" s="9"/>
      <c r="C137" s="9"/>
      <c r="D137" s="9"/>
      <c r="AJ137" s="3"/>
      <c r="AK137" s="3"/>
    </row>
    <row r="138" spans="1:37" ht="14.4" x14ac:dyDescent="0.3">
      <c r="A138" s="9"/>
      <c r="B138" s="9"/>
      <c r="C138" s="9"/>
      <c r="D138" s="9"/>
      <c r="AJ138" s="3"/>
      <c r="AK138" s="3"/>
    </row>
    <row r="139" spans="1:37" ht="14.4" x14ac:dyDescent="0.3">
      <c r="A139" s="9"/>
      <c r="B139" s="9"/>
      <c r="C139" s="9"/>
      <c r="D139" s="9"/>
      <c r="AJ139" s="3"/>
      <c r="AK139" s="3"/>
    </row>
    <row r="140" spans="1:37" ht="14.4" x14ac:dyDescent="0.3">
      <c r="A140" s="9"/>
      <c r="B140" s="9"/>
      <c r="C140" s="9"/>
      <c r="D140" s="9"/>
      <c r="AJ140" s="3"/>
      <c r="AK140" s="3"/>
    </row>
    <row r="141" spans="1:37" ht="14.4" x14ac:dyDescent="0.3">
      <c r="A141" s="9"/>
      <c r="B141" s="9"/>
      <c r="C141" s="9"/>
      <c r="D141" s="9"/>
      <c r="AJ141" s="3"/>
      <c r="AK141" s="3"/>
    </row>
    <row r="142" spans="1:37" ht="14.4" x14ac:dyDescent="0.3">
      <c r="A142" s="9"/>
      <c r="B142" s="9"/>
      <c r="C142" s="9"/>
      <c r="D142" s="9"/>
      <c r="AJ142" s="3"/>
      <c r="AK142" s="3"/>
    </row>
    <row r="143" spans="1:37" ht="14.4" x14ac:dyDescent="0.3">
      <c r="A143" s="9"/>
      <c r="B143" s="9"/>
      <c r="C143" s="9"/>
      <c r="D143" s="9"/>
      <c r="AJ143" s="3"/>
      <c r="AK143" s="3"/>
    </row>
    <row r="144" spans="1:37" ht="14.4" x14ac:dyDescent="0.3">
      <c r="A144" s="9"/>
      <c r="B144" s="9"/>
      <c r="C144" s="9"/>
      <c r="D144" s="9"/>
      <c r="AJ144" s="3"/>
      <c r="AK144" s="3"/>
    </row>
    <row r="145" spans="1:37" ht="14.4" x14ac:dyDescent="0.3">
      <c r="A145" s="9"/>
      <c r="B145" s="9"/>
      <c r="C145" s="9"/>
      <c r="D145" s="9"/>
      <c r="AJ145" s="3"/>
      <c r="AK145" s="3"/>
    </row>
    <row r="146" spans="1:37" ht="14.4" x14ac:dyDescent="0.3">
      <c r="A146" s="9"/>
      <c r="B146" s="9"/>
      <c r="C146" s="9"/>
      <c r="D146" s="9"/>
      <c r="AJ146" s="3"/>
      <c r="AK146" s="3"/>
    </row>
    <row r="147" spans="1:37" ht="14.4" x14ac:dyDescent="0.3">
      <c r="A147" s="9"/>
      <c r="B147" s="9"/>
      <c r="C147" s="9"/>
      <c r="D147" s="9"/>
      <c r="AJ147" s="3"/>
      <c r="AK147" s="3"/>
    </row>
    <row r="148" spans="1:37" ht="14.4" x14ac:dyDescent="0.3">
      <c r="A148" s="9"/>
      <c r="B148" s="9"/>
      <c r="C148" s="9"/>
      <c r="D148" s="9"/>
      <c r="AJ148" s="3"/>
      <c r="AK148" s="3"/>
    </row>
    <row r="149" spans="1:37" ht="14.4" x14ac:dyDescent="0.3">
      <c r="A149" s="9"/>
      <c r="B149" s="9"/>
      <c r="C149" s="9"/>
      <c r="D149" s="9"/>
      <c r="AJ149" s="3"/>
      <c r="AK149" s="3"/>
    </row>
    <row r="150" spans="1:37" ht="14.4" x14ac:dyDescent="0.3">
      <c r="A150" s="9"/>
      <c r="B150" s="9"/>
      <c r="C150" s="9"/>
      <c r="D150" s="9"/>
      <c r="AJ150" s="3"/>
      <c r="AK150" s="3"/>
    </row>
    <row r="151" spans="1:37" ht="14.4" x14ac:dyDescent="0.3">
      <c r="A151" s="9"/>
      <c r="B151" s="9"/>
      <c r="C151" s="9"/>
      <c r="D151" s="9"/>
      <c r="AJ151" s="3"/>
      <c r="AK151" s="3"/>
    </row>
    <row r="152" spans="1:37" ht="14.4" x14ac:dyDescent="0.3">
      <c r="A152" s="9"/>
      <c r="B152" s="9"/>
      <c r="C152" s="9"/>
      <c r="D152" s="9"/>
      <c r="AJ152" s="3"/>
      <c r="AK152" s="3"/>
    </row>
    <row r="153" spans="1:37" ht="14.4" x14ac:dyDescent="0.3">
      <c r="A153" s="9"/>
      <c r="B153" s="9"/>
      <c r="C153" s="9"/>
      <c r="D153" s="9"/>
      <c r="AJ153" s="3"/>
      <c r="AK153" s="3"/>
    </row>
    <row r="154" spans="1:37" ht="14.4" x14ac:dyDescent="0.3">
      <c r="A154" s="9"/>
      <c r="B154" s="9"/>
      <c r="C154" s="9"/>
      <c r="D154" s="9"/>
      <c r="AJ154" s="3"/>
      <c r="AK154" s="3"/>
    </row>
    <row r="155" spans="1:37" ht="14.4" x14ac:dyDescent="0.3">
      <c r="A155" s="9"/>
      <c r="B155" s="9"/>
      <c r="C155" s="9"/>
      <c r="D155" s="9"/>
      <c r="AJ155" s="3"/>
      <c r="AK155" s="3"/>
    </row>
    <row r="156" spans="1:37" ht="14.4" x14ac:dyDescent="0.3">
      <c r="A156" s="9"/>
      <c r="B156" s="9"/>
      <c r="C156" s="9"/>
      <c r="D156" s="9"/>
      <c r="AJ156" s="3"/>
      <c r="AK156" s="3"/>
    </row>
    <row r="157" spans="1:37" ht="14.4" x14ac:dyDescent="0.3">
      <c r="A157" s="9"/>
      <c r="B157" s="9"/>
      <c r="C157" s="9"/>
      <c r="D157" s="9"/>
      <c r="AJ157" s="3"/>
      <c r="AK157" s="3"/>
    </row>
    <row r="158" spans="1:37" ht="14.4" x14ac:dyDescent="0.3">
      <c r="A158" s="9"/>
      <c r="B158" s="9"/>
      <c r="C158" s="9"/>
      <c r="D158" s="9"/>
      <c r="AJ158" s="3"/>
      <c r="AK158" s="3"/>
    </row>
    <row r="159" spans="1:37" ht="14.4" x14ac:dyDescent="0.3">
      <c r="A159" s="9"/>
      <c r="B159" s="9"/>
      <c r="C159" s="9"/>
      <c r="D159" s="9"/>
      <c r="AJ159" s="3"/>
      <c r="AK159" s="3"/>
    </row>
    <row r="160" spans="1:37" ht="14.4" x14ac:dyDescent="0.3">
      <c r="A160" s="9"/>
      <c r="B160" s="9"/>
      <c r="C160" s="9"/>
      <c r="D160" s="9"/>
      <c r="AJ160" s="3"/>
      <c r="AK160" s="3"/>
    </row>
    <row r="161" spans="1:37" ht="14.4" x14ac:dyDescent="0.3">
      <c r="A161" s="9"/>
      <c r="B161" s="9"/>
      <c r="C161" s="9"/>
      <c r="D161" s="9"/>
      <c r="AJ161" s="3"/>
      <c r="AK161" s="3"/>
    </row>
    <row r="162" spans="1:37" ht="14.4" x14ac:dyDescent="0.3">
      <c r="A162" s="9"/>
      <c r="B162" s="9"/>
      <c r="C162" s="9"/>
      <c r="D162" s="9"/>
      <c r="AJ162" s="3"/>
      <c r="AK162" s="3"/>
    </row>
    <row r="163" spans="1:37" ht="14.4" x14ac:dyDescent="0.3">
      <c r="A163" s="9"/>
      <c r="B163" s="9"/>
      <c r="C163" s="9"/>
      <c r="D163" s="9"/>
      <c r="AJ163" s="3"/>
      <c r="AK163" s="3"/>
    </row>
    <row r="164" spans="1:37" ht="14.4" x14ac:dyDescent="0.3">
      <c r="A164" s="9"/>
      <c r="B164" s="9"/>
      <c r="C164" s="9"/>
      <c r="D164" s="9"/>
      <c r="AJ164" s="3"/>
      <c r="AK164" s="3"/>
    </row>
    <row r="165" spans="1:37" ht="14.4" x14ac:dyDescent="0.3">
      <c r="A165" s="9"/>
      <c r="B165" s="9"/>
      <c r="C165" s="9"/>
      <c r="D165" s="9"/>
      <c r="AJ165" s="3"/>
      <c r="AK165" s="3"/>
    </row>
    <row r="166" spans="1:37" ht="14.4" x14ac:dyDescent="0.3">
      <c r="A166" s="9"/>
      <c r="B166" s="9"/>
      <c r="C166" s="9"/>
      <c r="D166" s="9"/>
      <c r="AJ166" s="3"/>
      <c r="AK166" s="3"/>
    </row>
    <row r="167" spans="1:37" ht="14.4" x14ac:dyDescent="0.3">
      <c r="A167" s="9"/>
      <c r="B167" s="9"/>
      <c r="C167" s="9"/>
      <c r="D167" s="9"/>
      <c r="AJ167" s="3"/>
      <c r="AK167" s="3"/>
    </row>
    <row r="168" spans="1:37" ht="14.4" x14ac:dyDescent="0.3">
      <c r="A168" s="9"/>
      <c r="B168" s="9"/>
      <c r="C168" s="9"/>
      <c r="D168" s="9"/>
      <c r="AJ168" s="3"/>
      <c r="AK168" s="3"/>
    </row>
    <row r="169" spans="1:37" ht="14.4" x14ac:dyDescent="0.3">
      <c r="A169" s="9"/>
      <c r="B169" s="9"/>
      <c r="C169" s="9"/>
      <c r="D169" s="9"/>
      <c r="AJ169" s="3"/>
      <c r="AK169" s="3"/>
    </row>
    <row r="170" spans="1:37" ht="14.4" x14ac:dyDescent="0.3">
      <c r="A170" s="9"/>
      <c r="B170" s="9"/>
      <c r="C170" s="9"/>
      <c r="D170" s="9"/>
      <c r="AJ170" s="3"/>
      <c r="AK170" s="3"/>
    </row>
    <row r="171" spans="1:37" ht="14.4" x14ac:dyDescent="0.3">
      <c r="A171" s="9"/>
      <c r="B171" s="9"/>
      <c r="C171" s="9"/>
      <c r="D171" s="9"/>
      <c r="AJ171" s="3"/>
      <c r="AK171" s="3"/>
    </row>
    <row r="172" spans="1:37" ht="14.4" x14ac:dyDescent="0.3">
      <c r="A172" s="9"/>
      <c r="B172" s="9"/>
      <c r="C172" s="9"/>
      <c r="D172" s="9"/>
      <c r="AJ172" s="3"/>
      <c r="AK172" s="3"/>
    </row>
    <row r="173" spans="1:37" ht="14.4" x14ac:dyDescent="0.3">
      <c r="A173" s="9"/>
      <c r="B173" s="9"/>
      <c r="C173" s="9"/>
      <c r="D173" s="9"/>
      <c r="AJ173" s="3"/>
      <c r="AK173" s="3"/>
    </row>
    <row r="174" spans="1:37" ht="14.4" x14ac:dyDescent="0.3">
      <c r="A174" s="9"/>
      <c r="B174" s="9"/>
      <c r="C174" s="9"/>
      <c r="D174" s="9"/>
      <c r="AJ174" s="3"/>
      <c r="AK174" s="3"/>
    </row>
    <row r="175" spans="1:37" ht="14.4" x14ac:dyDescent="0.3">
      <c r="A175" s="9"/>
      <c r="B175" s="9"/>
      <c r="C175" s="9"/>
      <c r="D175" s="9"/>
      <c r="AJ175" s="3"/>
      <c r="AK175" s="3"/>
    </row>
    <row r="176" spans="1:37" ht="14.4" x14ac:dyDescent="0.3">
      <c r="A176" s="9"/>
      <c r="B176" s="9"/>
      <c r="C176" s="9"/>
      <c r="D176" s="9"/>
      <c r="AJ176" s="3"/>
      <c r="AK176" s="3"/>
    </row>
    <row r="177" spans="1:37" ht="14.4" x14ac:dyDescent="0.3">
      <c r="A177" s="9"/>
      <c r="B177" s="9"/>
      <c r="C177" s="9"/>
      <c r="D177" s="9"/>
      <c r="AJ177" s="3"/>
      <c r="AK177" s="3"/>
    </row>
    <row r="178" spans="1:37" ht="14.4" x14ac:dyDescent="0.3">
      <c r="A178" s="9"/>
      <c r="B178" s="9"/>
      <c r="C178" s="9"/>
      <c r="D178" s="9"/>
      <c r="AJ178" s="3"/>
      <c r="AK178" s="3"/>
    </row>
    <row r="179" spans="1:37" ht="14.4" x14ac:dyDescent="0.3">
      <c r="A179" s="9"/>
      <c r="B179" s="9"/>
      <c r="C179" s="9"/>
      <c r="D179" s="9"/>
      <c r="AJ179" s="3"/>
      <c r="AK179" s="3"/>
    </row>
    <row r="180" spans="1:37" ht="14.4" x14ac:dyDescent="0.3">
      <c r="A180" s="9"/>
      <c r="B180" s="9"/>
      <c r="C180" s="9"/>
      <c r="D180" s="9"/>
      <c r="AJ180" s="3"/>
      <c r="AK180" s="3"/>
    </row>
    <row r="181" spans="1:37" ht="14.4" x14ac:dyDescent="0.3">
      <c r="A181" s="9"/>
      <c r="B181" s="9"/>
      <c r="C181" s="9"/>
      <c r="D181" s="9"/>
      <c r="AJ181" s="3"/>
      <c r="AK181" s="3"/>
    </row>
    <row r="182" spans="1:37" ht="14.4" x14ac:dyDescent="0.3">
      <c r="A182" s="9"/>
      <c r="B182" s="9"/>
      <c r="C182" s="9"/>
      <c r="D182" s="9"/>
      <c r="AJ182" s="3"/>
      <c r="AK182" s="3"/>
    </row>
    <row r="183" spans="1:37" ht="14.4" x14ac:dyDescent="0.3">
      <c r="A183" s="9"/>
      <c r="B183" s="9"/>
      <c r="C183" s="9"/>
      <c r="D183" s="9"/>
      <c r="AJ183" s="3"/>
      <c r="AK183" s="3"/>
    </row>
    <row r="184" spans="1:37" ht="14.4" x14ac:dyDescent="0.3">
      <c r="A184" s="9"/>
      <c r="B184" s="9"/>
      <c r="C184" s="9"/>
      <c r="D184" s="9"/>
      <c r="AJ184" s="3"/>
      <c r="AK184" s="3"/>
    </row>
    <row r="185" spans="1:37" ht="14.4" x14ac:dyDescent="0.3">
      <c r="A185" s="9"/>
      <c r="B185" s="9"/>
      <c r="C185" s="9"/>
      <c r="D185" s="9"/>
      <c r="AJ185" s="3"/>
      <c r="AK185" s="3"/>
    </row>
    <row r="186" spans="1:37" ht="14.4" x14ac:dyDescent="0.3">
      <c r="A186" s="9"/>
      <c r="B186" s="9"/>
      <c r="C186" s="9"/>
      <c r="D186" s="9"/>
      <c r="AJ186" s="3"/>
      <c r="AK186" s="3"/>
    </row>
    <row r="187" spans="1:37" ht="14.4" x14ac:dyDescent="0.3">
      <c r="A187" s="9"/>
      <c r="B187" s="9"/>
      <c r="C187" s="9"/>
      <c r="D187" s="9"/>
      <c r="AJ187" s="3"/>
      <c r="AK187" s="3"/>
    </row>
    <row r="188" spans="1:37" ht="14.4" x14ac:dyDescent="0.3">
      <c r="A188" s="9"/>
      <c r="B188" s="9"/>
      <c r="C188" s="9"/>
      <c r="D188" s="9"/>
      <c r="AJ188" s="3"/>
      <c r="AK188" s="3"/>
    </row>
    <row r="189" spans="1:37" ht="14.4" x14ac:dyDescent="0.3">
      <c r="A189" s="9"/>
      <c r="B189" s="9"/>
      <c r="C189" s="9"/>
      <c r="D189" s="9"/>
      <c r="AJ189" s="3"/>
      <c r="AK189" s="3"/>
    </row>
    <row r="190" spans="1:37" ht="14.4" x14ac:dyDescent="0.3">
      <c r="A190" s="9"/>
      <c r="B190" s="9"/>
      <c r="C190" s="9"/>
      <c r="D190" s="9"/>
      <c r="AJ190" s="3"/>
      <c r="AK190" s="3"/>
    </row>
    <row r="191" spans="1:37" ht="14.4" x14ac:dyDescent="0.3">
      <c r="A191" s="9"/>
      <c r="B191" s="9"/>
      <c r="C191" s="9"/>
      <c r="D191" s="9"/>
      <c r="AJ191" s="3"/>
      <c r="AK191" s="3"/>
    </row>
    <row r="192" spans="1:37" ht="14.4" x14ac:dyDescent="0.3">
      <c r="A192" s="9"/>
      <c r="B192" s="9"/>
      <c r="C192" s="9"/>
      <c r="D192" s="9"/>
      <c r="AJ192" s="3"/>
      <c r="AK192" s="3"/>
    </row>
    <row r="193" spans="1:37" ht="14.4" x14ac:dyDescent="0.3">
      <c r="A193" s="9"/>
      <c r="B193" s="9"/>
      <c r="C193" s="9"/>
      <c r="D193" s="9"/>
      <c r="AJ193" s="3"/>
      <c r="AK193" s="3"/>
    </row>
    <row r="194" spans="1:37" ht="14.4" x14ac:dyDescent="0.3">
      <c r="A194" s="9"/>
      <c r="B194" s="9"/>
      <c r="C194" s="9"/>
      <c r="D194" s="9"/>
      <c r="AJ194" s="3"/>
      <c r="AK194" s="3"/>
    </row>
    <row r="195" spans="1:37" ht="14.4" x14ac:dyDescent="0.3">
      <c r="A195" s="9"/>
      <c r="B195" s="9"/>
      <c r="C195" s="9"/>
      <c r="D195" s="9"/>
      <c r="AJ195" s="3"/>
      <c r="AK195" s="3"/>
    </row>
    <row r="196" spans="1:37" ht="14.4" x14ac:dyDescent="0.3">
      <c r="A196" s="9"/>
      <c r="B196" s="9"/>
      <c r="C196" s="9"/>
      <c r="D196" s="9"/>
      <c r="AJ196" s="3"/>
      <c r="AK196" s="3"/>
    </row>
    <row r="197" spans="1:37" ht="14.4" x14ac:dyDescent="0.3">
      <c r="A197" s="9"/>
      <c r="B197" s="9"/>
      <c r="C197" s="9"/>
      <c r="D197" s="9"/>
      <c r="AJ197" s="3"/>
      <c r="AK197" s="3"/>
    </row>
    <row r="198" spans="1:37" ht="14.4" x14ac:dyDescent="0.3">
      <c r="A198" s="9"/>
      <c r="B198" s="9"/>
      <c r="C198" s="9"/>
      <c r="D198" s="9"/>
      <c r="AJ198" s="3"/>
      <c r="AK198" s="3"/>
    </row>
    <row r="199" spans="1:37" ht="14.4" x14ac:dyDescent="0.3">
      <c r="A199" s="9"/>
      <c r="B199" s="9"/>
      <c r="C199" s="9"/>
      <c r="D199" s="9"/>
      <c r="AJ199" s="3"/>
      <c r="AK199" s="3"/>
    </row>
    <row r="200" spans="1:37" ht="14.4" x14ac:dyDescent="0.3">
      <c r="A200" s="9"/>
      <c r="B200" s="9"/>
      <c r="C200" s="9"/>
      <c r="D200" s="9"/>
      <c r="AJ200" s="3"/>
      <c r="AK200" s="3"/>
    </row>
    <row r="201" spans="1:37" ht="14.4" x14ac:dyDescent="0.3">
      <c r="A201" s="9"/>
      <c r="B201" s="9"/>
      <c r="C201" s="9"/>
      <c r="D201" s="9"/>
      <c r="AJ201" s="3"/>
      <c r="AK201" s="3"/>
    </row>
    <row r="202" spans="1:37" ht="14.4" x14ac:dyDescent="0.3">
      <c r="A202" s="9"/>
      <c r="B202" s="9"/>
      <c r="C202" s="9"/>
      <c r="D202" s="9"/>
      <c r="AJ202" s="3"/>
      <c r="AK202" s="3"/>
    </row>
    <row r="203" spans="1:37" ht="14.4" x14ac:dyDescent="0.3">
      <c r="A203" s="9"/>
      <c r="B203" s="9"/>
      <c r="C203" s="9"/>
      <c r="D203" s="9"/>
      <c r="AJ203" s="3"/>
      <c r="AK203" s="3"/>
    </row>
    <row r="204" spans="1:37" ht="14.4" x14ac:dyDescent="0.3">
      <c r="A204" s="9"/>
      <c r="B204" s="9"/>
      <c r="C204" s="9"/>
      <c r="D204" s="9"/>
      <c r="AJ204" s="3"/>
      <c r="AK204" s="3"/>
    </row>
    <row r="205" spans="1:37" ht="14.4" x14ac:dyDescent="0.3">
      <c r="A205" s="9"/>
      <c r="B205" s="9"/>
      <c r="C205" s="9"/>
      <c r="D205" s="9"/>
      <c r="AJ205" s="3"/>
      <c r="AK205" s="3"/>
    </row>
    <row r="206" spans="1:37" ht="14.4" x14ac:dyDescent="0.3">
      <c r="A206" s="9"/>
      <c r="B206" s="9"/>
      <c r="C206" s="9"/>
      <c r="D206" s="9"/>
      <c r="AJ206" s="3"/>
      <c r="AK206" s="3"/>
    </row>
    <row r="207" spans="1:37" ht="14.4" x14ac:dyDescent="0.3">
      <c r="A207" s="9"/>
      <c r="B207" s="9"/>
      <c r="C207" s="9"/>
      <c r="D207" s="9"/>
      <c r="AJ207" s="3"/>
      <c r="AK207" s="3"/>
    </row>
    <row r="208" spans="1:37" ht="14.4" x14ac:dyDescent="0.3">
      <c r="A208" s="9"/>
      <c r="B208" s="9"/>
      <c r="C208" s="9"/>
      <c r="D208" s="9"/>
      <c r="AJ208" s="3"/>
      <c r="AK208" s="3"/>
    </row>
    <row r="209" spans="1:37" ht="14.4" x14ac:dyDescent="0.3">
      <c r="A209" s="9"/>
      <c r="B209" s="9"/>
      <c r="C209" s="9"/>
      <c r="D209" s="9"/>
      <c r="AJ209" s="3"/>
      <c r="AK209" s="3"/>
    </row>
    <row r="210" spans="1:37" ht="14.4" x14ac:dyDescent="0.3">
      <c r="A210" s="9"/>
      <c r="B210" s="9"/>
      <c r="C210" s="9"/>
      <c r="D210" s="9"/>
      <c r="AJ210" s="3"/>
      <c r="AK210" s="3"/>
    </row>
    <row r="211" spans="1:37" ht="14.4" x14ac:dyDescent="0.3">
      <c r="A211" s="9"/>
      <c r="B211" s="9"/>
      <c r="C211" s="9"/>
      <c r="D211" s="9"/>
      <c r="AJ211" s="3"/>
      <c r="AK211" s="3"/>
    </row>
    <row r="212" spans="1:37" ht="14.4" x14ac:dyDescent="0.3">
      <c r="A212" s="9"/>
      <c r="B212" s="9"/>
      <c r="C212" s="9"/>
      <c r="D212" s="9"/>
      <c r="AJ212" s="3"/>
      <c r="AK212" s="3"/>
    </row>
    <row r="213" spans="1:37" ht="14.4" x14ac:dyDescent="0.3">
      <c r="A213" s="9"/>
      <c r="B213" s="9"/>
      <c r="C213" s="9"/>
      <c r="D213" s="9"/>
      <c r="AJ213" s="3"/>
      <c r="AK213" s="3"/>
    </row>
    <row r="214" spans="1:37" ht="14.4" x14ac:dyDescent="0.3">
      <c r="A214" s="9"/>
      <c r="B214" s="9"/>
      <c r="C214" s="9"/>
      <c r="D214" s="9"/>
      <c r="AJ214" s="3"/>
      <c r="AK214" s="3"/>
    </row>
    <row r="215" spans="1:37" ht="14.4" x14ac:dyDescent="0.3">
      <c r="A215" s="9"/>
      <c r="B215" s="9"/>
      <c r="C215" s="9"/>
      <c r="D215" s="9"/>
      <c r="AJ215" s="3"/>
      <c r="AK215" s="3"/>
    </row>
    <row r="216" spans="1:37" ht="14.4" x14ac:dyDescent="0.3">
      <c r="A216" s="9"/>
      <c r="B216" s="9"/>
      <c r="C216" s="9"/>
      <c r="D216" s="9"/>
      <c r="AJ216" s="3"/>
      <c r="AK216" s="3"/>
    </row>
    <row r="217" spans="1:37" ht="14.4" x14ac:dyDescent="0.3">
      <c r="A217" s="9"/>
      <c r="B217" s="9"/>
      <c r="C217" s="9"/>
      <c r="D217" s="9"/>
      <c r="AJ217" s="3"/>
      <c r="AK217" s="3"/>
    </row>
    <row r="218" spans="1:37" ht="14.4" x14ac:dyDescent="0.3">
      <c r="A218" s="9"/>
      <c r="B218" s="9"/>
      <c r="C218" s="9"/>
      <c r="D218" s="9"/>
      <c r="AJ218" s="3"/>
      <c r="AK218" s="3"/>
    </row>
    <row r="219" spans="1:37" ht="14.4" x14ac:dyDescent="0.3">
      <c r="A219" s="9"/>
      <c r="B219" s="9"/>
      <c r="C219" s="9"/>
      <c r="D219" s="9"/>
      <c r="AJ219" s="3"/>
      <c r="AK219" s="3"/>
    </row>
    <row r="220" spans="1:37" ht="14.4" x14ac:dyDescent="0.3">
      <c r="A220" s="9"/>
      <c r="B220" s="9"/>
      <c r="C220" s="9"/>
      <c r="D220" s="9"/>
      <c r="AJ220" s="3"/>
      <c r="AK220" s="3"/>
    </row>
    <row r="221" spans="1:37" ht="14.4" x14ac:dyDescent="0.3">
      <c r="A221" s="9"/>
      <c r="B221" s="9"/>
      <c r="C221" s="9"/>
      <c r="D221" s="9"/>
      <c r="AJ221" s="3"/>
      <c r="AK221" s="3"/>
    </row>
    <row r="222" spans="1:37" ht="14.4" x14ac:dyDescent="0.3">
      <c r="A222" s="9"/>
      <c r="B222" s="9"/>
      <c r="C222" s="9"/>
      <c r="D222" s="9"/>
      <c r="AJ222" s="3"/>
      <c r="AK222" s="3"/>
    </row>
    <row r="223" spans="1:37" ht="14.4" x14ac:dyDescent="0.3">
      <c r="A223" s="9"/>
      <c r="B223" s="9"/>
      <c r="C223" s="9"/>
      <c r="D223" s="9"/>
      <c r="AJ223" s="3"/>
      <c r="AK223" s="3"/>
    </row>
    <row r="224" spans="1:37" ht="14.4" x14ac:dyDescent="0.3">
      <c r="A224" s="9"/>
      <c r="B224" s="9"/>
      <c r="C224" s="9"/>
      <c r="D224" s="9"/>
      <c r="AJ224" s="3"/>
      <c r="AK224" s="3"/>
    </row>
    <row r="225" spans="1:37" ht="14.4" x14ac:dyDescent="0.3">
      <c r="A225" s="9"/>
      <c r="B225" s="9"/>
      <c r="C225" s="9"/>
      <c r="D225" s="9"/>
      <c r="AJ225" s="3"/>
      <c r="AK225" s="3"/>
    </row>
    <row r="226" spans="1:37" ht="14.4" x14ac:dyDescent="0.3">
      <c r="A226" s="9"/>
      <c r="B226" s="9"/>
      <c r="C226" s="9"/>
      <c r="D226" s="9"/>
      <c r="AJ226" s="3"/>
      <c r="AK226" s="3"/>
    </row>
    <row r="227" spans="1:37" ht="14.4" x14ac:dyDescent="0.3">
      <c r="A227" s="9"/>
      <c r="B227" s="9"/>
      <c r="C227" s="9"/>
      <c r="D227" s="9"/>
      <c r="AJ227" s="3"/>
      <c r="AK227" s="3"/>
    </row>
    <row r="228" spans="1:37" ht="14.4" x14ac:dyDescent="0.3">
      <c r="A228" s="9"/>
      <c r="B228" s="9"/>
      <c r="C228" s="9"/>
      <c r="D228" s="9"/>
      <c r="AJ228" s="3"/>
      <c r="AK228" s="3"/>
    </row>
    <row r="229" spans="1:37" ht="14.4" x14ac:dyDescent="0.3">
      <c r="A229" s="9"/>
      <c r="B229" s="9"/>
      <c r="C229" s="9"/>
      <c r="D229" s="9"/>
      <c r="AJ229" s="3"/>
      <c r="AK229" s="3"/>
    </row>
    <row r="230" spans="1:37" ht="14.4" x14ac:dyDescent="0.3">
      <c r="A230" s="9"/>
      <c r="B230" s="9"/>
      <c r="C230" s="9"/>
      <c r="D230" s="9"/>
      <c r="AJ230" s="3"/>
      <c r="AK230" s="3"/>
    </row>
    <row r="231" spans="1:37" ht="14.4" x14ac:dyDescent="0.3">
      <c r="A231" s="9"/>
      <c r="B231" s="9"/>
      <c r="C231" s="9"/>
      <c r="D231" s="9"/>
      <c r="AJ231" s="3"/>
      <c r="AK231" s="3"/>
    </row>
    <row r="232" spans="1:37" ht="14.4" x14ac:dyDescent="0.3">
      <c r="A232" s="9"/>
      <c r="B232" s="9"/>
      <c r="C232" s="9"/>
      <c r="D232" s="9"/>
      <c r="AJ232" s="3"/>
      <c r="AK232" s="3"/>
    </row>
    <row r="233" spans="1:37" ht="14.4" x14ac:dyDescent="0.3">
      <c r="A233" s="9"/>
      <c r="B233" s="9"/>
      <c r="C233" s="9"/>
      <c r="D233" s="9"/>
      <c r="AJ233" s="3"/>
      <c r="AK233" s="3"/>
    </row>
    <row r="234" spans="1:37" ht="14.4" x14ac:dyDescent="0.3">
      <c r="A234" s="9"/>
      <c r="B234" s="9"/>
      <c r="C234" s="9"/>
      <c r="D234" s="9"/>
      <c r="AJ234" s="3"/>
      <c r="AK234" s="3"/>
    </row>
    <row r="235" spans="1:37" ht="14.4" x14ac:dyDescent="0.3">
      <c r="A235" s="9"/>
      <c r="B235" s="9"/>
      <c r="C235" s="9"/>
      <c r="D235" s="9"/>
      <c r="AJ235" s="3"/>
      <c r="AK235" s="3"/>
    </row>
    <row r="236" spans="1:37" ht="14.4" x14ac:dyDescent="0.3">
      <c r="A236" s="9"/>
      <c r="B236" s="9"/>
      <c r="C236" s="9"/>
      <c r="D236" s="9"/>
      <c r="AJ236" s="3"/>
      <c r="AK236" s="3"/>
    </row>
    <row r="237" spans="1:37" ht="14.4" x14ac:dyDescent="0.3">
      <c r="A237" s="9"/>
      <c r="B237" s="9"/>
      <c r="C237" s="9"/>
      <c r="D237" s="9"/>
      <c r="AJ237" s="3"/>
      <c r="AK237" s="3"/>
    </row>
    <row r="238" spans="1:37" ht="14.4" x14ac:dyDescent="0.3">
      <c r="A238" s="9"/>
      <c r="B238" s="9"/>
      <c r="C238" s="9"/>
      <c r="D238" s="9"/>
      <c r="AJ238" s="3"/>
      <c r="AK238" s="3"/>
    </row>
    <row r="239" spans="1:37" ht="14.4" x14ac:dyDescent="0.3">
      <c r="A239" s="9"/>
      <c r="B239" s="9"/>
      <c r="C239" s="9"/>
      <c r="D239" s="9"/>
      <c r="AJ239" s="3"/>
      <c r="AK239" s="3"/>
    </row>
    <row r="240" spans="1:37" ht="14.4" x14ac:dyDescent="0.3">
      <c r="A240" s="9"/>
      <c r="B240" s="9"/>
      <c r="C240" s="9"/>
      <c r="D240" s="9"/>
      <c r="AJ240" s="3"/>
      <c r="AK240" s="3"/>
    </row>
    <row r="241" spans="1:37" ht="14.4" x14ac:dyDescent="0.3">
      <c r="A241" s="9"/>
      <c r="B241" s="9"/>
      <c r="C241" s="9"/>
      <c r="D241" s="9"/>
      <c r="AJ241" s="3"/>
      <c r="AK241" s="3"/>
    </row>
    <row r="242" spans="1:37" ht="14.4" x14ac:dyDescent="0.3">
      <c r="A242" s="9"/>
      <c r="B242" s="9"/>
      <c r="C242" s="9"/>
      <c r="D242" s="9"/>
      <c r="AJ242" s="3"/>
      <c r="AK242" s="3"/>
    </row>
    <row r="243" spans="1:37" ht="14.4" x14ac:dyDescent="0.3">
      <c r="A243" s="9"/>
      <c r="B243" s="9"/>
      <c r="C243" s="9"/>
      <c r="D243" s="9"/>
      <c r="AJ243" s="3"/>
      <c r="AK243" s="3"/>
    </row>
    <row r="244" spans="1:37" ht="14.4" x14ac:dyDescent="0.3">
      <c r="A244" s="9"/>
      <c r="B244" s="9"/>
      <c r="C244" s="9"/>
      <c r="D244" s="9"/>
      <c r="AJ244" s="3"/>
      <c r="AK244" s="3"/>
    </row>
    <row r="245" spans="1:37" ht="14.4" x14ac:dyDescent="0.3">
      <c r="A245" s="9"/>
      <c r="B245" s="9"/>
      <c r="C245" s="9"/>
      <c r="D245" s="9"/>
      <c r="AJ245" s="3"/>
      <c r="AK245" s="3"/>
    </row>
    <row r="246" spans="1:37" ht="14.4" x14ac:dyDescent="0.3">
      <c r="A246" s="9"/>
      <c r="B246" s="9"/>
      <c r="C246" s="9"/>
      <c r="D246" s="9"/>
      <c r="AJ246" s="3"/>
      <c r="AK246" s="3"/>
    </row>
    <row r="247" spans="1:37" ht="14.4" x14ac:dyDescent="0.3">
      <c r="A247" s="9"/>
      <c r="B247" s="9"/>
      <c r="C247" s="9"/>
      <c r="D247" s="9"/>
      <c r="AJ247" s="3"/>
      <c r="AK247" s="3"/>
    </row>
    <row r="248" spans="1:37" ht="14.4" x14ac:dyDescent="0.3">
      <c r="A248" s="9"/>
      <c r="B248" s="9"/>
      <c r="C248" s="9"/>
      <c r="D248" s="9"/>
      <c r="AJ248" s="3"/>
      <c r="AK248" s="3"/>
    </row>
    <row r="249" spans="1:37" ht="14.4" x14ac:dyDescent="0.3">
      <c r="A249" s="9"/>
      <c r="B249" s="9"/>
      <c r="C249" s="9"/>
      <c r="D249" s="9"/>
      <c r="AJ249" s="3"/>
      <c r="AK249" s="3"/>
    </row>
    <row r="250" spans="1:37" ht="14.4" x14ac:dyDescent="0.3">
      <c r="A250" s="9"/>
      <c r="B250" s="9"/>
      <c r="C250" s="9"/>
      <c r="D250" s="9"/>
      <c r="AJ250" s="3"/>
      <c r="AK250" s="3"/>
    </row>
    <row r="251" spans="1:37" ht="14.4" x14ac:dyDescent="0.3">
      <c r="A251" s="9"/>
      <c r="B251" s="9"/>
      <c r="C251" s="9"/>
      <c r="D251" s="9"/>
      <c r="AJ251" s="3"/>
      <c r="AK251" s="3"/>
    </row>
    <row r="252" spans="1:37" ht="14.4" x14ac:dyDescent="0.3">
      <c r="A252" s="9"/>
      <c r="B252" s="9"/>
      <c r="C252" s="9"/>
      <c r="D252" s="9"/>
      <c r="AJ252" s="3"/>
      <c r="AK252" s="3"/>
    </row>
    <row r="253" spans="1:37" ht="14.4" x14ac:dyDescent="0.3">
      <c r="A253" s="9"/>
      <c r="B253" s="9"/>
      <c r="C253" s="9"/>
      <c r="D253" s="9"/>
      <c r="AJ253" s="3"/>
      <c r="AK253" s="3"/>
    </row>
    <row r="254" spans="1:37" ht="14.4" x14ac:dyDescent="0.3">
      <c r="A254" s="9"/>
      <c r="B254" s="9"/>
      <c r="C254" s="9"/>
      <c r="D254" s="9"/>
      <c r="AJ254" s="3"/>
      <c r="AK254" s="3"/>
    </row>
    <row r="255" spans="1:37" ht="14.4" x14ac:dyDescent="0.3">
      <c r="A255" s="9"/>
      <c r="B255" s="9"/>
      <c r="C255" s="9"/>
      <c r="D255" s="9"/>
      <c r="AJ255" s="3"/>
      <c r="AK255" s="3"/>
    </row>
    <row r="256" spans="1:37" ht="14.4" x14ac:dyDescent="0.3">
      <c r="A256" s="9"/>
      <c r="B256" s="9"/>
      <c r="C256" s="9"/>
      <c r="D256" s="9"/>
      <c r="AJ256" s="3"/>
      <c r="AK256" s="3"/>
    </row>
    <row r="257" spans="1:37" ht="14.4" x14ac:dyDescent="0.3">
      <c r="A257" s="9"/>
      <c r="B257" s="9"/>
      <c r="C257" s="9"/>
      <c r="D257" s="9"/>
      <c r="AJ257" s="3"/>
      <c r="AK257" s="3"/>
    </row>
    <row r="258" spans="1:37" ht="14.4" x14ac:dyDescent="0.3">
      <c r="A258" s="9"/>
      <c r="B258" s="9"/>
      <c r="C258" s="9"/>
      <c r="D258" s="9"/>
      <c r="AJ258" s="3"/>
      <c r="AK258" s="3"/>
    </row>
    <row r="259" spans="1:37" ht="14.4" x14ac:dyDescent="0.3">
      <c r="A259" s="9"/>
      <c r="B259" s="9"/>
      <c r="C259" s="9"/>
      <c r="D259" s="9"/>
      <c r="AJ259" s="3"/>
      <c r="AK259" s="3"/>
    </row>
    <row r="260" spans="1:37" ht="14.4" x14ac:dyDescent="0.3">
      <c r="A260" s="9"/>
      <c r="B260" s="9"/>
      <c r="C260" s="9"/>
      <c r="D260" s="9"/>
      <c r="AJ260" s="3"/>
      <c r="AK260" s="3"/>
    </row>
    <row r="261" spans="1:37" ht="14.4" x14ac:dyDescent="0.3">
      <c r="A261" s="9"/>
      <c r="B261" s="9"/>
      <c r="C261" s="9"/>
      <c r="D261" s="9"/>
      <c r="AJ261" s="3"/>
      <c r="AK261" s="3"/>
    </row>
    <row r="262" spans="1:37" ht="14.4" x14ac:dyDescent="0.3">
      <c r="A262" s="9"/>
      <c r="B262" s="9"/>
      <c r="C262" s="9"/>
      <c r="D262" s="9"/>
      <c r="AJ262" s="3"/>
      <c r="AK262" s="3"/>
    </row>
    <row r="263" spans="1:37" ht="14.4" x14ac:dyDescent="0.3">
      <c r="A263" s="9"/>
      <c r="B263" s="9"/>
      <c r="C263" s="9"/>
      <c r="D263" s="9"/>
      <c r="AJ263" s="3"/>
      <c r="AK263" s="3"/>
    </row>
    <row r="264" spans="1:37" ht="14.4" x14ac:dyDescent="0.3">
      <c r="A264" s="9"/>
      <c r="B264" s="9"/>
      <c r="C264" s="9"/>
      <c r="D264" s="9"/>
      <c r="AJ264" s="3"/>
      <c r="AK264" s="3"/>
    </row>
    <row r="265" spans="1:37" ht="14.4" x14ac:dyDescent="0.3">
      <c r="A265" s="9"/>
      <c r="B265" s="9"/>
      <c r="C265" s="9"/>
      <c r="D265" s="9"/>
      <c r="AJ265" s="3"/>
      <c r="AK265" s="3"/>
    </row>
    <row r="266" spans="1:37" ht="14.4" x14ac:dyDescent="0.3">
      <c r="A266" s="9"/>
      <c r="B266" s="9"/>
      <c r="C266" s="9"/>
      <c r="D266" s="9"/>
      <c r="AJ266" s="3"/>
      <c r="AK266" s="3"/>
    </row>
    <row r="267" spans="1:37" ht="14.4" x14ac:dyDescent="0.3">
      <c r="A267" s="9"/>
      <c r="B267" s="9"/>
      <c r="C267" s="9"/>
      <c r="D267" s="9"/>
      <c r="AJ267" s="3"/>
      <c r="AK267" s="3"/>
    </row>
    <row r="268" spans="1:37" ht="14.4" x14ac:dyDescent="0.3">
      <c r="A268" s="9"/>
      <c r="B268" s="9"/>
      <c r="C268" s="9"/>
      <c r="D268" s="9"/>
      <c r="AJ268" s="3"/>
      <c r="AK268" s="3"/>
    </row>
    <row r="269" spans="1:37" ht="14.4" x14ac:dyDescent="0.3">
      <c r="A269" s="9"/>
      <c r="B269" s="9"/>
      <c r="C269" s="9"/>
      <c r="D269" s="9"/>
      <c r="AJ269" s="3"/>
      <c r="AK269" s="3"/>
    </row>
    <row r="270" spans="1:37" ht="14.4" x14ac:dyDescent="0.3">
      <c r="A270" s="9"/>
      <c r="B270" s="9"/>
      <c r="C270" s="9"/>
      <c r="D270" s="9"/>
      <c r="AJ270" s="3"/>
      <c r="AK270" s="3"/>
    </row>
    <row r="271" spans="1:37" ht="14.4" x14ac:dyDescent="0.3">
      <c r="A271" s="9"/>
      <c r="B271" s="9"/>
      <c r="C271" s="9"/>
      <c r="D271" s="9"/>
      <c r="AJ271" s="3"/>
      <c r="AK271" s="3"/>
    </row>
    <row r="272" spans="1:37" ht="14.4" x14ac:dyDescent="0.3">
      <c r="A272" s="9"/>
      <c r="B272" s="9"/>
      <c r="C272" s="9"/>
      <c r="D272" s="9"/>
      <c r="AJ272" s="3"/>
      <c r="AK272" s="3"/>
    </row>
    <row r="273" spans="1:37" ht="14.4" x14ac:dyDescent="0.3">
      <c r="A273" s="9"/>
      <c r="B273" s="9"/>
      <c r="C273" s="9"/>
      <c r="D273" s="9"/>
      <c r="AJ273" s="3"/>
      <c r="AK273" s="3"/>
    </row>
    <row r="274" spans="1:37" ht="14.4" x14ac:dyDescent="0.3">
      <c r="A274" s="9"/>
      <c r="B274" s="9"/>
      <c r="C274" s="9"/>
      <c r="D274" s="9"/>
      <c r="AJ274" s="3"/>
      <c r="AK274" s="3"/>
    </row>
    <row r="275" spans="1:37" ht="14.4" x14ac:dyDescent="0.3">
      <c r="A275" s="9"/>
      <c r="B275" s="9"/>
      <c r="C275" s="9"/>
      <c r="D275" s="9"/>
      <c r="AJ275" s="3"/>
      <c r="AK275" s="3"/>
    </row>
    <row r="276" spans="1:37" ht="14.4" x14ac:dyDescent="0.3">
      <c r="A276" s="9"/>
      <c r="B276" s="9"/>
      <c r="C276" s="9"/>
      <c r="D276" s="9"/>
      <c r="AJ276" s="3"/>
      <c r="AK276" s="3"/>
    </row>
    <row r="277" spans="1:37" ht="14.4" x14ac:dyDescent="0.3">
      <c r="A277" s="9"/>
      <c r="B277" s="9"/>
      <c r="C277" s="9"/>
      <c r="D277" s="9"/>
      <c r="AJ277" s="3"/>
      <c r="AK277" s="3"/>
    </row>
    <row r="278" spans="1:37" ht="14.4" x14ac:dyDescent="0.3">
      <c r="A278" s="9"/>
      <c r="B278" s="9"/>
      <c r="C278" s="9"/>
      <c r="D278" s="9"/>
      <c r="AJ278" s="3"/>
      <c r="AK278" s="3"/>
    </row>
    <row r="279" spans="1:37" ht="14.4" x14ac:dyDescent="0.3">
      <c r="A279" s="9"/>
      <c r="B279" s="9"/>
      <c r="C279" s="9"/>
      <c r="D279" s="9"/>
      <c r="AJ279" s="3"/>
      <c r="AK279" s="3"/>
    </row>
    <row r="280" spans="1:37" ht="14.4" x14ac:dyDescent="0.3">
      <c r="A280" s="9"/>
      <c r="B280" s="9"/>
      <c r="C280" s="9"/>
      <c r="D280" s="9"/>
      <c r="AJ280" s="3"/>
      <c r="AK280" s="3"/>
    </row>
    <row r="281" spans="1:37" ht="14.4" x14ac:dyDescent="0.3">
      <c r="A281" s="9"/>
      <c r="B281" s="9"/>
      <c r="C281" s="9"/>
      <c r="D281" s="9"/>
      <c r="AJ281" s="3"/>
      <c r="AK281" s="3"/>
    </row>
    <row r="282" spans="1:37" ht="14.4" x14ac:dyDescent="0.3">
      <c r="A282" s="9"/>
      <c r="B282" s="9"/>
      <c r="C282" s="9"/>
      <c r="D282" s="9"/>
      <c r="AJ282" s="3"/>
      <c r="AK282" s="3"/>
    </row>
    <row r="283" spans="1:37" ht="14.4" x14ac:dyDescent="0.3">
      <c r="A283" s="9"/>
      <c r="B283" s="9"/>
      <c r="C283" s="9"/>
      <c r="D283" s="9"/>
      <c r="AJ283" s="3"/>
      <c r="AK283" s="3"/>
    </row>
    <row r="284" spans="1:37" ht="14.4" x14ac:dyDescent="0.3">
      <c r="A284" s="9"/>
      <c r="B284" s="9"/>
      <c r="C284" s="9"/>
      <c r="D284" s="9"/>
      <c r="AJ284" s="3"/>
      <c r="AK284" s="3"/>
    </row>
    <row r="285" spans="1:37" ht="14.4" x14ac:dyDescent="0.3">
      <c r="A285" s="9"/>
      <c r="B285" s="9"/>
      <c r="C285" s="9"/>
      <c r="D285" s="9"/>
      <c r="AJ285" s="3"/>
      <c r="AK285" s="3"/>
    </row>
    <row r="286" spans="1:37" ht="14.4" x14ac:dyDescent="0.3">
      <c r="A286" s="9"/>
      <c r="B286" s="9"/>
      <c r="C286" s="9"/>
      <c r="D286" s="9"/>
      <c r="AJ286" s="3"/>
      <c r="AK286" s="3"/>
    </row>
    <row r="287" spans="1:37" ht="14.4" x14ac:dyDescent="0.3">
      <c r="A287" s="9"/>
      <c r="B287" s="9"/>
      <c r="C287" s="9"/>
      <c r="D287" s="9"/>
      <c r="AJ287" s="3"/>
      <c r="AK287" s="3"/>
    </row>
    <row r="288" spans="1:37" ht="14.4" x14ac:dyDescent="0.3">
      <c r="A288" s="9"/>
      <c r="B288" s="9"/>
      <c r="C288" s="9"/>
      <c r="D288" s="9"/>
      <c r="AJ288" s="3"/>
      <c r="AK288" s="3"/>
    </row>
    <row r="289" spans="1:37" ht="14.4" x14ac:dyDescent="0.3">
      <c r="A289" s="9"/>
      <c r="B289" s="9"/>
      <c r="C289" s="9"/>
      <c r="D289" s="9"/>
      <c r="AJ289" s="3"/>
      <c r="AK289" s="3"/>
    </row>
    <row r="290" spans="1:37" ht="14.4" x14ac:dyDescent="0.3">
      <c r="A290" s="9"/>
      <c r="B290" s="9"/>
      <c r="C290" s="9"/>
      <c r="D290" s="9"/>
      <c r="AJ290" s="3"/>
      <c r="AK290" s="3"/>
    </row>
    <row r="291" spans="1:37" ht="14.4" x14ac:dyDescent="0.3">
      <c r="A291" s="9"/>
      <c r="B291" s="9"/>
      <c r="C291" s="9"/>
      <c r="D291" s="9"/>
      <c r="AJ291" s="3"/>
      <c r="AK291" s="3"/>
    </row>
    <row r="292" spans="1:37" ht="14.4" x14ac:dyDescent="0.3">
      <c r="A292" s="9"/>
      <c r="B292" s="9"/>
      <c r="C292" s="9"/>
      <c r="D292" s="9"/>
      <c r="AJ292" s="3"/>
      <c r="AK292" s="3"/>
    </row>
    <row r="293" spans="1:37" ht="14.4" x14ac:dyDescent="0.3">
      <c r="A293" s="9"/>
      <c r="B293" s="9"/>
      <c r="C293" s="9"/>
      <c r="D293" s="9"/>
      <c r="AJ293" s="3"/>
      <c r="AK293" s="3"/>
    </row>
    <row r="294" spans="1:37" ht="14.4" x14ac:dyDescent="0.3">
      <c r="A294" s="9"/>
      <c r="B294" s="9"/>
      <c r="C294" s="9"/>
      <c r="D294" s="9"/>
      <c r="AJ294" s="3"/>
      <c r="AK294" s="3"/>
    </row>
    <row r="295" spans="1:37" ht="14.4" x14ac:dyDescent="0.3">
      <c r="A295" s="9"/>
      <c r="B295" s="9"/>
      <c r="C295" s="9"/>
      <c r="D295" s="9"/>
      <c r="AJ295" s="3"/>
      <c r="AK295" s="3"/>
    </row>
    <row r="296" spans="1:37" ht="14.4" x14ac:dyDescent="0.3">
      <c r="A296" s="9"/>
      <c r="B296" s="9"/>
      <c r="C296" s="9"/>
      <c r="D296" s="9"/>
      <c r="AJ296" s="3"/>
      <c r="AK296" s="3"/>
    </row>
    <row r="297" spans="1:37" ht="14.4" x14ac:dyDescent="0.3">
      <c r="A297" s="9"/>
      <c r="B297" s="9"/>
      <c r="C297" s="9"/>
      <c r="D297" s="9"/>
      <c r="AJ297" s="3"/>
      <c r="AK297" s="3"/>
    </row>
    <row r="298" spans="1:37" ht="14.4" x14ac:dyDescent="0.3">
      <c r="A298" s="9"/>
      <c r="B298" s="9"/>
      <c r="C298" s="9"/>
      <c r="D298" s="9"/>
      <c r="AJ298" s="3"/>
      <c r="AK298" s="3"/>
    </row>
    <row r="299" spans="1:37" ht="14.4" x14ac:dyDescent="0.3">
      <c r="A299" s="9"/>
      <c r="B299" s="9"/>
      <c r="C299" s="9"/>
      <c r="D299" s="9"/>
      <c r="AJ299" s="3"/>
      <c r="AK299" s="3"/>
    </row>
    <row r="300" spans="1:37" ht="14.4" x14ac:dyDescent="0.3">
      <c r="A300" s="9"/>
      <c r="B300" s="9"/>
      <c r="C300" s="9"/>
      <c r="D300" s="9"/>
      <c r="AJ300" s="3"/>
      <c r="AK300" s="3"/>
    </row>
    <row r="301" spans="1:37" ht="14.4" x14ac:dyDescent="0.3">
      <c r="A301" s="9"/>
      <c r="B301" s="9"/>
      <c r="C301" s="9"/>
      <c r="D301" s="9"/>
      <c r="AJ301" s="3"/>
      <c r="AK301" s="3"/>
    </row>
    <row r="302" spans="1:37" ht="14.4" x14ac:dyDescent="0.3">
      <c r="A302" s="9"/>
      <c r="B302" s="9"/>
      <c r="C302" s="9"/>
      <c r="D302" s="9"/>
      <c r="AJ302" s="3"/>
      <c r="AK302" s="3"/>
    </row>
    <row r="303" spans="1:37" ht="14.4" x14ac:dyDescent="0.3">
      <c r="A303" s="9"/>
      <c r="B303" s="9"/>
      <c r="C303" s="9"/>
      <c r="D303" s="9"/>
      <c r="AJ303" s="3"/>
      <c r="AK303" s="3"/>
    </row>
    <row r="304" spans="1:37" ht="14.4" x14ac:dyDescent="0.3">
      <c r="A304" s="9"/>
      <c r="B304" s="9"/>
      <c r="C304" s="9"/>
      <c r="D304" s="9"/>
      <c r="AJ304" s="3"/>
      <c r="AK304" s="3"/>
    </row>
    <row r="305" spans="1:37" ht="14.4" x14ac:dyDescent="0.3">
      <c r="A305" s="9"/>
      <c r="B305" s="9"/>
      <c r="C305" s="9"/>
      <c r="D305" s="9"/>
      <c r="AJ305" s="3"/>
      <c r="AK305" s="3"/>
    </row>
    <row r="306" spans="1:37" ht="14.4" x14ac:dyDescent="0.3">
      <c r="A306" s="9"/>
      <c r="B306" s="9"/>
      <c r="C306" s="9"/>
      <c r="D306" s="9"/>
      <c r="AJ306" s="3"/>
      <c r="AK306" s="3"/>
    </row>
    <row r="307" spans="1:37" ht="14.4" x14ac:dyDescent="0.3">
      <c r="A307" s="9"/>
      <c r="B307" s="9"/>
      <c r="C307" s="9"/>
      <c r="D307" s="9"/>
      <c r="AJ307" s="3"/>
      <c r="AK307" s="3"/>
    </row>
    <row r="308" spans="1:37" ht="14.4" x14ac:dyDescent="0.3">
      <c r="A308" s="9"/>
      <c r="B308" s="9"/>
      <c r="C308" s="9"/>
      <c r="D308" s="9"/>
      <c r="AJ308" s="3"/>
      <c r="AK308" s="3"/>
    </row>
    <row r="309" spans="1:37" ht="14.4" x14ac:dyDescent="0.3">
      <c r="A309" s="9"/>
      <c r="B309" s="9"/>
      <c r="C309" s="9"/>
      <c r="D309" s="9"/>
      <c r="AJ309" s="3"/>
      <c r="AK309" s="3"/>
    </row>
    <row r="310" spans="1:37" ht="14.4" x14ac:dyDescent="0.3">
      <c r="A310" s="9"/>
      <c r="B310" s="9"/>
      <c r="C310" s="9"/>
      <c r="D310" s="9"/>
      <c r="AJ310" s="3"/>
      <c r="AK310" s="3"/>
    </row>
    <row r="311" spans="1:37" ht="14.4" x14ac:dyDescent="0.3">
      <c r="A311" s="9"/>
      <c r="B311" s="9"/>
      <c r="C311" s="9"/>
      <c r="D311" s="9"/>
      <c r="AJ311" s="3"/>
      <c r="AK311" s="3"/>
    </row>
    <row r="312" spans="1:37" ht="14.4" x14ac:dyDescent="0.3">
      <c r="A312" s="9"/>
      <c r="B312" s="9"/>
      <c r="C312" s="9"/>
      <c r="D312" s="9"/>
      <c r="AJ312" s="3"/>
      <c r="AK312" s="3"/>
    </row>
    <row r="313" spans="1:37" ht="14.4" x14ac:dyDescent="0.3">
      <c r="A313" s="9"/>
      <c r="B313" s="9"/>
      <c r="C313" s="9"/>
      <c r="D313" s="9"/>
      <c r="AJ313" s="3"/>
      <c r="AK313" s="3"/>
    </row>
    <row r="314" spans="1:37" ht="14.4" x14ac:dyDescent="0.3">
      <c r="A314" s="9"/>
      <c r="B314" s="9"/>
      <c r="C314" s="9"/>
      <c r="D314" s="9"/>
      <c r="AJ314" s="3"/>
      <c r="AK314" s="3"/>
    </row>
    <row r="315" spans="1:37" ht="14.4" x14ac:dyDescent="0.3">
      <c r="A315" s="9"/>
      <c r="B315" s="9"/>
      <c r="C315" s="9"/>
      <c r="D315" s="9"/>
      <c r="AJ315" s="3"/>
      <c r="AK315" s="3"/>
    </row>
    <row r="316" spans="1:37" ht="14.4" x14ac:dyDescent="0.3">
      <c r="A316" s="9"/>
      <c r="B316" s="9"/>
      <c r="C316" s="9"/>
      <c r="D316" s="9"/>
      <c r="AJ316" s="3"/>
      <c r="AK316" s="3"/>
    </row>
    <row r="317" spans="1:37" ht="14.4" x14ac:dyDescent="0.3">
      <c r="A317" s="9"/>
      <c r="B317" s="9"/>
      <c r="C317" s="9"/>
      <c r="D317" s="9"/>
      <c r="AJ317" s="3"/>
      <c r="AK317" s="3"/>
    </row>
    <row r="318" spans="1:37" ht="14.4" x14ac:dyDescent="0.3">
      <c r="A318" s="9"/>
      <c r="B318" s="9"/>
      <c r="C318" s="9"/>
      <c r="D318" s="9"/>
      <c r="AJ318" s="3"/>
      <c r="AK318" s="3"/>
    </row>
    <row r="319" spans="1:37" ht="14.4" x14ac:dyDescent="0.3">
      <c r="A319" s="9"/>
      <c r="B319" s="9"/>
      <c r="C319" s="9"/>
      <c r="D319" s="9"/>
      <c r="AJ319" s="3"/>
      <c r="AK319" s="3"/>
    </row>
    <row r="320" spans="1:37" ht="14.4" x14ac:dyDescent="0.3">
      <c r="A320" s="9"/>
      <c r="B320" s="9"/>
      <c r="C320" s="9"/>
      <c r="D320" s="9"/>
      <c r="AJ320" s="3"/>
      <c r="AK320" s="3"/>
    </row>
    <row r="321" spans="1:37" ht="14.4" x14ac:dyDescent="0.3">
      <c r="A321" s="9"/>
      <c r="B321" s="9"/>
      <c r="C321" s="9"/>
      <c r="D321" s="9"/>
      <c r="AJ321" s="3"/>
      <c r="AK321" s="3"/>
    </row>
    <row r="322" spans="1:37" ht="14.4" x14ac:dyDescent="0.3">
      <c r="A322" s="9"/>
      <c r="B322" s="9"/>
      <c r="C322" s="9"/>
      <c r="D322" s="9"/>
      <c r="AJ322" s="3"/>
      <c r="AK322" s="3"/>
    </row>
    <row r="323" spans="1:37" ht="14.4" x14ac:dyDescent="0.3">
      <c r="A323" s="9"/>
      <c r="B323" s="9"/>
      <c r="C323" s="9"/>
      <c r="D323" s="9"/>
      <c r="AJ323" s="3"/>
      <c r="AK323" s="3"/>
    </row>
    <row r="324" spans="1:37" ht="14.4" x14ac:dyDescent="0.3">
      <c r="A324" s="9"/>
      <c r="B324" s="9"/>
      <c r="C324" s="9"/>
      <c r="D324" s="9"/>
      <c r="AJ324" s="3"/>
      <c r="AK324" s="3"/>
    </row>
    <row r="325" spans="1:37" ht="14.4" x14ac:dyDescent="0.3">
      <c r="A325" s="9"/>
      <c r="B325" s="9"/>
      <c r="C325" s="9"/>
      <c r="D325" s="9"/>
      <c r="AJ325" s="3"/>
      <c r="AK325" s="3"/>
    </row>
    <row r="326" spans="1:37" ht="14.4" x14ac:dyDescent="0.3">
      <c r="A326" s="9"/>
      <c r="B326" s="9"/>
      <c r="C326" s="9"/>
      <c r="D326" s="9"/>
      <c r="AJ326" s="3"/>
      <c r="AK326" s="3"/>
    </row>
    <row r="327" spans="1:37" ht="14.4" x14ac:dyDescent="0.3">
      <c r="A327" s="9"/>
      <c r="B327" s="9"/>
      <c r="C327" s="9"/>
      <c r="D327" s="9"/>
      <c r="AJ327" s="3"/>
      <c r="AK327" s="3"/>
    </row>
    <row r="328" spans="1:37" ht="14.4" x14ac:dyDescent="0.3">
      <c r="A328" s="9"/>
      <c r="B328" s="9"/>
      <c r="C328" s="9"/>
      <c r="D328" s="9"/>
      <c r="AJ328" s="3"/>
      <c r="AK328" s="3"/>
    </row>
    <row r="329" spans="1:37" ht="14.4" x14ac:dyDescent="0.3">
      <c r="A329" s="9"/>
      <c r="B329" s="9"/>
      <c r="C329" s="9"/>
      <c r="D329" s="9"/>
      <c r="AJ329" s="3"/>
      <c r="AK329" s="3"/>
    </row>
    <row r="330" spans="1:37" ht="14.4" x14ac:dyDescent="0.3">
      <c r="A330" s="9"/>
      <c r="B330" s="9"/>
      <c r="C330" s="9"/>
      <c r="D330" s="9"/>
      <c r="AJ330" s="3"/>
      <c r="AK330" s="3"/>
    </row>
    <row r="331" spans="1:37" ht="14.4" x14ac:dyDescent="0.3">
      <c r="A331" s="9"/>
      <c r="B331" s="9"/>
      <c r="C331" s="9"/>
      <c r="D331" s="9"/>
      <c r="AJ331" s="3"/>
      <c r="AK331" s="3"/>
    </row>
    <row r="332" spans="1:37" ht="14.4" x14ac:dyDescent="0.3">
      <c r="A332" s="9"/>
      <c r="B332" s="9"/>
      <c r="C332" s="9"/>
      <c r="D332" s="9"/>
      <c r="AJ332" s="3"/>
      <c r="AK332" s="3"/>
    </row>
    <row r="333" spans="1:37" ht="14.4" x14ac:dyDescent="0.3">
      <c r="A333" s="9"/>
      <c r="B333" s="9"/>
      <c r="C333" s="9"/>
      <c r="D333" s="9"/>
      <c r="AJ333" s="3"/>
      <c r="AK333" s="3"/>
    </row>
    <row r="334" spans="1:37" ht="14.4" x14ac:dyDescent="0.3">
      <c r="A334" s="9"/>
      <c r="B334" s="9"/>
      <c r="C334" s="9"/>
      <c r="D334" s="9"/>
      <c r="AJ334" s="3"/>
      <c r="AK334" s="3"/>
    </row>
    <row r="335" spans="1:37" ht="14.4" x14ac:dyDescent="0.3">
      <c r="A335" s="9"/>
      <c r="B335" s="9"/>
      <c r="C335" s="9"/>
      <c r="D335" s="9"/>
      <c r="AJ335" s="3"/>
      <c r="AK335" s="3"/>
    </row>
    <row r="336" spans="1:37" ht="14.4" x14ac:dyDescent="0.3">
      <c r="A336" s="9"/>
      <c r="B336" s="9"/>
      <c r="C336" s="9"/>
      <c r="D336" s="9"/>
      <c r="AJ336" s="3"/>
      <c r="AK336" s="3"/>
    </row>
    <row r="337" spans="1:37" ht="14.4" x14ac:dyDescent="0.3">
      <c r="A337" s="9"/>
      <c r="B337" s="9"/>
      <c r="C337" s="9"/>
      <c r="D337" s="9"/>
      <c r="AJ337" s="3"/>
      <c r="AK337" s="3"/>
    </row>
    <row r="338" spans="1:37" ht="14.4" x14ac:dyDescent="0.3">
      <c r="A338" s="9"/>
      <c r="B338" s="9"/>
      <c r="C338" s="9"/>
      <c r="D338" s="9"/>
      <c r="AJ338" s="3"/>
      <c r="AK338" s="3"/>
    </row>
    <row r="339" spans="1:37" ht="14.4" x14ac:dyDescent="0.3">
      <c r="A339" s="9"/>
      <c r="B339" s="9"/>
      <c r="C339" s="9"/>
      <c r="D339" s="9"/>
      <c r="AJ339" s="3"/>
      <c r="AK339" s="3"/>
    </row>
    <row r="340" spans="1:37" ht="14.4" x14ac:dyDescent="0.3">
      <c r="A340" s="9"/>
      <c r="B340" s="9"/>
      <c r="C340" s="9"/>
      <c r="D340" s="9"/>
      <c r="AJ340" s="3"/>
      <c r="AK340" s="3"/>
    </row>
    <row r="341" spans="1:37" ht="14.4" x14ac:dyDescent="0.3">
      <c r="A341" s="9"/>
      <c r="B341" s="9"/>
      <c r="C341" s="9"/>
      <c r="D341" s="9"/>
      <c r="AJ341" s="3"/>
      <c r="AK341" s="3"/>
    </row>
    <row r="342" spans="1:37" ht="14.4" x14ac:dyDescent="0.3">
      <c r="A342" s="9"/>
      <c r="B342" s="9"/>
      <c r="C342" s="9"/>
      <c r="D342" s="9"/>
      <c r="AJ342" s="3"/>
      <c r="AK342" s="3"/>
    </row>
    <row r="343" spans="1:37" ht="14.4" x14ac:dyDescent="0.3">
      <c r="A343" s="9"/>
      <c r="B343" s="9"/>
      <c r="C343" s="9"/>
      <c r="D343" s="9"/>
      <c r="AJ343" s="3"/>
      <c r="AK343" s="3"/>
    </row>
    <row r="344" spans="1:37" ht="14.4" x14ac:dyDescent="0.3">
      <c r="A344" s="9"/>
      <c r="B344" s="9"/>
      <c r="C344" s="9"/>
      <c r="D344" s="9"/>
      <c r="AJ344" s="3"/>
      <c r="AK344" s="3"/>
    </row>
    <row r="345" spans="1:37" ht="14.4" x14ac:dyDescent="0.3">
      <c r="A345" s="9"/>
      <c r="B345" s="9"/>
      <c r="C345" s="9"/>
      <c r="D345" s="9"/>
      <c r="AJ345" s="3"/>
      <c r="AK345" s="3"/>
    </row>
    <row r="346" spans="1:37" ht="14.4" x14ac:dyDescent="0.3">
      <c r="A346" s="9"/>
      <c r="B346" s="9"/>
      <c r="C346" s="9"/>
      <c r="D346" s="9"/>
      <c r="AJ346" s="3"/>
      <c r="AK346" s="3"/>
    </row>
    <row r="347" spans="1:37" ht="14.4" x14ac:dyDescent="0.3">
      <c r="A347" s="9"/>
      <c r="B347" s="9"/>
      <c r="C347" s="9"/>
      <c r="D347" s="9"/>
      <c r="AJ347" s="3"/>
      <c r="AK347" s="3"/>
    </row>
    <row r="348" spans="1:37" ht="14.4" x14ac:dyDescent="0.3">
      <c r="A348" s="9"/>
      <c r="B348" s="9"/>
      <c r="C348" s="9"/>
      <c r="D348" s="9"/>
      <c r="AJ348" s="3"/>
      <c r="AK348" s="3"/>
    </row>
    <row r="349" spans="1:37" ht="14.4" x14ac:dyDescent="0.3">
      <c r="A349" s="9"/>
      <c r="B349" s="9"/>
      <c r="C349" s="9"/>
      <c r="D349" s="9"/>
      <c r="AJ349" s="3"/>
      <c r="AK349" s="3"/>
    </row>
    <row r="350" spans="1:37" ht="14.4" x14ac:dyDescent="0.3">
      <c r="A350" s="9"/>
      <c r="B350" s="9"/>
      <c r="C350" s="9"/>
      <c r="D350" s="9"/>
      <c r="AJ350" s="3"/>
      <c r="AK350" s="3"/>
    </row>
    <row r="351" spans="1:37" ht="14.4" x14ac:dyDescent="0.3">
      <c r="A351" s="9"/>
      <c r="B351" s="9"/>
      <c r="C351" s="9"/>
      <c r="D351" s="9"/>
      <c r="AJ351" s="3"/>
      <c r="AK351" s="3"/>
    </row>
    <row r="352" spans="1:37" ht="14.4" x14ac:dyDescent="0.3">
      <c r="A352" s="9"/>
      <c r="B352" s="9"/>
      <c r="C352" s="9"/>
      <c r="D352" s="9"/>
      <c r="AJ352" s="3"/>
      <c r="AK352" s="3"/>
    </row>
    <row r="353" spans="1:37" ht="14.4" x14ac:dyDescent="0.3">
      <c r="A353" s="9"/>
      <c r="B353" s="9"/>
      <c r="C353" s="9"/>
      <c r="D353" s="9"/>
      <c r="AJ353" s="3"/>
      <c r="AK353" s="3"/>
    </row>
    <row r="354" spans="1:37" ht="14.4" x14ac:dyDescent="0.3">
      <c r="A354" s="9"/>
      <c r="B354" s="9"/>
      <c r="C354" s="9"/>
      <c r="D354" s="9"/>
      <c r="AJ354" s="3"/>
      <c r="AK354" s="3"/>
    </row>
    <row r="355" spans="1:37" ht="14.4" x14ac:dyDescent="0.3">
      <c r="A355" s="9"/>
      <c r="B355" s="9"/>
      <c r="C355" s="9"/>
      <c r="D355" s="9"/>
      <c r="AJ355" s="3"/>
      <c r="AK355" s="3"/>
    </row>
    <row r="356" spans="1:37" ht="14.4" x14ac:dyDescent="0.3">
      <c r="A356" s="9"/>
      <c r="B356" s="9"/>
      <c r="C356" s="9"/>
      <c r="D356" s="9"/>
      <c r="AJ356" s="3"/>
      <c r="AK356" s="3"/>
    </row>
    <row r="357" spans="1:37" ht="14.4" x14ac:dyDescent="0.3">
      <c r="A357" s="9"/>
      <c r="B357" s="9"/>
      <c r="C357" s="9"/>
      <c r="D357" s="9"/>
      <c r="AJ357" s="3"/>
      <c r="AK357" s="3"/>
    </row>
    <row r="358" spans="1:37" ht="14.4" x14ac:dyDescent="0.3">
      <c r="A358" s="9"/>
      <c r="B358" s="9"/>
      <c r="C358" s="9"/>
      <c r="D358" s="9"/>
      <c r="AJ358" s="3"/>
      <c r="AK358" s="3"/>
    </row>
    <row r="359" spans="1:37" ht="14.4" x14ac:dyDescent="0.3">
      <c r="A359" s="9"/>
      <c r="B359" s="9"/>
      <c r="C359" s="9"/>
      <c r="D359" s="9"/>
      <c r="AJ359" s="3"/>
      <c r="AK359" s="3"/>
    </row>
    <row r="360" spans="1:37" ht="14.4" x14ac:dyDescent="0.3">
      <c r="A360" s="9"/>
      <c r="B360" s="9"/>
      <c r="C360" s="9"/>
      <c r="D360" s="9"/>
      <c r="AJ360" s="3"/>
      <c r="AK360" s="3"/>
    </row>
    <row r="361" spans="1:37" ht="14.4" x14ac:dyDescent="0.3">
      <c r="A361" s="9"/>
      <c r="B361" s="9"/>
      <c r="C361" s="9"/>
      <c r="D361" s="9"/>
      <c r="AJ361" s="3"/>
      <c r="AK361" s="3"/>
    </row>
    <row r="362" spans="1:37" ht="14.4" x14ac:dyDescent="0.3">
      <c r="A362" s="9"/>
      <c r="B362" s="9"/>
      <c r="C362" s="9"/>
      <c r="D362" s="9"/>
      <c r="AJ362" s="3"/>
      <c r="AK362" s="3"/>
    </row>
    <row r="363" spans="1:37" ht="14.4" x14ac:dyDescent="0.3">
      <c r="A363" s="9"/>
      <c r="B363" s="9"/>
      <c r="C363" s="9"/>
      <c r="D363" s="9"/>
      <c r="AJ363" s="3"/>
      <c r="AK363" s="3"/>
    </row>
    <row r="364" spans="1:37" ht="14.4" x14ac:dyDescent="0.3">
      <c r="A364" s="9"/>
      <c r="B364" s="9"/>
      <c r="C364" s="9"/>
      <c r="D364" s="9"/>
      <c r="AJ364" s="3"/>
      <c r="AK364" s="3"/>
    </row>
    <row r="365" spans="1:37" ht="14.4" x14ac:dyDescent="0.3">
      <c r="A365" s="9"/>
      <c r="B365" s="9"/>
      <c r="C365" s="9"/>
      <c r="D365" s="9"/>
      <c r="AJ365" s="3"/>
      <c r="AK365" s="3"/>
    </row>
    <row r="366" spans="1:37" ht="14.4" x14ac:dyDescent="0.3">
      <c r="A366" s="9"/>
      <c r="B366" s="9"/>
      <c r="C366" s="9"/>
      <c r="D366" s="9"/>
      <c r="AJ366" s="3"/>
      <c r="AK366" s="3"/>
    </row>
    <row r="367" spans="1:37" ht="14.4" x14ac:dyDescent="0.3">
      <c r="A367" s="9"/>
      <c r="B367" s="9"/>
      <c r="C367" s="9"/>
      <c r="D367" s="9"/>
      <c r="AJ367" s="3"/>
      <c r="AK367" s="3"/>
    </row>
    <row r="368" spans="1:37" ht="14.4" x14ac:dyDescent="0.3">
      <c r="A368" s="9"/>
      <c r="B368" s="9"/>
      <c r="C368" s="9"/>
      <c r="D368" s="9"/>
      <c r="AJ368" s="3"/>
      <c r="AK368" s="3"/>
    </row>
    <row r="369" spans="1:37" ht="14.4" x14ac:dyDescent="0.3">
      <c r="A369" s="9"/>
      <c r="B369" s="9"/>
      <c r="C369" s="9"/>
      <c r="D369" s="9"/>
      <c r="AJ369" s="3"/>
      <c r="AK369" s="3"/>
    </row>
    <row r="370" spans="1:37" ht="14.4" x14ac:dyDescent="0.3">
      <c r="A370" s="9"/>
      <c r="B370" s="9"/>
      <c r="C370" s="9"/>
      <c r="D370" s="9"/>
      <c r="AJ370" s="3"/>
      <c r="AK370" s="3"/>
    </row>
    <row r="371" spans="1:37" ht="14.4" x14ac:dyDescent="0.3">
      <c r="A371" s="9"/>
      <c r="B371" s="9"/>
      <c r="C371" s="9"/>
      <c r="D371" s="9"/>
      <c r="AJ371" s="3"/>
      <c r="AK371" s="3"/>
    </row>
    <row r="372" spans="1:37" ht="14.4" x14ac:dyDescent="0.3">
      <c r="A372" s="9"/>
      <c r="B372" s="9"/>
      <c r="C372" s="9"/>
      <c r="D372" s="9"/>
      <c r="AJ372" s="3"/>
      <c r="AK372" s="3"/>
    </row>
    <row r="373" spans="1:37" ht="14.4" x14ac:dyDescent="0.3">
      <c r="A373" s="9"/>
      <c r="B373" s="9"/>
      <c r="C373" s="9"/>
      <c r="D373" s="9"/>
      <c r="AJ373" s="3"/>
      <c r="AK373" s="3"/>
    </row>
    <row r="374" spans="1:37" ht="14.4" x14ac:dyDescent="0.3">
      <c r="A374" s="9"/>
      <c r="B374" s="9"/>
      <c r="C374" s="9"/>
      <c r="D374" s="9"/>
      <c r="AJ374" s="3"/>
      <c r="AK374" s="3"/>
    </row>
    <row r="375" spans="1:37" ht="14.4" x14ac:dyDescent="0.3">
      <c r="A375" s="9"/>
      <c r="B375" s="9"/>
      <c r="C375" s="9"/>
      <c r="D375" s="9"/>
      <c r="AJ375" s="3"/>
      <c r="AK375" s="3"/>
    </row>
    <row r="376" spans="1:37" ht="14.4" x14ac:dyDescent="0.3">
      <c r="A376" s="9"/>
      <c r="B376" s="9"/>
      <c r="C376" s="9"/>
      <c r="D376" s="9"/>
      <c r="AJ376" s="3"/>
      <c r="AK376" s="3"/>
    </row>
    <row r="377" spans="1:37" ht="14.4" x14ac:dyDescent="0.3">
      <c r="A377" s="9"/>
      <c r="B377" s="9"/>
      <c r="C377" s="9"/>
      <c r="D377" s="9"/>
      <c r="AJ377" s="3"/>
      <c r="AK377" s="3"/>
    </row>
    <row r="378" spans="1:37" ht="14.4" x14ac:dyDescent="0.3">
      <c r="A378" s="9"/>
      <c r="B378" s="9"/>
      <c r="C378" s="9"/>
      <c r="D378" s="9"/>
      <c r="AJ378" s="3"/>
      <c r="AK378" s="3"/>
    </row>
    <row r="379" spans="1:37" ht="14.4" x14ac:dyDescent="0.3">
      <c r="A379" s="9"/>
      <c r="B379" s="9"/>
      <c r="C379" s="9"/>
      <c r="D379" s="9"/>
      <c r="AJ379" s="3"/>
      <c r="AK379" s="3"/>
    </row>
    <row r="380" spans="1:37" ht="14.4" x14ac:dyDescent="0.3">
      <c r="A380" s="9"/>
      <c r="B380" s="9"/>
      <c r="C380" s="9"/>
      <c r="D380" s="9"/>
      <c r="AJ380" s="3"/>
      <c r="AK380" s="3"/>
    </row>
    <row r="381" spans="1:37" ht="14.4" x14ac:dyDescent="0.3">
      <c r="A381" s="9"/>
      <c r="B381" s="9"/>
      <c r="C381" s="9"/>
      <c r="D381" s="9"/>
      <c r="AJ381" s="3"/>
      <c r="AK381" s="3"/>
    </row>
    <row r="382" spans="1:37" ht="14.4" x14ac:dyDescent="0.3">
      <c r="A382" s="9"/>
      <c r="B382" s="9"/>
      <c r="C382" s="9"/>
      <c r="D382" s="9"/>
      <c r="AJ382" s="3"/>
      <c r="AK382" s="3"/>
    </row>
    <row r="383" spans="1:37" ht="14.4" x14ac:dyDescent="0.3">
      <c r="A383" s="9"/>
      <c r="B383" s="9"/>
      <c r="C383" s="9"/>
      <c r="D383" s="9"/>
      <c r="AJ383" s="3"/>
      <c r="AK383" s="3"/>
    </row>
    <row r="384" spans="1:37" ht="14.4" x14ac:dyDescent="0.3">
      <c r="A384" s="9"/>
      <c r="B384" s="9"/>
      <c r="C384" s="9"/>
      <c r="D384" s="9"/>
      <c r="AJ384" s="3"/>
      <c r="AK384" s="3"/>
    </row>
    <row r="385" spans="1:37" ht="14.4" x14ac:dyDescent="0.3">
      <c r="A385" s="9"/>
      <c r="B385" s="9"/>
      <c r="C385" s="9"/>
      <c r="D385" s="9"/>
      <c r="AJ385" s="3"/>
      <c r="AK385" s="3"/>
    </row>
    <row r="386" spans="1:37" ht="14.4" x14ac:dyDescent="0.3">
      <c r="A386" s="9"/>
      <c r="B386" s="9"/>
      <c r="C386" s="9"/>
      <c r="D386" s="9"/>
      <c r="AJ386" s="3"/>
      <c r="AK386" s="3"/>
    </row>
    <row r="387" spans="1:37" ht="14.4" x14ac:dyDescent="0.3">
      <c r="A387" s="9"/>
      <c r="B387" s="9"/>
      <c r="C387" s="9"/>
      <c r="D387" s="9"/>
      <c r="AJ387" s="3"/>
      <c r="AK387" s="3"/>
    </row>
    <row r="388" spans="1:37" ht="14.4" x14ac:dyDescent="0.3">
      <c r="A388" s="9"/>
      <c r="B388" s="9"/>
      <c r="C388" s="9"/>
      <c r="D388" s="9"/>
      <c r="AJ388" s="3"/>
      <c r="AK388" s="3"/>
    </row>
    <row r="389" spans="1:37" ht="14.4" x14ac:dyDescent="0.3">
      <c r="A389" s="9"/>
      <c r="B389" s="9"/>
      <c r="C389" s="9"/>
      <c r="D389" s="9"/>
      <c r="AJ389" s="3"/>
      <c r="AK389" s="3"/>
    </row>
    <row r="390" spans="1:37" ht="14.4" x14ac:dyDescent="0.3">
      <c r="A390" s="9"/>
      <c r="B390" s="9"/>
      <c r="C390" s="9"/>
      <c r="D390" s="9"/>
      <c r="AJ390" s="3"/>
      <c r="AK390" s="3"/>
    </row>
    <row r="391" spans="1:37" ht="14.4" x14ac:dyDescent="0.3">
      <c r="A391" s="9"/>
      <c r="B391" s="9"/>
      <c r="C391" s="9"/>
      <c r="D391" s="9"/>
      <c r="AJ391" s="3"/>
      <c r="AK391" s="3"/>
    </row>
    <row r="392" spans="1:37" ht="14.4" x14ac:dyDescent="0.3">
      <c r="A392" s="9"/>
      <c r="B392" s="9"/>
      <c r="C392" s="9"/>
      <c r="D392" s="9"/>
      <c r="AJ392" s="3"/>
      <c r="AK392" s="3"/>
    </row>
    <row r="393" spans="1:37" ht="14.4" x14ac:dyDescent="0.3">
      <c r="A393" s="9"/>
      <c r="B393" s="9"/>
      <c r="C393" s="9"/>
      <c r="D393" s="9"/>
      <c r="AJ393" s="3"/>
      <c r="AK393" s="3"/>
    </row>
    <row r="394" spans="1:37" ht="14.4" x14ac:dyDescent="0.3">
      <c r="A394" s="9"/>
      <c r="B394" s="9"/>
      <c r="C394" s="9"/>
      <c r="D394" s="9"/>
      <c r="AJ394" s="3"/>
      <c r="AK394" s="3"/>
    </row>
    <row r="395" spans="1:37" ht="14.4" x14ac:dyDescent="0.3">
      <c r="A395" s="9"/>
      <c r="B395" s="9"/>
      <c r="C395" s="9"/>
      <c r="D395" s="9"/>
      <c r="AJ395" s="3"/>
      <c r="AK395" s="3"/>
    </row>
    <row r="396" spans="1:37" ht="14.4" x14ac:dyDescent="0.3">
      <c r="A396" s="9"/>
      <c r="B396" s="9"/>
      <c r="C396" s="9"/>
      <c r="D396" s="9"/>
      <c r="AJ396" s="3"/>
      <c r="AK396" s="3"/>
    </row>
    <row r="397" spans="1:37" ht="14.4" x14ac:dyDescent="0.3">
      <c r="A397" s="9"/>
      <c r="B397" s="9"/>
      <c r="C397" s="9"/>
      <c r="D397" s="9"/>
      <c r="AJ397" s="3"/>
      <c r="AK397" s="3"/>
    </row>
    <row r="398" spans="1:37" ht="14.4" x14ac:dyDescent="0.3">
      <c r="A398" s="9"/>
      <c r="B398" s="9"/>
      <c r="C398" s="9"/>
      <c r="D398" s="9"/>
      <c r="AJ398" s="3"/>
      <c r="AK398" s="3"/>
    </row>
    <row r="399" spans="1:37" ht="14.4" x14ac:dyDescent="0.3">
      <c r="A399" s="9"/>
      <c r="B399" s="9"/>
      <c r="C399" s="9"/>
      <c r="D399" s="9"/>
      <c r="AJ399" s="3"/>
      <c r="AK399" s="3"/>
    </row>
    <row r="400" spans="1:37" ht="14.4" x14ac:dyDescent="0.3">
      <c r="A400" s="9"/>
      <c r="B400" s="9"/>
      <c r="C400" s="9"/>
      <c r="D400" s="9"/>
      <c r="AJ400" s="3"/>
      <c r="AK400" s="3"/>
    </row>
    <row r="401" spans="1:37" ht="14.4" x14ac:dyDescent="0.3">
      <c r="A401" s="9"/>
      <c r="B401" s="9"/>
      <c r="C401" s="9"/>
      <c r="D401" s="9"/>
      <c r="AJ401" s="3"/>
      <c r="AK401" s="3"/>
    </row>
    <row r="402" spans="1:37" ht="14.4" x14ac:dyDescent="0.3">
      <c r="A402" s="9"/>
      <c r="B402" s="9"/>
      <c r="C402" s="9"/>
      <c r="D402" s="9"/>
      <c r="AJ402" s="3"/>
      <c r="AK402" s="3"/>
    </row>
    <row r="403" spans="1:37" ht="14.4" x14ac:dyDescent="0.3">
      <c r="A403" s="9"/>
      <c r="B403" s="9"/>
      <c r="C403" s="9"/>
      <c r="D403" s="9"/>
      <c r="AJ403" s="3"/>
      <c r="AK403" s="3"/>
    </row>
    <row r="404" spans="1:37" ht="14.4" x14ac:dyDescent="0.3">
      <c r="A404" s="9"/>
      <c r="B404" s="9"/>
      <c r="C404" s="9"/>
      <c r="D404" s="9"/>
      <c r="AJ404" s="3"/>
      <c r="AK404" s="3"/>
    </row>
    <row r="405" spans="1:37" ht="14.4" x14ac:dyDescent="0.3">
      <c r="A405" s="9"/>
      <c r="B405" s="9"/>
      <c r="C405" s="9"/>
      <c r="D405" s="9"/>
      <c r="AJ405" s="3"/>
      <c r="AK405" s="3"/>
    </row>
    <row r="406" spans="1:37" ht="14.4" x14ac:dyDescent="0.3">
      <c r="A406" s="9"/>
      <c r="B406" s="9"/>
      <c r="C406" s="9"/>
      <c r="D406" s="9"/>
      <c r="AJ406" s="3"/>
      <c r="AK406" s="3"/>
    </row>
    <row r="407" spans="1:37" ht="14.4" x14ac:dyDescent="0.3">
      <c r="A407" s="9"/>
      <c r="B407" s="9"/>
      <c r="C407" s="9"/>
      <c r="D407" s="9"/>
      <c r="AJ407" s="3"/>
      <c r="AK407" s="3"/>
    </row>
    <row r="408" spans="1:37" ht="14.4" x14ac:dyDescent="0.3">
      <c r="A408" s="9"/>
      <c r="B408" s="9"/>
      <c r="C408" s="9"/>
      <c r="D408" s="9"/>
      <c r="AJ408" s="3"/>
      <c r="AK408" s="3"/>
    </row>
    <row r="409" spans="1:37" ht="14.4" x14ac:dyDescent="0.3">
      <c r="A409" s="9"/>
      <c r="B409" s="9"/>
      <c r="C409" s="9"/>
      <c r="D409" s="9"/>
      <c r="AJ409" s="3"/>
      <c r="AK409" s="3"/>
    </row>
    <row r="410" spans="1:37" ht="14.4" x14ac:dyDescent="0.3">
      <c r="A410" s="9"/>
      <c r="B410" s="9"/>
      <c r="C410" s="9"/>
      <c r="D410" s="9"/>
      <c r="AJ410" s="3"/>
      <c r="AK410" s="3"/>
    </row>
    <row r="411" spans="1:37" ht="14.4" x14ac:dyDescent="0.3">
      <c r="A411" s="9"/>
      <c r="B411" s="9"/>
      <c r="C411" s="9"/>
      <c r="D411" s="9"/>
      <c r="AJ411" s="3"/>
      <c r="AK411" s="3"/>
    </row>
    <row r="412" spans="1:37" ht="14.4" x14ac:dyDescent="0.3">
      <c r="A412" s="9"/>
      <c r="B412" s="9"/>
      <c r="C412" s="9"/>
      <c r="D412" s="9"/>
      <c r="AJ412" s="3"/>
      <c r="AK412" s="3"/>
    </row>
    <row r="413" spans="1:37" ht="14.4" x14ac:dyDescent="0.3">
      <c r="A413" s="9"/>
      <c r="B413" s="9"/>
      <c r="C413" s="9"/>
      <c r="D413" s="9"/>
      <c r="AJ413" s="3"/>
      <c r="AK413" s="3"/>
    </row>
    <row r="414" spans="1:37" ht="14.4" x14ac:dyDescent="0.3">
      <c r="A414" s="9"/>
      <c r="B414" s="9"/>
      <c r="C414" s="9"/>
      <c r="D414" s="9"/>
      <c r="AJ414" s="3"/>
      <c r="AK414" s="3"/>
    </row>
    <row r="415" spans="1:37" ht="14.4" x14ac:dyDescent="0.3">
      <c r="A415" s="9"/>
      <c r="B415" s="9"/>
      <c r="C415" s="9"/>
      <c r="D415" s="9"/>
      <c r="AJ415" s="3"/>
      <c r="AK415" s="3"/>
    </row>
    <row r="416" spans="1:37" ht="14.4" x14ac:dyDescent="0.3">
      <c r="A416" s="9"/>
      <c r="B416" s="9"/>
      <c r="C416" s="9"/>
      <c r="D416" s="9"/>
      <c r="AJ416" s="3"/>
      <c r="AK416" s="3"/>
    </row>
    <row r="417" spans="1:37" ht="14.4" x14ac:dyDescent="0.3">
      <c r="A417" s="9"/>
      <c r="B417" s="9"/>
      <c r="C417" s="9"/>
      <c r="D417" s="9"/>
      <c r="AJ417" s="3"/>
      <c r="AK417" s="3"/>
    </row>
    <row r="418" spans="1:37" ht="14.4" x14ac:dyDescent="0.3">
      <c r="A418" s="9"/>
      <c r="B418" s="9"/>
      <c r="C418" s="9"/>
      <c r="D418" s="9"/>
      <c r="AJ418" s="3"/>
      <c r="AK418" s="3"/>
    </row>
    <row r="419" spans="1:37" ht="14.4" x14ac:dyDescent="0.3">
      <c r="A419" s="9"/>
      <c r="B419" s="9"/>
      <c r="C419" s="9"/>
      <c r="D419" s="9"/>
      <c r="AJ419" s="3"/>
      <c r="AK419" s="3"/>
    </row>
    <row r="420" spans="1:37" ht="14.4" x14ac:dyDescent="0.3">
      <c r="A420" s="9"/>
      <c r="B420" s="9"/>
      <c r="C420" s="9"/>
      <c r="D420" s="9"/>
      <c r="AJ420" s="3"/>
      <c r="AK420" s="3"/>
    </row>
    <row r="421" spans="1:37" ht="14.4" x14ac:dyDescent="0.3">
      <c r="A421" s="9"/>
      <c r="B421" s="9"/>
      <c r="C421" s="9"/>
      <c r="D421" s="9"/>
      <c r="AJ421" s="3"/>
      <c r="AK421" s="3"/>
    </row>
    <row r="422" spans="1:37" ht="14.4" x14ac:dyDescent="0.3">
      <c r="A422" s="9"/>
      <c r="B422" s="9"/>
      <c r="C422" s="9"/>
      <c r="D422" s="9"/>
      <c r="AJ422" s="3"/>
      <c r="AK422" s="3"/>
    </row>
    <row r="423" spans="1:37" ht="14.4" x14ac:dyDescent="0.3">
      <c r="A423" s="9"/>
      <c r="B423" s="9"/>
      <c r="C423" s="9"/>
      <c r="D423" s="9"/>
      <c r="AJ423" s="3"/>
      <c r="AK423" s="3"/>
    </row>
    <row r="424" spans="1:37" ht="14.4" x14ac:dyDescent="0.3">
      <c r="A424" s="9"/>
      <c r="B424" s="9"/>
      <c r="C424" s="9"/>
      <c r="D424" s="9"/>
      <c r="AJ424" s="3"/>
      <c r="AK424" s="3"/>
    </row>
    <row r="425" spans="1:37" ht="14.4" x14ac:dyDescent="0.3">
      <c r="A425" s="9"/>
      <c r="B425" s="9"/>
      <c r="C425" s="9"/>
      <c r="D425" s="9"/>
      <c r="AJ425" s="3"/>
      <c r="AK425" s="3"/>
    </row>
    <row r="426" spans="1:37" ht="14.4" x14ac:dyDescent="0.3">
      <c r="A426" s="9"/>
      <c r="B426" s="9"/>
      <c r="C426" s="9"/>
      <c r="D426" s="9"/>
      <c r="AJ426" s="3"/>
      <c r="AK426" s="3"/>
    </row>
    <row r="427" spans="1:37" ht="14.4" x14ac:dyDescent="0.3">
      <c r="A427" s="9"/>
      <c r="B427" s="9"/>
      <c r="C427" s="9"/>
      <c r="D427" s="9"/>
      <c r="AJ427" s="3"/>
      <c r="AK427" s="3"/>
    </row>
    <row r="428" spans="1:37" ht="14.4" x14ac:dyDescent="0.3">
      <c r="A428" s="9"/>
      <c r="B428" s="9"/>
      <c r="C428" s="9"/>
      <c r="D428" s="9"/>
      <c r="AJ428" s="3"/>
      <c r="AK428" s="3"/>
    </row>
    <row r="429" spans="1:37" ht="14.4" x14ac:dyDescent="0.3">
      <c r="A429" s="9"/>
      <c r="B429" s="9"/>
      <c r="C429" s="9"/>
      <c r="D429" s="9"/>
      <c r="AJ429" s="3"/>
      <c r="AK429" s="3"/>
    </row>
    <row r="430" spans="1:37" ht="14.4" x14ac:dyDescent="0.3">
      <c r="A430" s="9"/>
      <c r="B430" s="9"/>
      <c r="C430" s="9"/>
      <c r="D430" s="9"/>
      <c r="AJ430" s="3"/>
      <c r="AK430" s="3"/>
    </row>
    <row r="431" spans="1:37" ht="14.4" x14ac:dyDescent="0.3">
      <c r="A431" s="9"/>
      <c r="B431" s="9"/>
      <c r="C431" s="9"/>
      <c r="D431" s="9"/>
      <c r="AJ431" s="3"/>
      <c r="AK431" s="3"/>
    </row>
    <row r="432" spans="1:37" ht="14.4" x14ac:dyDescent="0.3">
      <c r="A432" s="9"/>
      <c r="B432" s="9"/>
      <c r="C432" s="9"/>
      <c r="D432" s="9"/>
      <c r="AJ432" s="3"/>
      <c r="AK432" s="3"/>
    </row>
    <row r="433" spans="1:37" ht="14.4" x14ac:dyDescent="0.3">
      <c r="A433" s="9"/>
      <c r="B433" s="9"/>
      <c r="C433" s="9"/>
      <c r="D433" s="9"/>
      <c r="AJ433" s="3"/>
      <c r="AK433" s="3"/>
    </row>
    <row r="434" spans="1:37" ht="14.4" x14ac:dyDescent="0.3">
      <c r="A434" s="9"/>
      <c r="B434" s="9"/>
      <c r="C434" s="9"/>
      <c r="D434" s="9"/>
      <c r="AJ434" s="3"/>
      <c r="AK434" s="3"/>
    </row>
    <row r="435" spans="1:37" ht="14.4" x14ac:dyDescent="0.3">
      <c r="A435" s="9"/>
      <c r="B435" s="9"/>
      <c r="C435" s="9"/>
      <c r="D435" s="9"/>
      <c r="AJ435" s="3"/>
      <c r="AK435" s="3"/>
    </row>
    <row r="436" spans="1:37" ht="14.4" x14ac:dyDescent="0.3">
      <c r="A436" s="9"/>
      <c r="B436" s="9"/>
      <c r="C436" s="9"/>
      <c r="D436" s="9"/>
      <c r="AJ436" s="3"/>
      <c r="AK436" s="3"/>
    </row>
    <row r="437" spans="1:37" ht="14.4" x14ac:dyDescent="0.3">
      <c r="A437" s="9"/>
      <c r="B437" s="9"/>
      <c r="C437" s="9"/>
      <c r="D437" s="9"/>
      <c r="AJ437" s="3"/>
      <c r="AK437" s="3"/>
    </row>
    <row r="438" spans="1:37" ht="14.4" x14ac:dyDescent="0.3">
      <c r="A438" s="9"/>
      <c r="B438" s="9"/>
      <c r="C438" s="9"/>
      <c r="D438" s="9"/>
      <c r="AJ438" s="3"/>
      <c r="AK438" s="3"/>
    </row>
    <row r="439" spans="1:37" ht="14.4" x14ac:dyDescent="0.3">
      <c r="A439" s="9"/>
      <c r="B439" s="9"/>
      <c r="C439" s="9"/>
      <c r="D439" s="9"/>
      <c r="AJ439" s="3"/>
      <c r="AK439" s="3"/>
    </row>
    <row r="440" spans="1:37" ht="14.4" x14ac:dyDescent="0.3">
      <c r="A440" s="9"/>
      <c r="B440" s="9"/>
      <c r="C440" s="9"/>
      <c r="D440" s="9"/>
      <c r="AJ440" s="3"/>
      <c r="AK440" s="3"/>
    </row>
    <row r="441" spans="1:37" ht="14.4" x14ac:dyDescent="0.3">
      <c r="A441" s="9"/>
      <c r="B441" s="9"/>
      <c r="C441" s="9"/>
      <c r="D441" s="9"/>
      <c r="AJ441" s="3"/>
      <c r="AK441" s="3"/>
    </row>
    <row r="442" spans="1:37" ht="14.4" x14ac:dyDescent="0.3">
      <c r="A442" s="9"/>
      <c r="B442" s="9"/>
      <c r="C442" s="9"/>
      <c r="D442" s="9"/>
      <c r="AJ442" s="3"/>
      <c r="AK442" s="3"/>
    </row>
    <row r="443" spans="1:37" ht="14.4" x14ac:dyDescent="0.3">
      <c r="A443" s="9"/>
      <c r="B443" s="9"/>
      <c r="C443" s="9"/>
      <c r="D443" s="9"/>
      <c r="AJ443" s="3"/>
      <c r="AK443" s="3"/>
    </row>
    <row r="444" spans="1:37" ht="14.4" x14ac:dyDescent="0.3">
      <c r="A444" s="9"/>
      <c r="B444" s="9"/>
      <c r="C444" s="9"/>
      <c r="D444" s="9"/>
      <c r="AJ444" s="3"/>
      <c r="AK444" s="3"/>
    </row>
    <row r="445" spans="1:37" ht="14.4" x14ac:dyDescent="0.3">
      <c r="A445" s="9"/>
      <c r="B445" s="9"/>
      <c r="C445" s="9"/>
      <c r="D445" s="9"/>
      <c r="AJ445" s="3"/>
      <c r="AK445" s="3"/>
    </row>
    <row r="446" spans="1:37" ht="14.4" x14ac:dyDescent="0.3">
      <c r="A446" s="9"/>
      <c r="B446" s="9"/>
      <c r="C446" s="9"/>
      <c r="D446" s="9"/>
      <c r="AJ446" s="3"/>
      <c r="AK446" s="3"/>
    </row>
    <row r="447" spans="1:37" ht="14.4" x14ac:dyDescent="0.3">
      <c r="A447" s="9"/>
      <c r="B447" s="9"/>
      <c r="C447" s="9"/>
      <c r="D447" s="9"/>
      <c r="AJ447" s="3"/>
      <c r="AK447" s="3"/>
    </row>
    <row r="448" spans="1:37" ht="14.4" x14ac:dyDescent="0.3">
      <c r="A448" s="9"/>
      <c r="B448" s="9"/>
      <c r="C448" s="9"/>
      <c r="D448" s="9"/>
      <c r="AJ448" s="3"/>
      <c r="AK448" s="3"/>
    </row>
    <row r="449" spans="1:37" ht="14.4" x14ac:dyDescent="0.3">
      <c r="A449" s="9"/>
      <c r="B449" s="9"/>
      <c r="C449" s="9"/>
      <c r="D449" s="9"/>
      <c r="AJ449" s="3"/>
      <c r="AK449" s="3"/>
    </row>
    <row r="450" spans="1:37" ht="14.4" x14ac:dyDescent="0.3">
      <c r="A450" s="9"/>
      <c r="B450" s="9"/>
      <c r="C450" s="9"/>
      <c r="D450" s="9"/>
      <c r="AJ450" s="3"/>
      <c r="AK450" s="3"/>
    </row>
    <row r="451" spans="1:37" ht="14.4" x14ac:dyDescent="0.3">
      <c r="A451" s="9"/>
      <c r="B451" s="9"/>
      <c r="C451" s="9"/>
      <c r="D451" s="9"/>
      <c r="AJ451" s="3"/>
      <c r="AK451" s="3"/>
    </row>
    <row r="452" spans="1:37" ht="14.4" x14ac:dyDescent="0.3">
      <c r="A452" s="9"/>
      <c r="B452" s="9"/>
      <c r="C452" s="9"/>
      <c r="D452" s="9"/>
      <c r="AJ452" s="3"/>
      <c r="AK452" s="3"/>
    </row>
    <row r="453" spans="1:37" ht="14.4" x14ac:dyDescent="0.3">
      <c r="A453" s="9"/>
      <c r="B453" s="9"/>
      <c r="C453" s="9"/>
      <c r="D453" s="9"/>
      <c r="AJ453" s="3"/>
      <c r="AK453" s="3"/>
    </row>
    <row r="454" spans="1:37" ht="14.4" x14ac:dyDescent="0.3">
      <c r="A454" s="9"/>
      <c r="B454" s="9"/>
      <c r="C454" s="9"/>
      <c r="D454" s="9"/>
      <c r="AJ454" s="3"/>
      <c r="AK454" s="3"/>
    </row>
    <row r="455" spans="1:37" ht="14.4" x14ac:dyDescent="0.3">
      <c r="A455" s="9"/>
      <c r="B455" s="9"/>
      <c r="C455" s="9"/>
      <c r="D455" s="9"/>
      <c r="AJ455" s="3"/>
      <c r="AK455" s="3"/>
    </row>
    <row r="456" spans="1:37" ht="14.4" x14ac:dyDescent="0.3">
      <c r="A456" s="9"/>
      <c r="B456" s="9"/>
      <c r="C456" s="9"/>
      <c r="D456" s="9"/>
      <c r="AJ456" s="3"/>
      <c r="AK456" s="3"/>
    </row>
    <row r="457" spans="1:37" ht="14.4" x14ac:dyDescent="0.3">
      <c r="A457" s="9"/>
      <c r="B457" s="9"/>
      <c r="C457" s="9"/>
      <c r="D457" s="9"/>
      <c r="AJ457" s="3"/>
      <c r="AK457" s="3"/>
    </row>
    <row r="458" spans="1:37" ht="14.4" x14ac:dyDescent="0.3">
      <c r="A458" s="9"/>
      <c r="B458" s="9"/>
      <c r="C458" s="9"/>
      <c r="D458" s="9"/>
      <c r="AJ458" s="3"/>
      <c r="AK458" s="3"/>
    </row>
    <row r="459" spans="1:37" ht="14.4" x14ac:dyDescent="0.3">
      <c r="A459" s="9"/>
      <c r="B459" s="9"/>
      <c r="C459" s="9"/>
      <c r="D459" s="9"/>
      <c r="AJ459" s="3"/>
      <c r="AK459" s="3"/>
    </row>
    <row r="460" spans="1:37" ht="14.4" x14ac:dyDescent="0.3">
      <c r="A460" s="9"/>
      <c r="B460" s="9"/>
      <c r="C460" s="9"/>
      <c r="D460" s="9"/>
      <c r="AJ460" s="3"/>
      <c r="AK460" s="3"/>
    </row>
    <row r="461" spans="1:37" ht="14.4" x14ac:dyDescent="0.3">
      <c r="A461" s="9"/>
      <c r="B461" s="9"/>
      <c r="C461" s="9"/>
      <c r="D461" s="9"/>
      <c r="AJ461" s="3"/>
      <c r="AK461" s="3"/>
    </row>
    <row r="462" spans="1:37" ht="14.4" x14ac:dyDescent="0.3">
      <c r="A462" s="9"/>
      <c r="B462" s="9"/>
      <c r="C462" s="9"/>
      <c r="D462" s="9"/>
      <c r="AJ462" s="3"/>
      <c r="AK462" s="3"/>
    </row>
    <row r="463" spans="1:37" ht="14.4" x14ac:dyDescent="0.3">
      <c r="A463" s="9"/>
      <c r="B463" s="9"/>
      <c r="C463" s="9"/>
      <c r="D463" s="9"/>
      <c r="AJ463" s="3"/>
      <c r="AK463" s="3"/>
    </row>
    <row r="464" spans="1:37" ht="14.4" x14ac:dyDescent="0.3">
      <c r="A464" s="9"/>
      <c r="B464" s="9"/>
      <c r="C464" s="9"/>
      <c r="D464" s="9"/>
      <c r="AJ464" s="3"/>
      <c r="AK464" s="3"/>
    </row>
    <row r="465" spans="1:37" ht="14.4" x14ac:dyDescent="0.3">
      <c r="A465" s="9"/>
      <c r="B465" s="9"/>
      <c r="C465" s="9"/>
      <c r="D465" s="9"/>
      <c r="AJ465" s="3"/>
      <c r="AK465" s="3"/>
    </row>
    <row r="466" spans="1:37" ht="14.4" x14ac:dyDescent="0.3">
      <c r="A466" s="9"/>
      <c r="B466" s="9"/>
      <c r="C466" s="9"/>
      <c r="D466" s="9"/>
      <c r="AJ466" s="3"/>
      <c r="AK466" s="3"/>
    </row>
    <row r="467" spans="1:37" ht="14.4" x14ac:dyDescent="0.3">
      <c r="A467" s="9"/>
      <c r="B467" s="9"/>
      <c r="C467" s="9"/>
      <c r="D467" s="9"/>
      <c r="AJ467" s="3"/>
      <c r="AK467" s="3"/>
    </row>
    <row r="468" spans="1:37" ht="14.4" x14ac:dyDescent="0.3">
      <c r="A468" s="9"/>
      <c r="B468" s="9"/>
      <c r="C468" s="9"/>
      <c r="D468" s="9"/>
      <c r="AJ468" s="3"/>
      <c r="AK468" s="3"/>
    </row>
    <row r="469" spans="1:37" ht="14.4" x14ac:dyDescent="0.3">
      <c r="A469" s="9"/>
      <c r="B469" s="9"/>
      <c r="C469" s="9"/>
      <c r="D469" s="9"/>
      <c r="AJ469" s="3"/>
      <c r="AK469" s="3"/>
    </row>
    <row r="470" spans="1:37" ht="14.4" x14ac:dyDescent="0.3">
      <c r="A470" s="9"/>
      <c r="B470" s="9"/>
      <c r="C470" s="9"/>
      <c r="D470" s="9"/>
      <c r="AJ470" s="3"/>
      <c r="AK470" s="3"/>
    </row>
    <row r="471" spans="1:37" ht="14.4" x14ac:dyDescent="0.3">
      <c r="A471" s="9"/>
      <c r="B471" s="9"/>
      <c r="C471" s="9"/>
      <c r="D471" s="9"/>
      <c r="AJ471" s="3"/>
      <c r="AK471" s="3"/>
    </row>
    <row r="472" spans="1:37" ht="14.4" x14ac:dyDescent="0.3">
      <c r="A472" s="9"/>
      <c r="B472" s="9"/>
      <c r="C472" s="9"/>
      <c r="D472" s="9"/>
      <c r="AJ472" s="3"/>
      <c r="AK472" s="3"/>
    </row>
    <row r="473" spans="1:37" ht="14.4" x14ac:dyDescent="0.3">
      <c r="A473" s="9"/>
      <c r="B473" s="9"/>
      <c r="C473" s="9"/>
      <c r="D473" s="9"/>
      <c r="AJ473" s="3"/>
      <c r="AK473" s="3"/>
    </row>
    <row r="474" spans="1:37" ht="14.4" x14ac:dyDescent="0.3">
      <c r="A474" s="9"/>
      <c r="B474" s="9"/>
      <c r="C474" s="9"/>
      <c r="D474" s="9"/>
      <c r="AJ474" s="3"/>
      <c r="AK474" s="3"/>
    </row>
    <row r="475" spans="1:37" ht="14.4" x14ac:dyDescent="0.3">
      <c r="A475" s="9"/>
      <c r="B475" s="9"/>
      <c r="C475" s="9"/>
      <c r="D475" s="9"/>
      <c r="AJ475" s="3"/>
      <c r="AK475" s="3"/>
    </row>
    <row r="476" spans="1:37" ht="14.4" x14ac:dyDescent="0.3">
      <c r="A476" s="9"/>
      <c r="B476" s="9"/>
      <c r="C476" s="9"/>
      <c r="D476" s="9"/>
      <c r="AJ476" s="3"/>
      <c r="AK476" s="3"/>
    </row>
    <row r="477" spans="1:37" ht="14.4" x14ac:dyDescent="0.3">
      <c r="A477" s="9"/>
      <c r="B477" s="9"/>
      <c r="C477" s="9"/>
      <c r="D477" s="9"/>
      <c r="AJ477" s="3"/>
      <c r="AK477" s="3"/>
    </row>
    <row r="478" spans="1:37" ht="14.4" x14ac:dyDescent="0.3">
      <c r="A478" s="9"/>
      <c r="B478" s="9"/>
      <c r="C478" s="9"/>
      <c r="D478" s="9"/>
      <c r="AJ478" s="3"/>
      <c r="AK478" s="3"/>
    </row>
    <row r="479" spans="1:37" ht="14.4" x14ac:dyDescent="0.3">
      <c r="A479" s="9"/>
      <c r="B479" s="9"/>
      <c r="C479" s="9"/>
      <c r="D479" s="9"/>
      <c r="AJ479" s="3"/>
      <c r="AK479" s="3"/>
    </row>
    <row r="480" spans="1:37" ht="14.4" x14ac:dyDescent="0.3">
      <c r="A480" s="9"/>
      <c r="B480" s="9"/>
      <c r="C480" s="9"/>
      <c r="D480" s="9"/>
      <c r="AJ480" s="3"/>
      <c r="AK480" s="3"/>
    </row>
    <row r="481" spans="1:37" ht="14.4" x14ac:dyDescent="0.3">
      <c r="A481" s="9"/>
      <c r="B481" s="9"/>
      <c r="C481" s="9"/>
      <c r="D481" s="9"/>
      <c r="AJ481" s="3"/>
      <c r="AK481" s="3"/>
    </row>
    <row r="482" spans="1:37" ht="14.4" x14ac:dyDescent="0.3">
      <c r="A482" s="9"/>
      <c r="B482" s="9"/>
      <c r="C482" s="9"/>
      <c r="D482" s="9"/>
      <c r="AJ482" s="3"/>
      <c r="AK482" s="3"/>
    </row>
    <row r="483" spans="1:37" ht="14.4" x14ac:dyDescent="0.3">
      <c r="A483" s="9"/>
      <c r="B483" s="9"/>
      <c r="C483" s="9"/>
      <c r="D483" s="9"/>
      <c r="AJ483" s="3"/>
      <c r="AK483" s="3"/>
    </row>
    <row r="484" spans="1:37" ht="14.4" x14ac:dyDescent="0.3">
      <c r="A484" s="9"/>
      <c r="B484" s="9"/>
      <c r="C484" s="9"/>
      <c r="D484" s="9"/>
      <c r="AJ484" s="3"/>
      <c r="AK484" s="3"/>
    </row>
    <row r="485" spans="1:37" ht="14.4" x14ac:dyDescent="0.3">
      <c r="A485" s="9"/>
      <c r="B485" s="9"/>
      <c r="C485" s="9"/>
      <c r="D485" s="9"/>
      <c r="AJ485" s="3"/>
      <c r="AK485" s="3"/>
    </row>
    <row r="486" spans="1:37" ht="14.4" x14ac:dyDescent="0.3">
      <c r="A486" s="9"/>
      <c r="B486" s="9"/>
      <c r="C486" s="9"/>
      <c r="D486" s="9"/>
      <c r="AJ486" s="3"/>
      <c r="AK486" s="3"/>
    </row>
    <row r="487" spans="1:37" ht="14.4" x14ac:dyDescent="0.3">
      <c r="A487" s="9"/>
      <c r="B487" s="9"/>
      <c r="C487" s="9"/>
      <c r="D487" s="9"/>
      <c r="AJ487" s="3"/>
      <c r="AK487" s="3"/>
    </row>
    <row r="488" spans="1:37" ht="14.4" x14ac:dyDescent="0.3">
      <c r="A488" s="9"/>
      <c r="B488" s="9"/>
      <c r="C488" s="9"/>
      <c r="D488" s="9"/>
      <c r="AJ488" s="3"/>
      <c r="AK488" s="3"/>
    </row>
    <row r="489" spans="1:37" ht="14.4" x14ac:dyDescent="0.3">
      <c r="A489" s="9"/>
      <c r="B489" s="9"/>
      <c r="C489" s="9"/>
      <c r="D489" s="9"/>
      <c r="AJ489" s="3"/>
      <c r="AK489" s="3"/>
    </row>
    <row r="490" spans="1:37" ht="14.4" x14ac:dyDescent="0.3">
      <c r="A490" s="9"/>
      <c r="B490" s="9"/>
      <c r="C490" s="9"/>
      <c r="D490" s="9"/>
      <c r="AJ490" s="3"/>
      <c r="AK490" s="3"/>
    </row>
    <row r="491" spans="1:37" ht="14.4" x14ac:dyDescent="0.3">
      <c r="A491" s="9"/>
      <c r="B491" s="9"/>
      <c r="C491" s="9"/>
      <c r="D491" s="9"/>
      <c r="AJ491" s="3"/>
      <c r="AK491" s="3"/>
    </row>
    <row r="492" spans="1:37" ht="14.4" x14ac:dyDescent="0.3">
      <c r="A492" s="9"/>
      <c r="B492" s="9"/>
      <c r="C492" s="9"/>
      <c r="D492" s="9"/>
      <c r="AJ492" s="3"/>
      <c r="AK492" s="3"/>
    </row>
    <row r="493" spans="1:37" ht="14.4" x14ac:dyDescent="0.3">
      <c r="A493" s="9"/>
      <c r="B493" s="9"/>
      <c r="C493" s="9"/>
      <c r="D493" s="9"/>
      <c r="AJ493" s="3"/>
      <c r="AK493" s="3"/>
    </row>
    <row r="494" spans="1:37" ht="14.4" x14ac:dyDescent="0.3">
      <c r="A494" s="9"/>
      <c r="B494" s="9"/>
      <c r="C494" s="9"/>
      <c r="D494" s="9"/>
      <c r="AJ494" s="3"/>
      <c r="AK494" s="3"/>
    </row>
    <row r="495" spans="1:37" ht="14.4" x14ac:dyDescent="0.3">
      <c r="A495" s="9"/>
      <c r="B495" s="9"/>
      <c r="C495" s="9"/>
      <c r="D495" s="9"/>
      <c r="AJ495" s="3"/>
      <c r="AK495" s="3"/>
    </row>
    <row r="496" spans="1:37" ht="14.4" x14ac:dyDescent="0.3">
      <c r="A496" s="9"/>
      <c r="B496" s="9"/>
      <c r="C496" s="9"/>
      <c r="D496" s="9"/>
      <c r="AJ496" s="3"/>
      <c r="AK496" s="3"/>
    </row>
    <row r="497" spans="1:37" ht="14.4" x14ac:dyDescent="0.3">
      <c r="A497" s="9"/>
      <c r="B497" s="9"/>
      <c r="C497" s="9"/>
      <c r="D497" s="9"/>
      <c r="AJ497" s="3"/>
      <c r="AK497" s="3"/>
    </row>
    <row r="498" spans="1:37" ht="14.4" x14ac:dyDescent="0.3">
      <c r="A498" s="9"/>
      <c r="B498" s="9"/>
      <c r="C498" s="9"/>
      <c r="D498" s="9"/>
      <c r="AJ498" s="3"/>
      <c r="AK498" s="3"/>
    </row>
    <row r="499" spans="1:37" ht="14.4" x14ac:dyDescent="0.3">
      <c r="A499" s="9"/>
      <c r="B499" s="9"/>
      <c r="C499" s="9"/>
      <c r="D499" s="9"/>
      <c r="AJ499" s="3"/>
      <c r="AK499" s="3"/>
    </row>
    <row r="500" spans="1:37" ht="14.4" x14ac:dyDescent="0.3">
      <c r="A500" s="9"/>
      <c r="B500" s="9"/>
      <c r="C500" s="9"/>
      <c r="D500" s="9"/>
      <c r="AJ500" s="3"/>
      <c r="AK500" s="3"/>
    </row>
    <row r="501" spans="1:37" ht="14.4" x14ac:dyDescent="0.3">
      <c r="A501" s="9"/>
      <c r="B501" s="9"/>
      <c r="C501" s="9"/>
      <c r="D501" s="9"/>
      <c r="AJ501" s="3"/>
      <c r="AK501" s="3"/>
    </row>
    <row r="502" spans="1:37" ht="14.4" x14ac:dyDescent="0.3">
      <c r="A502" s="9"/>
      <c r="B502" s="9"/>
      <c r="C502" s="9"/>
      <c r="D502" s="9"/>
      <c r="AJ502" s="3"/>
      <c r="AK502" s="3"/>
    </row>
    <row r="503" spans="1:37" ht="14.4" x14ac:dyDescent="0.3">
      <c r="A503" s="9"/>
      <c r="B503" s="9"/>
      <c r="C503" s="9"/>
      <c r="D503" s="9"/>
      <c r="AJ503" s="3"/>
      <c r="AK503" s="3"/>
    </row>
    <row r="504" spans="1:37" ht="14.4" x14ac:dyDescent="0.3">
      <c r="A504" s="9"/>
      <c r="B504" s="9"/>
      <c r="C504" s="9"/>
      <c r="D504" s="9"/>
      <c r="AJ504" s="3"/>
      <c r="AK504" s="3"/>
    </row>
    <row r="505" spans="1:37" ht="14.4" x14ac:dyDescent="0.3">
      <c r="A505" s="9"/>
      <c r="B505" s="9"/>
      <c r="C505" s="9"/>
      <c r="D505" s="9"/>
      <c r="AJ505" s="3"/>
      <c r="AK505" s="3"/>
    </row>
    <row r="506" spans="1:37" ht="14.4" x14ac:dyDescent="0.3">
      <c r="A506" s="9"/>
      <c r="B506" s="9"/>
      <c r="C506" s="9"/>
      <c r="D506" s="9"/>
      <c r="AJ506" s="3"/>
      <c r="AK506" s="3"/>
    </row>
    <row r="507" spans="1:37" ht="14.4" x14ac:dyDescent="0.3">
      <c r="A507" s="9"/>
      <c r="B507" s="9"/>
      <c r="C507" s="9"/>
      <c r="D507" s="9"/>
      <c r="AJ507" s="3"/>
      <c r="AK507" s="3"/>
    </row>
    <row r="508" spans="1:37" ht="14.4" x14ac:dyDescent="0.3">
      <c r="A508" s="9"/>
      <c r="B508" s="9"/>
      <c r="C508" s="9"/>
      <c r="D508" s="9"/>
      <c r="AJ508" s="3"/>
      <c r="AK508" s="3"/>
    </row>
    <row r="509" spans="1:37" ht="14.4" x14ac:dyDescent="0.3">
      <c r="A509" s="9"/>
      <c r="B509" s="9"/>
      <c r="C509" s="9"/>
      <c r="D509" s="9"/>
      <c r="AJ509" s="3"/>
      <c r="AK509" s="3"/>
    </row>
    <row r="510" spans="1:37" ht="14.4" x14ac:dyDescent="0.3">
      <c r="A510" s="9"/>
      <c r="B510" s="9"/>
      <c r="C510" s="9"/>
      <c r="D510" s="9"/>
      <c r="AJ510" s="3"/>
      <c r="AK510" s="3"/>
    </row>
    <row r="511" spans="1:37" ht="14.4" x14ac:dyDescent="0.3">
      <c r="A511" s="9"/>
      <c r="B511" s="9"/>
      <c r="C511" s="9"/>
      <c r="D511" s="9"/>
      <c r="AJ511" s="3"/>
      <c r="AK511" s="3"/>
    </row>
    <row r="512" spans="1:37" ht="14.4" x14ac:dyDescent="0.3">
      <c r="A512" s="9"/>
      <c r="B512" s="9"/>
      <c r="C512" s="9"/>
      <c r="D512" s="9"/>
      <c r="AJ512" s="3"/>
      <c r="AK512" s="3"/>
    </row>
    <row r="513" spans="1:37" ht="14.4" x14ac:dyDescent="0.3">
      <c r="A513" s="9"/>
      <c r="B513" s="9"/>
      <c r="C513" s="9"/>
      <c r="D513" s="9"/>
      <c r="AJ513" s="3"/>
      <c r="AK513" s="3"/>
    </row>
    <row r="514" spans="1:37" ht="14.4" x14ac:dyDescent="0.3">
      <c r="A514" s="9"/>
      <c r="B514" s="9"/>
      <c r="C514" s="9"/>
      <c r="D514" s="9"/>
      <c r="AJ514" s="3"/>
      <c r="AK514" s="3"/>
    </row>
    <row r="515" spans="1:37" ht="14.4" x14ac:dyDescent="0.3">
      <c r="A515" s="9"/>
      <c r="B515" s="9"/>
      <c r="C515" s="9"/>
      <c r="D515" s="9"/>
      <c r="AJ515" s="3"/>
      <c r="AK515" s="3"/>
    </row>
    <row r="516" spans="1:37" ht="14.4" x14ac:dyDescent="0.3">
      <c r="A516" s="9"/>
      <c r="B516" s="9"/>
      <c r="C516" s="9"/>
      <c r="D516" s="9"/>
      <c r="AJ516" s="3"/>
      <c r="AK516" s="3"/>
    </row>
    <row r="517" spans="1:37" ht="14.4" x14ac:dyDescent="0.3">
      <c r="A517" s="9"/>
      <c r="B517" s="9"/>
      <c r="C517" s="9"/>
      <c r="D517" s="9"/>
      <c r="AJ517" s="3"/>
      <c r="AK517" s="3"/>
    </row>
    <row r="518" spans="1:37" ht="14.4" x14ac:dyDescent="0.3">
      <c r="A518" s="9"/>
      <c r="B518" s="9"/>
      <c r="C518" s="9"/>
      <c r="D518" s="9"/>
      <c r="AJ518" s="3"/>
      <c r="AK518" s="3"/>
    </row>
    <row r="519" spans="1:37" ht="14.4" x14ac:dyDescent="0.3">
      <c r="A519" s="9"/>
      <c r="B519" s="9"/>
      <c r="C519" s="9"/>
      <c r="D519" s="9"/>
      <c r="AJ519" s="3"/>
      <c r="AK519" s="3"/>
    </row>
    <row r="520" spans="1:37" ht="14.4" x14ac:dyDescent="0.3">
      <c r="A520" s="9"/>
      <c r="B520" s="9"/>
      <c r="C520" s="9"/>
      <c r="D520" s="9"/>
      <c r="AJ520" s="3"/>
      <c r="AK520" s="3"/>
    </row>
    <row r="521" spans="1:37" ht="14.4" x14ac:dyDescent="0.3">
      <c r="A521" s="9"/>
      <c r="B521" s="9"/>
      <c r="C521" s="9"/>
      <c r="D521" s="9"/>
      <c r="AJ521" s="3"/>
      <c r="AK521" s="3"/>
    </row>
    <row r="522" spans="1:37" ht="14.4" x14ac:dyDescent="0.3">
      <c r="A522" s="9"/>
      <c r="B522" s="9"/>
      <c r="C522" s="9"/>
      <c r="D522" s="9"/>
      <c r="AJ522" s="3"/>
      <c r="AK522" s="3"/>
    </row>
    <row r="523" spans="1:37" ht="14.4" x14ac:dyDescent="0.3">
      <c r="A523" s="9"/>
      <c r="B523" s="9"/>
      <c r="C523" s="9"/>
      <c r="D523" s="9"/>
      <c r="AJ523" s="3"/>
      <c r="AK523" s="3"/>
    </row>
    <row r="524" spans="1:37" ht="14.4" x14ac:dyDescent="0.3">
      <c r="A524" s="9"/>
      <c r="B524" s="9"/>
      <c r="C524" s="9"/>
      <c r="D524" s="9"/>
      <c r="AJ524" s="3"/>
      <c r="AK524" s="3"/>
    </row>
    <row r="525" spans="1:37" ht="14.4" x14ac:dyDescent="0.3">
      <c r="A525" s="9"/>
      <c r="B525" s="9"/>
      <c r="C525" s="9"/>
      <c r="D525" s="9"/>
      <c r="AJ525" s="3"/>
      <c r="AK525" s="3"/>
    </row>
    <row r="526" spans="1:37" ht="14.4" x14ac:dyDescent="0.3">
      <c r="A526" s="9"/>
      <c r="B526" s="9"/>
      <c r="C526" s="9"/>
      <c r="D526" s="9"/>
      <c r="AJ526" s="3"/>
      <c r="AK526" s="3"/>
    </row>
    <row r="527" spans="1:37" ht="14.4" x14ac:dyDescent="0.3">
      <c r="A527" s="9"/>
      <c r="B527" s="9"/>
      <c r="C527" s="9"/>
      <c r="D527" s="9"/>
      <c r="AJ527" s="3"/>
      <c r="AK527" s="3"/>
    </row>
    <row r="528" spans="1:37" ht="14.4" x14ac:dyDescent="0.3">
      <c r="A528" s="9"/>
      <c r="B528" s="9"/>
      <c r="C528" s="9"/>
      <c r="D528" s="9"/>
      <c r="AJ528" s="3"/>
      <c r="AK528" s="3"/>
    </row>
    <row r="529" spans="1:37" ht="14.4" x14ac:dyDescent="0.3">
      <c r="A529" s="9"/>
      <c r="B529" s="9"/>
      <c r="C529" s="9"/>
      <c r="D529" s="9"/>
      <c r="AJ529" s="3"/>
      <c r="AK529" s="3"/>
    </row>
    <row r="530" spans="1:37" ht="14.4" x14ac:dyDescent="0.3">
      <c r="A530" s="9"/>
      <c r="B530" s="9"/>
      <c r="C530" s="9"/>
      <c r="D530" s="9"/>
      <c r="AJ530" s="3"/>
      <c r="AK530" s="3"/>
    </row>
    <row r="531" spans="1:37" ht="14.4" x14ac:dyDescent="0.3">
      <c r="A531" s="9"/>
      <c r="B531" s="9"/>
      <c r="C531" s="9"/>
      <c r="D531" s="9"/>
      <c r="AJ531" s="3"/>
      <c r="AK531" s="3"/>
    </row>
    <row r="532" spans="1:37" ht="14.4" x14ac:dyDescent="0.3">
      <c r="A532" s="9"/>
      <c r="B532" s="9"/>
      <c r="C532" s="9"/>
      <c r="D532" s="9"/>
      <c r="AJ532" s="3"/>
      <c r="AK532" s="3"/>
    </row>
    <row r="533" spans="1:37" ht="14.4" x14ac:dyDescent="0.3">
      <c r="A533" s="9"/>
      <c r="B533" s="9"/>
      <c r="C533" s="9"/>
      <c r="D533" s="9"/>
      <c r="AJ533" s="3"/>
      <c r="AK533" s="3"/>
    </row>
    <row r="534" spans="1:37" ht="14.4" x14ac:dyDescent="0.3">
      <c r="A534" s="9"/>
      <c r="B534" s="9"/>
      <c r="C534" s="9"/>
      <c r="D534" s="9"/>
      <c r="AJ534" s="3"/>
      <c r="AK534" s="3"/>
    </row>
    <row r="535" spans="1:37" ht="14.4" x14ac:dyDescent="0.3">
      <c r="A535" s="9"/>
      <c r="B535" s="9"/>
      <c r="C535" s="9"/>
      <c r="D535" s="9"/>
      <c r="AJ535" s="3"/>
      <c r="AK535" s="3"/>
    </row>
    <row r="536" spans="1:37" ht="14.4" x14ac:dyDescent="0.3">
      <c r="A536" s="9"/>
      <c r="B536" s="9"/>
      <c r="C536" s="9"/>
      <c r="D536" s="9"/>
      <c r="AJ536" s="3"/>
      <c r="AK536" s="3"/>
    </row>
    <row r="537" spans="1:37" ht="14.4" x14ac:dyDescent="0.3">
      <c r="A537" s="9"/>
      <c r="B537" s="9"/>
      <c r="C537" s="9"/>
      <c r="D537" s="9"/>
      <c r="AJ537" s="3"/>
      <c r="AK537" s="3"/>
    </row>
    <row r="538" spans="1:37" ht="14.4" x14ac:dyDescent="0.3">
      <c r="A538" s="9"/>
      <c r="B538" s="9"/>
      <c r="C538" s="9"/>
      <c r="D538" s="9"/>
      <c r="AJ538" s="3"/>
      <c r="AK538" s="3"/>
    </row>
    <row r="539" spans="1:37" ht="14.4" x14ac:dyDescent="0.3">
      <c r="A539" s="9"/>
      <c r="B539" s="9"/>
      <c r="C539" s="9"/>
      <c r="D539" s="9"/>
      <c r="AJ539" s="3"/>
      <c r="AK539" s="3"/>
    </row>
    <row r="540" spans="1:37" ht="14.4" x14ac:dyDescent="0.3">
      <c r="A540" s="9"/>
      <c r="B540" s="9"/>
      <c r="C540" s="9"/>
      <c r="D540" s="9"/>
      <c r="AJ540" s="3"/>
      <c r="AK540" s="3"/>
    </row>
    <row r="541" spans="1:37" ht="14.4" x14ac:dyDescent="0.3">
      <c r="A541" s="9"/>
      <c r="B541" s="9"/>
      <c r="C541" s="9"/>
      <c r="D541" s="9"/>
      <c r="AJ541" s="3"/>
      <c r="AK541" s="3"/>
    </row>
    <row r="542" spans="1:37" ht="14.4" x14ac:dyDescent="0.3">
      <c r="A542" s="9"/>
      <c r="B542" s="9"/>
      <c r="C542" s="9"/>
      <c r="D542" s="9"/>
      <c r="AJ542" s="3"/>
      <c r="AK542" s="3"/>
    </row>
    <row r="543" spans="1:37" ht="14.4" x14ac:dyDescent="0.3">
      <c r="A543" s="9"/>
      <c r="B543" s="9"/>
      <c r="C543" s="9"/>
      <c r="D543" s="9"/>
      <c r="AJ543" s="3"/>
      <c r="AK543" s="3"/>
    </row>
    <row r="544" spans="1:37" ht="14.4" x14ac:dyDescent="0.3">
      <c r="A544" s="9"/>
      <c r="B544" s="9"/>
      <c r="C544" s="9"/>
      <c r="D544" s="9"/>
      <c r="AJ544" s="3"/>
      <c r="AK544" s="3"/>
    </row>
    <row r="545" spans="1:37" ht="14.4" x14ac:dyDescent="0.3">
      <c r="A545" s="9"/>
      <c r="B545" s="9"/>
      <c r="C545" s="9"/>
      <c r="D545" s="9"/>
      <c r="AJ545" s="3"/>
      <c r="AK545" s="3"/>
    </row>
    <row r="546" spans="1:37" ht="14.4" x14ac:dyDescent="0.3">
      <c r="A546" s="9"/>
      <c r="B546" s="9"/>
      <c r="C546" s="9"/>
      <c r="D546" s="9"/>
      <c r="AJ546" s="3"/>
      <c r="AK546" s="3"/>
    </row>
    <row r="547" spans="1:37" ht="14.4" x14ac:dyDescent="0.3">
      <c r="A547" s="9"/>
      <c r="B547" s="9"/>
      <c r="C547" s="9"/>
      <c r="D547" s="9"/>
      <c r="AJ547" s="3"/>
      <c r="AK547" s="3"/>
    </row>
    <row r="548" spans="1:37" ht="14.4" x14ac:dyDescent="0.3">
      <c r="A548" s="9"/>
      <c r="B548" s="9"/>
      <c r="C548" s="9"/>
      <c r="D548" s="9"/>
      <c r="AJ548" s="3"/>
      <c r="AK548" s="3"/>
    </row>
    <row r="549" spans="1:37" ht="14.4" x14ac:dyDescent="0.3">
      <c r="A549" s="9"/>
      <c r="B549" s="9"/>
      <c r="C549" s="9"/>
      <c r="D549" s="9"/>
      <c r="AJ549" s="3"/>
      <c r="AK549" s="3"/>
    </row>
    <row r="550" spans="1:37" ht="14.4" x14ac:dyDescent="0.3">
      <c r="A550" s="9"/>
      <c r="B550" s="9"/>
      <c r="C550" s="9"/>
      <c r="D550" s="9"/>
      <c r="AJ550" s="3"/>
      <c r="AK550" s="3"/>
    </row>
    <row r="551" spans="1:37" ht="14.4" x14ac:dyDescent="0.3">
      <c r="A551" s="9"/>
      <c r="B551" s="9"/>
      <c r="C551" s="9"/>
      <c r="D551" s="9"/>
      <c r="AJ551" s="3"/>
      <c r="AK551" s="3"/>
    </row>
    <row r="552" spans="1:37" ht="14.4" x14ac:dyDescent="0.3">
      <c r="A552" s="9"/>
      <c r="B552" s="9"/>
      <c r="C552" s="9"/>
      <c r="D552" s="9"/>
      <c r="AJ552" s="3"/>
      <c r="AK552" s="3"/>
    </row>
    <row r="553" spans="1:37" ht="14.4" x14ac:dyDescent="0.3">
      <c r="A553" s="9"/>
      <c r="B553" s="9"/>
      <c r="C553" s="9"/>
      <c r="D553" s="9"/>
      <c r="AJ553" s="3"/>
      <c r="AK553" s="3"/>
    </row>
    <row r="554" spans="1:37" ht="14.4" x14ac:dyDescent="0.3">
      <c r="A554" s="9"/>
      <c r="B554" s="9"/>
      <c r="C554" s="9"/>
      <c r="D554" s="9"/>
      <c r="AJ554" s="3"/>
      <c r="AK554" s="3"/>
    </row>
    <row r="555" spans="1:37" ht="14.4" x14ac:dyDescent="0.3">
      <c r="A555" s="9"/>
      <c r="B555" s="9"/>
      <c r="C555" s="9"/>
      <c r="D555" s="9"/>
      <c r="AJ555" s="3"/>
      <c r="AK555" s="3"/>
    </row>
    <row r="556" spans="1:37" ht="14.4" x14ac:dyDescent="0.3">
      <c r="A556" s="9"/>
      <c r="B556" s="9"/>
      <c r="C556" s="9"/>
      <c r="D556" s="9"/>
      <c r="AJ556" s="3"/>
      <c r="AK556" s="3"/>
    </row>
    <row r="557" spans="1:37" ht="14.4" x14ac:dyDescent="0.3">
      <c r="A557" s="9"/>
      <c r="B557" s="9"/>
      <c r="C557" s="9"/>
      <c r="D557" s="9"/>
      <c r="AJ557" s="3"/>
      <c r="AK557" s="3"/>
    </row>
    <row r="558" spans="1:37" ht="14.4" x14ac:dyDescent="0.3">
      <c r="A558" s="9"/>
      <c r="B558" s="9"/>
      <c r="C558" s="9"/>
      <c r="D558" s="9"/>
      <c r="AJ558" s="3"/>
      <c r="AK558" s="3"/>
    </row>
    <row r="559" spans="1:37" ht="14.4" x14ac:dyDescent="0.3">
      <c r="A559" s="9"/>
      <c r="B559" s="9"/>
      <c r="C559" s="9"/>
      <c r="D559" s="9"/>
      <c r="AJ559" s="3"/>
      <c r="AK559" s="3"/>
    </row>
    <row r="560" spans="1:37" ht="14.4" x14ac:dyDescent="0.3">
      <c r="A560" s="9"/>
      <c r="B560" s="9"/>
      <c r="C560" s="9"/>
      <c r="D560" s="9"/>
      <c r="AJ560" s="3"/>
      <c r="AK560" s="3"/>
    </row>
    <row r="561" spans="1:37" ht="14.4" x14ac:dyDescent="0.3">
      <c r="A561" s="9"/>
      <c r="B561" s="9"/>
      <c r="C561" s="9"/>
      <c r="D561" s="9"/>
      <c r="AJ561" s="3"/>
      <c r="AK561" s="3"/>
    </row>
    <row r="562" spans="1:37" ht="14.4" x14ac:dyDescent="0.3">
      <c r="A562" s="9"/>
      <c r="B562" s="9"/>
      <c r="C562" s="9"/>
      <c r="D562" s="9"/>
      <c r="AJ562" s="3"/>
      <c r="AK562" s="3"/>
    </row>
    <row r="563" spans="1:37" ht="14.4" x14ac:dyDescent="0.3">
      <c r="A563" s="9"/>
      <c r="B563" s="9"/>
      <c r="C563" s="9"/>
      <c r="D563" s="9"/>
      <c r="AJ563" s="3"/>
      <c r="AK563" s="3"/>
    </row>
    <row r="564" spans="1:37" ht="14.4" x14ac:dyDescent="0.3">
      <c r="A564" s="9"/>
      <c r="B564" s="9"/>
      <c r="C564" s="9"/>
      <c r="D564" s="9"/>
      <c r="AJ564" s="3"/>
      <c r="AK564" s="3"/>
    </row>
    <row r="565" spans="1:37" ht="14.4" x14ac:dyDescent="0.3">
      <c r="A565" s="9"/>
      <c r="B565" s="9"/>
      <c r="C565" s="9"/>
      <c r="D565" s="9"/>
      <c r="AJ565" s="3"/>
      <c r="AK565" s="3"/>
    </row>
    <row r="566" spans="1:37" ht="14.4" x14ac:dyDescent="0.3">
      <c r="A566" s="9"/>
      <c r="B566" s="9"/>
      <c r="C566" s="9"/>
      <c r="D566" s="9"/>
      <c r="AJ566" s="3"/>
      <c r="AK566" s="3"/>
    </row>
    <row r="567" spans="1:37" ht="14.4" x14ac:dyDescent="0.3">
      <c r="A567" s="9"/>
      <c r="B567" s="9"/>
      <c r="C567" s="9"/>
      <c r="D567" s="9"/>
      <c r="AJ567" s="3"/>
      <c r="AK567" s="3"/>
    </row>
    <row r="568" spans="1:37" ht="14.4" x14ac:dyDescent="0.3">
      <c r="A568" s="9"/>
      <c r="B568" s="9"/>
      <c r="C568" s="9"/>
      <c r="D568" s="9"/>
      <c r="AJ568" s="3"/>
      <c r="AK568" s="3"/>
    </row>
    <row r="569" spans="1:37" ht="14.4" x14ac:dyDescent="0.3">
      <c r="A569" s="9"/>
      <c r="B569" s="9"/>
      <c r="C569" s="9"/>
      <c r="D569" s="9"/>
      <c r="AJ569" s="3"/>
      <c r="AK569" s="3"/>
    </row>
    <row r="570" spans="1:37" ht="14.4" x14ac:dyDescent="0.3">
      <c r="A570" s="9"/>
      <c r="B570" s="9"/>
      <c r="C570" s="9"/>
      <c r="D570" s="9"/>
      <c r="AJ570" s="3"/>
      <c r="AK570" s="3"/>
    </row>
    <row r="571" spans="1:37" ht="14.4" x14ac:dyDescent="0.3">
      <c r="A571" s="9"/>
      <c r="B571" s="9"/>
      <c r="C571" s="9"/>
      <c r="D571" s="9"/>
      <c r="AJ571" s="3"/>
      <c r="AK571" s="3"/>
    </row>
    <row r="572" spans="1:37" ht="14.4" x14ac:dyDescent="0.3">
      <c r="A572" s="9"/>
      <c r="B572" s="9"/>
      <c r="C572" s="9"/>
      <c r="D572" s="9"/>
      <c r="AJ572" s="3"/>
      <c r="AK572" s="3"/>
    </row>
    <row r="573" spans="1:37" ht="14.4" x14ac:dyDescent="0.3">
      <c r="A573" s="9"/>
      <c r="B573" s="9"/>
      <c r="C573" s="9"/>
      <c r="D573" s="9"/>
      <c r="AJ573" s="3"/>
      <c r="AK573" s="3"/>
    </row>
    <row r="574" spans="1:37" ht="14.4" x14ac:dyDescent="0.3">
      <c r="A574" s="9"/>
      <c r="B574" s="9"/>
      <c r="C574" s="9"/>
      <c r="D574" s="9"/>
      <c r="AJ574" s="3"/>
      <c r="AK574" s="3"/>
    </row>
    <row r="575" spans="1:37" ht="14.4" x14ac:dyDescent="0.3">
      <c r="A575" s="9"/>
      <c r="B575" s="9"/>
      <c r="C575" s="9"/>
      <c r="D575" s="9"/>
      <c r="AJ575" s="3"/>
      <c r="AK575" s="3"/>
    </row>
    <row r="576" spans="1:37" ht="14.4" x14ac:dyDescent="0.3">
      <c r="A576" s="9"/>
      <c r="B576" s="9"/>
      <c r="C576" s="9"/>
      <c r="D576" s="9"/>
      <c r="AJ576" s="3"/>
      <c r="AK576" s="3"/>
    </row>
    <row r="577" spans="1:37" ht="14.4" x14ac:dyDescent="0.3">
      <c r="A577" s="9"/>
      <c r="B577" s="9"/>
      <c r="C577" s="9"/>
      <c r="D577" s="9"/>
      <c r="AJ577" s="3"/>
      <c r="AK577" s="3"/>
    </row>
    <row r="578" spans="1:37" ht="14.4" x14ac:dyDescent="0.3">
      <c r="A578" s="9"/>
      <c r="B578" s="9"/>
      <c r="C578" s="9"/>
      <c r="D578" s="9"/>
      <c r="AJ578" s="3"/>
      <c r="AK578" s="3"/>
    </row>
    <row r="579" spans="1:37" ht="14.4" x14ac:dyDescent="0.3">
      <c r="A579" s="9"/>
      <c r="B579" s="9"/>
      <c r="C579" s="9"/>
      <c r="D579" s="9"/>
      <c r="AJ579" s="3"/>
      <c r="AK579" s="3"/>
    </row>
    <row r="580" spans="1:37" ht="14.4" x14ac:dyDescent="0.3">
      <c r="A580" s="9"/>
      <c r="B580" s="9"/>
      <c r="C580" s="9"/>
      <c r="D580" s="9"/>
      <c r="AJ580" s="3"/>
      <c r="AK580" s="3"/>
    </row>
    <row r="581" spans="1:37" ht="14.4" x14ac:dyDescent="0.3">
      <c r="A581" s="9"/>
      <c r="B581" s="9"/>
      <c r="C581" s="9"/>
      <c r="D581" s="9"/>
      <c r="AJ581" s="3"/>
      <c r="AK581" s="3"/>
    </row>
    <row r="582" spans="1:37" ht="14.4" x14ac:dyDescent="0.3">
      <c r="A582" s="9"/>
      <c r="B582" s="9"/>
      <c r="C582" s="9"/>
      <c r="D582" s="9"/>
      <c r="AJ582" s="3"/>
      <c r="AK582" s="3"/>
    </row>
    <row r="583" spans="1:37" ht="14.4" x14ac:dyDescent="0.3">
      <c r="A583" s="9"/>
      <c r="B583" s="9"/>
      <c r="C583" s="9"/>
      <c r="D583" s="9"/>
      <c r="AJ583" s="3"/>
      <c r="AK583" s="3"/>
    </row>
    <row r="584" spans="1:37" ht="13.2" x14ac:dyDescent="0.25">
      <c r="AJ584" s="3"/>
      <c r="AK584" s="3"/>
    </row>
    <row r="585" spans="1:37" ht="13.2" x14ac:dyDescent="0.25">
      <c r="AJ585" s="3"/>
      <c r="AK585" s="3"/>
    </row>
    <row r="586" spans="1:37" ht="13.2" x14ac:dyDescent="0.25">
      <c r="AJ586" s="3"/>
      <c r="AK586" s="3"/>
    </row>
    <row r="587" spans="1:37" ht="13.2" x14ac:dyDescent="0.25">
      <c r="AJ587" s="3"/>
      <c r="AK587" s="3"/>
    </row>
    <row r="588" spans="1:37" ht="13.2" x14ac:dyDescent="0.25">
      <c r="AJ588" s="3"/>
      <c r="AK588" s="3"/>
    </row>
    <row r="589" spans="1:37" ht="13.2" x14ac:dyDescent="0.25">
      <c r="AJ589" s="3"/>
      <c r="AK589" s="3"/>
    </row>
    <row r="590" spans="1:37" ht="13.2" x14ac:dyDescent="0.25">
      <c r="AJ590" s="3"/>
      <c r="AK590" s="3"/>
    </row>
    <row r="591" spans="1:37" ht="13.2" x14ac:dyDescent="0.25">
      <c r="AJ591" s="3"/>
      <c r="AK591" s="3"/>
    </row>
    <row r="592" spans="1:37" ht="13.2" x14ac:dyDescent="0.25">
      <c r="AJ592" s="3"/>
      <c r="AK592" s="3"/>
    </row>
    <row r="593" spans="36:37" ht="13.2" x14ac:dyDescent="0.25">
      <c r="AJ593" s="3"/>
      <c r="AK593" s="3"/>
    </row>
    <row r="594" spans="36:37" ht="13.2" x14ac:dyDescent="0.25">
      <c r="AJ594" s="3"/>
      <c r="AK594" s="3"/>
    </row>
    <row r="595" spans="36:37" ht="13.2" x14ac:dyDescent="0.25">
      <c r="AJ595" s="3"/>
      <c r="AK595" s="3"/>
    </row>
    <row r="596" spans="36:37" ht="13.2" x14ac:dyDescent="0.25">
      <c r="AJ596" s="3"/>
      <c r="AK596" s="3"/>
    </row>
    <row r="597" spans="36:37" ht="13.2" x14ac:dyDescent="0.25">
      <c r="AJ597" s="3"/>
      <c r="AK597" s="3"/>
    </row>
    <row r="598" spans="36:37" ht="13.2" x14ac:dyDescent="0.25">
      <c r="AJ598" s="3"/>
      <c r="AK598" s="3"/>
    </row>
    <row r="599" spans="36:37" ht="13.2" x14ac:dyDescent="0.25">
      <c r="AJ599" s="3"/>
      <c r="AK599" s="3"/>
    </row>
    <row r="600" spans="36:37" ht="13.2" x14ac:dyDescent="0.25">
      <c r="AJ600" s="3"/>
      <c r="AK600" s="3"/>
    </row>
    <row r="601" spans="36:37" ht="13.2" x14ac:dyDescent="0.25">
      <c r="AJ601" s="3"/>
      <c r="AK601" s="3"/>
    </row>
    <row r="602" spans="36:37" ht="13.2" x14ac:dyDescent="0.25">
      <c r="AJ602" s="3"/>
      <c r="AK602" s="3"/>
    </row>
    <row r="603" spans="36:37" ht="13.2" x14ac:dyDescent="0.25">
      <c r="AJ603" s="3"/>
      <c r="AK603" s="3"/>
    </row>
    <row r="604" spans="36:37" ht="13.2" x14ac:dyDescent="0.25">
      <c r="AJ604" s="3"/>
      <c r="AK604" s="3"/>
    </row>
    <row r="605" spans="36:37" ht="13.2" x14ac:dyDescent="0.25">
      <c r="AJ605" s="3"/>
      <c r="AK605" s="3"/>
    </row>
    <row r="606" spans="36:37" ht="13.2" x14ac:dyDescent="0.25">
      <c r="AJ606" s="3"/>
      <c r="AK606" s="3"/>
    </row>
    <row r="607" spans="36:37" ht="13.2" x14ac:dyDescent="0.25">
      <c r="AJ607" s="3"/>
      <c r="AK607" s="3"/>
    </row>
    <row r="608" spans="36:37" ht="13.2" x14ac:dyDescent="0.25">
      <c r="AJ608" s="3"/>
      <c r="AK608" s="3"/>
    </row>
    <row r="609" spans="36:37" ht="13.2" x14ac:dyDescent="0.25">
      <c r="AJ609" s="3"/>
      <c r="AK609" s="3"/>
    </row>
    <row r="610" spans="36:37" ht="13.2" x14ac:dyDescent="0.25">
      <c r="AJ610" s="3"/>
      <c r="AK610" s="3"/>
    </row>
    <row r="611" spans="36:37" ht="13.2" x14ac:dyDescent="0.25">
      <c r="AJ611" s="3"/>
      <c r="AK611" s="3"/>
    </row>
    <row r="612" spans="36:37" ht="13.2" x14ac:dyDescent="0.25">
      <c r="AJ612" s="3"/>
      <c r="AK612" s="3"/>
    </row>
    <row r="613" spans="36:37" ht="13.2" x14ac:dyDescent="0.25">
      <c r="AJ613" s="3"/>
      <c r="AK613" s="3"/>
    </row>
    <row r="614" spans="36:37" ht="13.2" x14ac:dyDescent="0.25">
      <c r="AJ614" s="3"/>
      <c r="AK614" s="3"/>
    </row>
    <row r="615" spans="36:37" ht="13.2" x14ac:dyDescent="0.25">
      <c r="AJ615" s="3"/>
      <c r="AK615" s="3"/>
    </row>
    <row r="616" spans="36:37" ht="13.2" x14ac:dyDescent="0.25">
      <c r="AJ616" s="3"/>
      <c r="AK616" s="3"/>
    </row>
    <row r="617" spans="36:37" ht="13.2" x14ac:dyDescent="0.25">
      <c r="AJ617" s="3"/>
      <c r="AK617" s="3"/>
    </row>
    <row r="618" spans="36:37" ht="13.2" x14ac:dyDescent="0.25">
      <c r="AJ618" s="3"/>
      <c r="AK618" s="3"/>
    </row>
    <row r="619" spans="36:37" ht="13.2" x14ac:dyDescent="0.25">
      <c r="AJ619" s="3"/>
      <c r="AK619" s="3"/>
    </row>
    <row r="620" spans="36:37" ht="13.2" x14ac:dyDescent="0.25">
      <c r="AJ620" s="3"/>
      <c r="AK620" s="3"/>
    </row>
    <row r="621" spans="36:37" ht="13.2" x14ac:dyDescent="0.25">
      <c r="AJ621" s="3"/>
      <c r="AK621" s="3"/>
    </row>
    <row r="622" spans="36:37" ht="13.2" x14ac:dyDescent="0.25">
      <c r="AJ622" s="3"/>
      <c r="AK622" s="3"/>
    </row>
    <row r="623" spans="36:37" ht="13.2" x14ac:dyDescent="0.25">
      <c r="AJ623" s="3"/>
      <c r="AK623" s="3"/>
    </row>
    <row r="624" spans="36:37" ht="13.2" x14ac:dyDescent="0.25">
      <c r="AJ624" s="3"/>
      <c r="AK624" s="3"/>
    </row>
    <row r="625" spans="36:37" ht="13.2" x14ac:dyDescent="0.25">
      <c r="AJ625" s="3"/>
      <c r="AK625" s="3"/>
    </row>
    <row r="626" spans="36:37" ht="13.2" x14ac:dyDescent="0.25">
      <c r="AJ626" s="3"/>
      <c r="AK626" s="3"/>
    </row>
    <row r="627" spans="36:37" ht="13.2" x14ac:dyDescent="0.25">
      <c r="AJ627" s="3"/>
      <c r="AK627" s="3"/>
    </row>
    <row r="628" spans="36:37" ht="13.2" x14ac:dyDescent="0.25">
      <c r="AJ628" s="3"/>
      <c r="AK628" s="3"/>
    </row>
    <row r="629" spans="36:37" ht="13.2" x14ac:dyDescent="0.25">
      <c r="AJ629" s="3"/>
      <c r="AK629" s="3"/>
    </row>
    <row r="630" spans="36:37" ht="13.2" x14ac:dyDescent="0.25">
      <c r="AJ630" s="3"/>
      <c r="AK630" s="3"/>
    </row>
    <row r="631" spans="36:37" ht="13.2" x14ac:dyDescent="0.25">
      <c r="AJ631" s="3"/>
      <c r="AK631" s="3"/>
    </row>
    <row r="632" spans="36:37" ht="13.2" x14ac:dyDescent="0.25">
      <c r="AJ632" s="3"/>
      <c r="AK632" s="3"/>
    </row>
    <row r="633" spans="36:37" ht="13.2" x14ac:dyDescent="0.25">
      <c r="AJ633" s="3"/>
      <c r="AK633" s="3"/>
    </row>
    <row r="634" spans="36:37" ht="13.2" x14ac:dyDescent="0.25">
      <c r="AJ634" s="3"/>
      <c r="AK634" s="3"/>
    </row>
    <row r="635" spans="36:37" ht="13.2" x14ac:dyDescent="0.25">
      <c r="AJ635" s="3"/>
      <c r="AK635" s="3"/>
    </row>
    <row r="636" spans="36:37" ht="13.2" x14ac:dyDescent="0.25">
      <c r="AJ636" s="3"/>
      <c r="AK636" s="3"/>
    </row>
    <row r="637" spans="36:37" ht="13.2" x14ac:dyDescent="0.25">
      <c r="AJ637" s="3"/>
      <c r="AK637" s="3"/>
    </row>
    <row r="638" spans="36:37" ht="13.2" x14ac:dyDescent="0.25">
      <c r="AJ638" s="3"/>
      <c r="AK638" s="3"/>
    </row>
    <row r="639" spans="36:37" ht="13.2" x14ac:dyDescent="0.25">
      <c r="AJ639" s="3"/>
      <c r="AK639" s="3"/>
    </row>
    <row r="640" spans="36:37" ht="13.2" x14ac:dyDescent="0.25">
      <c r="AJ640" s="3"/>
      <c r="AK640" s="3"/>
    </row>
    <row r="641" spans="36:37" ht="13.2" x14ac:dyDescent="0.25">
      <c r="AJ641" s="3"/>
      <c r="AK641" s="3"/>
    </row>
    <row r="642" spans="36:37" ht="13.2" x14ac:dyDescent="0.25">
      <c r="AJ642" s="3"/>
      <c r="AK642" s="3"/>
    </row>
    <row r="643" spans="36:37" ht="13.2" x14ac:dyDescent="0.25">
      <c r="AJ643" s="3"/>
      <c r="AK643" s="3"/>
    </row>
    <row r="644" spans="36:37" ht="13.2" x14ac:dyDescent="0.25">
      <c r="AJ644" s="3"/>
      <c r="AK644" s="3"/>
    </row>
    <row r="645" spans="36:37" ht="13.2" x14ac:dyDescent="0.25">
      <c r="AJ645" s="3"/>
      <c r="AK645" s="3"/>
    </row>
    <row r="646" spans="36:37" ht="13.2" x14ac:dyDescent="0.25">
      <c r="AJ646" s="3"/>
      <c r="AK646" s="3"/>
    </row>
    <row r="647" spans="36:37" ht="13.2" x14ac:dyDescent="0.25">
      <c r="AJ647" s="3"/>
      <c r="AK647" s="3"/>
    </row>
    <row r="648" spans="36:37" ht="13.2" x14ac:dyDescent="0.25">
      <c r="AJ648" s="3"/>
      <c r="AK648" s="3"/>
    </row>
    <row r="649" spans="36:37" ht="13.2" x14ac:dyDescent="0.25">
      <c r="AJ649" s="3"/>
      <c r="AK649" s="3"/>
    </row>
    <row r="650" spans="36:37" ht="13.2" x14ac:dyDescent="0.25">
      <c r="AJ650" s="3"/>
      <c r="AK650" s="3"/>
    </row>
    <row r="651" spans="36:37" ht="13.2" x14ac:dyDescent="0.25">
      <c r="AJ651" s="3"/>
      <c r="AK651" s="3"/>
    </row>
    <row r="652" spans="36:37" ht="13.2" x14ac:dyDescent="0.25">
      <c r="AJ652" s="3"/>
      <c r="AK652" s="3"/>
    </row>
    <row r="653" spans="36:37" ht="13.2" x14ac:dyDescent="0.25">
      <c r="AJ653" s="3"/>
      <c r="AK653" s="3"/>
    </row>
    <row r="654" spans="36:37" ht="13.2" x14ac:dyDescent="0.25">
      <c r="AJ654" s="3"/>
      <c r="AK654" s="3"/>
    </row>
    <row r="655" spans="36:37" ht="13.2" x14ac:dyDescent="0.25">
      <c r="AJ655" s="3"/>
      <c r="AK655" s="3"/>
    </row>
    <row r="656" spans="36:37" ht="13.2" x14ac:dyDescent="0.25">
      <c r="AJ656" s="3"/>
      <c r="AK656" s="3"/>
    </row>
    <row r="657" spans="36:37" ht="13.2" x14ac:dyDescent="0.25">
      <c r="AJ657" s="3"/>
      <c r="AK657" s="3"/>
    </row>
    <row r="658" spans="36:37" ht="13.2" x14ac:dyDescent="0.25">
      <c r="AJ658" s="3"/>
      <c r="AK658" s="3"/>
    </row>
    <row r="659" spans="36:37" ht="13.2" x14ac:dyDescent="0.25">
      <c r="AJ659" s="3"/>
      <c r="AK659" s="3"/>
    </row>
    <row r="660" spans="36:37" ht="13.2" x14ac:dyDescent="0.25">
      <c r="AJ660" s="3"/>
      <c r="AK660" s="3"/>
    </row>
    <row r="661" spans="36:37" ht="13.2" x14ac:dyDescent="0.25">
      <c r="AJ661" s="3"/>
      <c r="AK661" s="3"/>
    </row>
    <row r="662" spans="36:37" ht="13.2" x14ac:dyDescent="0.25">
      <c r="AJ662" s="3"/>
      <c r="AK662" s="3"/>
    </row>
    <row r="663" spans="36:37" ht="13.2" x14ac:dyDescent="0.25">
      <c r="AJ663" s="3"/>
      <c r="AK663" s="3"/>
    </row>
    <row r="664" spans="36:37" ht="13.2" x14ac:dyDescent="0.25">
      <c r="AJ664" s="3"/>
      <c r="AK664" s="3"/>
    </row>
    <row r="665" spans="36:37" ht="13.2" x14ac:dyDescent="0.25">
      <c r="AJ665" s="3"/>
      <c r="AK665" s="3"/>
    </row>
    <row r="666" spans="36:37" ht="13.2" x14ac:dyDescent="0.25">
      <c r="AJ666" s="3"/>
      <c r="AK666" s="3"/>
    </row>
    <row r="667" spans="36:37" ht="13.2" x14ac:dyDescent="0.25">
      <c r="AJ667" s="3"/>
      <c r="AK667" s="3"/>
    </row>
    <row r="668" spans="36:37" ht="13.2" x14ac:dyDescent="0.25">
      <c r="AJ668" s="3"/>
      <c r="AK668" s="3"/>
    </row>
    <row r="669" spans="36:37" ht="13.2" x14ac:dyDescent="0.25">
      <c r="AJ669" s="3"/>
      <c r="AK669" s="3"/>
    </row>
    <row r="670" spans="36:37" ht="13.2" x14ac:dyDescent="0.25">
      <c r="AJ670" s="3"/>
      <c r="AK670" s="3"/>
    </row>
    <row r="671" spans="36:37" ht="13.2" x14ac:dyDescent="0.25">
      <c r="AJ671" s="3"/>
      <c r="AK671" s="3"/>
    </row>
    <row r="672" spans="36:37" ht="13.2" x14ac:dyDescent="0.25">
      <c r="AJ672" s="3"/>
      <c r="AK672" s="3"/>
    </row>
    <row r="673" spans="36:37" ht="13.2" x14ac:dyDescent="0.25">
      <c r="AJ673" s="3"/>
      <c r="AK673" s="3"/>
    </row>
    <row r="674" spans="36:37" ht="13.2" x14ac:dyDescent="0.25">
      <c r="AJ674" s="3"/>
      <c r="AK674" s="3"/>
    </row>
    <row r="675" spans="36:37" ht="13.2" x14ac:dyDescent="0.25">
      <c r="AJ675" s="3"/>
      <c r="AK675" s="3"/>
    </row>
    <row r="676" spans="36:37" ht="13.2" x14ac:dyDescent="0.25">
      <c r="AJ676" s="3"/>
      <c r="AK676" s="3"/>
    </row>
    <row r="677" spans="36:37" ht="13.2" x14ac:dyDescent="0.25">
      <c r="AJ677" s="3"/>
      <c r="AK677" s="3"/>
    </row>
    <row r="678" spans="36:37" ht="13.2" x14ac:dyDescent="0.25">
      <c r="AJ678" s="3"/>
      <c r="AK678" s="3"/>
    </row>
    <row r="679" spans="36:37" ht="13.2" x14ac:dyDescent="0.25">
      <c r="AJ679" s="3"/>
      <c r="AK679" s="3"/>
    </row>
    <row r="680" spans="36:37" ht="13.2" x14ac:dyDescent="0.25">
      <c r="AJ680" s="3"/>
      <c r="AK680" s="3"/>
    </row>
    <row r="681" spans="36:37" ht="13.2" x14ac:dyDescent="0.25">
      <c r="AJ681" s="3"/>
      <c r="AK681" s="3"/>
    </row>
    <row r="682" spans="36:37" ht="13.2" x14ac:dyDescent="0.25">
      <c r="AJ682" s="3"/>
      <c r="AK682" s="3"/>
    </row>
    <row r="683" spans="36:37" ht="13.2" x14ac:dyDescent="0.25">
      <c r="AJ683" s="3"/>
      <c r="AK683" s="3"/>
    </row>
    <row r="684" spans="36:37" ht="13.2" x14ac:dyDescent="0.25">
      <c r="AJ684" s="3"/>
      <c r="AK684" s="3"/>
    </row>
    <row r="685" spans="36:37" ht="13.2" x14ac:dyDescent="0.25">
      <c r="AJ685" s="3"/>
      <c r="AK685" s="3"/>
    </row>
    <row r="686" spans="36:37" ht="13.2" x14ac:dyDescent="0.25">
      <c r="AJ686" s="3"/>
      <c r="AK686" s="3"/>
    </row>
    <row r="687" spans="36:37" ht="13.2" x14ac:dyDescent="0.25">
      <c r="AJ687" s="3"/>
      <c r="AK687" s="3"/>
    </row>
    <row r="688" spans="36:37" ht="13.2" x14ac:dyDescent="0.25">
      <c r="AJ688" s="3"/>
      <c r="AK688" s="3"/>
    </row>
    <row r="689" spans="36:37" ht="13.2" x14ac:dyDescent="0.25">
      <c r="AJ689" s="3"/>
      <c r="AK689" s="3"/>
    </row>
    <row r="690" spans="36:37" ht="13.2" x14ac:dyDescent="0.25">
      <c r="AJ690" s="3"/>
      <c r="AK690" s="3"/>
    </row>
    <row r="691" spans="36:37" ht="13.2" x14ac:dyDescent="0.25">
      <c r="AJ691" s="3"/>
      <c r="AK691" s="3"/>
    </row>
    <row r="692" spans="36:37" ht="13.2" x14ac:dyDescent="0.25">
      <c r="AJ692" s="3"/>
      <c r="AK692" s="3"/>
    </row>
    <row r="693" spans="36:37" ht="13.2" x14ac:dyDescent="0.25">
      <c r="AJ693" s="3"/>
      <c r="AK693" s="3"/>
    </row>
    <row r="694" spans="36:37" ht="13.2" x14ac:dyDescent="0.25">
      <c r="AJ694" s="3"/>
      <c r="AK694" s="3"/>
    </row>
    <row r="695" spans="36:37" ht="13.2" x14ac:dyDescent="0.25">
      <c r="AJ695" s="3"/>
      <c r="AK695" s="3"/>
    </row>
    <row r="696" spans="36:37" ht="13.2" x14ac:dyDescent="0.25">
      <c r="AJ696" s="3"/>
      <c r="AK696" s="3"/>
    </row>
    <row r="697" spans="36:37" ht="13.2" x14ac:dyDescent="0.25">
      <c r="AJ697" s="3"/>
      <c r="AK697" s="3"/>
    </row>
    <row r="698" spans="36:37" ht="13.2" x14ac:dyDescent="0.25">
      <c r="AJ698" s="3"/>
      <c r="AK698" s="3"/>
    </row>
    <row r="699" spans="36:37" ht="13.2" x14ac:dyDescent="0.25">
      <c r="AJ699" s="3"/>
      <c r="AK699" s="3"/>
    </row>
    <row r="700" spans="36:37" ht="13.2" x14ac:dyDescent="0.25">
      <c r="AJ700" s="3"/>
      <c r="AK700" s="3"/>
    </row>
    <row r="701" spans="36:37" ht="13.2" x14ac:dyDescent="0.25">
      <c r="AJ701" s="3"/>
      <c r="AK701" s="3"/>
    </row>
    <row r="702" spans="36:37" ht="13.2" x14ac:dyDescent="0.25">
      <c r="AJ702" s="3"/>
      <c r="AK702" s="3"/>
    </row>
    <row r="703" spans="36:37" ht="13.2" x14ac:dyDescent="0.25">
      <c r="AJ703" s="3"/>
      <c r="AK703" s="3"/>
    </row>
    <row r="704" spans="36:37" ht="13.2" x14ac:dyDescent="0.25">
      <c r="AJ704" s="3"/>
      <c r="AK704" s="3"/>
    </row>
    <row r="705" spans="36:37" ht="13.2" x14ac:dyDescent="0.25">
      <c r="AJ705" s="3"/>
      <c r="AK705" s="3"/>
    </row>
    <row r="706" spans="36:37" ht="13.2" x14ac:dyDescent="0.25">
      <c r="AJ706" s="3"/>
      <c r="AK706" s="3"/>
    </row>
    <row r="707" spans="36:37" ht="13.2" x14ac:dyDescent="0.25">
      <c r="AJ707" s="3"/>
      <c r="AK707" s="3"/>
    </row>
    <row r="708" spans="36:37" ht="13.2" x14ac:dyDescent="0.25">
      <c r="AJ708" s="3"/>
      <c r="AK708" s="3"/>
    </row>
    <row r="709" spans="36:37" ht="13.2" x14ac:dyDescent="0.25">
      <c r="AJ709" s="3"/>
      <c r="AK709" s="3"/>
    </row>
    <row r="710" spans="36:37" ht="13.2" x14ac:dyDescent="0.25">
      <c r="AJ710" s="3"/>
      <c r="AK710" s="3"/>
    </row>
    <row r="711" spans="36:37" ht="13.2" x14ac:dyDescent="0.25">
      <c r="AJ711" s="3"/>
      <c r="AK711" s="3"/>
    </row>
    <row r="712" spans="36:37" ht="13.2" x14ac:dyDescent="0.25">
      <c r="AJ712" s="3"/>
      <c r="AK712" s="3"/>
    </row>
    <row r="713" spans="36:37" ht="13.2" x14ac:dyDescent="0.25">
      <c r="AJ713" s="3"/>
      <c r="AK713" s="3"/>
    </row>
    <row r="714" spans="36:37" ht="13.2" x14ac:dyDescent="0.25">
      <c r="AJ714" s="3"/>
      <c r="AK714" s="3"/>
    </row>
    <row r="715" spans="36:37" ht="13.2" x14ac:dyDescent="0.25">
      <c r="AJ715" s="3"/>
      <c r="AK715" s="3"/>
    </row>
    <row r="716" spans="36:37" ht="13.2" x14ac:dyDescent="0.25">
      <c r="AJ716" s="3"/>
      <c r="AK716" s="3"/>
    </row>
    <row r="717" spans="36:37" ht="13.2" x14ac:dyDescent="0.25">
      <c r="AJ717" s="3"/>
      <c r="AK717" s="3"/>
    </row>
    <row r="718" spans="36:37" ht="13.2" x14ac:dyDescent="0.25">
      <c r="AJ718" s="3"/>
      <c r="AK718" s="3"/>
    </row>
    <row r="719" spans="36:37" ht="13.2" x14ac:dyDescent="0.25">
      <c r="AJ719" s="3"/>
      <c r="AK719" s="3"/>
    </row>
    <row r="720" spans="36:37" ht="13.2" x14ac:dyDescent="0.25">
      <c r="AJ720" s="3"/>
      <c r="AK720" s="3"/>
    </row>
    <row r="721" spans="36:37" ht="13.2" x14ac:dyDescent="0.25">
      <c r="AJ721" s="3"/>
      <c r="AK721" s="3"/>
    </row>
    <row r="722" spans="36:37" ht="13.2" x14ac:dyDescent="0.25">
      <c r="AJ722" s="3"/>
      <c r="AK722" s="3"/>
    </row>
    <row r="723" spans="36:37" ht="13.2" x14ac:dyDescent="0.25">
      <c r="AJ723" s="3"/>
      <c r="AK723" s="3"/>
    </row>
    <row r="724" spans="36:37" ht="13.2" x14ac:dyDescent="0.25">
      <c r="AJ724" s="3"/>
      <c r="AK724" s="3"/>
    </row>
    <row r="725" spans="36:37" ht="13.2" x14ac:dyDescent="0.25">
      <c r="AJ725" s="3"/>
      <c r="AK725" s="3"/>
    </row>
    <row r="726" spans="36:37" ht="13.2" x14ac:dyDescent="0.25">
      <c r="AJ726" s="3"/>
      <c r="AK726" s="3"/>
    </row>
    <row r="727" spans="36:37" ht="13.2" x14ac:dyDescent="0.25">
      <c r="AJ727" s="3"/>
      <c r="AK727" s="3"/>
    </row>
    <row r="728" spans="36:37" ht="13.2" x14ac:dyDescent="0.25">
      <c r="AJ728" s="3"/>
      <c r="AK728" s="3"/>
    </row>
    <row r="729" spans="36:37" ht="13.2" x14ac:dyDescent="0.25">
      <c r="AJ729" s="3"/>
      <c r="AK729" s="3"/>
    </row>
    <row r="730" spans="36:37" ht="13.2" x14ac:dyDescent="0.25">
      <c r="AJ730" s="3"/>
      <c r="AK730" s="3"/>
    </row>
    <row r="731" spans="36:37" ht="13.2" x14ac:dyDescent="0.25">
      <c r="AJ731" s="3"/>
      <c r="AK731" s="3"/>
    </row>
    <row r="732" spans="36:37" ht="13.2" x14ac:dyDescent="0.25">
      <c r="AJ732" s="3"/>
      <c r="AK732" s="3"/>
    </row>
    <row r="733" spans="36:37" ht="13.2" x14ac:dyDescent="0.25">
      <c r="AJ733" s="3"/>
      <c r="AK733" s="3"/>
    </row>
    <row r="734" spans="36:37" ht="13.2" x14ac:dyDescent="0.25">
      <c r="AJ734" s="3"/>
      <c r="AK734" s="3"/>
    </row>
    <row r="735" spans="36:37" ht="13.2" x14ac:dyDescent="0.25">
      <c r="AJ735" s="3"/>
      <c r="AK735" s="3"/>
    </row>
    <row r="736" spans="36:37" ht="13.2" x14ac:dyDescent="0.25">
      <c r="AJ736" s="3"/>
      <c r="AK736" s="3"/>
    </row>
    <row r="737" spans="36:37" ht="13.2" x14ac:dyDescent="0.25">
      <c r="AJ737" s="3"/>
      <c r="AK737" s="3"/>
    </row>
    <row r="738" spans="36:37" ht="13.2" x14ac:dyDescent="0.25">
      <c r="AJ738" s="3"/>
      <c r="AK738" s="3"/>
    </row>
    <row r="739" spans="36:37" ht="13.2" x14ac:dyDescent="0.25">
      <c r="AJ739" s="3"/>
      <c r="AK739" s="3"/>
    </row>
    <row r="740" spans="36:37" ht="13.2" x14ac:dyDescent="0.25">
      <c r="AJ740" s="3"/>
      <c r="AK740" s="3"/>
    </row>
    <row r="741" spans="36:37" ht="13.2" x14ac:dyDescent="0.25">
      <c r="AJ741" s="3"/>
      <c r="AK741" s="3"/>
    </row>
    <row r="742" spans="36:37" ht="13.2" x14ac:dyDescent="0.25">
      <c r="AJ742" s="3"/>
      <c r="AK742" s="3"/>
    </row>
    <row r="743" spans="36:37" ht="13.2" x14ac:dyDescent="0.25">
      <c r="AJ743" s="3"/>
      <c r="AK743" s="3"/>
    </row>
    <row r="744" spans="36:37" ht="13.2" x14ac:dyDescent="0.25">
      <c r="AJ744" s="3"/>
      <c r="AK744" s="3"/>
    </row>
    <row r="745" spans="36:37" ht="13.2" x14ac:dyDescent="0.25">
      <c r="AJ745" s="3"/>
      <c r="AK745" s="3"/>
    </row>
    <row r="746" spans="36:37" ht="13.2" x14ac:dyDescent="0.25">
      <c r="AJ746" s="3"/>
      <c r="AK746" s="3"/>
    </row>
    <row r="747" spans="36:37" ht="13.2" x14ac:dyDescent="0.25">
      <c r="AJ747" s="3"/>
      <c r="AK747" s="3"/>
    </row>
    <row r="748" spans="36:37" ht="13.2" x14ac:dyDescent="0.25">
      <c r="AJ748" s="3"/>
      <c r="AK748" s="3"/>
    </row>
    <row r="749" spans="36:37" ht="13.2" x14ac:dyDescent="0.25">
      <c r="AJ749" s="3"/>
      <c r="AK749" s="3"/>
    </row>
    <row r="750" spans="36:37" ht="13.2" x14ac:dyDescent="0.25">
      <c r="AJ750" s="3"/>
      <c r="AK750" s="3"/>
    </row>
    <row r="751" spans="36:37" ht="13.2" x14ac:dyDescent="0.25">
      <c r="AJ751" s="3"/>
      <c r="AK751" s="3"/>
    </row>
    <row r="752" spans="36:37" ht="13.2" x14ac:dyDescent="0.25">
      <c r="AJ752" s="3"/>
      <c r="AK752" s="3"/>
    </row>
    <row r="753" spans="36:37" ht="13.2" x14ac:dyDescent="0.25">
      <c r="AJ753" s="3"/>
      <c r="AK753" s="3"/>
    </row>
    <row r="754" spans="36:37" ht="13.2" x14ac:dyDescent="0.25">
      <c r="AJ754" s="3"/>
      <c r="AK754" s="3"/>
    </row>
    <row r="755" spans="36:37" ht="13.2" x14ac:dyDescent="0.25">
      <c r="AJ755" s="3"/>
      <c r="AK755" s="3"/>
    </row>
    <row r="756" spans="36:37" ht="13.2" x14ac:dyDescent="0.25">
      <c r="AJ756" s="3"/>
      <c r="AK756" s="3"/>
    </row>
    <row r="757" spans="36:37" ht="13.2" x14ac:dyDescent="0.25">
      <c r="AJ757" s="3"/>
      <c r="AK757" s="3"/>
    </row>
    <row r="758" spans="36:37" ht="13.2" x14ac:dyDescent="0.25">
      <c r="AJ758" s="3"/>
      <c r="AK758" s="3"/>
    </row>
    <row r="759" spans="36:37" ht="13.2" x14ac:dyDescent="0.25">
      <c r="AJ759" s="3"/>
      <c r="AK759" s="3"/>
    </row>
    <row r="760" spans="36:37" ht="13.2" x14ac:dyDescent="0.25">
      <c r="AJ760" s="3"/>
      <c r="AK760" s="3"/>
    </row>
    <row r="761" spans="36:37" ht="13.2" x14ac:dyDescent="0.25">
      <c r="AJ761" s="3"/>
      <c r="AK761" s="3"/>
    </row>
    <row r="762" spans="36:37" ht="13.2" x14ac:dyDescent="0.25">
      <c r="AJ762" s="3"/>
      <c r="AK762" s="3"/>
    </row>
    <row r="763" spans="36:37" ht="13.2" x14ac:dyDescent="0.25">
      <c r="AJ763" s="3"/>
      <c r="AK763" s="3"/>
    </row>
    <row r="764" spans="36:37" ht="13.2" x14ac:dyDescent="0.25">
      <c r="AJ764" s="3"/>
      <c r="AK764" s="3"/>
    </row>
    <row r="765" spans="36:37" ht="13.2" x14ac:dyDescent="0.25">
      <c r="AJ765" s="3"/>
      <c r="AK765" s="3"/>
    </row>
    <row r="766" spans="36:37" ht="13.2" x14ac:dyDescent="0.25">
      <c r="AJ766" s="3"/>
      <c r="AK766" s="3"/>
    </row>
    <row r="767" spans="36:37" ht="13.2" x14ac:dyDescent="0.25">
      <c r="AJ767" s="3"/>
      <c r="AK767" s="3"/>
    </row>
    <row r="768" spans="36:37" ht="13.2" x14ac:dyDescent="0.25">
      <c r="AJ768" s="3"/>
      <c r="AK768" s="3"/>
    </row>
    <row r="769" spans="36:37" ht="13.2" x14ac:dyDescent="0.25">
      <c r="AJ769" s="3"/>
      <c r="AK769" s="3"/>
    </row>
    <row r="770" spans="36:37" ht="13.2" x14ac:dyDescent="0.25">
      <c r="AJ770" s="3"/>
      <c r="AK770" s="3"/>
    </row>
    <row r="771" spans="36:37" ht="13.2" x14ac:dyDescent="0.25">
      <c r="AJ771" s="3"/>
      <c r="AK771" s="3"/>
    </row>
    <row r="772" spans="36:37" ht="13.2" x14ac:dyDescent="0.25">
      <c r="AJ772" s="3"/>
      <c r="AK772" s="3"/>
    </row>
    <row r="773" spans="36:37" ht="13.2" x14ac:dyDescent="0.25">
      <c r="AJ773" s="3"/>
      <c r="AK773" s="3"/>
    </row>
    <row r="774" spans="36:37" ht="13.2" x14ac:dyDescent="0.25">
      <c r="AJ774" s="3"/>
      <c r="AK774" s="3"/>
    </row>
    <row r="775" spans="36:37" ht="13.2" x14ac:dyDescent="0.25">
      <c r="AJ775" s="3"/>
      <c r="AK775" s="3"/>
    </row>
    <row r="776" spans="36:37" ht="13.2" x14ac:dyDescent="0.25">
      <c r="AJ776" s="3"/>
      <c r="AK776" s="3"/>
    </row>
    <row r="777" spans="36:37" ht="13.2" x14ac:dyDescent="0.25">
      <c r="AJ777" s="3"/>
      <c r="AK777" s="3"/>
    </row>
    <row r="778" spans="36:37" ht="13.2" x14ac:dyDescent="0.25">
      <c r="AJ778" s="3"/>
      <c r="AK778" s="3"/>
    </row>
    <row r="779" spans="36:37" ht="13.2" x14ac:dyDescent="0.25">
      <c r="AJ779" s="3"/>
      <c r="AK779" s="3"/>
    </row>
    <row r="780" spans="36:37" ht="13.2" x14ac:dyDescent="0.25">
      <c r="AJ780" s="3"/>
      <c r="AK780" s="3"/>
    </row>
    <row r="781" spans="36:37" ht="13.2" x14ac:dyDescent="0.25">
      <c r="AJ781" s="3"/>
      <c r="AK781" s="3"/>
    </row>
    <row r="782" spans="36:37" ht="13.2" x14ac:dyDescent="0.25">
      <c r="AJ782" s="3"/>
      <c r="AK782" s="3"/>
    </row>
    <row r="783" spans="36:37" ht="13.2" x14ac:dyDescent="0.25">
      <c r="AJ783" s="3"/>
      <c r="AK783" s="3"/>
    </row>
    <row r="784" spans="36:37" ht="13.2" x14ac:dyDescent="0.25">
      <c r="AJ784" s="3"/>
      <c r="AK784" s="3"/>
    </row>
    <row r="785" spans="36:37" ht="13.2" x14ac:dyDescent="0.25">
      <c r="AJ785" s="3"/>
      <c r="AK785" s="3"/>
    </row>
    <row r="786" spans="36:37" ht="13.2" x14ac:dyDescent="0.25">
      <c r="AJ786" s="3"/>
      <c r="AK786" s="3"/>
    </row>
    <row r="787" spans="36:37" ht="13.2" x14ac:dyDescent="0.25">
      <c r="AJ787" s="3"/>
      <c r="AK787" s="3"/>
    </row>
    <row r="788" spans="36:37" ht="13.2" x14ac:dyDescent="0.25">
      <c r="AJ788" s="3"/>
      <c r="AK788" s="3"/>
    </row>
    <row r="789" spans="36:37" ht="13.2" x14ac:dyDescent="0.25">
      <c r="AJ789" s="3"/>
      <c r="AK789" s="3"/>
    </row>
    <row r="790" spans="36:37" ht="13.2" x14ac:dyDescent="0.25">
      <c r="AJ790" s="3"/>
      <c r="AK790" s="3"/>
    </row>
    <row r="791" spans="36:37" ht="13.2" x14ac:dyDescent="0.25">
      <c r="AJ791" s="3"/>
      <c r="AK791" s="3"/>
    </row>
    <row r="792" spans="36:37" ht="13.2" x14ac:dyDescent="0.25">
      <c r="AJ792" s="3"/>
      <c r="AK792" s="3"/>
    </row>
    <row r="793" spans="36:37" ht="13.2" x14ac:dyDescent="0.25">
      <c r="AJ793" s="3"/>
      <c r="AK793" s="3"/>
    </row>
    <row r="794" spans="36:37" ht="13.2" x14ac:dyDescent="0.25">
      <c r="AJ794" s="3"/>
      <c r="AK794" s="3"/>
    </row>
    <row r="795" spans="36:37" ht="13.2" x14ac:dyDescent="0.25">
      <c r="AJ795" s="3"/>
      <c r="AK795" s="3"/>
    </row>
    <row r="796" spans="36:37" ht="13.2" x14ac:dyDescent="0.25">
      <c r="AJ796" s="3"/>
      <c r="AK796" s="3"/>
    </row>
    <row r="797" spans="36:37" ht="13.2" x14ac:dyDescent="0.25">
      <c r="AJ797" s="3"/>
      <c r="AK797" s="3"/>
    </row>
    <row r="798" spans="36:37" ht="13.2" x14ac:dyDescent="0.25">
      <c r="AJ798" s="3"/>
      <c r="AK798" s="3"/>
    </row>
    <row r="799" spans="36:37" ht="13.2" x14ac:dyDescent="0.25">
      <c r="AJ799" s="3"/>
      <c r="AK799" s="3"/>
    </row>
    <row r="800" spans="36:37" ht="13.2" x14ac:dyDescent="0.25">
      <c r="AJ800" s="3"/>
      <c r="AK800" s="3"/>
    </row>
    <row r="801" spans="36:37" ht="13.2" x14ac:dyDescent="0.25">
      <c r="AJ801" s="3"/>
      <c r="AK801" s="3"/>
    </row>
    <row r="802" spans="36:37" ht="13.2" x14ac:dyDescent="0.25">
      <c r="AJ802" s="3"/>
      <c r="AK802" s="3"/>
    </row>
    <row r="803" spans="36:37" ht="13.2" x14ac:dyDescent="0.25">
      <c r="AJ803" s="3"/>
      <c r="AK803" s="3"/>
    </row>
    <row r="804" spans="36:37" ht="13.2" x14ac:dyDescent="0.25">
      <c r="AJ804" s="3"/>
      <c r="AK804" s="3"/>
    </row>
    <row r="805" spans="36:37" ht="13.2" x14ac:dyDescent="0.25">
      <c r="AJ805" s="3"/>
      <c r="AK805" s="3"/>
    </row>
    <row r="806" spans="36:37" ht="13.2" x14ac:dyDescent="0.25">
      <c r="AJ806" s="3"/>
      <c r="AK806" s="3"/>
    </row>
    <row r="807" spans="36:37" ht="13.2" x14ac:dyDescent="0.25">
      <c r="AJ807" s="3"/>
      <c r="AK807" s="3"/>
    </row>
    <row r="808" spans="36:37" ht="13.2" x14ac:dyDescent="0.25">
      <c r="AJ808" s="3"/>
      <c r="AK808" s="3"/>
    </row>
    <row r="809" spans="36:37" ht="13.2" x14ac:dyDescent="0.25">
      <c r="AJ809" s="3"/>
      <c r="AK809" s="3"/>
    </row>
    <row r="810" spans="36:37" ht="13.2" x14ac:dyDescent="0.25">
      <c r="AJ810" s="3"/>
      <c r="AK810" s="3"/>
    </row>
    <row r="811" spans="36:37" ht="13.2" x14ac:dyDescent="0.25">
      <c r="AJ811" s="3"/>
      <c r="AK811" s="3"/>
    </row>
    <row r="812" spans="36:37" ht="13.2" x14ac:dyDescent="0.25">
      <c r="AJ812" s="3"/>
      <c r="AK812" s="3"/>
    </row>
    <row r="813" spans="36:37" ht="13.2" x14ac:dyDescent="0.25">
      <c r="AJ813" s="3"/>
      <c r="AK813" s="3"/>
    </row>
    <row r="814" spans="36:37" ht="13.2" x14ac:dyDescent="0.25">
      <c r="AJ814" s="3"/>
      <c r="AK814" s="3"/>
    </row>
    <row r="815" spans="36:37" ht="13.2" x14ac:dyDescent="0.25">
      <c r="AJ815" s="3"/>
      <c r="AK815" s="3"/>
    </row>
    <row r="816" spans="36:37" ht="13.2" x14ac:dyDescent="0.25">
      <c r="AJ816" s="3"/>
      <c r="AK816" s="3"/>
    </row>
    <row r="817" spans="36:37" ht="13.2" x14ac:dyDescent="0.25">
      <c r="AJ817" s="3"/>
      <c r="AK817" s="3"/>
    </row>
    <row r="818" spans="36:37" ht="13.2" x14ac:dyDescent="0.25">
      <c r="AJ818" s="3"/>
      <c r="AK818" s="3"/>
    </row>
    <row r="819" spans="36:37" ht="13.2" x14ac:dyDescent="0.25">
      <c r="AJ819" s="3"/>
      <c r="AK819" s="3"/>
    </row>
    <row r="820" spans="36:37" ht="13.2" x14ac:dyDescent="0.25">
      <c r="AJ820" s="3"/>
      <c r="AK820" s="3"/>
    </row>
    <row r="821" spans="36:37" ht="13.2" x14ac:dyDescent="0.25">
      <c r="AJ821" s="3"/>
      <c r="AK821" s="3"/>
    </row>
    <row r="822" spans="36:37" ht="13.2" x14ac:dyDescent="0.25">
      <c r="AJ822" s="3"/>
      <c r="AK822" s="3"/>
    </row>
    <row r="823" spans="36:37" ht="13.2" x14ac:dyDescent="0.25">
      <c r="AJ823" s="3"/>
      <c r="AK823" s="3"/>
    </row>
    <row r="824" spans="36:37" ht="13.2" x14ac:dyDescent="0.25">
      <c r="AJ824" s="3"/>
      <c r="AK824" s="3"/>
    </row>
    <row r="825" spans="36:37" ht="13.2" x14ac:dyDescent="0.25">
      <c r="AJ825" s="3"/>
      <c r="AK825" s="3"/>
    </row>
    <row r="826" spans="36:37" ht="13.2" x14ac:dyDescent="0.25">
      <c r="AJ826" s="3"/>
      <c r="AK826" s="3"/>
    </row>
    <row r="827" spans="36:37" ht="13.2" x14ac:dyDescent="0.25">
      <c r="AJ827" s="3"/>
      <c r="AK827" s="3"/>
    </row>
    <row r="828" spans="36:37" ht="13.2" x14ac:dyDescent="0.25">
      <c r="AJ828" s="3"/>
      <c r="AK828" s="3"/>
    </row>
    <row r="829" spans="36:37" ht="13.2" x14ac:dyDescent="0.25">
      <c r="AJ829" s="3"/>
      <c r="AK829" s="3"/>
    </row>
    <row r="830" spans="36:37" ht="13.2" x14ac:dyDescent="0.25">
      <c r="AJ830" s="3"/>
      <c r="AK830" s="3"/>
    </row>
    <row r="831" spans="36:37" ht="13.2" x14ac:dyDescent="0.25">
      <c r="AJ831" s="3"/>
      <c r="AK831" s="3"/>
    </row>
    <row r="832" spans="36:37" ht="13.2" x14ac:dyDescent="0.25">
      <c r="AJ832" s="3"/>
      <c r="AK832" s="3"/>
    </row>
    <row r="833" spans="36:37" ht="13.2" x14ac:dyDescent="0.25">
      <c r="AJ833" s="3"/>
      <c r="AK833" s="3"/>
    </row>
    <row r="834" spans="36:37" ht="13.2" x14ac:dyDescent="0.25">
      <c r="AJ834" s="3"/>
      <c r="AK834" s="3"/>
    </row>
    <row r="835" spans="36:37" ht="13.2" x14ac:dyDescent="0.25">
      <c r="AJ835" s="3"/>
      <c r="AK835" s="3"/>
    </row>
    <row r="836" spans="36:37" ht="13.2" x14ac:dyDescent="0.25">
      <c r="AJ836" s="3"/>
      <c r="AK836" s="3"/>
    </row>
    <row r="837" spans="36:37" ht="13.2" x14ac:dyDescent="0.25">
      <c r="AJ837" s="3"/>
      <c r="AK837" s="3"/>
    </row>
    <row r="838" spans="36:37" ht="13.2" x14ac:dyDescent="0.25">
      <c r="AJ838" s="3"/>
      <c r="AK838" s="3"/>
    </row>
    <row r="839" spans="36:37" ht="13.2" x14ac:dyDescent="0.25">
      <c r="AJ839" s="3"/>
      <c r="AK839" s="3"/>
    </row>
    <row r="840" spans="36:37" ht="13.2" x14ac:dyDescent="0.25">
      <c r="AJ840" s="3"/>
      <c r="AK840" s="3"/>
    </row>
    <row r="841" spans="36:37" ht="13.2" x14ac:dyDescent="0.25">
      <c r="AJ841" s="3"/>
      <c r="AK841" s="3"/>
    </row>
    <row r="842" spans="36:37" ht="13.2" x14ac:dyDescent="0.25">
      <c r="AJ842" s="3"/>
      <c r="AK842" s="3"/>
    </row>
    <row r="843" spans="36:37" ht="13.2" x14ac:dyDescent="0.25">
      <c r="AJ843" s="3"/>
      <c r="AK843" s="3"/>
    </row>
    <row r="844" spans="36:37" ht="13.2" x14ac:dyDescent="0.25">
      <c r="AJ844" s="3"/>
      <c r="AK844" s="3"/>
    </row>
    <row r="845" spans="36:37" ht="13.2" x14ac:dyDescent="0.25">
      <c r="AJ845" s="3"/>
      <c r="AK845" s="3"/>
    </row>
    <row r="846" spans="36:37" ht="13.2" x14ac:dyDescent="0.25">
      <c r="AJ846" s="3"/>
      <c r="AK846" s="3"/>
    </row>
    <row r="847" spans="36:37" ht="13.2" x14ac:dyDescent="0.25">
      <c r="AJ847" s="3"/>
      <c r="AK847" s="3"/>
    </row>
    <row r="848" spans="36:37" ht="13.2" x14ac:dyDescent="0.25">
      <c r="AJ848" s="3"/>
      <c r="AK848" s="3"/>
    </row>
    <row r="849" spans="36:37" ht="13.2" x14ac:dyDescent="0.25">
      <c r="AJ849" s="3"/>
      <c r="AK849" s="3"/>
    </row>
    <row r="850" spans="36:37" ht="13.2" x14ac:dyDescent="0.25">
      <c r="AJ850" s="3"/>
      <c r="AK850" s="3"/>
    </row>
    <row r="851" spans="36:37" ht="13.2" x14ac:dyDescent="0.25">
      <c r="AJ851" s="3"/>
      <c r="AK851" s="3"/>
    </row>
    <row r="852" spans="36:37" ht="13.2" x14ac:dyDescent="0.25">
      <c r="AJ852" s="3"/>
      <c r="AK852" s="3"/>
    </row>
    <row r="853" spans="36:37" ht="13.2" x14ac:dyDescent="0.25">
      <c r="AJ853" s="3"/>
      <c r="AK853" s="3"/>
    </row>
    <row r="854" spans="36:37" ht="13.2" x14ac:dyDescent="0.25">
      <c r="AJ854" s="3"/>
      <c r="AK854" s="3"/>
    </row>
    <row r="855" spans="36:37" ht="13.2" x14ac:dyDescent="0.25">
      <c r="AJ855" s="3"/>
      <c r="AK855" s="3"/>
    </row>
    <row r="856" spans="36:37" ht="13.2" x14ac:dyDescent="0.25">
      <c r="AJ856" s="3"/>
      <c r="AK856" s="3"/>
    </row>
    <row r="857" spans="36:37" ht="13.2" x14ac:dyDescent="0.25">
      <c r="AJ857" s="3"/>
      <c r="AK857" s="3"/>
    </row>
    <row r="858" spans="36:37" ht="13.2" x14ac:dyDescent="0.25">
      <c r="AJ858" s="3"/>
      <c r="AK858" s="3"/>
    </row>
    <row r="859" spans="36:37" ht="13.2" x14ac:dyDescent="0.25">
      <c r="AJ859" s="3"/>
      <c r="AK859" s="3"/>
    </row>
    <row r="860" spans="36:37" ht="13.2" x14ac:dyDescent="0.25">
      <c r="AJ860" s="3"/>
      <c r="AK860" s="3"/>
    </row>
    <row r="861" spans="36:37" ht="13.2" x14ac:dyDescent="0.25">
      <c r="AJ861" s="3"/>
      <c r="AK861" s="3"/>
    </row>
    <row r="862" spans="36:37" ht="13.2" x14ac:dyDescent="0.25">
      <c r="AJ862" s="3"/>
      <c r="AK862" s="3"/>
    </row>
    <row r="863" spans="36:37" ht="13.2" x14ac:dyDescent="0.25">
      <c r="AJ863" s="3"/>
      <c r="AK863" s="3"/>
    </row>
    <row r="864" spans="36:37" ht="13.2" x14ac:dyDescent="0.25">
      <c r="AJ864" s="3"/>
      <c r="AK864" s="3"/>
    </row>
    <row r="865" spans="36:37" ht="13.2" x14ac:dyDescent="0.25">
      <c r="AJ865" s="3"/>
      <c r="AK865" s="3"/>
    </row>
    <row r="866" spans="36:37" ht="13.2" x14ac:dyDescent="0.25">
      <c r="AJ866" s="3"/>
      <c r="AK866" s="3"/>
    </row>
    <row r="867" spans="36:37" ht="13.2" x14ac:dyDescent="0.25">
      <c r="AJ867" s="3"/>
      <c r="AK867" s="3"/>
    </row>
    <row r="868" spans="36:37" ht="13.2" x14ac:dyDescent="0.25">
      <c r="AJ868" s="3"/>
      <c r="AK868" s="3"/>
    </row>
    <row r="869" spans="36:37" ht="13.2" x14ac:dyDescent="0.25">
      <c r="AJ869" s="3"/>
      <c r="AK869" s="3"/>
    </row>
    <row r="870" spans="36:37" ht="13.2" x14ac:dyDescent="0.25">
      <c r="AJ870" s="3"/>
      <c r="AK870" s="3"/>
    </row>
    <row r="871" spans="36:37" ht="13.2" x14ac:dyDescent="0.25">
      <c r="AJ871" s="3"/>
      <c r="AK871" s="3"/>
    </row>
    <row r="872" spans="36:37" ht="13.2" x14ac:dyDescent="0.25">
      <c r="AJ872" s="3"/>
      <c r="AK872" s="3"/>
    </row>
    <row r="873" spans="36:37" ht="13.2" x14ac:dyDescent="0.25">
      <c r="AJ873" s="3"/>
      <c r="AK873" s="3"/>
    </row>
    <row r="874" spans="36:37" ht="13.2" x14ac:dyDescent="0.25">
      <c r="AJ874" s="3"/>
      <c r="AK874" s="3"/>
    </row>
    <row r="875" spans="36:37" ht="13.2" x14ac:dyDescent="0.25">
      <c r="AJ875" s="3"/>
      <c r="AK875" s="3"/>
    </row>
    <row r="876" spans="36:37" ht="13.2" x14ac:dyDescent="0.25">
      <c r="AJ876" s="3"/>
      <c r="AK876" s="3"/>
    </row>
    <row r="877" spans="36:37" ht="13.2" x14ac:dyDescent="0.25">
      <c r="AJ877" s="3"/>
      <c r="AK877" s="3"/>
    </row>
    <row r="878" spans="36:37" ht="13.2" x14ac:dyDescent="0.25">
      <c r="AJ878" s="3"/>
      <c r="AK878" s="3"/>
    </row>
    <row r="879" spans="36:37" ht="13.2" x14ac:dyDescent="0.25">
      <c r="AJ879" s="3"/>
      <c r="AK879" s="3"/>
    </row>
    <row r="880" spans="36:37" ht="13.2" x14ac:dyDescent="0.25">
      <c r="AJ880" s="3"/>
      <c r="AK880" s="3"/>
    </row>
    <row r="881" spans="36:37" ht="13.2" x14ac:dyDescent="0.25">
      <c r="AJ881" s="3"/>
      <c r="AK881" s="3"/>
    </row>
    <row r="882" spans="36:37" ht="13.2" x14ac:dyDescent="0.25">
      <c r="AJ882" s="3"/>
      <c r="AK882" s="3"/>
    </row>
    <row r="883" spans="36:37" ht="13.2" x14ac:dyDescent="0.25">
      <c r="AJ883" s="3"/>
      <c r="AK883" s="3"/>
    </row>
    <row r="884" spans="36:37" ht="13.2" x14ac:dyDescent="0.25">
      <c r="AJ884" s="3"/>
      <c r="AK884" s="3"/>
    </row>
    <row r="885" spans="36:37" ht="13.2" x14ac:dyDescent="0.25">
      <c r="AJ885" s="3"/>
      <c r="AK885" s="3"/>
    </row>
    <row r="886" spans="36:37" ht="13.2" x14ac:dyDescent="0.25">
      <c r="AJ886" s="3"/>
      <c r="AK886" s="3"/>
    </row>
    <row r="887" spans="36:37" ht="13.2" x14ac:dyDescent="0.25">
      <c r="AJ887" s="3"/>
      <c r="AK887" s="3"/>
    </row>
    <row r="888" spans="36:37" ht="13.2" x14ac:dyDescent="0.25">
      <c r="AJ888" s="3"/>
      <c r="AK888" s="3"/>
    </row>
    <row r="889" spans="36:37" ht="13.2" x14ac:dyDescent="0.25">
      <c r="AJ889" s="3"/>
      <c r="AK889" s="3"/>
    </row>
    <row r="890" spans="36:37" ht="13.2" x14ac:dyDescent="0.25">
      <c r="AJ890" s="3"/>
      <c r="AK890" s="3"/>
    </row>
    <row r="891" spans="36:37" ht="13.2" x14ac:dyDescent="0.25">
      <c r="AJ891" s="3"/>
      <c r="AK891" s="3"/>
    </row>
    <row r="892" spans="36:37" ht="13.2" x14ac:dyDescent="0.25">
      <c r="AJ892" s="3"/>
      <c r="AK892" s="3"/>
    </row>
    <row r="893" spans="36:37" ht="13.2" x14ac:dyDescent="0.25">
      <c r="AJ893" s="3"/>
      <c r="AK893" s="3"/>
    </row>
    <row r="894" spans="36:37" ht="13.2" x14ac:dyDescent="0.25">
      <c r="AJ894" s="3"/>
      <c r="AK894" s="3"/>
    </row>
    <row r="895" spans="36:37" ht="13.2" x14ac:dyDescent="0.25">
      <c r="AJ895" s="3"/>
      <c r="AK895" s="3"/>
    </row>
    <row r="896" spans="36:37" ht="13.2" x14ac:dyDescent="0.25">
      <c r="AJ896" s="3"/>
      <c r="AK896" s="3"/>
    </row>
    <row r="897" spans="36:37" ht="13.2" x14ac:dyDescent="0.25">
      <c r="AJ897" s="3"/>
      <c r="AK897" s="3"/>
    </row>
    <row r="898" spans="36:37" ht="13.2" x14ac:dyDescent="0.25">
      <c r="AJ898" s="3"/>
      <c r="AK898" s="3"/>
    </row>
    <row r="899" spans="36:37" ht="13.2" x14ac:dyDescent="0.25">
      <c r="AJ899" s="3"/>
      <c r="AK899" s="3"/>
    </row>
    <row r="900" spans="36:37" ht="13.2" x14ac:dyDescent="0.25">
      <c r="AJ900" s="3"/>
      <c r="AK900" s="3"/>
    </row>
    <row r="901" spans="36:37" ht="13.2" x14ac:dyDescent="0.25">
      <c r="AJ901" s="3"/>
      <c r="AK901" s="3"/>
    </row>
    <row r="902" spans="36:37" ht="13.2" x14ac:dyDescent="0.25">
      <c r="AJ902" s="3"/>
      <c r="AK902" s="3"/>
    </row>
    <row r="903" spans="36:37" ht="13.2" x14ac:dyDescent="0.25">
      <c r="AJ903" s="3"/>
      <c r="AK903" s="3"/>
    </row>
    <row r="904" spans="36:37" ht="13.2" x14ac:dyDescent="0.25">
      <c r="AJ904" s="3"/>
      <c r="AK904" s="3"/>
    </row>
    <row r="905" spans="36:37" ht="13.2" x14ac:dyDescent="0.25">
      <c r="AJ905" s="3"/>
      <c r="AK905" s="3"/>
    </row>
    <row r="906" spans="36:37" ht="13.2" x14ac:dyDescent="0.25">
      <c r="AJ906" s="3"/>
      <c r="AK906" s="3"/>
    </row>
    <row r="907" spans="36:37" ht="13.2" x14ac:dyDescent="0.25">
      <c r="AJ907" s="3"/>
      <c r="AK907" s="3"/>
    </row>
    <row r="908" spans="36:37" ht="13.2" x14ac:dyDescent="0.25">
      <c r="AJ908" s="3"/>
      <c r="AK908" s="3"/>
    </row>
    <row r="909" spans="36:37" ht="13.2" x14ac:dyDescent="0.25">
      <c r="AJ909" s="3"/>
      <c r="AK909" s="3"/>
    </row>
    <row r="910" spans="36:37" ht="13.2" x14ac:dyDescent="0.25">
      <c r="AJ910" s="3"/>
      <c r="AK910" s="3"/>
    </row>
    <row r="911" spans="36:37" ht="13.2" x14ac:dyDescent="0.25">
      <c r="AJ911" s="3"/>
      <c r="AK911" s="3"/>
    </row>
    <row r="912" spans="36:37" ht="13.2" x14ac:dyDescent="0.25">
      <c r="AJ912" s="3"/>
      <c r="AK912" s="3"/>
    </row>
    <row r="913" spans="36:37" ht="13.2" x14ac:dyDescent="0.25">
      <c r="AJ913" s="3"/>
      <c r="AK913" s="3"/>
    </row>
    <row r="914" spans="36:37" ht="13.2" x14ac:dyDescent="0.25">
      <c r="AJ914" s="3"/>
      <c r="AK914" s="3"/>
    </row>
    <row r="915" spans="36:37" ht="13.2" x14ac:dyDescent="0.25">
      <c r="AJ915" s="3"/>
      <c r="AK915" s="3"/>
    </row>
    <row r="916" spans="36:37" ht="13.2" x14ac:dyDescent="0.25">
      <c r="AJ916" s="3"/>
      <c r="AK916" s="3"/>
    </row>
    <row r="917" spans="36:37" ht="13.2" x14ac:dyDescent="0.25">
      <c r="AJ917" s="3"/>
      <c r="AK917" s="3"/>
    </row>
    <row r="918" spans="36:37" ht="13.2" x14ac:dyDescent="0.25">
      <c r="AJ918" s="3"/>
      <c r="AK918" s="3"/>
    </row>
    <row r="919" spans="36:37" ht="13.2" x14ac:dyDescent="0.25">
      <c r="AJ919" s="3"/>
      <c r="AK919" s="3"/>
    </row>
    <row r="920" spans="36:37" ht="13.2" x14ac:dyDescent="0.25">
      <c r="AJ920" s="3"/>
      <c r="AK920" s="3"/>
    </row>
    <row r="921" spans="36:37" ht="13.2" x14ac:dyDescent="0.25">
      <c r="AJ921" s="3"/>
      <c r="AK921" s="3"/>
    </row>
    <row r="922" spans="36:37" ht="13.2" x14ac:dyDescent="0.25">
      <c r="AJ922" s="3"/>
      <c r="AK922" s="3"/>
    </row>
    <row r="923" spans="36:37" ht="13.2" x14ac:dyDescent="0.25">
      <c r="AJ923" s="3"/>
      <c r="AK923" s="3"/>
    </row>
    <row r="924" spans="36:37" ht="13.2" x14ac:dyDescent="0.25">
      <c r="AJ924" s="3"/>
      <c r="AK924" s="3"/>
    </row>
    <row r="925" spans="36:37" ht="13.2" x14ac:dyDescent="0.25">
      <c r="AJ925" s="3"/>
      <c r="AK925" s="3"/>
    </row>
    <row r="926" spans="36:37" ht="13.2" x14ac:dyDescent="0.25">
      <c r="AJ926" s="3"/>
      <c r="AK926" s="3"/>
    </row>
    <row r="927" spans="36:37" ht="13.2" x14ac:dyDescent="0.25">
      <c r="AJ927" s="3"/>
      <c r="AK927" s="3"/>
    </row>
    <row r="928" spans="36:37" ht="13.2" x14ac:dyDescent="0.25">
      <c r="AJ928" s="3"/>
      <c r="AK928" s="3"/>
    </row>
    <row r="929" spans="36:37" ht="13.2" x14ac:dyDescent="0.25">
      <c r="AJ929" s="3"/>
      <c r="AK929" s="3"/>
    </row>
    <row r="930" spans="36:37" ht="13.2" x14ac:dyDescent="0.25">
      <c r="AJ930" s="3"/>
      <c r="AK930" s="3"/>
    </row>
    <row r="931" spans="36:37" ht="13.2" x14ac:dyDescent="0.25">
      <c r="AJ931" s="3"/>
      <c r="AK931" s="3"/>
    </row>
    <row r="932" spans="36:37" ht="13.2" x14ac:dyDescent="0.25">
      <c r="AJ932" s="3"/>
      <c r="AK932" s="3"/>
    </row>
    <row r="933" spans="36:37" ht="13.2" x14ac:dyDescent="0.25">
      <c r="AJ933" s="3"/>
      <c r="AK933" s="3"/>
    </row>
    <row r="934" spans="36:37" ht="13.2" x14ac:dyDescent="0.25">
      <c r="AJ934" s="3"/>
      <c r="AK934" s="3"/>
    </row>
    <row r="935" spans="36:37" ht="13.2" x14ac:dyDescent="0.25">
      <c r="AJ935" s="3"/>
      <c r="AK935" s="3"/>
    </row>
    <row r="936" spans="36:37" ht="13.2" x14ac:dyDescent="0.25">
      <c r="AJ936" s="3"/>
      <c r="AK936" s="3"/>
    </row>
    <row r="937" spans="36:37" ht="13.2" x14ac:dyDescent="0.25">
      <c r="AJ937" s="3"/>
      <c r="AK937" s="3"/>
    </row>
    <row r="938" spans="36:37" ht="13.2" x14ac:dyDescent="0.25">
      <c r="AJ938" s="3"/>
      <c r="AK938" s="3"/>
    </row>
    <row r="939" spans="36:37" ht="13.2" x14ac:dyDescent="0.25">
      <c r="AJ939" s="3"/>
      <c r="AK939" s="3"/>
    </row>
    <row r="940" spans="36:37" ht="13.2" x14ac:dyDescent="0.25">
      <c r="AJ940" s="3"/>
      <c r="AK940" s="3"/>
    </row>
    <row r="941" spans="36:37" ht="13.2" x14ac:dyDescent="0.25">
      <c r="AJ941" s="3"/>
      <c r="AK941" s="3"/>
    </row>
    <row r="942" spans="36:37" ht="13.2" x14ac:dyDescent="0.25">
      <c r="AJ942" s="3"/>
      <c r="AK942" s="3"/>
    </row>
    <row r="943" spans="36:37" ht="13.2" x14ac:dyDescent="0.25">
      <c r="AJ943" s="3"/>
      <c r="AK943" s="3"/>
    </row>
    <row r="944" spans="36:37" ht="13.2" x14ac:dyDescent="0.25">
      <c r="AJ944" s="3"/>
      <c r="AK944" s="3"/>
    </row>
    <row r="945" spans="36:37" ht="13.2" x14ac:dyDescent="0.25">
      <c r="AJ945" s="3"/>
      <c r="AK945" s="3"/>
    </row>
    <row r="946" spans="36:37" ht="13.2" x14ac:dyDescent="0.25">
      <c r="AJ946" s="3"/>
      <c r="AK946" s="3"/>
    </row>
    <row r="947" spans="36:37" ht="13.2" x14ac:dyDescent="0.25">
      <c r="AJ947" s="3"/>
      <c r="AK947" s="3"/>
    </row>
    <row r="948" spans="36:37" ht="13.2" x14ac:dyDescent="0.25">
      <c r="AJ948" s="3"/>
      <c r="AK948" s="3"/>
    </row>
    <row r="949" spans="36:37" ht="13.2" x14ac:dyDescent="0.25">
      <c r="AJ949" s="3"/>
      <c r="AK949" s="3"/>
    </row>
    <row r="950" spans="36:37" ht="13.2" x14ac:dyDescent="0.25">
      <c r="AJ950" s="3"/>
      <c r="AK950" s="3"/>
    </row>
    <row r="951" spans="36:37" ht="13.2" x14ac:dyDescent="0.25">
      <c r="AJ951" s="3"/>
      <c r="AK951" s="3"/>
    </row>
    <row r="952" spans="36:37" ht="13.2" x14ac:dyDescent="0.25">
      <c r="AJ952" s="3"/>
      <c r="AK952" s="3"/>
    </row>
    <row r="953" spans="36:37" ht="13.2" x14ac:dyDescent="0.25">
      <c r="AJ953" s="3"/>
      <c r="AK953" s="3"/>
    </row>
    <row r="954" spans="36:37" ht="13.2" x14ac:dyDescent="0.25">
      <c r="AJ954" s="3"/>
      <c r="AK954" s="3"/>
    </row>
    <row r="955" spans="36:37" ht="13.2" x14ac:dyDescent="0.25">
      <c r="AJ955" s="3"/>
      <c r="AK955" s="3"/>
    </row>
    <row r="956" spans="36:37" ht="13.2" x14ac:dyDescent="0.25">
      <c r="AJ956" s="3"/>
      <c r="AK956" s="3"/>
    </row>
    <row r="957" spans="36:37" ht="13.2" x14ac:dyDescent="0.25">
      <c r="AJ957" s="3"/>
      <c r="AK957" s="3"/>
    </row>
    <row r="958" spans="36:37" ht="13.2" x14ac:dyDescent="0.25">
      <c r="AJ958" s="3"/>
      <c r="AK958" s="3"/>
    </row>
    <row r="959" spans="36:37" ht="13.2" x14ac:dyDescent="0.25">
      <c r="AJ959" s="3"/>
      <c r="AK959" s="3"/>
    </row>
    <row r="960" spans="36:37" ht="13.2" x14ac:dyDescent="0.25">
      <c r="AJ960" s="3"/>
      <c r="AK960" s="3"/>
    </row>
    <row r="961" spans="36:37" ht="13.2" x14ac:dyDescent="0.25">
      <c r="AJ961" s="3"/>
      <c r="AK961" s="3"/>
    </row>
    <row r="962" spans="36:37" ht="13.2" x14ac:dyDescent="0.25">
      <c r="AJ962" s="3"/>
      <c r="AK962" s="3"/>
    </row>
    <row r="963" spans="36:37" ht="13.2" x14ac:dyDescent="0.25">
      <c r="AJ963" s="3"/>
      <c r="AK963" s="3"/>
    </row>
    <row r="964" spans="36:37" ht="13.2" x14ac:dyDescent="0.25">
      <c r="AJ964" s="3"/>
      <c r="AK964" s="3"/>
    </row>
    <row r="965" spans="36:37" ht="13.2" x14ac:dyDescent="0.25">
      <c r="AJ965" s="3"/>
      <c r="AK965" s="3"/>
    </row>
    <row r="966" spans="36:37" ht="13.2" x14ac:dyDescent="0.25">
      <c r="AJ966" s="3"/>
      <c r="AK966" s="3"/>
    </row>
    <row r="967" spans="36:37" ht="13.2" x14ac:dyDescent="0.25">
      <c r="AJ967" s="3"/>
      <c r="AK967" s="3"/>
    </row>
    <row r="968" spans="36:37" ht="13.2" x14ac:dyDescent="0.25">
      <c r="AJ968" s="3"/>
      <c r="AK968" s="3"/>
    </row>
    <row r="969" spans="36:37" ht="13.2" x14ac:dyDescent="0.25">
      <c r="AJ969" s="3"/>
      <c r="AK969" s="3"/>
    </row>
    <row r="970" spans="36:37" ht="13.2" x14ac:dyDescent="0.25">
      <c r="AJ970" s="3"/>
      <c r="AK970" s="3"/>
    </row>
    <row r="971" spans="36:37" ht="13.2" x14ac:dyDescent="0.25">
      <c r="AJ971" s="3"/>
      <c r="AK971" s="3"/>
    </row>
    <row r="972" spans="36:37" ht="13.2" x14ac:dyDescent="0.25">
      <c r="AJ972" s="3"/>
      <c r="AK972" s="3"/>
    </row>
    <row r="973" spans="36:37" ht="13.2" x14ac:dyDescent="0.25">
      <c r="AJ973" s="3"/>
      <c r="AK973" s="3"/>
    </row>
    <row r="974" spans="36:37" ht="13.2" x14ac:dyDescent="0.25">
      <c r="AJ974" s="3"/>
      <c r="AK974" s="3"/>
    </row>
    <row r="975" spans="36:37" ht="13.2" x14ac:dyDescent="0.25">
      <c r="AJ975" s="3"/>
      <c r="AK975" s="3"/>
    </row>
    <row r="976" spans="36:37" ht="13.2" x14ac:dyDescent="0.25">
      <c r="AJ976" s="3"/>
      <c r="AK976" s="3"/>
    </row>
    <row r="977" spans="36:37" ht="13.2" x14ac:dyDescent="0.25">
      <c r="AJ977" s="3"/>
      <c r="AK977" s="3"/>
    </row>
    <row r="978" spans="36:37" ht="13.2" x14ac:dyDescent="0.25">
      <c r="AJ978" s="3"/>
      <c r="AK978" s="3"/>
    </row>
    <row r="979" spans="36:37" ht="13.2" x14ac:dyDescent="0.25">
      <c r="AJ979" s="3"/>
      <c r="AK979" s="3"/>
    </row>
    <row r="980" spans="36:37" ht="13.2" x14ac:dyDescent="0.25">
      <c r="AJ980" s="3"/>
      <c r="AK980" s="3"/>
    </row>
    <row r="981" spans="36:37" ht="13.2" x14ac:dyDescent="0.25">
      <c r="AJ981" s="3"/>
      <c r="AK981" s="3"/>
    </row>
    <row r="982" spans="36:37" ht="13.2" x14ac:dyDescent="0.25">
      <c r="AJ982" s="3"/>
      <c r="AK982" s="3"/>
    </row>
    <row r="983" spans="36:37" ht="13.2" x14ac:dyDescent="0.25">
      <c r="AJ983" s="3"/>
      <c r="AK983" s="3"/>
    </row>
    <row r="984" spans="36:37" ht="13.2" x14ac:dyDescent="0.25">
      <c r="AJ984" s="3"/>
      <c r="AK984" s="3"/>
    </row>
    <row r="985" spans="36:37" ht="13.2" x14ac:dyDescent="0.25">
      <c r="AJ985" s="3"/>
      <c r="AK985" s="3"/>
    </row>
    <row r="986" spans="36:37" ht="13.2" x14ac:dyDescent="0.25">
      <c r="AJ986" s="3"/>
      <c r="AK986" s="3"/>
    </row>
    <row r="987" spans="36:37" ht="13.2" x14ac:dyDescent="0.25">
      <c r="AJ987" s="3"/>
      <c r="AK987" s="3"/>
    </row>
    <row r="988" spans="36:37" ht="13.2" x14ac:dyDescent="0.25">
      <c r="AJ988" s="3"/>
      <c r="AK988" s="3"/>
    </row>
    <row r="989" spans="36:37" ht="13.2" x14ac:dyDescent="0.25">
      <c r="AJ989" s="3"/>
      <c r="AK989" s="3"/>
    </row>
    <row r="990" spans="36:37" ht="13.2" x14ac:dyDescent="0.25">
      <c r="AJ990" s="3"/>
      <c r="AK990" s="3"/>
    </row>
    <row r="991" spans="36:37" ht="13.2" x14ac:dyDescent="0.25">
      <c r="AJ991" s="3"/>
      <c r="AK991" s="3"/>
    </row>
    <row r="992" spans="36:37" ht="13.2" x14ac:dyDescent="0.25">
      <c r="AJ992" s="3"/>
      <c r="AK992" s="3"/>
    </row>
    <row r="993" spans="36:37" ht="13.2" x14ac:dyDescent="0.25">
      <c r="AJ993" s="3"/>
      <c r="AK993" s="3"/>
    </row>
    <row r="994" spans="36:37" ht="13.2" x14ac:dyDescent="0.25">
      <c r="AJ994" s="3"/>
      <c r="AK994" s="3"/>
    </row>
    <row r="995" spans="36:37" ht="13.2" x14ac:dyDescent="0.25">
      <c r="AJ995" s="3"/>
      <c r="AK995" s="3"/>
    </row>
    <row r="996" spans="36:37" ht="13.2" x14ac:dyDescent="0.25">
      <c r="AJ996" s="3"/>
      <c r="AK996" s="3"/>
    </row>
    <row r="997" spans="36:37" ht="13.2" x14ac:dyDescent="0.25">
      <c r="AJ997" s="3"/>
      <c r="AK997" s="3"/>
    </row>
    <row r="998" spans="36:37" ht="13.2" x14ac:dyDescent="0.25">
      <c r="AJ998" s="3"/>
      <c r="AK998" s="3"/>
    </row>
    <row r="999" spans="36:37" ht="13.2" x14ac:dyDescent="0.25">
      <c r="AJ999" s="3"/>
      <c r="AK999" s="3"/>
    </row>
    <row r="1000" spans="36:37" ht="13.2" x14ac:dyDescent="0.25">
      <c r="AJ1000" s="3"/>
      <c r="AK1000" s="3"/>
    </row>
    <row r="1001" spans="36:37" ht="13.2" x14ac:dyDescent="0.25">
      <c r="AJ1001" s="3"/>
      <c r="AK1001" s="3"/>
    </row>
    <row r="1002" spans="36:37" ht="13.2" x14ac:dyDescent="0.25">
      <c r="AJ1002" s="3"/>
      <c r="AK1002" s="3"/>
    </row>
  </sheetData>
  <mergeCells count="2">
    <mergeCell ref="E3:Q3"/>
    <mergeCell ref="S3:AH3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aie4">
    <outlinePr summaryBelow="0" summaryRight="0"/>
  </sheetPr>
  <dimension ref="A1:AQ1000"/>
  <sheetViews>
    <sheetView workbookViewId="0"/>
  </sheetViews>
  <sheetFormatPr defaultColWidth="14.44140625" defaultRowHeight="15.75" customHeight="1" x14ac:dyDescent="0.25"/>
  <cols>
    <col min="1" max="1" width="3.44140625" customWidth="1"/>
    <col min="2" max="2" width="3.33203125" customWidth="1"/>
    <col min="3" max="3" width="37.6640625" customWidth="1"/>
    <col min="4" max="4" width="4.33203125" hidden="1" customWidth="1"/>
    <col min="5" max="5" width="3.33203125" hidden="1" customWidth="1"/>
    <col min="6" max="6" width="4.33203125" hidden="1" customWidth="1"/>
    <col min="7" max="7" width="5.33203125" hidden="1" customWidth="1"/>
    <col min="8" max="8" width="5.44140625" hidden="1" customWidth="1"/>
    <col min="9" max="9" width="3.33203125" hidden="1" customWidth="1"/>
    <col min="10" max="17" width="3.6640625" hidden="1" customWidth="1"/>
    <col min="18" max="18" width="4.33203125" hidden="1" customWidth="1"/>
    <col min="19" max="19" width="3.33203125" hidden="1" customWidth="1"/>
    <col min="20" max="20" width="8.5546875" hidden="1" customWidth="1"/>
    <col min="21" max="22" width="6.5546875" customWidth="1"/>
    <col min="23" max="23" width="5.44140625" customWidth="1"/>
    <col min="24" max="26" width="6.5546875" customWidth="1"/>
    <col min="27" max="27" width="5.109375" customWidth="1"/>
    <col min="28" max="28" width="3.33203125" customWidth="1"/>
    <col min="29" max="30" width="6.33203125" customWidth="1"/>
    <col min="31" max="32" width="4.44140625" customWidth="1"/>
    <col min="33" max="36" width="6.88671875" customWidth="1"/>
    <col min="37" max="37" width="12.5546875" customWidth="1"/>
    <col min="38" max="38" width="11.33203125" customWidth="1"/>
    <col min="39" max="40" width="9.44140625" customWidth="1"/>
    <col min="41" max="41" width="13.44140625" customWidth="1"/>
    <col min="42" max="42" width="12" customWidth="1"/>
    <col min="43" max="43" width="14" customWidth="1"/>
  </cols>
  <sheetData>
    <row r="1" spans="1:43" ht="13.2" x14ac:dyDescent="0.25">
      <c r="A1" s="263" t="s">
        <v>241</v>
      </c>
      <c r="B1" s="263" t="s">
        <v>242</v>
      </c>
      <c r="C1" s="263" t="s">
        <v>26</v>
      </c>
      <c r="D1" s="94" t="s">
        <v>40</v>
      </c>
      <c r="E1" s="94" t="s">
        <v>243</v>
      </c>
      <c r="F1" s="94" t="s">
        <v>42</v>
      </c>
      <c r="G1" s="94" t="s">
        <v>244</v>
      </c>
      <c r="H1" s="94" t="s">
        <v>44</v>
      </c>
      <c r="I1" s="94" t="s">
        <v>245</v>
      </c>
      <c r="J1" s="94" t="s">
        <v>46</v>
      </c>
      <c r="K1" s="94" t="s">
        <v>246</v>
      </c>
      <c r="L1" s="94" t="s">
        <v>48</v>
      </c>
      <c r="M1" s="94" t="s">
        <v>247</v>
      </c>
      <c r="N1" s="94" t="s">
        <v>50</v>
      </c>
      <c r="O1" s="94" t="s">
        <v>248</v>
      </c>
      <c r="P1" s="94" t="s">
        <v>52</v>
      </c>
      <c r="Q1" s="94" t="s">
        <v>249</v>
      </c>
      <c r="R1" s="94" t="s">
        <v>54</v>
      </c>
      <c r="S1" s="94" t="s">
        <v>250</v>
      </c>
      <c r="T1" s="95" t="s">
        <v>251</v>
      </c>
      <c r="U1" s="264" t="s">
        <v>252</v>
      </c>
      <c r="V1" s="96" t="s">
        <v>253</v>
      </c>
      <c r="W1" s="96" t="s">
        <v>254</v>
      </c>
      <c r="X1" s="96" t="s">
        <v>255</v>
      </c>
      <c r="Y1" s="96" t="s">
        <v>256</v>
      </c>
      <c r="Z1" s="96" t="s">
        <v>257</v>
      </c>
      <c r="AA1" s="96" t="s">
        <v>258</v>
      </c>
      <c r="AB1" s="96" t="s">
        <v>259</v>
      </c>
      <c r="AC1" s="96" t="s">
        <v>260</v>
      </c>
      <c r="AD1" s="96" t="s">
        <v>261</v>
      </c>
      <c r="AE1" s="96" t="s">
        <v>262</v>
      </c>
      <c r="AF1" s="96" t="s">
        <v>263</v>
      </c>
      <c r="AG1" s="96" t="s">
        <v>264</v>
      </c>
      <c r="AH1" s="96" t="s">
        <v>265</v>
      </c>
      <c r="AI1" s="96" t="s">
        <v>266</v>
      </c>
      <c r="AJ1" s="265" t="s">
        <v>252</v>
      </c>
      <c r="AK1" s="2" t="s">
        <v>267</v>
      </c>
      <c r="AL1" s="97" t="s">
        <v>135</v>
      </c>
      <c r="AM1" s="1"/>
      <c r="AN1" s="1"/>
      <c r="AO1" s="1"/>
      <c r="AP1" s="1"/>
      <c r="AQ1" s="1"/>
    </row>
    <row r="2" spans="1:43" ht="13.2" x14ac:dyDescent="0.25">
      <c r="A2" s="262"/>
      <c r="B2" s="262"/>
      <c r="C2" s="262"/>
      <c r="D2" s="98" t="s">
        <v>268</v>
      </c>
      <c r="E2" s="99"/>
      <c r="F2" s="99" t="s">
        <v>269</v>
      </c>
      <c r="G2" s="99"/>
      <c r="H2" s="99" t="s">
        <v>270</v>
      </c>
      <c r="I2" s="99"/>
      <c r="J2" s="99" t="s">
        <v>271</v>
      </c>
      <c r="K2" s="99"/>
      <c r="L2" s="99" t="s">
        <v>269</v>
      </c>
      <c r="M2" s="99"/>
      <c r="N2" s="99" t="s">
        <v>272</v>
      </c>
      <c r="O2" s="99"/>
      <c r="P2" s="99" t="s">
        <v>268</v>
      </c>
      <c r="Q2" s="99"/>
      <c r="R2" s="99" t="s">
        <v>268</v>
      </c>
      <c r="S2" s="99"/>
      <c r="T2" s="100" t="s">
        <v>273</v>
      </c>
      <c r="U2" s="262"/>
      <c r="V2" s="101">
        <v>44246</v>
      </c>
      <c r="W2" s="101">
        <v>44253</v>
      </c>
      <c r="X2" s="101">
        <v>44260</v>
      </c>
      <c r="Y2" s="101">
        <v>44267</v>
      </c>
      <c r="Z2" s="101">
        <v>44274</v>
      </c>
      <c r="AA2" s="101" t="s">
        <v>274</v>
      </c>
      <c r="AB2" s="101">
        <v>44288</v>
      </c>
      <c r="AC2" s="101">
        <v>44295</v>
      </c>
      <c r="AD2" s="101">
        <v>44302</v>
      </c>
      <c r="AE2" s="101">
        <v>44309</v>
      </c>
      <c r="AF2" s="102" t="s">
        <v>274</v>
      </c>
      <c r="AG2" s="103">
        <v>44330</v>
      </c>
      <c r="AH2" s="104">
        <v>44337</v>
      </c>
      <c r="AI2" s="104">
        <v>44344</v>
      </c>
      <c r="AJ2" s="262"/>
      <c r="AK2" s="105"/>
      <c r="AL2" s="106"/>
      <c r="AM2" s="107"/>
      <c r="AN2" s="107"/>
      <c r="AO2" s="107"/>
      <c r="AP2" s="107"/>
      <c r="AQ2" s="107"/>
    </row>
    <row r="3" spans="1:43" ht="13.2" x14ac:dyDescent="0.25">
      <c r="A3" s="108" t="s">
        <v>67</v>
      </c>
      <c r="B3" s="109">
        <v>1</v>
      </c>
      <c r="C3" s="108" t="s">
        <v>275</v>
      </c>
      <c r="D3" s="110">
        <v>49</v>
      </c>
      <c r="E3" s="111"/>
      <c r="F3" s="112"/>
      <c r="G3" s="111"/>
      <c r="H3" s="113">
        <v>35</v>
      </c>
      <c r="I3" s="111"/>
      <c r="J3" s="113">
        <v>10</v>
      </c>
      <c r="K3" s="111"/>
      <c r="L3" s="114"/>
      <c r="M3" s="111"/>
      <c r="N3" s="114"/>
      <c r="O3" s="111"/>
      <c r="P3" s="113">
        <v>50</v>
      </c>
      <c r="Q3" s="78">
        <v>20</v>
      </c>
      <c r="R3" s="114"/>
      <c r="S3" s="111"/>
      <c r="T3" s="111"/>
      <c r="U3" s="115">
        <f t="shared" ref="U3:U4" si="0">SUM(D3:S3)</f>
        <v>164</v>
      </c>
      <c r="V3" s="77">
        <v>1</v>
      </c>
      <c r="W3" s="77">
        <v>1</v>
      </c>
      <c r="X3" s="78">
        <v>1</v>
      </c>
      <c r="Y3" s="111"/>
      <c r="Z3" s="111"/>
      <c r="AA3" s="111"/>
      <c r="AB3" s="78">
        <v>2</v>
      </c>
      <c r="AC3" s="111"/>
      <c r="AD3" s="111"/>
      <c r="AE3" s="111"/>
      <c r="AF3" s="111"/>
      <c r="AG3" s="78">
        <v>1</v>
      </c>
      <c r="AH3" s="111"/>
      <c r="AI3" s="111"/>
      <c r="AJ3" s="116">
        <f t="shared" ref="AJ3:AJ37" si="1">SUM(V3:AI3)</f>
        <v>6</v>
      </c>
      <c r="AK3" s="2">
        <v>6.9</v>
      </c>
      <c r="AL3" s="117"/>
      <c r="AM3" s="1"/>
      <c r="AN3" s="1"/>
      <c r="AO3" s="1"/>
      <c r="AP3" s="1"/>
      <c r="AQ3" s="1"/>
    </row>
    <row r="4" spans="1:43" ht="13.2" x14ac:dyDescent="0.25">
      <c r="A4" s="118" t="s">
        <v>67</v>
      </c>
      <c r="B4" s="119">
        <v>2</v>
      </c>
      <c r="C4" s="118" t="s">
        <v>276</v>
      </c>
      <c r="D4" s="120">
        <v>48</v>
      </c>
      <c r="E4" s="121"/>
      <c r="F4" s="122">
        <v>50</v>
      </c>
      <c r="G4" s="123"/>
      <c r="H4" s="122">
        <v>65</v>
      </c>
      <c r="I4" s="123"/>
      <c r="J4" s="122">
        <v>42</v>
      </c>
      <c r="K4" s="123"/>
      <c r="L4" s="124"/>
      <c r="M4" s="123"/>
      <c r="N4" s="122">
        <v>52</v>
      </c>
      <c r="O4" s="125">
        <v>15</v>
      </c>
      <c r="P4" s="126">
        <v>50</v>
      </c>
      <c r="Q4" s="127">
        <v>5</v>
      </c>
      <c r="R4" s="124"/>
      <c r="S4" s="123"/>
      <c r="T4" s="123"/>
      <c r="U4" s="128">
        <f t="shared" si="0"/>
        <v>327</v>
      </c>
      <c r="V4" s="129">
        <v>1</v>
      </c>
      <c r="W4" s="129">
        <v>1</v>
      </c>
      <c r="X4" s="125">
        <v>1</v>
      </c>
      <c r="Y4" s="125">
        <v>1</v>
      </c>
      <c r="Z4" s="123"/>
      <c r="AA4" s="123"/>
      <c r="AB4" s="125">
        <v>2</v>
      </c>
      <c r="AC4" s="123"/>
      <c r="AD4" s="123"/>
      <c r="AE4" s="125">
        <v>1</v>
      </c>
      <c r="AF4" s="123"/>
      <c r="AG4" s="123"/>
      <c r="AH4" s="123"/>
      <c r="AI4" s="123"/>
      <c r="AJ4" s="122">
        <f t="shared" si="1"/>
        <v>7</v>
      </c>
      <c r="AK4" s="2">
        <v>4.75</v>
      </c>
      <c r="AL4" s="117"/>
      <c r="AM4" s="1"/>
      <c r="AN4" s="1"/>
      <c r="AO4" s="1"/>
      <c r="AP4" s="1"/>
      <c r="AQ4" s="1"/>
    </row>
    <row r="5" spans="1:43" ht="13.2" x14ac:dyDescent="0.25">
      <c r="A5" s="130" t="s">
        <v>67</v>
      </c>
      <c r="B5" s="131">
        <v>3</v>
      </c>
      <c r="C5" s="130" t="s">
        <v>277</v>
      </c>
      <c r="D5" s="132">
        <v>45</v>
      </c>
      <c r="E5" s="67">
        <v>5</v>
      </c>
      <c r="F5" s="133">
        <v>56</v>
      </c>
      <c r="G5" s="134"/>
      <c r="H5" s="133">
        <v>65</v>
      </c>
      <c r="I5" s="134"/>
      <c r="J5" s="133">
        <v>45</v>
      </c>
      <c r="K5" s="69">
        <v>5</v>
      </c>
      <c r="L5" s="133">
        <v>55</v>
      </c>
      <c r="M5" s="134"/>
      <c r="N5" s="133">
        <v>50</v>
      </c>
      <c r="O5" s="134"/>
      <c r="P5" s="135"/>
      <c r="Q5" s="134"/>
      <c r="R5" s="135"/>
      <c r="S5" s="134"/>
      <c r="T5" s="134"/>
      <c r="U5" s="136">
        <f>SUM(D5:T5)</f>
        <v>326</v>
      </c>
      <c r="V5" s="69">
        <v>1</v>
      </c>
      <c r="W5" s="137"/>
      <c r="X5" s="69">
        <v>1</v>
      </c>
      <c r="Y5" s="69">
        <v>1</v>
      </c>
      <c r="Z5" s="69">
        <v>1</v>
      </c>
      <c r="AA5" s="134"/>
      <c r="AB5" s="69">
        <v>2</v>
      </c>
      <c r="AC5" s="134"/>
      <c r="AD5" s="69">
        <v>1</v>
      </c>
      <c r="AE5" s="69">
        <v>1</v>
      </c>
      <c r="AF5" s="134"/>
      <c r="AG5" s="134"/>
      <c r="AH5" s="134"/>
      <c r="AI5" s="134"/>
      <c r="AJ5" s="138">
        <f t="shared" si="1"/>
        <v>8</v>
      </c>
      <c r="AK5" s="2">
        <v>4.5</v>
      </c>
      <c r="AL5" s="117"/>
      <c r="AM5" s="1"/>
      <c r="AN5" s="1"/>
      <c r="AO5" s="1"/>
      <c r="AP5" s="1"/>
      <c r="AQ5" s="1"/>
    </row>
    <row r="6" spans="1:43" ht="13.2" x14ac:dyDescent="0.25">
      <c r="A6" s="130" t="s">
        <v>41</v>
      </c>
      <c r="B6" s="131">
        <v>4</v>
      </c>
      <c r="C6" s="130" t="s">
        <v>278</v>
      </c>
      <c r="D6" s="132">
        <v>49</v>
      </c>
      <c r="E6" s="134"/>
      <c r="F6" s="133">
        <v>40</v>
      </c>
      <c r="G6" s="134"/>
      <c r="H6" s="133">
        <v>65</v>
      </c>
      <c r="I6" s="134"/>
      <c r="J6" s="133">
        <v>45</v>
      </c>
      <c r="K6" s="69">
        <v>5</v>
      </c>
      <c r="L6" s="133">
        <v>55</v>
      </c>
      <c r="M6" s="134"/>
      <c r="N6" s="133">
        <v>50</v>
      </c>
      <c r="O6" s="134"/>
      <c r="P6" s="135"/>
      <c r="Q6" s="134"/>
      <c r="R6" s="135"/>
      <c r="S6" s="134"/>
      <c r="T6" s="134"/>
      <c r="U6" s="136">
        <f t="shared" ref="U6:U10" si="2">SUM(D6:S6)</f>
        <v>309</v>
      </c>
      <c r="V6" s="69">
        <v>1</v>
      </c>
      <c r="W6" s="137"/>
      <c r="X6" s="69">
        <v>1</v>
      </c>
      <c r="Y6" s="69">
        <v>1</v>
      </c>
      <c r="Z6" s="134"/>
      <c r="AA6" s="134"/>
      <c r="AB6" s="69">
        <v>2</v>
      </c>
      <c r="AC6" s="134"/>
      <c r="AD6" s="69">
        <v>1</v>
      </c>
      <c r="AE6" s="69">
        <v>1</v>
      </c>
      <c r="AF6" s="134"/>
      <c r="AG6" s="134"/>
      <c r="AH6" s="134"/>
      <c r="AI6" s="134"/>
      <c r="AJ6" s="138">
        <f t="shared" si="1"/>
        <v>7</v>
      </c>
      <c r="AK6" s="2">
        <v>4</v>
      </c>
      <c r="AL6" s="117"/>
      <c r="AM6" s="1"/>
      <c r="AN6" s="1"/>
      <c r="AO6" s="1"/>
      <c r="AP6" s="1"/>
      <c r="AQ6" s="1"/>
    </row>
    <row r="7" spans="1:43" ht="13.2" x14ac:dyDescent="0.25">
      <c r="A7" s="139" t="s">
        <v>67</v>
      </c>
      <c r="B7" s="140">
        <v>5</v>
      </c>
      <c r="C7" s="139" t="s">
        <v>279</v>
      </c>
      <c r="D7" s="141">
        <v>50</v>
      </c>
      <c r="E7" s="142">
        <v>10</v>
      </c>
      <c r="F7" s="109">
        <v>60</v>
      </c>
      <c r="G7" s="143">
        <v>5</v>
      </c>
      <c r="H7" s="109">
        <v>65</v>
      </c>
      <c r="I7" s="143">
        <v>25</v>
      </c>
      <c r="J7" s="109">
        <v>45</v>
      </c>
      <c r="K7" s="143">
        <v>25</v>
      </c>
      <c r="L7" s="144"/>
      <c r="M7" s="145"/>
      <c r="N7" s="144"/>
      <c r="O7" s="145"/>
      <c r="P7" s="144"/>
      <c r="Q7" s="145"/>
      <c r="R7" s="146"/>
      <c r="S7" s="145"/>
      <c r="T7" s="145"/>
      <c r="U7" s="115">
        <f t="shared" si="2"/>
        <v>285</v>
      </c>
      <c r="V7" s="143">
        <v>1</v>
      </c>
      <c r="W7" s="143">
        <v>1</v>
      </c>
      <c r="X7" s="143">
        <v>1</v>
      </c>
      <c r="Y7" s="143">
        <v>2</v>
      </c>
      <c r="Z7" s="143">
        <v>1</v>
      </c>
      <c r="AA7" s="145"/>
      <c r="AB7" s="143">
        <v>1</v>
      </c>
      <c r="AC7" s="145"/>
      <c r="AD7" s="145"/>
      <c r="AE7" s="145"/>
      <c r="AF7" s="145"/>
      <c r="AG7" s="145"/>
      <c r="AH7" s="145"/>
      <c r="AI7" s="145"/>
      <c r="AJ7" s="140">
        <f t="shared" si="1"/>
        <v>7</v>
      </c>
      <c r="AK7" s="2">
        <v>6.25</v>
      </c>
      <c r="AL7" s="106"/>
      <c r="AM7" s="107"/>
      <c r="AN7" s="107"/>
      <c r="AO7" s="107"/>
      <c r="AP7" s="107"/>
      <c r="AQ7" s="107"/>
    </row>
    <row r="8" spans="1:43" ht="13.2" x14ac:dyDescent="0.25">
      <c r="A8" s="147" t="s">
        <v>67</v>
      </c>
      <c r="B8" s="140">
        <v>6</v>
      </c>
      <c r="C8" s="147" t="s">
        <v>280</v>
      </c>
      <c r="D8" s="141">
        <v>50</v>
      </c>
      <c r="E8" s="142">
        <v>10</v>
      </c>
      <c r="F8" s="116">
        <v>60</v>
      </c>
      <c r="G8" s="148">
        <v>5</v>
      </c>
      <c r="H8" s="116">
        <v>65</v>
      </c>
      <c r="I8" s="148">
        <v>25</v>
      </c>
      <c r="J8" s="116">
        <v>45</v>
      </c>
      <c r="K8" s="148">
        <v>25</v>
      </c>
      <c r="L8" s="146"/>
      <c r="M8" s="149"/>
      <c r="N8" s="146"/>
      <c r="O8" s="149"/>
      <c r="P8" s="146"/>
      <c r="Q8" s="149"/>
      <c r="R8" s="146"/>
      <c r="S8" s="149"/>
      <c r="T8" s="149"/>
      <c r="U8" s="115">
        <f t="shared" si="2"/>
        <v>285</v>
      </c>
      <c r="V8" s="143">
        <v>1</v>
      </c>
      <c r="W8" s="143">
        <v>1</v>
      </c>
      <c r="X8" s="148">
        <v>1</v>
      </c>
      <c r="Y8" s="148">
        <v>2</v>
      </c>
      <c r="Z8" s="148">
        <v>1</v>
      </c>
      <c r="AA8" s="149"/>
      <c r="AB8" s="148">
        <v>1</v>
      </c>
      <c r="AC8" s="149"/>
      <c r="AD8" s="149"/>
      <c r="AE8" s="148">
        <v>1</v>
      </c>
      <c r="AF8" s="149"/>
      <c r="AG8" s="149"/>
      <c r="AH8" s="149"/>
      <c r="AI8" s="149"/>
      <c r="AJ8" s="150">
        <f t="shared" si="1"/>
        <v>8</v>
      </c>
      <c r="AK8" s="2">
        <v>5</v>
      </c>
      <c r="AL8" s="117"/>
      <c r="AM8" s="1"/>
      <c r="AN8" s="1"/>
      <c r="AO8" s="1"/>
      <c r="AP8" s="1"/>
      <c r="AQ8" s="1"/>
    </row>
    <row r="9" spans="1:43" ht="13.2" x14ac:dyDescent="0.25">
      <c r="A9" s="100" t="s">
        <v>67</v>
      </c>
      <c r="B9" s="151">
        <v>7</v>
      </c>
      <c r="C9" s="100" t="s">
        <v>281</v>
      </c>
      <c r="D9" s="152">
        <v>50</v>
      </c>
      <c r="E9" s="153">
        <v>5</v>
      </c>
      <c r="F9" s="152">
        <v>60</v>
      </c>
      <c r="G9" s="154">
        <v>18</v>
      </c>
      <c r="H9" s="155">
        <v>65</v>
      </c>
      <c r="I9" s="156">
        <v>5</v>
      </c>
      <c r="J9" s="155">
        <v>42</v>
      </c>
      <c r="K9" s="156">
        <v>20</v>
      </c>
      <c r="L9" s="157"/>
      <c r="M9" s="158"/>
      <c r="N9" s="155">
        <v>55</v>
      </c>
      <c r="O9" s="158"/>
      <c r="P9" s="157"/>
      <c r="Q9" s="158"/>
      <c r="R9" s="157"/>
      <c r="S9" s="158"/>
      <c r="T9" s="158"/>
      <c r="U9" s="159">
        <f t="shared" si="2"/>
        <v>320</v>
      </c>
      <c r="V9" s="160">
        <v>1</v>
      </c>
      <c r="W9" s="160">
        <v>1</v>
      </c>
      <c r="X9" s="156">
        <v>1</v>
      </c>
      <c r="Y9" s="156">
        <v>1</v>
      </c>
      <c r="Z9" s="156">
        <v>1</v>
      </c>
      <c r="AA9" s="158"/>
      <c r="AB9" s="156">
        <v>1</v>
      </c>
      <c r="AC9" s="158"/>
      <c r="AD9" s="158"/>
      <c r="AE9" s="158"/>
      <c r="AF9" s="158"/>
      <c r="AG9" s="158"/>
      <c r="AH9" s="158"/>
      <c r="AI9" s="158"/>
      <c r="AJ9" s="155">
        <f t="shared" si="1"/>
        <v>6</v>
      </c>
      <c r="AK9" s="2">
        <v>6.25</v>
      </c>
      <c r="AL9" s="117"/>
      <c r="AM9" s="1"/>
      <c r="AN9" s="1"/>
      <c r="AO9" s="1"/>
      <c r="AP9" s="1"/>
      <c r="AQ9" s="1"/>
    </row>
    <row r="10" spans="1:43" ht="13.2" x14ac:dyDescent="0.25">
      <c r="A10" s="100" t="s">
        <v>67</v>
      </c>
      <c r="B10" s="151">
        <v>8</v>
      </c>
      <c r="C10" s="100" t="s">
        <v>282</v>
      </c>
      <c r="D10" s="152">
        <v>50</v>
      </c>
      <c r="E10" s="153">
        <v>5</v>
      </c>
      <c r="F10" s="152">
        <v>60</v>
      </c>
      <c r="G10" s="154">
        <v>18</v>
      </c>
      <c r="H10" s="155">
        <v>65</v>
      </c>
      <c r="I10" s="156">
        <v>5</v>
      </c>
      <c r="J10" s="155">
        <v>42</v>
      </c>
      <c r="K10" s="156">
        <v>20</v>
      </c>
      <c r="L10" s="157"/>
      <c r="M10" s="158"/>
      <c r="N10" s="155">
        <v>55</v>
      </c>
      <c r="O10" s="158"/>
      <c r="P10" s="157"/>
      <c r="Q10" s="158"/>
      <c r="R10" s="157"/>
      <c r="S10" s="158"/>
      <c r="T10" s="158"/>
      <c r="U10" s="159">
        <f t="shared" si="2"/>
        <v>320</v>
      </c>
      <c r="V10" s="160">
        <v>1</v>
      </c>
      <c r="W10" s="160">
        <v>1</v>
      </c>
      <c r="X10" s="156">
        <v>1</v>
      </c>
      <c r="Y10" s="156">
        <v>1</v>
      </c>
      <c r="Z10" s="156">
        <v>1</v>
      </c>
      <c r="AA10" s="158"/>
      <c r="AB10" s="156">
        <v>1</v>
      </c>
      <c r="AC10" s="158"/>
      <c r="AD10" s="158"/>
      <c r="AE10" s="158"/>
      <c r="AF10" s="158"/>
      <c r="AG10" s="158"/>
      <c r="AH10" s="158"/>
      <c r="AI10" s="158"/>
      <c r="AJ10" s="155">
        <f t="shared" si="1"/>
        <v>6</v>
      </c>
      <c r="AK10" s="2">
        <v>6</v>
      </c>
      <c r="AL10" s="117"/>
      <c r="AM10" s="1"/>
      <c r="AN10" s="1"/>
      <c r="AO10" s="1"/>
      <c r="AP10" s="1"/>
      <c r="AQ10" s="1"/>
    </row>
    <row r="11" spans="1:43" ht="13.2" x14ac:dyDescent="0.25">
      <c r="A11" s="161" t="s">
        <v>67</v>
      </c>
      <c r="B11" s="162">
        <v>9</v>
      </c>
      <c r="C11" s="161" t="s">
        <v>283</v>
      </c>
      <c r="D11" s="163">
        <v>50</v>
      </c>
      <c r="E11" s="164">
        <v>5</v>
      </c>
      <c r="F11" s="165">
        <v>60</v>
      </c>
      <c r="G11" s="166">
        <v>5</v>
      </c>
      <c r="H11" s="165">
        <v>65</v>
      </c>
      <c r="I11" s="166">
        <v>35</v>
      </c>
      <c r="J11" s="165">
        <v>45</v>
      </c>
      <c r="K11" s="166">
        <v>25</v>
      </c>
      <c r="L11" s="165">
        <v>60</v>
      </c>
      <c r="M11" s="166">
        <v>25</v>
      </c>
      <c r="N11" s="165">
        <v>55</v>
      </c>
      <c r="O11" s="166">
        <v>20</v>
      </c>
      <c r="P11" s="165">
        <v>50</v>
      </c>
      <c r="Q11" s="166">
        <v>25</v>
      </c>
      <c r="R11" s="165">
        <v>50</v>
      </c>
      <c r="S11" s="166">
        <v>5</v>
      </c>
      <c r="T11" s="166">
        <v>20</v>
      </c>
      <c r="U11" s="167">
        <f t="shared" ref="U11:U12" si="3">SUM(D11:T11)</f>
        <v>600</v>
      </c>
      <c r="V11" s="168">
        <v>1</v>
      </c>
      <c r="W11" s="168">
        <v>1</v>
      </c>
      <c r="X11" s="166">
        <v>1</v>
      </c>
      <c r="Y11" s="166">
        <v>1</v>
      </c>
      <c r="Z11" s="166">
        <v>1</v>
      </c>
      <c r="AA11" s="169"/>
      <c r="AB11" s="166">
        <v>1</v>
      </c>
      <c r="AC11" s="166">
        <v>1</v>
      </c>
      <c r="AD11" s="166">
        <v>1</v>
      </c>
      <c r="AE11" s="169"/>
      <c r="AF11" s="169"/>
      <c r="AG11" s="166">
        <v>1</v>
      </c>
      <c r="AH11" s="169"/>
      <c r="AI11" s="169"/>
      <c r="AJ11" s="165">
        <f t="shared" si="1"/>
        <v>9</v>
      </c>
      <c r="AK11" s="2">
        <v>6.75</v>
      </c>
      <c r="AL11" s="117"/>
      <c r="AM11" s="1"/>
      <c r="AN11" s="1"/>
      <c r="AO11" s="1"/>
      <c r="AP11" s="1"/>
      <c r="AQ11" s="1"/>
    </row>
    <row r="12" spans="1:43" ht="13.2" x14ac:dyDescent="0.25">
      <c r="A12" s="161" t="s">
        <v>67</v>
      </c>
      <c r="B12" s="162">
        <v>10</v>
      </c>
      <c r="C12" s="161" t="s">
        <v>284</v>
      </c>
      <c r="D12" s="163">
        <v>50</v>
      </c>
      <c r="E12" s="164">
        <v>5</v>
      </c>
      <c r="F12" s="165">
        <v>60</v>
      </c>
      <c r="G12" s="166">
        <v>5</v>
      </c>
      <c r="H12" s="165">
        <v>65</v>
      </c>
      <c r="I12" s="166">
        <v>35</v>
      </c>
      <c r="J12" s="165">
        <v>45</v>
      </c>
      <c r="K12" s="166">
        <v>25</v>
      </c>
      <c r="L12" s="165">
        <v>60</v>
      </c>
      <c r="M12" s="166">
        <v>25</v>
      </c>
      <c r="N12" s="165">
        <v>55</v>
      </c>
      <c r="O12" s="166">
        <v>20</v>
      </c>
      <c r="P12" s="165">
        <v>50</v>
      </c>
      <c r="Q12" s="166">
        <v>25</v>
      </c>
      <c r="R12" s="165">
        <v>50</v>
      </c>
      <c r="S12" s="166">
        <v>5</v>
      </c>
      <c r="T12" s="166">
        <v>20</v>
      </c>
      <c r="U12" s="167">
        <f t="shared" si="3"/>
        <v>600</v>
      </c>
      <c r="V12" s="168">
        <v>1</v>
      </c>
      <c r="W12" s="168">
        <v>1</v>
      </c>
      <c r="X12" s="166">
        <v>1</v>
      </c>
      <c r="Y12" s="166">
        <v>1</v>
      </c>
      <c r="Z12" s="166">
        <v>1</v>
      </c>
      <c r="AA12" s="169"/>
      <c r="AB12" s="166">
        <v>1</v>
      </c>
      <c r="AC12" s="166">
        <v>1</v>
      </c>
      <c r="AD12" s="166">
        <v>1</v>
      </c>
      <c r="AE12" s="169"/>
      <c r="AF12" s="169"/>
      <c r="AG12" s="166">
        <v>1</v>
      </c>
      <c r="AH12" s="169"/>
      <c r="AI12" s="169"/>
      <c r="AJ12" s="165">
        <f t="shared" si="1"/>
        <v>9</v>
      </c>
      <c r="AK12" s="2">
        <v>5</v>
      </c>
      <c r="AL12" s="117"/>
      <c r="AM12" s="1"/>
      <c r="AN12" s="1"/>
      <c r="AO12" s="1"/>
      <c r="AP12" s="1"/>
      <c r="AQ12" s="1"/>
    </row>
    <row r="13" spans="1:43" ht="13.2" x14ac:dyDescent="0.25">
      <c r="A13" s="170" t="s">
        <v>67</v>
      </c>
      <c r="B13" s="171">
        <v>11</v>
      </c>
      <c r="C13" s="170" t="s">
        <v>285</v>
      </c>
      <c r="D13" s="172">
        <v>50</v>
      </c>
      <c r="E13" s="173">
        <v>10</v>
      </c>
      <c r="F13" s="172">
        <v>60</v>
      </c>
      <c r="G13" s="174">
        <v>30</v>
      </c>
      <c r="H13" s="175">
        <v>65</v>
      </c>
      <c r="I13" s="176">
        <v>35</v>
      </c>
      <c r="J13" s="175">
        <v>45</v>
      </c>
      <c r="K13" s="176">
        <v>25</v>
      </c>
      <c r="L13" s="177"/>
      <c r="M13" s="178"/>
      <c r="N13" s="177"/>
      <c r="O13" s="178"/>
      <c r="P13" s="177"/>
      <c r="Q13" s="178"/>
      <c r="R13" s="177"/>
      <c r="S13" s="178"/>
      <c r="T13" s="178"/>
      <c r="U13" s="179">
        <f t="shared" ref="U13:U24" si="4">SUM(D13:S13)</f>
        <v>320</v>
      </c>
      <c r="V13" s="180">
        <v>1</v>
      </c>
      <c r="W13" s="180">
        <v>1</v>
      </c>
      <c r="X13" s="181">
        <v>1</v>
      </c>
      <c r="Y13" s="180">
        <v>1</v>
      </c>
      <c r="Z13" s="181">
        <v>1</v>
      </c>
      <c r="AA13" s="182"/>
      <c r="AB13" s="182"/>
      <c r="AC13" s="182"/>
      <c r="AD13" s="182"/>
      <c r="AE13" s="182"/>
      <c r="AF13" s="182"/>
      <c r="AG13" s="182"/>
      <c r="AH13" s="182"/>
      <c r="AI13" s="182"/>
      <c r="AJ13" s="183">
        <f t="shared" si="1"/>
        <v>5</v>
      </c>
      <c r="AK13" s="2">
        <v>5</v>
      </c>
      <c r="AL13" s="117"/>
      <c r="AM13" s="1"/>
      <c r="AN13" s="1"/>
      <c r="AO13" s="1"/>
      <c r="AP13" s="1"/>
      <c r="AQ13" s="1"/>
    </row>
    <row r="14" spans="1:43" ht="13.2" x14ac:dyDescent="0.25">
      <c r="A14" s="170" t="s">
        <v>67</v>
      </c>
      <c r="B14" s="171">
        <v>12</v>
      </c>
      <c r="C14" s="170" t="s">
        <v>286</v>
      </c>
      <c r="D14" s="172">
        <v>50</v>
      </c>
      <c r="E14" s="173">
        <v>10</v>
      </c>
      <c r="F14" s="172">
        <v>60</v>
      </c>
      <c r="G14" s="174">
        <v>30</v>
      </c>
      <c r="H14" s="175">
        <v>65</v>
      </c>
      <c r="I14" s="176">
        <v>35</v>
      </c>
      <c r="J14" s="175">
        <v>45</v>
      </c>
      <c r="K14" s="176">
        <v>25</v>
      </c>
      <c r="L14" s="177"/>
      <c r="M14" s="178"/>
      <c r="N14" s="177"/>
      <c r="O14" s="178"/>
      <c r="P14" s="177"/>
      <c r="Q14" s="178"/>
      <c r="R14" s="177"/>
      <c r="S14" s="178"/>
      <c r="T14" s="178"/>
      <c r="U14" s="179">
        <f t="shared" si="4"/>
        <v>320</v>
      </c>
      <c r="V14" s="180">
        <v>1</v>
      </c>
      <c r="W14" s="180">
        <v>1</v>
      </c>
      <c r="X14" s="181">
        <v>1</v>
      </c>
      <c r="Y14" s="181">
        <v>1</v>
      </c>
      <c r="Z14" s="181">
        <v>1</v>
      </c>
      <c r="AA14" s="182"/>
      <c r="AB14" s="182"/>
      <c r="AC14" s="182"/>
      <c r="AD14" s="182"/>
      <c r="AE14" s="182"/>
      <c r="AF14" s="182"/>
      <c r="AG14" s="182"/>
      <c r="AH14" s="182"/>
      <c r="AI14" s="182"/>
      <c r="AJ14" s="183">
        <f t="shared" si="1"/>
        <v>5</v>
      </c>
      <c r="AK14" s="2">
        <v>7.5</v>
      </c>
      <c r="AL14" s="117"/>
      <c r="AM14" s="1"/>
      <c r="AN14" s="1"/>
      <c r="AO14" s="1"/>
      <c r="AP14" s="1"/>
      <c r="AQ14" s="1"/>
    </row>
    <row r="15" spans="1:43" ht="13.2" x14ac:dyDescent="0.25">
      <c r="A15" s="130" t="s">
        <v>67</v>
      </c>
      <c r="B15" s="131">
        <v>13</v>
      </c>
      <c r="C15" s="130" t="s">
        <v>287</v>
      </c>
      <c r="D15" s="132">
        <v>50</v>
      </c>
      <c r="E15" s="184">
        <v>5</v>
      </c>
      <c r="F15" s="132">
        <v>60</v>
      </c>
      <c r="G15" s="185">
        <v>30</v>
      </c>
      <c r="H15" s="133">
        <v>65</v>
      </c>
      <c r="I15" s="69">
        <v>40</v>
      </c>
      <c r="J15" s="133">
        <v>45</v>
      </c>
      <c r="K15" s="69">
        <v>25</v>
      </c>
      <c r="L15" s="135"/>
      <c r="M15" s="134"/>
      <c r="N15" s="135"/>
      <c r="O15" s="134"/>
      <c r="P15" s="135"/>
      <c r="Q15" s="134"/>
      <c r="R15" s="135"/>
      <c r="S15" s="134"/>
      <c r="T15" s="134"/>
      <c r="U15" s="136">
        <f t="shared" si="4"/>
        <v>320</v>
      </c>
      <c r="V15" s="67">
        <v>1</v>
      </c>
      <c r="W15" s="67">
        <v>1</v>
      </c>
      <c r="X15" s="69">
        <v>1</v>
      </c>
      <c r="Y15" s="69">
        <v>1</v>
      </c>
      <c r="Z15" s="69">
        <v>1</v>
      </c>
      <c r="AA15" s="134"/>
      <c r="AB15" s="134"/>
      <c r="AC15" s="134"/>
      <c r="AD15" s="134"/>
      <c r="AE15" s="134"/>
      <c r="AF15" s="134"/>
      <c r="AG15" s="134"/>
      <c r="AH15" s="134"/>
      <c r="AI15" s="134"/>
      <c r="AJ15" s="138">
        <f t="shared" si="1"/>
        <v>5</v>
      </c>
      <c r="AK15" s="2">
        <v>7.9</v>
      </c>
      <c r="AL15" s="117"/>
      <c r="AM15" s="1"/>
      <c r="AN15" s="1"/>
      <c r="AO15" s="1"/>
      <c r="AP15" s="1"/>
      <c r="AQ15" s="1"/>
    </row>
    <row r="16" spans="1:43" ht="13.2" x14ac:dyDescent="0.25">
      <c r="A16" s="130" t="s">
        <v>67</v>
      </c>
      <c r="B16" s="131">
        <v>14</v>
      </c>
      <c r="C16" s="130" t="s">
        <v>288</v>
      </c>
      <c r="D16" s="132">
        <v>50</v>
      </c>
      <c r="E16" s="184">
        <v>5</v>
      </c>
      <c r="F16" s="132">
        <v>60</v>
      </c>
      <c r="G16" s="185">
        <v>30</v>
      </c>
      <c r="H16" s="133">
        <v>65</v>
      </c>
      <c r="I16" s="69">
        <v>40</v>
      </c>
      <c r="J16" s="133">
        <v>45</v>
      </c>
      <c r="K16" s="69">
        <v>25</v>
      </c>
      <c r="L16" s="135"/>
      <c r="M16" s="134"/>
      <c r="N16" s="135"/>
      <c r="O16" s="134"/>
      <c r="P16" s="135"/>
      <c r="Q16" s="134"/>
      <c r="R16" s="135"/>
      <c r="S16" s="134"/>
      <c r="T16" s="134"/>
      <c r="U16" s="136">
        <f t="shared" si="4"/>
        <v>320</v>
      </c>
      <c r="V16" s="67">
        <v>1</v>
      </c>
      <c r="W16" s="67">
        <v>1</v>
      </c>
      <c r="X16" s="69">
        <v>1</v>
      </c>
      <c r="Y16" s="69">
        <v>1</v>
      </c>
      <c r="Z16" s="69">
        <v>1</v>
      </c>
      <c r="AA16" s="134"/>
      <c r="AB16" s="134"/>
      <c r="AC16" s="134"/>
      <c r="AD16" s="134"/>
      <c r="AE16" s="134"/>
      <c r="AF16" s="134"/>
      <c r="AG16" s="134"/>
      <c r="AH16" s="134"/>
      <c r="AI16" s="134"/>
      <c r="AJ16" s="138">
        <f t="shared" si="1"/>
        <v>5</v>
      </c>
      <c r="AK16" s="2">
        <v>7.25</v>
      </c>
      <c r="AL16" s="117"/>
      <c r="AM16" s="1"/>
      <c r="AN16" s="1"/>
      <c r="AO16" s="1"/>
      <c r="AP16" s="1"/>
      <c r="AQ16" s="1"/>
    </row>
    <row r="17" spans="1:43" ht="13.2" x14ac:dyDescent="0.25">
      <c r="A17" s="108" t="s">
        <v>67</v>
      </c>
      <c r="B17" s="109">
        <v>15</v>
      </c>
      <c r="C17" s="108" t="s">
        <v>289</v>
      </c>
      <c r="D17" s="186">
        <v>50</v>
      </c>
      <c r="E17" s="187">
        <v>5</v>
      </c>
      <c r="F17" s="188">
        <v>60</v>
      </c>
      <c r="G17" s="187">
        <v>5</v>
      </c>
      <c r="H17" s="150">
        <v>65</v>
      </c>
      <c r="I17" s="148">
        <v>35</v>
      </c>
      <c r="J17" s="150">
        <v>45</v>
      </c>
      <c r="K17" s="148">
        <v>25</v>
      </c>
      <c r="L17" s="189"/>
      <c r="M17" s="149"/>
      <c r="N17" s="189"/>
      <c r="O17" s="149"/>
      <c r="P17" s="189"/>
      <c r="Q17" s="149"/>
      <c r="R17" s="189"/>
      <c r="S17" s="149"/>
      <c r="T17" s="149"/>
      <c r="U17" s="115">
        <f t="shared" si="4"/>
        <v>290</v>
      </c>
      <c r="V17" s="77">
        <v>1</v>
      </c>
      <c r="W17" s="77">
        <v>2</v>
      </c>
      <c r="X17" s="111"/>
      <c r="Y17" s="78">
        <v>1</v>
      </c>
      <c r="Z17" s="78">
        <v>1</v>
      </c>
      <c r="AA17" s="111"/>
      <c r="AB17" s="111"/>
      <c r="AC17" s="111"/>
      <c r="AD17" s="111"/>
      <c r="AE17" s="111"/>
      <c r="AF17" s="111"/>
      <c r="AG17" s="111"/>
      <c r="AH17" s="111"/>
      <c r="AI17" s="111"/>
      <c r="AJ17" s="116">
        <f t="shared" si="1"/>
        <v>5</v>
      </c>
      <c r="AK17" s="2">
        <v>7.9</v>
      </c>
      <c r="AL17" s="117"/>
      <c r="AM17" s="1"/>
      <c r="AN17" s="1"/>
      <c r="AO17" s="1"/>
      <c r="AP17" s="1"/>
      <c r="AQ17" s="1"/>
    </row>
    <row r="18" spans="1:43" ht="13.2" x14ac:dyDescent="0.25">
      <c r="A18" s="108" t="s">
        <v>67</v>
      </c>
      <c r="B18" s="109">
        <v>16</v>
      </c>
      <c r="C18" s="108" t="s">
        <v>290</v>
      </c>
      <c r="D18" s="186">
        <v>50</v>
      </c>
      <c r="E18" s="187">
        <v>5</v>
      </c>
      <c r="F18" s="188">
        <v>60</v>
      </c>
      <c r="G18" s="187">
        <v>5</v>
      </c>
      <c r="H18" s="150">
        <v>65</v>
      </c>
      <c r="I18" s="148">
        <v>35</v>
      </c>
      <c r="J18" s="150">
        <v>45</v>
      </c>
      <c r="K18" s="148">
        <v>25</v>
      </c>
      <c r="L18" s="189"/>
      <c r="M18" s="149"/>
      <c r="N18" s="189"/>
      <c r="O18" s="149"/>
      <c r="P18" s="189"/>
      <c r="Q18" s="149"/>
      <c r="R18" s="189"/>
      <c r="S18" s="149"/>
      <c r="T18" s="149"/>
      <c r="U18" s="115">
        <f t="shared" si="4"/>
        <v>290</v>
      </c>
      <c r="V18" s="77">
        <v>1</v>
      </c>
      <c r="W18" s="78">
        <v>2</v>
      </c>
      <c r="X18" s="111"/>
      <c r="Y18" s="78">
        <v>1</v>
      </c>
      <c r="Z18" s="78">
        <v>1</v>
      </c>
      <c r="AA18" s="111"/>
      <c r="AB18" s="111"/>
      <c r="AC18" s="111"/>
      <c r="AD18" s="111"/>
      <c r="AE18" s="111"/>
      <c r="AF18" s="111"/>
      <c r="AG18" s="111"/>
      <c r="AH18" s="111"/>
      <c r="AI18" s="111"/>
      <c r="AJ18" s="116">
        <f t="shared" si="1"/>
        <v>5</v>
      </c>
      <c r="AK18" s="2">
        <v>7.75</v>
      </c>
      <c r="AL18" s="117"/>
      <c r="AM18" s="1"/>
      <c r="AN18" s="1"/>
      <c r="AO18" s="1"/>
      <c r="AP18" s="1"/>
      <c r="AQ18" s="1"/>
    </row>
    <row r="19" spans="1:43" ht="13.2" x14ac:dyDescent="0.25">
      <c r="A19" s="190" t="s">
        <v>67</v>
      </c>
      <c r="B19" s="191">
        <v>17</v>
      </c>
      <c r="C19" s="190" t="s">
        <v>291</v>
      </c>
      <c r="D19" s="192">
        <v>50</v>
      </c>
      <c r="E19" s="193">
        <v>10</v>
      </c>
      <c r="F19" s="192">
        <v>60</v>
      </c>
      <c r="G19" s="194">
        <v>35</v>
      </c>
      <c r="H19" s="195">
        <v>65</v>
      </c>
      <c r="I19" s="196">
        <v>40</v>
      </c>
      <c r="J19" s="195">
        <v>45</v>
      </c>
      <c r="K19" s="196">
        <v>30</v>
      </c>
      <c r="L19" s="197"/>
      <c r="M19" s="198"/>
      <c r="N19" s="197"/>
      <c r="O19" s="198"/>
      <c r="P19" s="197"/>
      <c r="Q19" s="198"/>
      <c r="R19" s="197"/>
      <c r="S19" s="198"/>
      <c r="T19" s="198"/>
      <c r="U19" s="199">
        <f t="shared" si="4"/>
        <v>335</v>
      </c>
      <c r="V19" s="200">
        <v>1</v>
      </c>
      <c r="W19" s="200">
        <v>1</v>
      </c>
      <c r="X19" s="196">
        <v>1</v>
      </c>
      <c r="Y19" s="196">
        <v>1</v>
      </c>
      <c r="Z19" s="196">
        <v>1</v>
      </c>
      <c r="AA19" s="198"/>
      <c r="AB19" s="198"/>
      <c r="AC19" s="198"/>
      <c r="AD19" s="198"/>
      <c r="AE19" s="198"/>
      <c r="AF19" s="198"/>
      <c r="AG19" s="198"/>
      <c r="AH19" s="198"/>
      <c r="AI19" s="198"/>
      <c r="AJ19" s="195">
        <f t="shared" si="1"/>
        <v>5</v>
      </c>
      <c r="AK19" s="2">
        <v>5</v>
      </c>
      <c r="AL19" s="117"/>
      <c r="AM19" s="1"/>
      <c r="AN19" s="1"/>
      <c r="AO19" s="1"/>
      <c r="AP19" s="1"/>
      <c r="AQ19" s="1"/>
    </row>
    <row r="20" spans="1:43" ht="13.2" x14ac:dyDescent="0.25">
      <c r="A20" s="190" t="s">
        <v>67</v>
      </c>
      <c r="B20" s="191">
        <v>18</v>
      </c>
      <c r="C20" s="190" t="s">
        <v>292</v>
      </c>
      <c r="D20" s="192">
        <v>50</v>
      </c>
      <c r="E20" s="193">
        <v>10</v>
      </c>
      <c r="F20" s="192">
        <v>60</v>
      </c>
      <c r="G20" s="194">
        <v>35</v>
      </c>
      <c r="H20" s="195">
        <v>65</v>
      </c>
      <c r="I20" s="196">
        <v>40</v>
      </c>
      <c r="J20" s="195">
        <v>45</v>
      </c>
      <c r="K20" s="196">
        <v>30</v>
      </c>
      <c r="L20" s="197"/>
      <c r="M20" s="198"/>
      <c r="N20" s="197"/>
      <c r="O20" s="198"/>
      <c r="P20" s="197"/>
      <c r="Q20" s="198"/>
      <c r="R20" s="197"/>
      <c r="S20" s="198"/>
      <c r="T20" s="198"/>
      <c r="U20" s="199">
        <f t="shared" si="4"/>
        <v>335</v>
      </c>
      <c r="V20" s="200">
        <v>1</v>
      </c>
      <c r="W20" s="200">
        <v>1</v>
      </c>
      <c r="X20" s="196">
        <v>1</v>
      </c>
      <c r="Y20" s="196">
        <v>1</v>
      </c>
      <c r="Z20" s="196">
        <v>1</v>
      </c>
      <c r="AA20" s="198"/>
      <c r="AB20" s="198"/>
      <c r="AC20" s="198"/>
      <c r="AD20" s="198"/>
      <c r="AE20" s="198"/>
      <c r="AF20" s="198"/>
      <c r="AG20" s="198"/>
      <c r="AH20" s="198"/>
      <c r="AI20" s="198"/>
      <c r="AJ20" s="195">
        <f t="shared" si="1"/>
        <v>5</v>
      </c>
      <c r="AK20" s="2">
        <v>5.5</v>
      </c>
      <c r="AL20" s="117"/>
      <c r="AM20" s="1"/>
      <c r="AN20" s="1"/>
      <c r="AO20" s="1"/>
      <c r="AP20" s="1"/>
      <c r="AQ20" s="1"/>
    </row>
    <row r="21" spans="1:43" ht="13.2" x14ac:dyDescent="0.25">
      <c r="A21" s="100" t="s">
        <v>67</v>
      </c>
      <c r="B21" s="151">
        <v>19</v>
      </c>
      <c r="C21" s="100" t="s">
        <v>293</v>
      </c>
      <c r="D21" s="152">
        <v>50</v>
      </c>
      <c r="E21" s="153">
        <v>5</v>
      </c>
      <c r="F21" s="152">
        <v>60</v>
      </c>
      <c r="G21" s="154">
        <v>30</v>
      </c>
      <c r="H21" s="155">
        <v>65</v>
      </c>
      <c r="I21" s="156">
        <v>35</v>
      </c>
      <c r="J21" s="155">
        <v>45</v>
      </c>
      <c r="K21" s="156">
        <v>25</v>
      </c>
      <c r="L21" s="155">
        <v>60</v>
      </c>
      <c r="M21" s="156">
        <v>25</v>
      </c>
      <c r="N21" s="155">
        <v>55</v>
      </c>
      <c r="O21" s="158"/>
      <c r="P21" s="157"/>
      <c r="Q21" s="158"/>
      <c r="R21" s="157"/>
      <c r="S21" s="158"/>
      <c r="T21" s="158"/>
      <c r="U21" s="159">
        <f t="shared" si="4"/>
        <v>455</v>
      </c>
      <c r="V21" s="160">
        <v>1</v>
      </c>
      <c r="W21" s="160">
        <v>1</v>
      </c>
      <c r="X21" s="156">
        <v>1</v>
      </c>
      <c r="Y21" s="156">
        <v>1</v>
      </c>
      <c r="Z21" s="158"/>
      <c r="AA21" s="158"/>
      <c r="AB21" s="156">
        <v>1</v>
      </c>
      <c r="AC21" s="156">
        <v>1</v>
      </c>
      <c r="AD21" s="158"/>
      <c r="AE21" s="156">
        <v>1</v>
      </c>
      <c r="AF21" s="158"/>
      <c r="AG21" s="158"/>
      <c r="AH21" s="158"/>
      <c r="AI21" s="158"/>
      <c r="AJ21" s="155">
        <f t="shared" si="1"/>
        <v>7</v>
      </c>
      <c r="AK21" s="2">
        <v>5.25</v>
      </c>
      <c r="AL21" s="117"/>
      <c r="AM21" s="1"/>
      <c r="AN21" s="1"/>
      <c r="AO21" s="1"/>
      <c r="AP21" s="1"/>
      <c r="AQ21" s="1"/>
    </row>
    <row r="22" spans="1:43" ht="13.2" x14ac:dyDescent="0.25">
      <c r="A22" s="100" t="s">
        <v>67</v>
      </c>
      <c r="B22" s="151">
        <v>20</v>
      </c>
      <c r="C22" s="100" t="s">
        <v>294</v>
      </c>
      <c r="D22" s="152">
        <v>50</v>
      </c>
      <c r="E22" s="153">
        <v>5</v>
      </c>
      <c r="F22" s="152">
        <v>60</v>
      </c>
      <c r="G22" s="154">
        <v>30</v>
      </c>
      <c r="H22" s="155">
        <v>65</v>
      </c>
      <c r="I22" s="156">
        <v>35</v>
      </c>
      <c r="J22" s="155">
        <v>45</v>
      </c>
      <c r="K22" s="156">
        <v>25</v>
      </c>
      <c r="L22" s="155">
        <v>60</v>
      </c>
      <c r="M22" s="156">
        <v>25</v>
      </c>
      <c r="N22" s="155">
        <v>55</v>
      </c>
      <c r="O22" s="158"/>
      <c r="P22" s="157"/>
      <c r="Q22" s="158"/>
      <c r="R22" s="157"/>
      <c r="S22" s="158"/>
      <c r="T22" s="158"/>
      <c r="U22" s="159">
        <f t="shared" si="4"/>
        <v>455</v>
      </c>
      <c r="V22" s="160">
        <v>1</v>
      </c>
      <c r="W22" s="160">
        <v>1</v>
      </c>
      <c r="X22" s="160">
        <v>1</v>
      </c>
      <c r="Y22" s="156">
        <v>1</v>
      </c>
      <c r="Z22" s="158"/>
      <c r="AA22" s="158"/>
      <c r="AB22" s="156">
        <v>1</v>
      </c>
      <c r="AC22" s="156">
        <v>1</v>
      </c>
      <c r="AD22" s="158"/>
      <c r="AE22" s="156">
        <v>1</v>
      </c>
      <c r="AF22" s="158"/>
      <c r="AG22" s="156">
        <v>1</v>
      </c>
      <c r="AH22" s="158"/>
      <c r="AI22" s="158"/>
      <c r="AJ22" s="155">
        <f t="shared" si="1"/>
        <v>8</v>
      </c>
      <c r="AK22" s="201">
        <v>2.25</v>
      </c>
      <c r="AL22" s="97">
        <v>7</v>
      </c>
      <c r="AM22" s="1"/>
      <c r="AN22" s="1"/>
      <c r="AO22" s="1"/>
      <c r="AP22" s="1"/>
      <c r="AQ22" s="1"/>
    </row>
    <row r="23" spans="1:43" ht="13.2" x14ac:dyDescent="0.25">
      <c r="A23" s="130" t="s">
        <v>58</v>
      </c>
      <c r="B23" s="131">
        <v>21</v>
      </c>
      <c r="C23" s="130" t="s">
        <v>60</v>
      </c>
      <c r="D23" s="132">
        <v>50</v>
      </c>
      <c r="E23" s="184">
        <v>5</v>
      </c>
      <c r="F23" s="133">
        <v>58</v>
      </c>
      <c r="G23" s="134"/>
      <c r="H23" s="133">
        <v>35</v>
      </c>
      <c r="I23" s="134"/>
      <c r="J23" s="133">
        <v>35</v>
      </c>
      <c r="K23" s="134"/>
      <c r="L23" s="133">
        <v>60</v>
      </c>
      <c r="M23" s="134"/>
      <c r="N23" s="133">
        <v>52</v>
      </c>
      <c r="O23" s="134"/>
      <c r="P23" s="133">
        <v>50</v>
      </c>
      <c r="Q23" s="134"/>
      <c r="R23" s="135"/>
      <c r="S23" s="134"/>
      <c r="T23" s="134"/>
      <c r="U23" s="136">
        <f t="shared" si="4"/>
        <v>345</v>
      </c>
      <c r="V23" s="67">
        <v>1</v>
      </c>
      <c r="W23" s="67">
        <v>1</v>
      </c>
      <c r="X23" s="137"/>
      <c r="Y23" s="69">
        <v>1</v>
      </c>
      <c r="Z23" s="134"/>
      <c r="AA23" s="134"/>
      <c r="AB23" s="69">
        <v>2</v>
      </c>
      <c r="AC23" s="134"/>
      <c r="AD23" s="69">
        <v>1</v>
      </c>
      <c r="AE23" s="69">
        <v>1</v>
      </c>
      <c r="AF23" s="134"/>
      <c r="AG23" s="69">
        <v>1</v>
      </c>
      <c r="AH23" s="134"/>
      <c r="AI23" s="134"/>
      <c r="AJ23" s="138">
        <f t="shared" si="1"/>
        <v>8</v>
      </c>
      <c r="AK23" s="2">
        <v>5.25</v>
      </c>
      <c r="AL23" s="117"/>
      <c r="AM23" s="1"/>
      <c r="AN23" s="1"/>
      <c r="AO23" s="1"/>
      <c r="AP23" s="1"/>
      <c r="AQ23" s="1"/>
    </row>
    <row r="24" spans="1:43" ht="13.2" x14ac:dyDescent="0.25">
      <c r="A24" s="130" t="s">
        <v>58</v>
      </c>
      <c r="B24" s="131">
        <v>22</v>
      </c>
      <c r="C24" s="130" t="s">
        <v>85</v>
      </c>
      <c r="D24" s="132">
        <v>50</v>
      </c>
      <c r="E24" s="184">
        <v>5</v>
      </c>
      <c r="F24" s="133">
        <v>58</v>
      </c>
      <c r="G24" s="134"/>
      <c r="H24" s="133">
        <v>35</v>
      </c>
      <c r="I24" s="134"/>
      <c r="J24" s="133">
        <v>35</v>
      </c>
      <c r="K24" s="134"/>
      <c r="L24" s="133">
        <v>60</v>
      </c>
      <c r="M24" s="134"/>
      <c r="N24" s="133">
        <v>52</v>
      </c>
      <c r="O24" s="134"/>
      <c r="P24" s="133">
        <v>50</v>
      </c>
      <c r="Q24" s="134"/>
      <c r="R24" s="135"/>
      <c r="S24" s="134"/>
      <c r="T24" s="134"/>
      <c r="U24" s="136">
        <f t="shared" si="4"/>
        <v>345</v>
      </c>
      <c r="V24" s="67">
        <v>1</v>
      </c>
      <c r="W24" s="69">
        <v>1</v>
      </c>
      <c r="X24" s="134"/>
      <c r="Y24" s="69">
        <v>1</v>
      </c>
      <c r="Z24" s="134"/>
      <c r="AA24" s="134"/>
      <c r="AB24" s="69">
        <v>2</v>
      </c>
      <c r="AC24" s="134"/>
      <c r="AD24" s="69">
        <v>1</v>
      </c>
      <c r="AE24" s="69">
        <v>1</v>
      </c>
      <c r="AF24" s="134"/>
      <c r="AG24" s="69">
        <v>1</v>
      </c>
      <c r="AH24" s="134"/>
      <c r="AI24" s="134"/>
      <c r="AJ24" s="138">
        <f t="shared" si="1"/>
        <v>8</v>
      </c>
      <c r="AK24" s="2">
        <v>7.25</v>
      </c>
      <c r="AL24" s="117"/>
      <c r="AM24" s="1"/>
      <c r="AN24" s="1"/>
      <c r="AO24" s="1"/>
      <c r="AP24" s="1"/>
      <c r="AQ24" s="1"/>
    </row>
    <row r="25" spans="1:43" ht="13.2" x14ac:dyDescent="0.25">
      <c r="A25" s="118" t="s">
        <v>67</v>
      </c>
      <c r="B25" s="119">
        <v>23</v>
      </c>
      <c r="C25" s="118" t="s">
        <v>295</v>
      </c>
      <c r="D25" s="202">
        <v>50</v>
      </c>
      <c r="E25" s="203">
        <v>10</v>
      </c>
      <c r="F25" s="202">
        <v>60</v>
      </c>
      <c r="G25" s="204">
        <v>35</v>
      </c>
      <c r="H25" s="205">
        <v>65</v>
      </c>
      <c r="I25" s="125">
        <v>40</v>
      </c>
      <c r="J25" s="205">
        <v>45</v>
      </c>
      <c r="K25" s="125">
        <v>30</v>
      </c>
      <c r="L25" s="205">
        <v>60</v>
      </c>
      <c r="M25" s="125">
        <v>30</v>
      </c>
      <c r="N25" s="205">
        <v>55</v>
      </c>
      <c r="O25" s="125">
        <v>25</v>
      </c>
      <c r="P25" s="205">
        <v>50</v>
      </c>
      <c r="Q25" s="125">
        <v>30</v>
      </c>
      <c r="R25" s="205">
        <v>50</v>
      </c>
      <c r="S25" s="125">
        <v>10</v>
      </c>
      <c r="T25" s="125">
        <v>25</v>
      </c>
      <c r="U25" s="206">
        <f t="shared" ref="U25:U26" si="5">SUM(D25:T25)</f>
        <v>670</v>
      </c>
      <c r="V25" s="207">
        <v>1</v>
      </c>
      <c r="W25" s="207">
        <v>1</v>
      </c>
      <c r="X25" s="208">
        <v>1</v>
      </c>
      <c r="Y25" s="208">
        <v>1</v>
      </c>
      <c r="Z25" s="208">
        <v>1</v>
      </c>
      <c r="AA25" s="209"/>
      <c r="AB25" s="208">
        <v>4</v>
      </c>
      <c r="AC25" s="209"/>
      <c r="AD25" s="209"/>
      <c r="AE25" s="209"/>
      <c r="AF25" s="209"/>
      <c r="AG25" s="209"/>
      <c r="AH25" s="209"/>
      <c r="AI25" s="209"/>
      <c r="AJ25" s="125">
        <f t="shared" si="1"/>
        <v>9</v>
      </c>
      <c r="AK25" s="2">
        <v>7</v>
      </c>
      <c r="AL25" s="117"/>
      <c r="AM25" s="1"/>
      <c r="AN25" s="1"/>
      <c r="AO25" s="1"/>
      <c r="AP25" s="1"/>
      <c r="AQ25" s="1"/>
    </row>
    <row r="26" spans="1:43" ht="13.2" x14ac:dyDescent="0.25">
      <c r="A26" s="118" t="s">
        <v>67</v>
      </c>
      <c r="B26" s="119">
        <v>24</v>
      </c>
      <c r="C26" s="118" t="s">
        <v>296</v>
      </c>
      <c r="D26" s="202">
        <v>50</v>
      </c>
      <c r="E26" s="203">
        <v>10</v>
      </c>
      <c r="F26" s="202">
        <v>60</v>
      </c>
      <c r="G26" s="204">
        <v>35</v>
      </c>
      <c r="H26" s="205">
        <v>65</v>
      </c>
      <c r="I26" s="125">
        <v>40</v>
      </c>
      <c r="J26" s="205">
        <v>45</v>
      </c>
      <c r="K26" s="125">
        <v>30</v>
      </c>
      <c r="L26" s="205">
        <v>60</v>
      </c>
      <c r="M26" s="125">
        <v>30</v>
      </c>
      <c r="N26" s="205">
        <v>55</v>
      </c>
      <c r="O26" s="125">
        <v>25</v>
      </c>
      <c r="P26" s="205">
        <v>50</v>
      </c>
      <c r="Q26" s="125">
        <v>30</v>
      </c>
      <c r="R26" s="205">
        <v>50</v>
      </c>
      <c r="S26" s="125">
        <v>10</v>
      </c>
      <c r="T26" s="125">
        <v>25</v>
      </c>
      <c r="U26" s="206">
        <f t="shared" si="5"/>
        <v>670</v>
      </c>
      <c r="V26" s="207">
        <v>1</v>
      </c>
      <c r="W26" s="207">
        <v>1</v>
      </c>
      <c r="X26" s="208">
        <v>1</v>
      </c>
      <c r="Y26" s="208">
        <v>1</v>
      </c>
      <c r="Z26" s="208">
        <v>1</v>
      </c>
      <c r="AA26" s="209"/>
      <c r="AB26" s="208">
        <v>4</v>
      </c>
      <c r="AC26" s="209"/>
      <c r="AD26" s="209"/>
      <c r="AE26" s="209"/>
      <c r="AF26" s="209"/>
      <c r="AG26" s="209"/>
      <c r="AH26" s="209"/>
      <c r="AI26" s="209"/>
      <c r="AJ26" s="125">
        <f t="shared" si="1"/>
        <v>9</v>
      </c>
      <c r="AK26" s="2">
        <v>8.25</v>
      </c>
      <c r="AL26" s="117"/>
      <c r="AM26" s="1"/>
      <c r="AN26" s="1"/>
      <c r="AO26" s="1"/>
      <c r="AP26" s="1"/>
      <c r="AQ26" s="1"/>
    </row>
    <row r="27" spans="1:43" ht="13.2" x14ac:dyDescent="0.25">
      <c r="A27" s="108" t="s">
        <v>67</v>
      </c>
      <c r="B27" s="109">
        <v>25</v>
      </c>
      <c r="C27" s="108" t="s">
        <v>297</v>
      </c>
      <c r="D27" s="110">
        <v>42</v>
      </c>
      <c r="E27" s="78">
        <v>5</v>
      </c>
      <c r="F27" s="113">
        <v>45</v>
      </c>
      <c r="G27" s="111"/>
      <c r="H27" s="113">
        <v>62</v>
      </c>
      <c r="I27" s="78">
        <v>30</v>
      </c>
      <c r="J27" s="113">
        <v>45</v>
      </c>
      <c r="K27" s="111"/>
      <c r="L27" s="114"/>
      <c r="M27" s="111"/>
      <c r="N27" s="113">
        <v>52</v>
      </c>
      <c r="O27" s="111"/>
      <c r="P27" s="114"/>
      <c r="Q27" s="111"/>
      <c r="R27" s="114"/>
      <c r="S27" s="111"/>
      <c r="T27" s="111"/>
      <c r="U27" s="210">
        <f t="shared" ref="U27:U37" si="6">SUM(D27:S27)</f>
        <v>281</v>
      </c>
      <c r="V27" s="111"/>
      <c r="W27" s="211"/>
      <c r="X27" s="78">
        <v>1</v>
      </c>
      <c r="Y27" s="78">
        <v>1</v>
      </c>
      <c r="Z27" s="111"/>
      <c r="AA27" s="111"/>
      <c r="AB27" s="78">
        <v>2</v>
      </c>
      <c r="AC27" s="111"/>
      <c r="AD27" s="111"/>
      <c r="AE27" s="78">
        <v>1</v>
      </c>
      <c r="AF27" s="111"/>
      <c r="AG27" s="111"/>
      <c r="AH27" s="111"/>
      <c r="AI27" s="111"/>
      <c r="AJ27" s="116">
        <f t="shared" si="1"/>
        <v>5</v>
      </c>
      <c r="AK27" s="2">
        <v>4.5</v>
      </c>
      <c r="AL27" s="117"/>
      <c r="AM27" s="1"/>
      <c r="AN27" s="1"/>
      <c r="AO27" s="1"/>
      <c r="AP27" s="1"/>
      <c r="AQ27" s="1"/>
    </row>
    <row r="28" spans="1:43" ht="13.2" x14ac:dyDescent="0.25">
      <c r="A28" s="108" t="s">
        <v>67</v>
      </c>
      <c r="B28" s="109">
        <v>26</v>
      </c>
      <c r="C28" s="108" t="s">
        <v>298</v>
      </c>
      <c r="D28" s="110">
        <v>42</v>
      </c>
      <c r="E28" s="78">
        <v>5</v>
      </c>
      <c r="F28" s="113">
        <v>45</v>
      </c>
      <c r="G28" s="111"/>
      <c r="H28" s="113">
        <v>62</v>
      </c>
      <c r="I28" s="78">
        <v>30</v>
      </c>
      <c r="J28" s="113">
        <v>45</v>
      </c>
      <c r="K28" s="111"/>
      <c r="L28" s="114"/>
      <c r="M28" s="111"/>
      <c r="N28" s="113">
        <v>52</v>
      </c>
      <c r="O28" s="111"/>
      <c r="P28" s="114"/>
      <c r="Q28" s="111"/>
      <c r="R28" s="114"/>
      <c r="S28" s="111"/>
      <c r="T28" s="111"/>
      <c r="U28" s="115">
        <f t="shared" si="6"/>
        <v>281</v>
      </c>
      <c r="V28" s="78">
        <v>1</v>
      </c>
      <c r="W28" s="211"/>
      <c r="X28" s="78">
        <v>1</v>
      </c>
      <c r="Y28" s="78">
        <v>1</v>
      </c>
      <c r="Z28" s="111"/>
      <c r="AA28" s="111"/>
      <c r="AB28" s="78">
        <v>2</v>
      </c>
      <c r="AC28" s="111"/>
      <c r="AD28" s="111"/>
      <c r="AE28" s="78">
        <v>1</v>
      </c>
      <c r="AF28" s="111"/>
      <c r="AG28" s="111"/>
      <c r="AH28" s="111"/>
      <c r="AI28" s="111"/>
      <c r="AJ28" s="116">
        <f t="shared" si="1"/>
        <v>6</v>
      </c>
      <c r="AK28" s="1"/>
      <c r="AL28" s="97">
        <v>3</v>
      </c>
      <c r="AM28" s="1"/>
      <c r="AN28" s="1"/>
      <c r="AO28" s="1"/>
      <c r="AP28" s="1"/>
      <c r="AQ28" s="1"/>
    </row>
    <row r="29" spans="1:43" ht="13.2" x14ac:dyDescent="0.25">
      <c r="A29" s="212" t="s">
        <v>67</v>
      </c>
      <c r="B29" s="200">
        <v>27</v>
      </c>
      <c r="C29" s="212" t="s">
        <v>299</v>
      </c>
      <c r="D29" s="213"/>
      <c r="E29" s="198"/>
      <c r="F29" s="197"/>
      <c r="G29" s="198"/>
      <c r="H29" s="197"/>
      <c r="I29" s="198"/>
      <c r="J29" s="197"/>
      <c r="K29" s="198"/>
      <c r="L29" s="197"/>
      <c r="M29" s="198"/>
      <c r="N29" s="197"/>
      <c r="O29" s="198"/>
      <c r="P29" s="197"/>
      <c r="Q29" s="198"/>
      <c r="R29" s="197"/>
      <c r="S29" s="198"/>
      <c r="T29" s="198"/>
      <c r="U29" s="214">
        <f t="shared" si="6"/>
        <v>0</v>
      </c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8"/>
      <c r="AG29" s="198"/>
      <c r="AH29" s="198"/>
      <c r="AI29" s="198"/>
      <c r="AJ29" s="195">
        <f t="shared" si="1"/>
        <v>0</v>
      </c>
      <c r="AK29" s="1"/>
      <c r="AL29" s="117"/>
      <c r="AM29" s="1"/>
      <c r="AN29" s="1"/>
      <c r="AO29" s="1"/>
      <c r="AP29" s="1"/>
      <c r="AQ29" s="1"/>
    </row>
    <row r="30" spans="1:43" ht="13.2" x14ac:dyDescent="0.25">
      <c r="A30" s="212" t="s">
        <v>67</v>
      </c>
      <c r="B30" s="200">
        <v>28</v>
      </c>
      <c r="C30" s="212" t="s">
        <v>300</v>
      </c>
      <c r="D30" s="213"/>
      <c r="E30" s="198"/>
      <c r="F30" s="197"/>
      <c r="G30" s="198"/>
      <c r="H30" s="197"/>
      <c r="I30" s="198"/>
      <c r="J30" s="197"/>
      <c r="K30" s="198"/>
      <c r="L30" s="197"/>
      <c r="M30" s="198"/>
      <c r="N30" s="197"/>
      <c r="O30" s="198"/>
      <c r="P30" s="197"/>
      <c r="Q30" s="198"/>
      <c r="R30" s="197"/>
      <c r="S30" s="198"/>
      <c r="T30" s="198"/>
      <c r="U30" s="214">
        <f t="shared" si="6"/>
        <v>0</v>
      </c>
      <c r="V30" s="198"/>
      <c r="W30" s="198"/>
      <c r="X30" s="198"/>
      <c r="Y30" s="198"/>
      <c r="Z30" s="198"/>
      <c r="AA30" s="198"/>
      <c r="AB30" s="198"/>
      <c r="AC30" s="198"/>
      <c r="AD30" s="198"/>
      <c r="AE30" s="198"/>
      <c r="AF30" s="198"/>
      <c r="AG30" s="198"/>
      <c r="AH30" s="198"/>
      <c r="AI30" s="198"/>
      <c r="AJ30" s="195">
        <f t="shared" si="1"/>
        <v>0</v>
      </c>
      <c r="AK30" s="1"/>
      <c r="AL30" s="117"/>
      <c r="AM30" s="1"/>
      <c r="AN30" s="1"/>
      <c r="AO30" s="1"/>
      <c r="AP30" s="1"/>
      <c r="AQ30" s="1"/>
    </row>
    <row r="31" spans="1:43" ht="13.2" x14ac:dyDescent="0.25">
      <c r="A31" s="212" t="s">
        <v>67</v>
      </c>
      <c r="B31" s="200">
        <v>29</v>
      </c>
      <c r="C31" s="212" t="s">
        <v>301</v>
      </c>
      <c r="D31" s="213"/>
      <c r="E31" s="198"/>
      <c r="F31" s="197"/>
      <c r="G31" s="198"/>
      <c r="H31" s="197"/>
      <c r="I31" s="198"/>
      <c r="J31" s="197"/>
      <c r="K31" s="198"/>
      <c r="L31" s="197"/>
      <c r="M31" s="198"/>
      <c r="N31" s="197"/>
      <c r="O31" s="198"/>
      <c r="P31" s="197"/>
      <c r="Q31" s="198"/>
      <c r="R31" s="197"/>
      <c r="S31" s="198"/>
      <c r="T31" s="198"/>
      <c r="U31" s="214">
        <f t="shared" si="6"/>
        <v>0</v>
      </c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5">
        <f t="shared" si="1"/>
        <v>0</v>
      </c>
      <c r="AK31" s="1"/>
      <c r="AL31" s="117"/>
      <c r="AM31" s="1"/>
      <c r="AN31" s="1"/>
      <c r="AO31" s="1"/>
      <c r="AP31" s="1"/>
      <c r="AQ31" s="1"/>
    </row>
    <row r="32" spans="1:43" ht="13.2" x14ac:dyDescent="0.25">
      <c r="A32" s="212" t="s">
        <v>67</v>
      </c>
      <c r="B32" s="200">
        <v>30</v>
      </c>
      <c r="C32" s="212" t="s">
        <v>302</v>
      </c>
      <c r="D32" s="213"/>
      <c r="E32" s="198"/>
      <c r="F32" s="197"/>
      <c r="G32" s="198"/>
      <c r="H32" s="197"/>
      <c r="I32" s="198"/>
      <c r="J32" s="197"/>
      <c r="K32" s="198"/>
      <c r="L32" s="197"/>
      <c r="M32" s="198"/>
      <c r="N32" s="197"/>
      <c r="O32" s="198"/>
      <c r="P32" s="197"/>
      <c r="Q32" s="198"/>
      <c r="R32" s="197"/>
      <c r="S32" s="198"/>
      <c r="T32" s="198"/>
      <c r="U32" s="214">
        <f t="shared" si="6"/>
        <v>0</v>
      </c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5">
        <f t="shared" si="1"/>
        <v>0</v>
      </c>
      <c r="AK32" s="1"/>
      <c r="AL32" s="117"/>
      <c r="AM32" s="1"/>
      <c r="AN32" s="1"/>
      <c r="AO32" s="1"/>
      <c r="AP32" s="1"/>
      <c r="AQ32" s="1"/>
    </row>
    <row r="33" spans="1:43" ht="13.2" x14ac:dyDescent="0.25">
      <c r="A33" s="212" t="s">
        <v>67</v>
      </c>
      <c r="B33" s="200">
        <v>31</v>
      </c>
      <c r="C33" s="212" t="s">
        <v>303</v>
      </c>
      <c r="D33" s="213"/>
      <c r="E33" s="198"/>
      <c r="F33" s="197"/>
      <c r="G33" s="198"/>
      <c r="H33" s="197"/>
      <c r="I33" s="198"/>
      <c r="J33" s="197"/>
      <c r="K33" s="198"/>
      <c r="L33" s="197"/>
      <c r="M33" s="198"/>
      <c r="N33" s="197"/>
      <c r="O33" s="198"/>
      <c r="P33" s="197"/>
      <c r="Q33" s="198"/>
      <c r="R33" s="197"/>
      <c r="S33" s="198"/>
      <c r="T33" s="198"/>
      <c r="U33" s="214">
        <f t="shared" si="6"/>
        <v>0</v>
      </c>
      <c r="V33" s="198"/>
      <c r="W33" s="198"/>
      <c r="X33" s="198"/>
      <c r="Y33" s="198"/>
      <c r="Z33" s="198"/>
      <c r="AA33" s="198"/>
      <c r="AB33" s="198"/>
      <c r="AC33" s="198"/>
      <c r="AD33" s="198"/>
      <c r="AE33" s="198"/>
      <c r="AF33" s="198"/>
      <c r="AG33" s="198"/>
      <c r="AH33" s="198"/>
      <c r="AI33" s="198"/>
      <c r="AJ33" s="195">
        <f t="shared" si="1"/>
        <v>0</v>
      </c>
      <c r="AK33" s="1"/>
      <c r="AL33" s="117"/>
      <c r="AM33" s="1"/>
      <c r="AN33" s="1"/>
      <c r="AO33" s="1"/>
      <c r="AP33" s="1"/>
      <c r="AQ33" s="1"/>
    </row>
    <row r="34" spans="1:43" ht="13.2" x14ac:dyDescent="0.25">
      <c r="A34" s="212" t="s">
        <v>67</v>
      </c>
      <c r="B34" s="200">
        <v>32</v>
      </c>
      <c r="C34" s="212" t="s">
        <v>304</v>
      </c>
      <c r="D34" s="213"/>
      <c r="E34" s="198"/>
      <c r="F34" s="197"/>
      <c r="G34" s="198"/>
      <c r="H34" s="197"/>
      <c r="I34" s="198"/>
      <c r="J34" s="197"/>
      <c r="K34" s="198"/>
      <c r="L34" s="197"/>
      <c r="M34" s="198"/>
      <c r="N34" s="197"/>
      <c r="O34" s="198"/>
      <c r="P34" s="197"/>
      <c r="Q34" s="198"/>
      <c r="R34" s="197"/>
      <c r="S34" s="198"/>
      <c r="T34" s="198"/>
      <c r="U34" s="214">
        <f t="shared" si="6"/>
        <v>0</v>
      </c>
      <c r="V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198"/>
      <c r="AH34" s="198"/>
      <c r="AI34" s="198"/>
      <c r="AJ34" s="195">
        <f t="shared" si="1"/>
        <v>0</v>
      </c>
      <c r="AK34" s="1"/>
      <c r="AL34" s="117"/>
      <c r="AM34" s="1"/>
      <c r="AN34" s="1"/>
      <c r="AO34" s="1"/>
      <c r="AP34" s="1"/>
      <c r="AQ34" s="1"/>
    </row>
    <row r="35" spans="1:43" ht="13.2" x14ac:dyDescent="0.25">
      <c r="A35" s="212" t="s">
        <v>67</v>
      </c>
      <c r="B35" s="200">
        <v>33</v>
      </c>
      <c r="C35" s="212" t="s">
        <v>305</v>
      </c>
      <c r="D35" s="213"/>
      <c r="E35" s="198"/>
      <c r="F35" s="197"/>
      <c r="G35" s="198"/>
      <c r="H35" s="197"/>
      <c r="I35" s="198"/>
      <c r="J35" s="197"/>
      <c r="K35" s="198"/>
      <c r="L35" s="197"/>
      <c r="M35" s="198"/>
      <c r="N35" s="197"/>
      <c r="O35" s="198"/>
      <c r="P35" s="197"/>
      <c r="Q35" s="198"/>
      <c r="R35" s="197"/>
      <c r="S35" s="198"/>
      <c r="T35" s="198"/>
      <c r="U35" s="214">
        <f t="shared" si="6"/>
        <v>0</v>
      </c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5">
        <f t="shared" si="1"/>
        <v>0</v>
      </c>
      <c r="AK35" s="1"/>
      <c r="AL35" s="117"/>
      <c r="AM35" s="1"/>
      <c r="AN35" s="1"/>
      <c r="AO35" s="1"/>
      <c r="AP35" s="1"/>
      <c r="AQ35" s="1"/>
    </row>
    <row r="36" spans="1:43" ht="13.2" x14ac:dyDescent="0.25">
      <c r="A36" s="212" t="s">
        <v>67</v>
      </c>
      <c r="B36" s="200">
        <v>34</v>
      </c>
      <c r="C36" s="212" t="s">
        <v>306</v>
      </c>
      <c r="D36" s="213"/>
      <c r="E36" s="198"/>
      <c r="F36" s="197"/>
      <c r="G36" s="198"/>
      <c r="H36" s="197"/>
      <c r="I36" s="198"/>
      <c r="J36" s="197"/>
      <c r="K36" s="198"/>
      <c r="L36" s="197"/>
      <c r="M36" s="198"/>
      <c r="N36" s="197"/>
      <c r="O36" s="198"/>
      <c r="P36" s="197"/>
      <c r="Q36" s="198"/>
      <c r="R36" s="197"/>
      <c r="S36" s="198"/>
      <c r="T36" s="198"/>
      <c r="U36" s="214">
        <f t="shared" si="6"/>
        <v>0</v>
      </c>
      <c r="V36" s="198"/>
      <c r="W36" s="198"/>
      <c r="X36" s="198"/>
      <c r="Y36" s="198"/>
      <c r="Z36" s="198"/>
      <c r="AA36" s="198"/>
      <c r="AB36" s="198"/>
      <c r="AC36" s="198"/>
      <c r="AD36" s="198"/>
      <c r="AE36" s="198"/>
      <c r="AF36" s="198"/>
      <c r="AG36" s="198"/>
      <c r="AH36" s="198"/>
      <c r="AI36" s="198"/>
      <c r="AJ36" s="195">
        <f t="shared" si="1"/>
        <v>0</v>
      </c>
      <c r="AK36" s="1"/>
      <c r="AL36" s="117"/>
      <c r="AM36" s="1"/>
      <c r="AN36" s="1"/>
      <c r="AO36" s="1"/>
      <c r="AP36" s="1"/>
      <c r="AQ36" s="1"/>
    </row>
    <row r="37" spans="1:43" ht="13.2" x14ac:dyDescent="0.25">
      <c r="A37" s="212" t="s">
        <v>67</v>
      </c>
      <c r="B37" s="200">
        <v>35</v>
      </c>
      <c r="C37" s="198" t="s">
        <v>307</v>
      </c>
      <c r="D37" s="197"/>
      <c r="E37" s="198"/>
      <c r="F37" s="197"/>
      <c r="G37" s="198"/>
      <c r="H37" s="197"/>
      <c r="I37" s="198"/>
      <c r="J37" s="197"/>
      <c r="K37" s="198"/>
      <c r="L37" s="197"/>
      <c r="M37" s="198"/>
      <c r="N37" s="197"/>
      <c r="O37" s="198"/>
      <c r="P37" s="197"/>
      <c r="Q37" s="198"/>
      <c r="R37" s="197"/>
      <c r="S37" s="198"/>
      <c r="T37" s="198"/>
      <c r="U37" s="214">
        <f t="shared" si="6"/>
        <v>0</v>
      </c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5">
        <f t="shared" si="1"/>
        <v>0</v>
      </c>
      <c r="AK37" s="1"/>
      <c r="AL37" s="117"/>
      <c r="AM37" s="1"/>
      <c r="AN37" s="1"/>
      <c r="AO37" s="1"/>
      <c r="AP37" s="1"/>
      <c r="AQ37" s="1"/>
    </row>
    <row r="38" spans="1:43" ht="13.2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L38" s="3">
        <f>COUNTIF(AL3:AL37,"&gt;0")</f>
        <v>2</v>
      </c>
    </row>
    <row r="39" spans="1:43" ht="13.2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L39" s="3"/>
    </row>
    <row r="40" spans="1:43" ht="13.2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L40" s="3"/>
    </row>
    <row r="41" spans="1:43" ht="13.2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L41" s="3"/>
    </row>
    <row r="42" spans="1:43" ht="13.2" x14ac:dyDescent="0.25">
      <c r="A42" s="107"/>
      <c r="B42" s="107"/>
      <c r="C42" s="107"/>
      <c r="D42" s="107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3"/>
    </row>
    <row r="43" spans="1:43" ht="13.2" x14ac:dyDescent="0.25">
      <c r="A43" s="107"/>
      <c r="B43" s="145"/>
      <c r="C43" s="107"/>
      <c r="D43" s="107"/>
      <c r="E43" s="1"/>
      <c r="F43" s="1"/>
      <c r="G43" s="107"/>
      <c r="H43" s="10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3"/>
    </row>
    <row r="44" spans="1:43" ht="13.2" x14ac:dyDescent="0.25">
      <c r="A44" s="107"/>
      <c r="B44" s="266" t="s">
        <v>308</v>
      </c>
      <c r="C44" s="107"/>
      <c r="D44" s="107"/>
      <c r="E44" s="1"/>
      <c r="F44" s="1"/>
      <c r="G44" s="107"/>
      <c r="H44" s="10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3"/>
    </row>
    <row r="45" spans="1:43" ht="13.2" x14ac:dyDescent="0.25">
      <c r="A45" s="107"/>
      <c r="B45" s="262"/>
      <c r="C45" s="107"/>
      <c r="D45" s="107"/>
      <c r="E45" s="1"/>
      <c r="F45" s="1"/>
      <c r="G45" s="107"/>
      <c r="H45" s="10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3"/>
    </row>
    <row r="46" spans="1:43" ht="13.2" x14ac:dyDescent="0.25">
      <c r="A46" s="107"/>
      <c r="B46" s="262"/>
      <c r="C46" s="107"/>
      <c r="D46" s="107"/>
      <c r="E46" s="1"/>
      <c r="F46" s="1"/>
      <c r="G46" s="107"/>
      <c r="H46" s="10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3"/>
    </row>
    <row r="47" spans="1:43" ht="13.2" x14ac:dyDescent="0.25">
      <c r="A47" s="107"/>
      <c r="B47" s="107"/>
      <c r="C47" s="107"/>
      <c r="D47" s="107"/>
      <c r="E47" s="1"/>
      <c r="F47" s="1"/>
      <c r="G47" s="107"/>
      <c r="H47" s="10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3"/>
    </row>
    <row r="48" spans="1:43" ht="13.2" x14ac:dyDescent="0.25">
      <c r="A48" s="107"/>
      <c r="B48" s="107"/>
      <c r="C48" s="107"/>
      <c r="D48" s="107"/>
      <c r="E48" s="1"/>
      <c r="F48" s="1"/>
      <c r="G48" s="107"/>
      <c r="H48" s="10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3"/>
    </row>
    <row r="49" spans="1:38" ht="13.2" x14ac:dyDescent="0.25">
      <c r="A49" s="107"/>
      <c r="B49" s="107"/>
      <c r="C49" s="107"/>
      <c r="D49" s="107"/>
      <c r="E49" s="1"/>
      <c r="F49" s="1"/>
      <c r="G49" s="107"/>
      <c r="H49" s="10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3"/>
    </row>
    <row r="50" spans="1:38" ht="13.2" x14ac:dyDescent="0.25">
      <c r="A50" s="107"/>
      <c r="B50" s="107"/>
      <c r="C50" s="107"/>
      <c r="D50" s="107"/>
      <c r="E50" s="1"/>
      <c r="F50" s="1"/>
      <c r="G50" s="107"/>
      <c r="H50" s="10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3"/>
    </row>
    <row r="51" spans="1:38" ht="13.2" x14ac:dyDescent="0.25">
      <c r="A51" s="107"/>
      <c r="B51" s="107"/>
      <c r="C51" s="107"/>
      <c r="D51" s="107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3"/>
    </row>
    <row r="52" spans="1:38" ht="13.2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L52" s="3"/>
    </row>
    <row r="53" spans="1:38" ht="13.2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L53" s="3"/>
    </row>
    <row r="54" spans="1:38" ht="13.2" x14ac:dyDescent="0.25">
      <c r="A54" s="107"/>
      <c r="B54" s="107"/>
      <c r="C54" s="107"/>
      <c r="D54" s="107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3"/>
    </row>
    <row r="55" spans="1:38" ht="13.2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L55" s="3"/>
    </row>
    <row r="56" spans="1:38" ht="13.2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L56" s="3"/>
    </row>
    <row r="57" spans="1:38" ht="13.2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L57" s="3"/>
    </row>
    <row r="58" spans="1:38" ht="13.2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L58" s="3"/>
    </row>
    <row r="59" spans="1:38" ht="13.2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L59" s="3"/>
    </row>
    <row r="60" spans="1:38" ht="13.2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L60" s="3"/>
    </row>
    <row r="61" spans="1:38" ht="13.2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L61" s="3"/>
    </row>
    <row r="62" spans="1:38" ht="13.2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L62" s="3"/>
    </row>
    <row r="63" spans="1:38" ht="13.2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L63" s="3"/>
    </row>
    <row r="64" spans="1:38" ht="13.2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L64" s="3"/>
    </row>
    <row r="65" spans="1:38" ht="13.2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L65" s="3"/>
    </row>
    <row r="66" spans="1:38" ht="13.2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L66" s="3"/>
    </row>
    <row r="67" spans="1:38" ht="13.2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L67" s="3"/>
    </row>
    <row r="68" spans="1:38" ht="13.2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L68" s="3"/>
    </row>
    <row r="69" spans="1:38" ht="13.2" x14ac:dyDescent="0.25">
      <c r="A69" s="107"/>
      <c r="B69" s="107"/>
      <c r="C69" s="107"/>
      <c r="D69" s="107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3"/>
    </row>
    <row r="70" spans="1:38" ht="13.2" x14ac:dyDescent="0.25">
      <c r="A70" s="107"/>
      <c r="B70" s="107"/>
      <c r="C70" s="107"/>
      <c r="D70" s="107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3"/>
    </row>
    <row r="71" spans="1:38" ht="13.2" x14ac:dyDescent="0.25">
      <c r="A71" s="107"/>
      <c r="B71" s="107"/>
      <c r="C71" s="107"/>
      <c r="D71" s="10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3"/>
    </row>
    <row r="72" spans="1:38" ht="13.2" x14ac:dyDescent="0.25">
      <c r="A72" s="107"/>
      <c r="B72" s="107"/>
      <c r="C72" s="107"/>
      <c r="D72" s="10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3"/>
    </row>
    <row r="73" spans="1:38" ht="13.2" x14ac:dyDescent="0.25">
      <c r="A73" s="107"/>
      <c r="B73" s="107"/>
      <c r="C73" s="107"/>
      <c r="D73" s="10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3"/>
    </row>
    <row r="74" spans="1:38" ht="13.2" x14ac:dyDescent="0.25">
      <c r="A74" s="107"/>
      <c r="B74" s="107"/>
      <c r="C74" s="107"/>
      <c r="D74" s="107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3"/>
    </row>
    <row r="75" spans="1:38" ht="13.2" x14ac:dyDescent="0.25">
      <c r="A75" s="107"/>
      <c r="B75" s="107"/>
      <c r="C75" s="107"/>
      <c r="D75" s="107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3"/>
    </row>
    <row r="76" spans="1:38" ht="13.2" x14ac:dyDescent="0.25">
      <c r="A76" s="107"/>
      <c r="B76" s="107"/>
      <c r="C76" s="107"/>
      <c r="D76" s="107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3"/>
    </row>
    <row r="77" spans="1:38" ht="13.2" x14ac:dyDescent="0.25">
      <c r="A77" s="107"/>
      <c r="B77" s="107"/>
      <c r="C77" s="107"/>
      <c r="D77" s="107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3"/>
    </row>
    <row r="78" spans="1:38" ht="13.2" x14ac:dyDescent="0.25">
      <c r="A78" s="107"/>
      <c r="B78" s="107"/>
      <c r="C78" s="107"/>
      <c r="D78" s="107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3"/>
    </row>
    <row r="79" spans="1:38" ht="13.2" x14ac:dyDescent="0.25">
      <c r="A79" s="107"/>
      <c r="B79" s="107"/>
      <c r="C79" s="107"/>
      <c r="D79" s="107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3"/>
    </row>
    <row r="80" spans="1:38" ht="13.2" x14ac:dyDescent="0.25">
      <c r="A80" s="107"/>
      <c r="B80" s="107"/>
      <c r="C80" s="107"/>
      <c r="D80" s="107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3"/>
    </row>
    <row r="81" spans="1:38" ht="13.2" x14ac:dyDescent="0.25">
      <c r="A81" s="107"/>
      <c r="B81" s="107"/>
      <c r="C81" s="107"/>
      <c r="D81" s="107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3"/>
    </row>
    <row r="82" spans="1:38" ht="13.2" x14ac:dyDescent="0.25">
      <c r="A82" s="107"/>
      <c r="B82" s="107"/>
      <c r="C82" s="107"/>
      <c r="D82" s="107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3"/>
    </row>
    <row r="83" spans="1:38" ht="13.2" x14ac:dyDescent="0.25">
      <c r="A83" s="107"/>
      <c r="B83" s="107"/>
      <c r="C83" s="107"/>
      <c r="D83" s="107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3"/>
    </row>
    <row r="84" spans="1:38" ht="13.2" x14ac:dyDescent="0.25">
      <c r="A84" s="107"/>
      <c r="B84" s="107"/>
      <c r="C84" s="107"/>
      <c r="D84" s="107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3"/>
    </row>
    <row r="85" spans="1:38" ht="13.2" x14ac:dyDescent="0.25">
      <c r="A85" s="107"/>
      <c r="B85" s="107"/>
      <c r="C85" s="107"/>
      <c r="D85" s="107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3"/>
    </row>
    <row r="86" spans="1:38" ht="13.2" x14ac:dyDescent="0.25">
      <c r="A86" s="107"/>
      <c r="B86" s="107"/>
      <c r="C86" s="107"/>
      <c r="D86" s="107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3"/>
    </row>
    <row r="87" spans="1:38" ht="13.2" x14ac:dyDescent="0.25">
      <c r="A87" s="107"/>
      <c r="B87" s="107"/>
      <c r="C87" s="107"/>
      <c r="D87" s="107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3"/>
    </row>
    <row r="88" spans="1:38" ht="13.2" x14ac:dyDescent="0.25">
      <c r="A88" s="107"/>
      <c r="B88" s="107"/>
      <c r="C88" s="107"/>
      <c r="D88" s="107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3"/>
    </row>
    <row r="89" spans="1:38" ht="13.2" x14ac:dyDescent="0.25">
      <c r="A89" s="107"/>
      <c r="B89" s="107"/>
      <c r="C89" s="107"/>
      <c r="D89" s="107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3"/>
    </row>
    <row r="90" spans="1:38" ht="13.2" x14ac:dyDescent="0.25">
      <c r="A90" s="107"/>
      <c r="B90" s="107"/>
      <c r="C90" s="107"/>
      <c r="D90" s="107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3"/>
    </row>
    <row r="91" spans="1:38" ht="13.2" x14ac:dyDescent="0.25">
      <c r="A91" s="107"/>
      <c r="B91" s="107"/>
      <c r="C91" s="107"/>
      <c r="D91" s="107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3"/>
    </row>
    <row r="92" spans="1:38" ht="13.2" x14ac:dyDescent="0.25">
      <c r="A92" s="107"/>
      <c r="B92" s="107"/>
      <c r="C92" s="107"/>
      <c r="D92" s="107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3"/>
    </row>
    <row r="93" spans="1:38" ht="13.2" x14ac:dyDescent="0.25">
      <c r="A93" s="107"/>
      <c r="B93" s="107"/>
      <c r="C93" s="107"/>
      <c r="D93" s="107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3"/>
    </row>
    <row r="94" spans="1:38" ht="13.2" x14ac:dyDescent="0.25">
      <c r="A94" s="107"/>
      <c r="B94" s="107"/>
      <c r="C94" s="107"/>
      <c r="D94" s="107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3"/>
    </row>
    <row r="95" spans="1:38" ht="13.2" x14ac:dyDescent="0.25">
      <c r="A95" s="107"/>
      <c r="B95" s="107"/>
      <c r="C95" s="107"/>
      <c r="D95" s="107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3"/>
    </row>
    <row r="96" spans="1:38" ht="13.2" x14ac:dyDescent="0.25">
      <c r="A96" s="107"/>
      <c r="B96" s="107"/>
      <c r="C96" s="107"/>
      <c r="D96" s="107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3"/>
    </row>
    <row r="97" spans="1:38" ht="13.2" x14ac:dyDescent="0.25">
      <c r="A97" s="107"/>
      <c r="B97" s="107"/>
      <c r="C97" s="107"/>
      <c r="D97" s="107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3"/>
    </row>
    <row r="98" spans="1:38" ht="13.2" x14ac:dyDescent="0.25">
      <c r="A98" s="107"/>
      <c r="B98" s="107"/>
      <c r="C98" s="107"/>
      <c r="D98" s="107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3"/>
    </row>
    <row r="99" spans="1:38" ht="13.2" x14ac:dyDescent="0.25">
      <c r="A99" s="107"/>
      <c r="B99" s="107"/>
      <c r="C99" s="107"/>
      <c r="D99" s="107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3"/>
    </row>
    <row r="100" spans="1:38" ht="13.2" x14ac:dyDescent="0.25">
      <c r="A100" s="107"/>
      <c r="B100" s="107"/>
      <c r="C100" s="107"/>
      <c r="D100" s="107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3"/>
    </row>
    <row r="101" spans="1:38" ht="13.2" x14ac:dyDescent="0.25">
      <c r="A101" s="107"/>
      <c r="B101" s="107"/>
      <c r="C101" s="107"/>
      <c r="D101" s="107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3"/>
    </row>
    <row r="102" spans="1:38" ht="13.2" x14ac:dyDescent="0.25">
      <c r="A102" s="107"/>
      <c r="B102" s="107"/>
      <c r="C102" s="107"/>
      <c r="D102" s="107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3"/>
    </row>
    <row r="103" spans="1:38" ht="13.2" x14ac:dyDescent="0.25">
      <c r="A103" s="107"/>
      <c r="B103" s="107"/>
      <c r="C103" s="107"/>
      <c r="D103" s="107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3"/>
    </row>
    <row r="104" spans="1:38" ht="13.2" x14ac:dyDescent="0.25">
      <c r="A104" s="107"/>
      <c r="B104" s="107"/>
      <c r="C104" s="107"/>
      <c r="D104" s="107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3"/>
    </row>
    <row r="105" spans="1:38" ht="13.2" x14ac:dyDescent="0.25">
      <c r="A105" s="107"/>
      <c r="B105" s="107"/>
      <c r="C105" s="107"/>
      <c r="D105" s="10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3"/>
    </row>
    <row r="106" spans="1:38" ht="13.2" x14ac:dyDescent="0.25">
      <c r="A106" s="107"/>
      <c r="B106" s="107"/>
      <c r="C106" s="107"/>
      <c r="D106" s="107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3"/>
    </row>
    <row r="107" spans="1:38" ht="13.2" x14ac:dyDescent="0.25">
      <c r="A107" s="107"/>
      <c r="B107" s="107"/>
      <c r="C107" s="107"/>
      <c r="D107" s="107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3"/>
    </row>
    <row r="108" spans="1:38" ht="13.2" x14ac:dyDescent="0.25">
      <c r="A108" s="107"/>
      <c r="B108" s="107"/>
      <c r="C108" s="107"/>
      <c r="D108" s="107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3"/>
    </row>
    <row r="109" spans="1:38" ht="13.2" x14ac:dyDescent="0.25">
      <c r="A109" s="107"/>
      <c r="B109" s="107"/>
      <c r="C109" s="107"/>
      <c r="D109" s="107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3"/>
    </row>
    <row r="110" spans="1:38" ht="13.2" x14ac:dyDescent="0.25">
      <c r="A110" s="107"/>
      <c r="B110" s="107"/>
      <c r="C110" s="107"/>
      <c r="D110" s="107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3"/>
    </row>
    <row r="111" spans="1:38" ht="13.2" x14ac:dyDescent="0.25">
      <c r="A111" s="107"/>
      <c r="B111" s="107"/>
      <c r="C111" s="107"/>
      <c r="D111" s="107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3"/>
    </row>
    <row r="112" spans="1:38" ht="13.2" x14ac:dyDescent="0.25">
      <c r="A112" s="107"/>
      <c r="B112" s="107"/>
      <c r="C112" s="107"/>
      <c r="D112" s="107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3"/>
    </row>
    <row r="113" spans="1:38" ht="13.2" x14ac:dyDescent="0.25">
      <c r="A113" s="107"/>
      <c r="B113" s="107"/>
      <c r="C113" s="107"/>
      <c r="D113" s="107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3"/>
    </row>
    <row r="114" spans="1:38" ht="13.2" x14ac:dyDescent="0.25">
      <c r="A114" s="107"/>
      <c r="B114" s="107"/>
      <c r="C114" s="107"/>
      <c r="D114" s="107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3"/>
    </row>
    <row r="115" spans="1:38" ht="13.2" hidden="1" x14ac:dyDescent="0.25">
      <c r="A115" s="107"/>
      <c r="B115" s="107"/>
      <c r="C115" s="107"/>
      <c r="D115" s="107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3"/>
    </row>
    <row r="116" spans="1:38" ht="13.2" hidden="1" x14ac:dyDescent="0.25">
      <c r="A116" s="107"/>
      <c r="B116" s="107"/>
      <c r="C116" s="107"/>
      <c r="D116" s="107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3"/>
    </row>
    <row r="117" spans="1:38" ht="13.2" hidden="1" x14ac:dyDescent="0.25">
      <c r="A117" s="107"/>
      <c r="B117" s="107"/>
      <c r="C117" s="107"/>
      <c r="D117" s="107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3"/>
    </row>
    <row r="118" spans="1:38" ht="13.2" hidden="1" x14ac:dyDescent="0.25">
      <c r="A118" s="107"/>
      <c r="B118" s="107"/>
      <c r="C118" s="107"/>
      <c r="D118" s="107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3"/>
    </row>
    <row r="119" spans="1:38" ht="13.2" hidden="1" x14ac:dyDescent="0.25">
      <c r="A119" s="107"/>
      <c r="B119" s="107"/>
      <c r="C119" s="107"/>
      <c r="D119" s="107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3"/>
    </row>
    <row r="120" spans="1:38" ht="13.2" hidden="1" x14ac:dyDescent="0.25">
      <c r="A120" s="107"/>
      <c r="B120" s="107"/>
      <c r="C120" s="107"/>
      <c r="D120" s="107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3"/>
    </row>
    <row r="121" spans="1:38" ht="13.2" hidden="1" x14ac:dyDescent="0.25">
      <c r="A121" s="107"/>
      <c r="B121" s="107"/>
      <c r="C121" s="107"/>
      <c r="D121" s="107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3"/>
    </row>
    <row r="122" spans="1:38" ht="13.2" hidden="1" x14ac:dyDescent="0.25">
      <c r="A122" s="107"/>
      <c r="B122" s="107"/>
      <c r="C122" s="107"/>
      <c r="D122" s="107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3"/>
    </row>
    <row r="123" spans="1:38" ht="13.2" hidden="1" x14ac:dyDescent="0.25">
      <c r="A123" s="107"/>
      <c r="B123" s="107"/>
      <c r="C123" s="107"/>
      <c r="D123" s="107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3"/>
    </row>
    <row r="124" spans="1:38" ht="13.2" hidden="1" x14ac:dyDescent="0.25">
      <c r="A124" s="107"/>
      <c r="B124" s="107"/>
      <c r="C124" s="107"/>
      <c r="D124" s="107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3"/>
    </row>
    <row r="125" spans="1:38" ht="13.2" hidden="1" x14ac:dyDescent="0.25">
      <c r="A125" s="107"/>
      <c r="B125" s="107"/>
      <c r="C125" s="107"/>
      <c r="D125" s="107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3"/>
    </row>
    <row r="126" spans="1:38" ht="13.2" hidden="1" x14ac:dyDescent="0.25">
      <c r="A126" s="107"/>
      <c r="B126" s="107"/>
      <c r="C126" s="107"/>
      <c r="D126" s="107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3"/>
    </row>
    <row r="127" spans="1:38" ht="13.2" hidden="1" x14ac:dyDescent="0.25">
      <c r="A127" s="107"/>
      <c r="B127" s="107"/>
      <c r="C127" s="107"/>
      <c r="D127" s="107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3"/>
    </row>
    <row r="128" spans="1:38" ht="13.2" hidden="1" x14ac:dyDescent="0.25">
      <c r="A128" s="107"/>
      <c r="B128" s="107"/>
      <c r="C128" s="107"/>
      <c r="D128" s="107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3"/>
    </row>
    <row r="129" spans="1:38" ht="13.2" hidden="1" x14ac:dyDescent="0.25">
      <c r="A129" s="107"/>
      <c r="B129" s="107"/>
      <c r="C129" s="107"/>
      <c r="D129" s="107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3"/>
    </row>
    <row r="130" spans="1:38" ht="13.2" hidden="1" x14ac:dyDescent="0.25">
      <c r="A130" s="107"/>
      <c r="B130" s="107"/>
      <c r="C130" s="107"/>
      <c r="D130" s="107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3"/>
    </row>
    <row r="131" spans="1:38" ht="13.2" hidden="1" x14ac:dyDescent="0.25">
      <c r="A131" s="107"/>
      <c r="B131" s="107"/>
      <c r="C131" s="107"/>
      <c r="D131" s="107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3"/>
    </row>
    <row r="132" spans="1:38" ht="13.2" hidden="1" x14ac:dyDescent="0.25">
      <c r="A132" s="107"/>
      <c r="B132" s="107"/>
      <c r="C132" s="107"/>
      <c r="D132" s="107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3"/>
    </row>
    <row r="133" spans="1:38" ht="13.2" hidden="1" x14ac:dyDescent="0.25">
      <c r="A133" s="107"/>
      <c r="B133" s="107"/>
      <c r="C133" s="107"/>
      <c r="D133" s="107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3"/>
    </row>
    <row r="134" spans="1:38" ht="13.2" hidden="1" x14ac:dyDescent="0.25">
      <c r="A134" s="107"/>
      <c r="B134" s="107"/>
      <c r="C134" s="107"/>
      <c r="D134" s="107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3"/>
    </row>
    <row r="135" spans="1:38" ht="13.2" hidden="1" x14ac:dyDescent="0.25">
      <c r="A135" s="107"/>
      <c r="B135" s="107"/>
      <c r="C135" s="107"/>
      <c r="D135" s="107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3"/>
    </row>
    <row r="136" spans="1:38" ht="13.2" hidden="1" x14ac:dyDescent="0.25">
      <c r="A136" s="107"/>
      <c r="B136" s="107"/>
      <c r="C136" s="107"/>
      <c r="D136" s="107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3"/>
    </row>
    <row r="137" spans="1:38" ht="13.2" hidden="1" x14ac:dyDescent="0.25">
      <c r="A137" s="107"/>
      <c r="B137" s="107"/>
      <c r="C137" s="107"/>
      <c r="D137" s="107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3"/>
    </row>
    <row r="138" spans="1:38" ht="13.2" hidden="1" x14ac:dyDescent="0.25">
      <c r="A138" s="107"/>
      <c r="B138" s="107"/>
      <c r="C138" s="107"/>
      <c r="D138" s="107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3"/>
    </row>
    <row r="139" spans="1:38" ht="13.2" hidden="1" x14ac:dyDescent="0.25">
      <c r="A139" s="107"/>
      <c r="B139" s="107"/>
      <c r="C139" s="107"/>
      <c r="D139" s="107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3"/>
    </row>
    <row r="140" spans="1:38" ht="13.2" hidden="1" x14ac:dyDescent="0.25">
      <c r="A140" s="107"/>
      <c r="B140" s="107"/>
      <c r="C140" s="107"/>
      <c r="D140" s="107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3"/>
    </row>
    <row r="141" spans="1:38" ht="13.2" hidden="1" x14ac:dyDescent="0.25">
      <c r="A141" s="107"/>
      <c r="B141" s="107"/>
      <c r="C141" s="107"/>
      <c r="D141" s="107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3"/>
    </row>
    <row r="142" spans="1:38" ht="13.2" hidden="1" x14ac:dyDescent="0.25">
      <c r="A142" s="107"/>
      <c r="B142" s="107"/>
      <c r="C142" s="107"/>
      <c r="D142" s="107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3"/>
    </row>
    <row r="143" spans="1:38" ht="13.2" hidden="1" x14ac:dyDescent="0.25">
      <c r="A143" s="107"/>
      <c r="B143" s="107"/>
      <c r="C143" s="107"/>
      <c r="D143" s="107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3"/>
    </row>
    <row r="144" spans="1:38" ht="13.2" hidden="1" x14ac:dyDescent="0.25">
      <c r="A144" s="107"/>
      <c r="B144" s="107"/>
      <c r="C144" s="107"/>
      <c r="D144" s="107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3"/>
    </row>
    <row r="145" spans="1:38" ht="13.2" hidden="1" x14ac:dyDescent="0.25">
      <c r="A145" s="107"/>
      <c r="B145" s="107"/>
      <c r="C145" s="107"/>
      <c r="D145" s="107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3"/>
    </row>
    <row r="146" spans="1:38" ht="13.2" hidden="1" x14ac:dyDescent="0.25">
      <c r="A146" s="107"/>
      <c r="B146" s="107"/>
      <c r="C146" s="107"/>
      <c r="D146" s="107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3"/>
    </row>
    <row r="147" spans="1:38" ht="13.2" hidden="1" x14ac:dyDescent="0.25">
      <c r="A147" s="107"/>
      <c r="B147" s="107"/>
      <c r="C147" s="107"/>
      <c r="D147" s="107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3"/>
    </row>
    <row r="148" spans="1:38" ht="13.2" hidden="1" x14ac:dyDescent="0.25">
      <c r="A148" s="107"/>
      <c r="B148" s="107"/>
      <c r="C148" s="107"/>
      <c r="D148" s="107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3"/>
    </row>
    <row r="149" spans="1:38" ht="13.2" hidden="1" x14ac:dyDescent="0.25">
      <c r="A149" s="107"/>
      <c r="B149" s="107"/>
      <c r="C149" s="107"/>
      <c r="D149" s="107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3"/>
    </row>
    <row r="150" spans="1:38" ht="13.2" hidden="1" x14ac:dyDescent="0.25">
      <c r="A150" s="107"/>
      <c r="B150" s="107"/>
      <c r="C150" s="107"/>
      <c r="D150" s="107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3"/>
    </row>
    <row r="151" spans="1:38" ht="13.2" hidden="1" x14ac:dyDescent="0.25">
      <c r="A151" s="107"/>
      <c r="B151" s="107"/>
      <c r="C151" s="107"/>
      <c r="D151" s="107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3"/>
    </row>
    <row r="152" spans="1:38" ht="13.2" hidden="1" x14ac:dyDescent="0.25">
      <c r="A152" s="107"/>
      <c r="B152" s="107"/>
      <c r="C152" s="107"/>
      <c r="D152" s="107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3"/>
    </row>
    <row r="153" spans="1:38" ht="13.2" hidden="1" x14ac:dyDescent="0.25">
      <c r="A153" s="107"/>
      <c r="B153" s="107"/>
      <c r="C153" s="107"/>
      <c r="D153" s="107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3"/>
    </row>
    <row r="154" spans="1:38" ht="13.2" hidden="1" x14ac:dyDescent="0.25">
      <c r="A154" s="107"/>
      <c r="B154" s="107"/>
      <c r="C154" s="107"/>
      <c r="D154" s="107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3"/>
    </row>
    <row r="155" spans="1:38" ht="13.2" hidden="1" x14ac:dyDescent="0.25">
      <c r="A155" s="107"/>
      <c r="B155" s="107"/>
      <c r="C155" s="107"/>
      <c r="D155" s="107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3"/>
    </row>
    <row r="156" spans="1:38" ht="13.2" hidden="1" x14ac:dyDescent="0.25">
      <c r="A156" s="107"/>
      <c r="B156" s="107"/>
      <c r="C156" s="107"/>
      <c r="D156" s="107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3"/>
    </row>
    <row r="157" spans="1:38" ht="13.2" hidden="1" x14ac:dyDescent="0.25">
      <c r="A157" s="107"/>
      <c r="B157" s="107"/>
      <c r="C157" s="107"/>
      <c r="D157" s="107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3"/>
    </row>
    <row r="158" spans="1:38" ht="13.2" hidden="1" x14ac:dyDescent="0.25">
      <c r="A158" s="107"/>
      <c r="B158" s="107"/>
      <c r="C158" s="107"/>
      <c r="D158" s="107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3"/>
    </row>
    <row r="159" spans="1:38" ht="13.2" hidden="1" x14ac:dyDescent="0.25">
      <c r="A159" s="107"/>
      <c r="B159" s="107"/>
      <c r="C159" s="107"/>
      <c r="D159" s="10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3"/>
    </row>
    <row r="160" spans="1:38" ht="13.2" hidden="1" x14ac:dyDescent="0.25">
      <c r="A160" s="107"/>
      <c r="B160" s="107"/>
      <c r="C160" s="107"/>
      <c r="D160" s="107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3"/>
    </row>
    <row r="161" spans="1:38" ht="13.2" hidden="1" x14ac:dyDescent="0.25">
      <c r="A161" s="107"/>
      <c r="B161" s="107"/>
      <c r="C161" s="107"/>
      <c r="D161" s="107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3"/>
    </row>
    <row r="162" spans="1:38" ht="13.2" hidden="1" x14ac:dyDescent="0.25">
      <c r="A162" s="107"/>
      <c r="B162" s="107"/>
      <c r="C162" s="107"/>
      <c r="D162" s="107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3"/>
    </row>
    <row r="163" spans="1:38" ht="13.2" hidden="1" x14ac:dyDescent="0.25">
      <c r="A163" s="107"/>
      <c r="B163" s="107"/>
      <c r="C163" s="107"/>
      <c r="D163" s="107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3"/>
    </row>
    <row r="164" spans="1:38" ht="13.2" hidden="1" x14ac:dyDescent="0.25">
      <c r="A164" s="107"/>
      <c r="B164" s="107"/>
      <c r="C164" s="107"/>
      <c r="D164" s="107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3"/>
    </row>
    <row r="165" spans="1:38" ht="13.2" hidden="1" x14ac:dyDescent="0.25">
      <c r="A165" s="107"/>
      <c r="B165" s="107"/>
      <c r="C165" s="107"/>
      <c r="D165" s="107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3"/>
    </row>
    <row r="166" spans="1:38" ht="13.2" hidden="1" x14ac:dyDescent="0.25">
      <c r="A166" s="107"/>
      <c r="B166" s="107"/>
      <c r="C166" s="107"/>
      <c r="D166" s="107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3"/>
    </row>
    <row r="167" spans="1:38" ht="13.2" hidden="1" x14ac:dyDescent="0.25">
      <c r="A167" s="107"/>
      <c r="B167" s="107"/>
      <c r="C167" s="107"/>
      <c r="D167" s="107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3"/>
    </row>
    <row r="168" spans="1:38" ht="13.2" hidden="1" x14ac:dyDescent="0.25">
      <c r="A168" s="107"/>
      <c r="B168" s="107"/>
      <c r="C168" s="107"/>
      <c r="D168" s="107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3"/>
    </row>
    <row r="169" spans="1:38" ht="13.2" hidden="1" x14ac:dyDescent="0.25">
      <c r="A169" s="107"/>
      <c r="B169" s="107"/>
      <c r="C169" s="107"/>
      <c r="D169" s="107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3"/>
    </row>
    <row r="170" spans="1:38" ht="13.2" hidden="1" x14ac:dyDescent="0.25">
      <c r="A170" s="107"/>
      <c r="B170" s="107"/>
      <c r="C170" s="107"/>
      <c r="D170" s="107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3"/>
    </row>
    <row r="171" spans="1:38" ht="13.2" hidden="1" x14ac:dyDescent="0.25">
      <c r="A171" s="107"/>
      <c r="B171" s="107"/>
      <c r="C171" s="107"/>
      <c r="D171" s="107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3"/>
    </row>
    <row r="172" spans="1:38" ht="13.2" hidden="1" x14ac:dyDescent="0.25">
      <c r="A172" s="107"/>
      <c r="B172" s="107"/>
      <c r="C172" s="107"/>
      <c r="D172" s="107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3"/>
    </row>
    <row r="173" spans="1:38" ht="13.2" hidden="1" x14ac:dyDescent="0.25">
      <c r="A173" s="107"/>
      <c r="B173" s="107"/>
      <c r="C173" s="107"/>
      <c r="D173" s="107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3"/>
    </row>
    <row r="174" spans="1:38" ht="13.2" hidden="1" x14ac:dyDescent="0.25">
      <c r="A174" s="107"/>
      <c r="B174" s="107"/>
      <c r="C174" s="107"/>
      <c r="D174" s="107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3"/>
    </row>
    <row r="175" spans="1:38" ht="13.2" hidden="1" x14ac:dyDescent="0.25">
      <c r="A175" s="107"/>
      <c r="B175" s="107"/>
      <c r="C175" s="107"/>
      <c r="D175" s="107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3"/>
    </row>
    <row r="176" spans="1:38" ht="13.2" hidden="1" x14ac:dyDescent="0.25">
      <c r="A176" s="107"/>
      <c r="B176" s="107"/>
      <c r="C176" s="107"/>
      <c r="D176" s="107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3"/>
    </row>
    <row r="177" spans="1:38" ht="13.2" hidden="1" x14ac:dyDescent="0.25">
      <c r="A177" s="107"/>
      <c r="B177" s="107"/>
      <c r="C177" s="107"/>
      <c r="D177" s="107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3"/>
    </row>
    <row r="178" spans="1:38" ht="13.2" hidden="1" x14ac:dyDescent="0.25">
      <c r="A178" s="107"/>
      <c r="B178" s="107"/>
      <c r="C178" s="107"/>
      <c r="D178" s="107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3"/>
    </row>
    <row r="179" spans="1:38" ht="13.2" hidden="1" x14ac:dyDescent="0.25">
      <c r="A179" s="107"/>
      <c r="B179" s="107"/>
      <c r="C179" s="107"/>
      <c r="D179" s="107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3"/>
    </row>
    <row r="180" spans="1:38" ht="13.2" hidden="1" x14ac:dyDescent="0.25">
      <c r="A180" s="107"/>
      <c r="B180" s="107"/>
      <c r="C180" s="107"/>
      <c r="D180" s="107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3"/>
    </row>
    <row r="181" spans="1:38" ht="13.2" hidden="1" x14ac:dyDescent="0.25">
      <c r="A181" s="107"/>
      <c r="B181" s="107"/>
      <c r="C181" s="107"/>
      <c r="D181" s="107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3"/>
    </row>
    <row r="182" spans="1:38" ht="13.2" hidden="1" x14ac:dyDescent="0.25">
      <c r="A182" s="107"/>
      <c r="B182" s="107"/>
      <c r="C182" s="107"/>
      <c r="D182" s="107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3"/>
    </row>
    <row r="183" spans="1:38" ht="13.2" hidden="1" x14ac:dyDescent="0.25">
      <c r="A183" s="107"/>
      <c r="B183" s="107"/>
      <c r="C183" s="107"/>
      <c r="D183" s="107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3"/>
    </row>
    <row r="184" spans="1:38" ht="13.2" hidden="1" x14ac:dyDescent="0.25">
      <c r="A184" s="107"/>
      <c r="B184" s="107"/>
      <c r="C184" s="107"/>
      <c r="D184" s="107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3"/>
    </row>
    <row r="185" spans="1:38" ht="13.2" hidden="1" x14ac:dyDescent="0.25">
      <c r="A185" s="107"/>
      <c r="B185" s="107"/>
      <c r="C185" s="107"/>
      <c r="D185" s="107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3"/>
    </row>
    <row r="186" spans="1:38" ht="13.2" hidden="1" x14ac:dyDescent="0.25">
      <c r="A186" s="107"/>
      <c r="B186" s="107"/>
      <c r="C186" s="107"/>
      <c r="D186" s="107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3"/>
    </row>
    <row r="187" spans="1:38" ht="13.2" hidden="1" x14ac:dyDescent="0.25">
      <c r="A187" s="107"/>
      <c r="B187" s="107"/>
      <c r="C187" s="107"/>
      <c r="D187" s="107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3"/>
    </row>
    <row r="188" spans="1:38" ht="13.2" hidden="1" x14ac:dyDescent="0.25">
      <c r="A188" s="107"/>
      <c r="B188" s="107"/>
      <c r="C188" s="107"/>
      <c r="D188" s="107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3"/>
    </row>
    <row r="189" spans="1:38" ht="13.2" hidden="1" x14ac:dyDescent="0.25">
      <c r="A189" s="107"/>
      <c r="B189" s="107"/>
      <c r="C189" s="107"/>
      <c r="D189" s="107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3"/>
    </row>
    <row r="190" spans="1:38" ht="13.2" hidden="1" x14ac:dyDescent="0.25">
      <c r="A190" s="107"/>
      <c r="B190" s="107"/>
      <c r="C190" s="107"/>
      <c r="D190" s="107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3"/>
    </row>
    <row r="191" spans="1:38" ht="13.2" hidden="1" x14ac:dyDescent="0.25">
      <c r="A191" s="107"/>
      <c r="B191" s="107"/>
      <c r="C191" s="107"/>
      <c r="D191" s="107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3"/>
    </row>
    <row r="192" spans="1:38" ht="13.2" hidden="1" x14ac:dyDescent="0.25">
      <c r="A192" s="107"/>
      <c r="B192" s="107"/>
      <c r="C192" s="107"/>
      <c r="D192" s="107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3"/>
    </row>
    <row r="193" spans="1:38" ht="13.2" hidden="1" x14ac:dyDescent="0.25">
      <c r="A193" s="107"/>
      <c r="B193" s="107"/>
      <c r="C193" s="107"/>
      <c r="D193" s="107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3"/>
    </row>
    <row r="194" spans="1:38" ht="13.2" hidden="1" x14ac:dyDescent="0.25">
      <c r="A194" s="107"/>
      <c r="B194" s="107"/>
      <c r="C194" s="107"/>
      <c r="D194" s="107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3"/>
    </row>
    <row r="195" spans="1:38" ht="13.2" hidden="1" x14ac:dyDescent="0.25">
      <c r="A195" s="107"/>
      <c r="B195" s="107"/>
      <c r="C195" s="107"/>
      <c r="D195" s="107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3"/>
    </row>
    <row r="196" spans="1:38" ht="13.2" hidden="1" x14ac:dyDescent="0.25">
      <c r="A196" s="107"/>
      <c r="B196" s="107"/>
      <c r="C196" s="107"/>
      <c r="D196" s="107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3"/>
    </row>
    <row r="197" spans="1:38" ht="13.2" hidden="1" x14ac:dyDescent="0.25">
      <c r="A197" s="107"/>
      <c r="B197" s="107"/>
      <c r="C197" s="107"/>
      <c r="D197" s="107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3"/>
    </row>
    <row r="198" spans="1:38" ht="13.2" hidden="1" x14ac:dyDescent="0.25">
      <c r="A198" s="107"/>
      <c r="B198" s="107"/>
      <c r="C198" s="107"/>
      <c r="D198" s="107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3"/>
    </row>
    <row r="199" spans="1:38" ht="13.2" hidden="1" x14ac:dyDescent="0.25">
      <c r="A199" s="107"/>
      <c r="B199" s="107"/>
      <c r="C199" s="107"/>
      <c r="D199" s="107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3"/>
    </row>
    <row r="200" spans="1:38" ht="13.2" hidden="1" x14ac:dyDescent="0.25">
      <c r="A200" s="107"/>
      <c r="B200" s="107"/>
      <c r="C200" s="107"/>
      <c r="D200" s="107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3"/>
    </row>
    <row r="201" spans="1:38" ht="13.2" hidden="1" x14ac:dyDescent="0.25">
      <c r="A201" s="107"/>
      <c r="B201" s="107"/>
      <c r="C201" s="107"/>
      <c r="D201" s="107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3"/>
    </row>
    <row r="202" spans="1:38" ht="13.2" hidden="1" x14ac:dyDescent="0.25">
      <c r="A202" s="107"/>
      <c r="B202" s="107"/>
      <c r="C202" s="107"/>
      <c r="D202" s="107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3"/>
    </row>
    <row r="203" spans="1:38" ht="13.2" hidden="1" x14ac:dyDescent="0.25">
      <c r="A203" s="107"/>
      <c r="B203" s="107"/>
      <c r="C203" s="107"/>
      <c r="D203" s="107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3"/>
    </row>
    <row r="204" spans="1:38" ht="13.2" hidden="1" x14ac:dyDescent="0.25">
      <c r="A204" s="107"/>
      <c r="B204" s="107"/>
      <c r="C204" s="107"/>
      <c r="D204" s="107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3"/>
    </row>
    <row r="205" spans="1:38" ht="13.2" hidden="1" x14ac:dyDescent="0.25">
      <c r="A205" s="107"/>
      <c r="B205" s="107"/>
      <c r="C205" s="107"/>
      <c r="D205" s="107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3"/>
    </row>
    <row r="206" spans="1:38" ht="13.2" hidden="1" x14ac:dyDescent="0.25">
      <c r="A206" s="107"/>
      <c r="B206" s="107"/>
      <c r="C206" s="107"/>
      <c r="D206" s="107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3"/>
    </row>
    <row r="207" spans="1:38" ht="13.2" hidden="1" x14ac:dyDescent="0.25">
      <c r="A207" s="107"/>
      <c r="B207" s="107"/>
      <c r="C207" s="107"/>
      <c r="D207" s="107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3"/>
    </row>
    <row r="208" spans="1:38" ht="13.2" hidden="1" x14ac:dyDescent="0.25">
      <c r="A208" s="107"/>
      <c r="B208" s="107"/>
      <c r="C208" s="107"/>
      <c r="D208" s="107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3"/>
    </row>
    <row r="209" spans="1:38" ht="13.2" hidden="1" x14ac:dyDescent="0.25">
      <c r="A209" s="107"/>
      <c r="B209" s="107"/>
      <c r="C209" s="107"/>
      <c r="D209" s="107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3"/>
    </row>
    <row r="210" spans="1:38" ht="13.2" hidden="1" x14ac:dyDescent="0.25">
      <c r="A210" s="107"/>
      <c r="B210" s="107"/>
      <c r="C210" s="107"/>
      <c r="D210" s="107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3"/>
    </row>
    <row r="211" spans="1:38" ht="13.2" hidden="1" x14ac:dyDescent="0.25">
      <c r="A211" s="107"/>
      <c r="B211" s="107"/>
      <c r="C211" s="107"/>
      <c r="D211" s="107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3"/>
    </row>
    <row r="212" spans="1:38" ht="13.2" hidden="1" x14ac:dyDescent="0.25">
      <c r="A212" s="107"/>
      <c r="B212" s="107"/>
      <c r="C212" s="107"/>
      <c r="D212" s="107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3"/>
    </row>
    <row r="213" spans="1:38" ht="13.2" hidden="1" x14ac:dyDescent="0.25">
      <c r="A213" s="107"/>
      <c r="B213" s="107"/>
      <c r="C213" s="107"/>
      <c r="D213" s="107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3"/>
    </row>
    <row r="214" spans="1:38" ht="13.2" hidden="1" x14ac:dyDescent="0.25">
      <c r="A214" s="107"/>
      <c r="B214" s="107"/>
      <c r="C214" s="107"/>
      <c r="D214" s="107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3"/>
    </row>
    <row r="215" spans="1:38" ht="13.2" hidden="1" x14ac:dyDescent="0.25">
      <c r="A215" s="107"/>
      <c r="B215" s="107"/>
      <c r="C215" s="107"/>
      <c r="D215" s="107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3"/>
    </row>
    <row r="216" spans="1:38" ht="13.2" hidden="1" x14ac:dyDescent="0.25">
      <c r="A216" s="107"/>
      <c r="B216" s="107"/>
      <c r="C216" s="107"/>
      <c r="D216" s="107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3"/>
    </row>
    <row r="217" spans="1:38" ht="13.2" hidden="1" x14ac:dyDescent="0.25">
      <c r="A217" s="107"/>
      <c r="B217" s="107"/>
      <c r="C217" s="107"/>
      <c r="D217" s="107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3"/>
    </row>
    <row r="218" spans="1:38" ht="13.2" hidden="1" x14ac:dyDescent="0.25">
      <c r="A218" s="107"/>
      <c r="B218" s="107"/>
      <c r="C218" s="107"/>
      <c r="D218" s="107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3"/>
    </row>
    <row r="219" spans="1:38" ht="13.2" hidden="1" x14ac:dyDescent="0.25">
      <c r="A219" s="107"/>
      <c r="B219" s="107"/>
      <c r="C219" s="107"/>
      <c r="D219" s="107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3"/>
    </row>
    <row r="220" spans="1:38" ht="13.2" hidden="1" x14ac:dyDescent="0.25">
      <c r="A220" s="107"/>
      <c r="B220" s="107"/>
      <c r="C220" s="107"/>
      <c r="D220" s="107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3"/>
    </row>
    <row r="221" spans="1:38" ht="13.2" hidden="1" x14ac:dyDescent="0.25">
      <c r="A221" s="107"/>
      <c r="B221" s="107"/>
      <c r="C221" s="107"/>
      <c r="D221" s="107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3"/>
    </row>
    <row r="222" spans="1:38" ht="13.2" hidden="1" x14ac:dyDescent="0.25">
      <c r="A222" s="107"/>
      <c r="B222" s="107"/>
      <c r="C222" s="107"/>
      <c r="D222" s="107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3"/>
    </row>
    <row r="223" spans="1:38" ht="13.2" hidden="1" x14ac:dyDescent="0.25">
      <c r="A223" s="107"/>
      <c r="B223" s="107"/>
      <c r="C223" s="107"/>
      <c r="D223" s="107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3"/>
    </row>
    <row r="224" spans="1:38" ht="13.2" hidden="1" x14ac:dyDescent="0.25">
      <c r="A224" s="107"/>
      <c r="B224" s="107"/>
      <c r="C224" s="107"/>
      <c r="D224" s="107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3"/>
    </row>
    <row r="225" spans="1:38" ht="13.2" hidden="1" x14ac:dyDescent="0.25">
      <c r="A225" s="107"/>
      <c r="B225" s="107"/>
      <c r="C225" s="107"/>
      <c r="D225" s="107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3"/>
    </row>
    <row r="226" spans="1:38" ht="13.2" hidden="1" x14ac:dyDescent="0.25">
      <c r="A226" s="107"/>
      <c r="B226" s="107"/>
      <c r="C226" s="107"/>
      <c r="D226" s="107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3"/>
    </row>
    <row r="227" spans="1:38" ht="13.2" hidden="1" x14ac:dyDescent="0.25">
      <c r="A227" s="107"/>
      <c r="B227" s="107"/>
      <c r="C227" s="107"/>
      <c r="D227" s="107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3"/>
    </row>
    <row r="228" spans="1:38" ht="13.2" hidden="1" x14ac:dyDescent="0.25">
      <c r="A228" s="107"/>
      <c r="B228" s="107"/>
      <c r="C228" s="107"/>
      <c r="D228" s="107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3"/>
    </row>
    <row r="229" spans="1:38" ht="13.2" hidden="1" x14ac:dyDescent="0.25">
      <c r="A229" s="107"/>
      <c r="B229" s="107"/>
      <c r="C229" s="107"/>
      <c r="D229" s="107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3"/>
    </row>
    <row r="230" spans="1:38" ht="13.2" hidden="1" x14ac:dyDescent="0.25">
      <c r="A230" s="107"/>
      <c r="B230" s="107"/>
      <c r="C230" s="107"/>
      <c r="D230" s="107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3"/>
    </row>
    <row r="231" spans="1:38" ht="13.2" hidden="1" x14ac:dyDescent="0.25">
      <c r="A231" s="107"/>
      <c r="B231" s="107"/>
      <c r="C231" s="107"/>
      <c r="D231" s="107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3"/>
    </row>
    <row r="232" spans="1:38" ht="13.2" hidden="1" x14ac:dyDescent="0.25">
      <c r="A232" s="107"/>
      <c r="B232" s="107"/>
      <c r="C232" s="107"/>
      <c r="D232" s="107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3"/>
    </row>
    <row r="233" spans="1:38" ht="13.2" hidden="1" x14ac:dyDescent="0.25">
      <c r="A233" s="107"/>
      <c r="B233" s="107"/>
      <c r="C233" s="107"/>
      <c r="D233" s="107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3"/>
    </row>
    <row r="234" spans="1:38" ht="13.2" hidden="1" x14ac:dyDescent="0.25">
      <c r="A234" s="107"/>
      <c r="B234" s="107"/>
      <c r="C234" s="107"/>
      <c r="D234" s="107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3"/>
    </row>
    <row r="235" spans="1:38" ht="13.2" hidden="1" x14ac:dyDescent="0.25">
      <c r="A235" s="107"/>
      <c r="B235" s="107"/>
      <c r="C235" s="107"/>
      <c r="D235" s="107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3"/>
    </row>
    <row r="236" spans="1:38" ht="13.2" hidden="1" x14ac:dyDescent="0.25">
      <c r="A236" s="107"/>
      <c r="B236" s="107"/>
      <c r="C236" s="107"/>
      <c r="D236" s="107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3"/>
    </row>
    <row r="237" spans="1:38" ht="13.2" hidden="1" x14ac:dyDescent="0.25">
      <c r="A237" s="107"/>
      <c r="B237" s="107"/>
      <c r="C237" s="107"/>
      <c r="D237" s="107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3"/>
    </row>
    <row r="238" spans="1:38" ht="13.2" hidden="1" x14ac:dyDescent="0.25">
      <c r="A238" s="107"/>
      <c r="B238" s="107"/>
      <c r="C238" s="107"/>
      <c r="D238" s="107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3"/>
    </row>
    <row r="239" spans="1:38" ht="13.2" hidden="1" x14ac:dyDescent="0.25">
      <c r="A239" s="107"/>
      <c r="B239" s="107"/>
      <c r="C239" s="107"/>
      <c r="D239" s="107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3"/>
    </row>
    <row r="240" spans="1:38" ht="13.2" hidden="1" x14ac:dyDescent="0.25">
      <c r="A240" s="107"/>
      <c r="B240" s="107"/>
      <c r="C240" s="107"/>
      <c r="D240" s="107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3"/>
    </row>
    <row r="241" spans="1:38" ht="13.2" hidden="1" x14ac:dyDescent="0.25">
      <c r="A241" s="107"/>
      <c r="B241" s="107"/>
      <c r="C241" s="107"/>
      <c r="D241" s="107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3"/>
    </row>
    <row r="242" spans="1:38" ht="13.2" hidden="1" x14ac:dyDescent="0.25">
      <c r="A242" s="107"/>
      <c r="B242" s="107"/>
      <c r="C242" s="107"/>
      <c r="D242" s="107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3"/>
    </row>
    <row r="243" spans="1:38" ht="13.2" hidden="1" x14ac:dyDescent="0.25">
      <c r="A243" s="107"/>
      <c r="B243" s="107"/>
      <c r="C243" s="107"/>
      <c r="D243" s="107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3"/>
    </row>
    <row r="244" spans="1:38" ht="13.2" hidden="1" x14ac:dyDescent="0.25">
      <c r="A244" s="107"/>
      <c r="B244" s="107"/>
      <c r="C244" s="107"/>
      <c r="D244" s="107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3"/>
    </row>
    <row r="245" spans="1:38" ht="13.2" hidden="1" x14ac:dyDescent="0.25">
      <c r="A245" s="107"/>
      <c r="B245" s="107"/>
      <c r="C245" s="107"/>
      <c r="D245" s="107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3"/>
    </row>
    <row r="246" spans="1:38" ht="13.2" hidden="1" x14ac:dyDescent="0.25">
      <c r="A246" s="107"/>
      <c r="B246" s="107"/>
      <c r="C246" s="107"/>
      <c r="D246" s="107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3"/>
    </row>
    <row r="247" spans="1:38" ht="13.2" hidden="1" x14ac:dyDescent="0.25">
      <c r="A247" s="107"/>
      <c r="B247" s="107"/>
      <c r="C247" s="107"/>
      <c r="D247" s="107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3"/>
    </row>
    <row r="248" spans="1:38" ht="13.2" hidden="1" x14ac:dyDescent="0.25">
      <c r="A248" s="107"/>
      <c r="B248" s="107"/>
      <c r="C248" s="107"/>
      <c r="D248" s="107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3"/>
    </row>
    <row r="249" spans="1:38" ht="13.2" hidden="1" x14ac:dyDescent="0.25">
      <c r="A249" s="107"/>
      <c r="B249" s="107"/>
      <c r="C249" s="107"/>
      <c r="D249" s="107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3"/>
    </row>
    <row r="250" spans="1:38" ht="13.2" hidden="1" x14ac:dyDescent="0.25">
      <c r="A250" s="107"/>
      <c r="B250" s="107"/>
      <c r="C250" s="107"/>
      <c r="D250" s="107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3"/>
    </row>
    <row r="251" spans="1:38" ht="13.2" hidden="1" x14ac:dyDescent="0.25">
      <c r="A251" s="107"/>
      <c r="B251" s="107"/>
      <c r="C251" s="107"/>
      <c r="D251" s="107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3"/>
    </row>
    <row r="252" spans="1:38" ht="13.2" hidden="1" x14ac:dyDescent="0.25">
      <c r="A252" s="107"/>
      <c r="B252" s="107"/>
      <c r="C252" s="107"/>
      <c r="D252" s="107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3"/>
    </row>
    <row r="253" spans="1:38" ht="13.2" hidden="1" x14ac:dyDescent="0.25">
      <c r="A253" s="107"/>
      <c r="B253" s="107"/>
      <c r="C253" s="107"/>
      <c r="D253" s="107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3"/>
    </row>
    <row r="254" spans="1:38" ht="13.2" hidden="1" x14ac:dyDescent="0.25">
      <c r="A254" s="107"/>
      <c r="B254" s="107"/>
      <c r="C254" s="107"/>
      <c r="D254" s="107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3"/>
    </row>
    <row r="255" spans="1:38" ht="13.2" hidden="1" x14ac:dyDescent="0.25">
      <c r="A255" s="107"/>
      <c r="B255" s="107"/>
      <c r="C255" s="107"/>
      <c r="D255" s="107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3"/>
    </row>
    <row r="256" spans="1:38" ht="13.2" hidden="1" x14ac:dyDescent="0.25">
      <c r="A256" s="107"/>
      <c r="B256" s="107"/>
      <c r="C256" s="107"/>
      <c r="D256" s="107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3"/>
    </row>
    <row r="257" spans="1:38" ht="13.2" hidden="1" x14ac:dyDescent="0.25">
      <c r="A257" s="107"/>
      <c r="B257" s="107"/>
      <c r="C257" s="107"/>
      <c r="D257" s="107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3"/>
    </row>
    <row r="258" spans="1:38" ht="13.2" hidden="1" x14ac:dyDescent="0.25">
      <c r="A258" s="107"/>
      <c r="B258" s="107"/>
      <c r="C258" s="107"/>
      <c r="D258" s="107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3"/>
    </row>
    <row r="259" spans="1:38" ht="13.2" hidden="1" x14ac:dyDescent="0.25">
      <c r="A259" s="107"/>
      <c r="B259" s="107"/>
      <c r="C259" s="107"/>
      <c r="D259" s="107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3"/>
    </row>
    <row r="260" spans="1:38" ht="13.2" hidden="1" x14ac:dyDescent="0.25">
      <c r="A260" s="107"/>
      <c r="B260" s="107"/>
      <c r="C260" s="107"/>
      <c r="D260" s="107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3"/>
    </row>
    <row r="261" spans="1:38" ht="13.2" hidden="1" x14ac:dyDescent="0.25">
      <c r="A261" s="107"/>
      <c r="B261" s="107"/>
      <c r="C261" s="107"/>
      <c r="D261" s="107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3"/>
    </row>
    <row r="262" spans="1:38" ht="13.2" hidden="1" x14ac:dyDescent="0.25">
      <c r="A262" s="107"/>
      <c r="B262" s="107"/>
      <c r="C262" s="107"/>
      <c r="D262" s="107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3"/>
    </row>
    <row r="263" spans="1:38" ht="13.2" hidden="1" x14ac:dyDescent="0.25">
      <c r="A263" s="107"/>
      <c r="B263" s="107"/>
      <c r="C263" s="107"/>
      <c r="D263" s="107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3"/>
    </row>
    <row r="264" spans="1:38" ht="13.2" hidden="1" x14ac:dyDescent="0.25">
      <c r="A264" s="107"/>
      <c r="B264" s="107"/>
      <c r="C264" s="107"/>
      <c r="D264" s="107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3"/>
    </row>
    <row r="265" spans="1:38" ht="13.2" hidden="1" x14ac:dyDescent="0.25">
      <c r="A265" s="107"/>
      <c r="B265" s="107"/>
      <c r="C265" s="107"/>
      <c r="D265" s="107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3"/>
    </row>
    <row r="266" spans="1:38" ht="13.2" hidden="1" x14ac:dyDescent="0.25">
      <c r="A266" s="107"/>
      <c r="B266" s="107"/>
      <c r="C266" s="107"/>
      <c r="D266" s="107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3"/>
    </row>
    <row r="267" spans="1:38" ht="13.2" hidden="1" x14ac:dyDescent="0.25">
      <c r="A267" s="107"/>
      <c r="B267" s="107"/>
      <c r="C267" s="107"/>
      <c r="D267" s="107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3"/>
    </row>
    <row r="268" spans="1:38" ht="13.2" hidden="1" x14ac:dyDescent="0.25">
      <c r="A268" s="107"/>
      <c r="B268" s="107"/>
      <c r="C268" s="107"/>
      <c r="D268" s="107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3"/>
    </row>
    <row r="269" spans="1:38" ht="13.2" hidden="1" x14ac:dyDescent="0.25">
      <c r="A269" s="107"/>
      <c r="B269" s="107"/>
      <c r="C269" s="107"/>
      <c r="D269" s="107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3"/>
    </row>
    <row r="270" spans="1:38" ht="13.2" hidden="1" x14ac:dyDescent="0.25">
      <c r="A270" s="107"/>
      <c r="B270" s="107"/>
      <c r="C270" s="107"/>
      <c r="D270" s="107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3"/>
    </row>
    <row r="271" spans="1:38" ht="13.2" hidden="1" x14ac:dyDescent="0.25">
      <c r="A271" s="107"/>
      <c r="B271" s="107"/>
      <c r="C271" s="107"/>
      <c r="D271" s="107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3"/>
    </row>
    <row r="272" spans="1:38" ht="13.2" hidden="1" x14ac:dyDescent="0.25">
      <c r="A272" s="107"/>
      <c r="B272" s="107"/>
      <c r="C272" s="107"/>
      <c r="D272" s="107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3"/>
    </row>
    <row r="273" spans="1:38" ht="13.2" hidden="1" x14ac:dyDescent="0.25">
      <c r="A273" s="107"/>
      <c r="B273" s="107"/>
      <c r="C273" s="107"/>
      <c r="D273" s="107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3"/>
    </row>
    <row r="274" spans="1:38" ht="13.2" hidden="1" x14ac:dyDescent="0.25">
      <c r="A274" s="107"/>
      <c r="B274" s="107"/>
      <c r="C274" s="107"/>
      <c r="D274" s="107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3"/>
    </row>
    <row r="275" spans="1:38" ht="13.2" hidden="1" x14ac:dyDescent="0.25">
      <c r="A275" s="107"/>
      <c r="B275" s="107"/>
      <c r="C275" s="107"/>
      <c r="D275" s="107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3"/>
    </row>
    <row r="276" spans="1:38" ht="13.2" hidden="1" x14ac:dyDescent="0.25">
      <c r="A276" s="107"/>
      <c r="B276" s="107"/>
      <c r="C276" s="107"/>
      <c r="D276" s="107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3"/>
    </row>
    <row r="277" spans="1:38" ht="13.2" hidden="1" x14ac:dyDescent="0.25">
      <c r="A277" s="107"/>
      <c r="B277" s="107"/>
      <c r="C277" s="107"/>
      <c r="D277" s="107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3"/>
    </row>
    <row r="278" spans="1:38" ht="13.2" hidden="1" x14ac:dyDescent="0.25">
      <c r="A278" s="107"/>
      <c r="B278" s="107"/>
      <c r="C278" s="107"/>
      <c r="D278" s="107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3"/>
    </row>
    <row r="279" spans="1:38" ht="13.2" hidden="1" x14ac:dyDescent="0.25">
      <c r="A279" s="107"/>
      <c r="B279" s="107"/>
      <c r="C279" s="107"/>
      <c r="D279" s="107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3"/>
    </row>
    <row r="280" spans="1:38" ht="13.2" hidden="1" x14ac:dyDescent="0.25">
      <c r="A280" s="107"/>
      <c r="B280" s="107"/>
      <c r="C280" s="107"/>
      <c r="D280" s="107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3"/>
    </row>
    <row r="281" spans="1:38" ht="13.2" hidden="1" x14ac:dyDescent="0.25">
      <c r="A281" s="107"/>
      <c r="B281" s="107"/>
      <c r="C281" s="107"/>
      <c r="D281" s="107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3"/>
    </row>
    <row r="282" spans="1:38" ht="13.2" hidden="1" x14ac:dyDescent="0.25">
      <c r="A282" s="107"/>
      <c r="B282" s="107"/>
      <c r="C282" s="107"/>
      <c r="D282" s="107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3"/>
    </row>
    <row r="283" spans="1:38" ht="13.2" hidden="1" x14ac:dyDescent="0.25">
      <c r="A283" s="107"/>
      <c r="B283" s="107"/>
      <c r="C283" s="107"/>
      <c r="D283" s="107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3"/>
    </row>
    <row r="284" spans="1:38" ht="13.2" hidden="1" x14ac:dyDescent="0.25">
      <c r="A284" s="107"/>
      <c r="B284" s="107"/>
      <c r="C284" s="107"/>
      <c r="D284" s="107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3"/>
    </row>
    <row r="285" spans="1:38" ht="13.2" hidden="1" x14ac:dyDescent="0.25">
      <c r="A285" s="107"/>
      <c r="B285" s="107"/>
      <c r="C285" s="107"/>
      <c r="D285" s="107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3"/>
    </row>
    <row r="286" spans="1:38" ht="13.2" hidden="1" x14ac:dyDescent="0.25">
      <c r="A286" s="107"/>
      <c r="B286" s="107"/>
      <c r="C286" s="107"/>
      <c r="D286" s="107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3"/>
    </row>
    <row r="287" spans="1:38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3"/>
    </row>
    <row r="288" spans="1:38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3"/>
    </row>
    <row r="289" spans="1:38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3"/>
    </row>
    <row r="290" spans="1:38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3"/>
    </row>
    <row r="291" spans="1:38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3"/>
    </row>
    <row r="292" spans="1:38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3"/>
    </row>
    <row r="293" spans="1:38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3"/>
    </row>
    <row r="294" spans="1:38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3"/>
    </row>
    <row r="295" spans="1:38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3"/>
    </row>
    <row r="296" spans="1:38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3"/>
    </row>
    <row r="297" spans="1:38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3"/>
    </row>
    <row r="298" spans="1:38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3"/>
    </row>
    <row r="299" spans="1:38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3"/>
    </row>
    <row r="300" spans="1:38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3"/>
    </row>
    <row r="301" spans="1:38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3"/>
    </row>
    <row r="302" spans="1:38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3"/>
    </row>
    <row r="303" spans="1:38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3"/>
    </row>
    <row r="304" spans="1:38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3"/>
    </row>
    <row r="305" spans="1:38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3"/>
    </row>
    <row r="306" spans="1:38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3"/>
    </row>
    <row r="307" spans="1:38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3"/>
    </row>
    <row r="308" spans="1:38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3"/>
    </row>
    <row r="309" spans="1:38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3"/>
    </row>
    <row r="310" spans="1:38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3"/>
    </row>
    <row r="311" spans="1:38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3"/>
    </row>
    <row r="312" spans="1:38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3"/>
    </row>
    <row r="313" spans="1:38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3"/>
    </row>
    <row r="314" spans="1:38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3"/>
    </row>
    <row r="315" spans="1:38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3"/>
    </row>
    <row r="316" spans="1:38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3"/>
    </row>
    <row r="317" spans="1:38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3"/>
    </row>
    <row r="318" spans="1:38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3"/>
    </row>
    <row r="319" spans="1:38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3"/>
    </row>
    <row r="320" spans="1:38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3"/>
    </row>
    <row r="321" spans="1:38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3"/>
    </row>
    <row r="322" spans="1:38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3"/>
    </row>
    <row r="323" spans="1:38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3"/>
    </row>
    <row r="324" spans="1:38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3"/>
    </row>
    <row r="325" spans="1:38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3"/>
    </row>
    <row r="326" spans="1:38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3"/>
    </row>
    <row r="327" spans="1:38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3"/>
    </row>
    <row r="328" spans="1:38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3"/>
    </row>
    <row r="329" spans="1:38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3"/>
    </row>
    <row r="330" spans="1:38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3"/>
    </row>
    <row r="331" spans="1:38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3"/>
    </row>
    <row r="332" spans="1:38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3"/>
    </row>
    <row r="333" spans="1:38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3"/>
    </row>
    <row r="334" spans="1:38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3"/>
    </row>
    <row r="335" spans="1:38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3"/>
    </row>
    <row r="336" spans="1:38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3"/>
    </row>
    <row r="337" spans="1:38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3"/>
    </row>
    <row r="338" spans="1:38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3"/>
    </row>
    <row r="339" spans="1:38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3"/>
    </row>
    <row r="340" spans="1:38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3"/>
    </row>
    <row r="341" spans="1:38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3"/>
    </row>
    <row r="342" spans="1:38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3"/>
    </row>
    <row r="343" spans="1:38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3"/>
    </row>
    <row r="344" spans="1:38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3"/>
    </row>
    <row r="345" spans="1:38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3"/>
    </row>
    <row r="346" spans="1:38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3"/>
    </row>
    <row r="347" spans="1:38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3"/>
    </row>
    <row r="348" spans="1:38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3"/>
    </row>
    <row r="349" spans="1:38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3"/>
    </row>
    <row r="350" spans="1:38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3"/>
    </row>
    <row r="351" spans="1:38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3"/>
    </row>
    <row r="352" spans="1:38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3"/>
    </row>
    <row r="353" spans="1:38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3"/>
    </row>
    <row r="354" spans="1:38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3"/>
    </row>
    <row r="355" spans="1:38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3"/>
    </row>
    <row r="356" spans="1:38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3"/>
    </row>
    <row r="357" spans="1:38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3"/>
    </row>
    <row r="358" spans="1:38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3"/>
    </row>
    <row r="359" spans="1:38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3"/>
    </row>
    <row r="360" spans="1:38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3"/>
    </row>
    <row r="361" spans="1:38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3"/>
    </row>
    <row r="362" spans="1:38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3"/>
    </row>
    <row r="363" spans="1:38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3"/>
    </row>
    <row r="364" spans="1:38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3"/>
    </row>
    <row r="365" spans="1:38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3"/>
    </row>
    <row r="366" spans="1:38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3"/>
    </row>
    <row r="367" spans="1:38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3"/>
    </row>
    <row r="368" spans="1:38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3"/>
    </row>
    <row r="369" spans="1:38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3"/>
    </row>
    <row r="370" spans="1:38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3"/>
    </row>
    <row r="371" spans="1:38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3"/>
    </row>
    <row r="372" spans="1:38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3"/>
    </row>
    <row r="373" spans="1:38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3"/>
    </row>
    <row r="374" spans="1:38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3"/>
    </row>
    <row r="375" spans="1:38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3"/>
    </row>
    <row r="376" spans="1:38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3"/>
    </row>
    <row r="377" spans="1:38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3"/>
    </row>
    <row r="378" spans="1:38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3"/>
    </row>
    <row r="379" spans="1:38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3"/>
    </row>
    <row r="380" spans="1:38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3"/>
    </row>
    <row r="381" spans="1:38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3"/>
    </row>
    <row r="382" spans="1:38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3"/>
    </row>
    <row r="383" spans="1:38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3"/>
    </row>
    <row r="384" spans="1:38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3"/>
    </row>
    <row r="385" spans="1:38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3"/>
    </row>
    <row r="386" spans="1:38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3"/>
    </row>
    <row r="387" spans="1:38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3"/>
    </row>
    <row r="388" spans="1:38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3"/>
    </row>
    <row r="389" spans="1:38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3"/>
    </row>
    <row r="390" spans="1:38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3"/>
    </row>
    <row r="391" spans="1:38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3"/>
    </row>
    <row r="392" spans="1:38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3"/>
    </row>
    <row r="393" spans="1:38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3"/>
    </row>
    <row r="394" spans="1:38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3"/>
    </row>
    <row r="395" spans="1:38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3"/>
    </row>
    <row r="396" spans="1:38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3"/>
    </row>
    <row r="397" spans="1:38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3"/>
    </row>
    <row r="398" spans="1:38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3"/>
    </row>
    <row r="399" spans="1:38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3"/>
    </row>
    <row r="400" spans="1:38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3"/>
    </row>
    <row r="401" spans="1:38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3"/>
    </row>
    <row r="402" spans="1:38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3"/>
    </row>
    <row r="403" spans="1:38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3"/>
    </row>
    <row r="404" spans="1:38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3"/>
    </row>
    <row r="405" spans="1:38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3"/>
    </row>
    <row r="406" spans="1:38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3"/>
    </row>
    <row r="407" spans="1:38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3"/>
    </row>
    <row r="408" spans="1:38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3"/>
    </row>
    <row r="409" spans="1:38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3"/>
    </row>
    <row r="410" spans="1:38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3"/>
    </row>
    <row r="411" spans="1:38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3"/>
    </row>
    <row r="412" spans="1:38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3"/>
    </row>
    <row r="413" spans="1:38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3"/>
    </row>
    <row r="414" spans="1:38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3"/>
    </row>
    <row r="415" spans="1:38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3"/>
    </row>
    <row r="416" spans="1:38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3"/>
    </row>
    <row r="417" spans="1:38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3"/>
    </row>
    <row r="418" spans="1:38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3"/>
    </row>
    <row r="419" spans="1:38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3"/>
    </row>
    <row r="420" spans="1:38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3"/>
    </row>
    <row r="421" spans="1:38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3"/>
    </row>
    <row r="422" spans="1:38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3"/>
    </row>
    <row r="423" spans="1:38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3"/>
    </row>
    <row r="424" spans="1:38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3"/>
    </row>
    <row r="425" spans="1:38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3"/>
    </row>
    <row r="426" spans="1:38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3"/>
    </row>
    <row r="427" spans="1:38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3"/>
    </row>
    <row r="428" spans="1:38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3"/>
    </row>
    <row r="429" spans="1:38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3"/>
    </row>
    <row r="430" spans="1:38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3"/>
    </row>
    <row r="431" spans="1:38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3"/>
    </row>
    <row r="432" spans="1:38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3"/>
    </row>
    <row r="433" spans="1:38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3"/>
    </row>
    <row r="434" spans="1:38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3"/>
    </row>
    <row r="435" spans="1:38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3"/>
    </row>
    <row r="436" spans="1:38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3"/>
    </row>
    <row r="437" spans="1:38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3"/>
    </row>
    <row r="438" spans="1:38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3"/>
    </row>
    <row r="439" spans="1:38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3"/>
    </row>
    <row r="440" spans="1:38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3"/>
    </row>
    <row r="441" spans="1:38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3"/>
    </row>
    <row r="442" spans="1:38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3"/>
    </row>
    <row r="443" spans="1:38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3"/>
    </row>
    <row r="444" spans="1:38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3"/>
    </row>
    <row r="445" spans="1:38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3"/>
    </row>
    <row r="446" spans="1:38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3"/>
    </row>
    <row r="447" spans="1:38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3"/>
    </row>
    <row r="448" spans="1:38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3"/>
    </row>
    <row r="449" spans="1:38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3"/>
    </row>
    <row r="450" spans="1:38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3"/>
    </row>
    <row r="451" spans="1:38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3"/>
    </row>
    <row r="452" spans="1:38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3"/>
    </row>
    <row r="453" spans="1:38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3"/>
    </row>
    <row r="454" spans="1:38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3"/>
    </row>
    <row r="455" spans="1:38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3"/>
    </row>
    <row r="456" spans="1:38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3"/>
    </row>
    <row r="457" spans="1:38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3"/>
    </row>
    <row r="458" spans="1:38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3"/>
    </row>
    <row r="459" spans="1:38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3"/>
    </row>
    <row r="460" spans="1:38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3"/>
    </row>
    <row r="461" spans="1:38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3"/>
    </row>
    <row r="462" spans="1:38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3"/>
    </row>
    <row r="463" spans="1:38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3"/>
    </row>
    <row r="464" spans="1:38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3"/>
    </row>
    <row r="465" spans="1:38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3"/>
    </row>
    <row r="466" spans="1:38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3"/>
    </row>
    <row r="467" spans="1:38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3"/>
    </row>
    <row r="468" spans="1:38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3"/>
    </row>
    <row r="469" spans="1:38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3"/>
    </row>
    <row r="470" spans="1:38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3"/>
    </row>
    <row r="471" spans="1:38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3"/>
    </row>
    <row r="472" spans="1:38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3"/>
    </row>
    <row r="473" spans="1:38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3"/>
    </row>
    <row r="474" spans="1:38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3"/>
    </row>
    <row r="475" spans="1:38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3"/>
    </row>
    <row r="476" spans="1:38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3"/>
    </row>
    <row r="477" spans="1:38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3"/>
    </row>
    <row r="478" spans="1:38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3"/>
    </row>
    <row r="479" spans="1:38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3"/>
    </row>
    <row r="480" spans="1:38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3"/>
    </row>
    <row r="481" spans="1:38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3"/>
    </row>
    <row r="482" spans="1:38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3"/>
    </row>
    <row r="483" spans="1:38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3"/>
    </row>
    <row r="484" spans="1:38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3"/>
    </row>
    <row r="485" spans="1:38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3"/>
    </row>
    <row r="486" spans="1:38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3"/>
    </row>
    <row r="487" spans="1:38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3"/>
    </row>
    <row r="488" spans="1:38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3"/>
    </row>
    <row r="489" spans="1:38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3"/>
    </row>
    <row r="490" spans="1:38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3"/>
    </row>
    <row r="491" spans="1:38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3"/>
    </row>
    <row r="492" spans="1:38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3"/>
    </row>
    <row r="493" spans="1:38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3"/>
    </row>
    <row r="494" spans="1:38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3"/>
    </row>
    <row r="495" spans="1:38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3"/>
    </row>
    <row r="496" spans="1:38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3"/>
    </row>
    <row r="497" spans="1:38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3"/>
    </row>
    <row r="498" spans="1:38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3"/>
    </row>
    <row r="499" spans="1:38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3"/>
    </row>
    <row r="500" spans="1:38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3"/>
    </row>
    <row r="501" spans="1:38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3"/>
    </row>
    <row r="502" spans="1:38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3"/>
    </row>
    <row r="503" spans="1:38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3"/>
    </row>
    <row r="504" spans="1:38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3"/>
    </row>
    <row r="505" spans="1:38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3"/>
    </row>
    <row r="506" spans="1:38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3"/>
    </row>
    <row r="507" spans="1:38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3"/>
    </row>
    <row r="508" spans="1:38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3"/>
    </row>
    <row r="509" spans="1:38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3"/>
    </row>
    <row r="510" spans="1:38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3"/>
    </row>
    <row r="511" spans="1:38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3"/>
    </row>
    <row r="512" spans="1:38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3"/>
    </row>
    <row r="513" spans="1:38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3"/>
    </row>
    <row r="514" spans="1:38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3"/>
    </row>
    <row r="515" spans="1:38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3"/>
    </row>
    <row r="516" spans="1:38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3"/>
    </row>
    <row r="517" spans="1:38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3"/>
    </row>
    <row r="518" spans="1:38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3"/>
    </row>
    <row r="519" spans="1:38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3"/>
    </row>
    <row r="520" spans="1:38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3"/>
    </row>
    <row r="521" spans="1:38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3"/>
    </row>
    <row r="522" spans="1:38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3"/>
    </row>
    <row r="523" spans="1:38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3"/>
    </row>
    <row r="524" spans="1:38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3"/>
    </row>
    <row r="525" spans="1:38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3"/>
    </row>
    <row r="526" spans="1:38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3"/>
    </row>
    <row r="527" spans="1:38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3"/>
    </row>
    <row r="528" spans="1:38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3"/>
    </row>
    <row r="529" spans="1:38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3"/>
    </row>
    <row r="530" spans="1:38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3"/>
    </row>
    <row r="531" spans="1:38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3"/>
    </row>
    <row r="532" spans="1:38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3"/>
    </row>
    <row r="533" spans="1:38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3"/>
    </row>
    <row r="534" spans="1:38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3"/>
    </row>
    <row r="535" spans="1:38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3"/>
    </row>
    <row r="536" spans="1:38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3"/>
    </row>
    <row r="537" spans="1:38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3"/>
    </row>
    <row r="538" spans="1:38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3"/>
    </row>
    <row r="539" spans="1:38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3"/>
    </row>
    <row r="540" spans="1:38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3"/>
    </row>
    <row r="541" spans="1:38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3"/>
    </row>
    <row r="542" spans="1:38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3"/>
    </row>
    <row r="543" spans="1:38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3"/>
    </row>
    <row r="544" spans="1:38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3"/>
    </row>
    <row r="545" spans="1:38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3"/>
    </row>
    <row r="546" spans="1:38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3"/>
    </row>
    <row r="547" spans="1:38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3"/>
    </row>
    <row r="548" spans="1:38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3"/>
    </row>
    <row r="549" spans="1:38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3"/>
    </row>
    <row r="550" spans="1:38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3"/>
    </row>
    <row r="551" spans="1:38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3"/>
    </row>
    <row r="552" spans="1:38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3"/>
    </row>
    <row r="553" spans="1:38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3"/>
    </row>
    <row r="554" spans="1:38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3"/>
    </row>
    <row r="555" spans="1:38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3"/>
    </row>
    <row r="556" spans="1:38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3"/>
    </row>
    <row r="557" spans="1:38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3"/>
    </row>
    <row r="558" spans="1:38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3"/>
    </row>
    <row r="559" spans="1:38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3"/>
    </row>
    <row r="560" spans="1:38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3"/>
    </row>
    <row r="561" spans="1:38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3"/>
    </row>
    <row r="562" spans="1:38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3"/>
    </row>
    <row r="563" spans="1:38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3"/>
    </row>
    <row r="564" spans="1:38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3"/>
    </row>
    <row r="565" spans="1:38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3"/>
    </row>
    <row r="566" spans="1:38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3"/>
    </row>
    <row r="567" spans="1:38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3"/>
    </row>
    <row r="568" spans="1:38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3"/>
    </row>
    <row r="569" spans="1:38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3"/>
    </row>
    <row r="570" spans="1:38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3"/>
    </row>
    <row r="571" spans="1:38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3"/>
    </row>
    <row r="572" spans="1:38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3"/>
    </row>
    <row r="573" spans="1:38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3"/>
    </row>
    <row r="574" spans="1:38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3"/>
    </row>
    <row r="575" spans="1:38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3"/>
    </row>
    <row r="576" spans="1:38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3"/>
    </row>
    <row r="577" spans="1:38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3"/>
    </row>
    <row r="578" spans="1:38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3"/>
    </row>
    <row r="579" spans="1:38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3"/>
    </row>
    <row r="580" spans="1:38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3"/>
    </row>
    <row r="581" spans="1:38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3"/>
    </row>
    <row r="582" spans="1:38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3"/>
    </row>
    <row r="583" spans="1:38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3"/>
    </row>
    <row r="584" spans="1:38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3"/>
    </row>
    <row r="585" spans="1:38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3"/>
    </row>
    <row r="586" spans="1:38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3"/>
    </row>
    <row r="587" spans="1:38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3"/>
    </row>
    <row r="588" spans="1:38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3"/>
    </row>
    <row r="589" spans="1:38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3"/>
    </row>
    <row r="590" spans="1:38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3"/>
    </row>
    <row r="591" spans="1:38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3"/>
    </row>
    <row r="592" spans="1:38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3"/>
    </row>
    <row r="593" spans="1:38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3"/>
    </row>
    <row r="594" spans="1:38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3"/>
    </row>
    <row r="595" spans="1:38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3"/>
    </row>
    <row r="596" spans="1:38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3"/>
    </row>
    <row r="597" spans="1:38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3"/>
    </row>
    <row r="598" spans="1:38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3"/>
    </row>
    <row r="599" spans="1:38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3"/>
    </row>
    <row r="600" spans="1:38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3"/>
    </row>
    <row r="601" spans="1:38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3"/>
    </row>
    <row r="602" spans="1:38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3"/>
    </row>
    <row r="603" spans="1:38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3"/>
    </row>
    <row r="604" spans="1:38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3"/>
    </row>
    <row r="605" spans="1:38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3"/>
    </row>
    <row r="606" spans="1:38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3"/>
    </row>
    <row r="607" spans="1:38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3"/>
    </row>
    <row r="608" spans="1:38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3"/>
    </row>
    <row r="609" spans="1:38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3"/>
    </row>
    <row r="610" spans="1:38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3"/>
    </row>
    <row r="611" spans="1:38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3"/>
    </row>
    <row r="612" spans="1:38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3"/>
    </row>
    <row r="613" spans="1:38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3"/>
    </row>
    <row r="614" spans="1:38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3"/>
    </row>
    <row r="615" spans="1:38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3"/>
    </row>
    <row r="616" spans="1:38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3"/>
    </row>
    <row r="617" spans="1:38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3"/>
    </row>
    <row r="618" spans="1:38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3"/>
    </row>
    <row r="619" spans="1:38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3"/>
    </row>
    <row r="620" spans="1:38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3"/>
    </row>
    <row r="621" spans="1:38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3"/>
    </row>
    <row r="622" spans="1:38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3"/>
    </row>
    <row r="623" spans="1:38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3"/>
    </row>
    <row r="624" spans="1:38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3"/>
    </row>
    <row r="625" spans="1:38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3"/>
    </row>
    <row r="626" spans="1:38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3"/>
    </row>
    <row r="627" spans="1:38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3"/>
    </row>
    <row r="628" spans="1:38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3"/>
    </row>
    <row r="629" spans="1:38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3"/>
    </row>
    <row r="630" spans="1:38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3"/>
    </row>
    <row r="631" spans="1:38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3"/>
    </row>
    <row r="632" spans="1:38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3"/>
    </row>
    <row r="633" spans="1:38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3"/>
    </row>
    <row r="634" spans="1:38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3"/>
    </row>
    <row r="635" spans="1:38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3"/>
    </row>
    <row r="636" spans="1:38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3"/>
    </row>
    <row r="637" spans="1:38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3"/>
    </row>
    <row r="638" spans="1:38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3"/>
    </row>
    <row r="639" spans="1:38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3"/>
    </row>
    <row r="640" spans="1:38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3"/>
    </row>
    <row r="641" spans="1:38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3"/>
    </row>
    <row r="642" spans="1:38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3"/>
    </row>
    <row r="643" spans="1:38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3"/>
    </row>
    <row r="644" spans="1:38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3"/>
    </row>
    <row r="645" spans="1:38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3"/>
    </row>
    <row r="646" spans="1:38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3"/>
    </row>
    <row r="647" spans="1:38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3"/>
    </row>
    <row r="648" spans="1:38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3"/>
    </row>
    <row r="649" spans="1:38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3"/>
    </row>
    <row r="650" spans="1:38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3"/>
    </row>
    <row r="651" spans="1:38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3"/>
    </row>
    <row r="652" spans="1:38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3"/>
    </row>
    <row r="653" spans="1:38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3"/>
    </row>
    <row r="654" spans="1:38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3"/>
    </row>
    <row r="655" spans="1:38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3"/>
    </row>
    <row r="656" spans="1:38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3"/>
    </row>
    <row r="657" spans="1:38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3"/>
    </row>
    <row r="658" spans="1:38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3"/>
    </row>
    <row r="659" spans="1:38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3"/>
    </row>
    <row r="660" spans="1:38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3"/>
    </row>
    <row r="661" spans="1:38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3"/>
    </row>
    <row r="662" spans="1:38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3"/>
    </row>
    <row r="663" spans="1:38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3"/>
    </row>
    <row r="664" spans="1:38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3"/>
    </row>
    <row r="665" spans="1:38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3"/>
    </row>
    <row r="666" spans="1:38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3"/>
    </row>
    <row r="667" spans="1:38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3"/>
    </row>
    <row r="668" spans="1:38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3"/>
    </row>
    <row r="669" spans="1:38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3"/>
    </row>
    <row r="670" spans="1:38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3"/>
    </row>
    <row r="671" spans="1:38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3"/>
    </row>
    <row r="672" spans="1:38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3"/>
    </row>
    <row r="673" spans="1:38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3"/>
    </row>
    <row r="674" spans="1:38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3"/>
    </row>
    <row r="675" spans="1:38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3"/>
    </row>
    <row r="676" spans="1:38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3"/>
    </row>
    <row r="677" spans="1:38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3"/>
    </row>
    <row r="678" spans="1:38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3"/>
    </row>
    <row r="679" spans="1:38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3"/>
    </row>
    <row r="680" spans="1:38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3"/>
    </row>
    <row r="681" spans="1:38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3"/>
    </row>
    <row r="682" spans="1:38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3"/>
    </row>
    <row r="683" spans="1:38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3"/>
    </row>
    <row r="684" spans="1:38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3"/>
    </row>
    <row r="685" spans="1:38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3"/>
    </row>
    <row r="686" spans="1:38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3"/>
    </row>
    <row r="687" spans="1:38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3"/>
    </row>
    <row r="688" spans="1:38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3"/>
    </row>
    <row r="689" spans="1:38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3"/>
    </row>
    <row r="690" spans="1:38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3"/>
    </row>
    <row r="691" spans="1:38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3"/>
    </row>
    <row r="692" spans="1:38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3"/>
    </row>
    <row r="693" spans="1:38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3"/>
    </row>
    <row r="694" spans="1:38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3"/>
    </row>
    <row r="695" spans="1:38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3"/>
    </row>
    <row r="696" spans="1:38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3"/>
    </row>
    <row r="697" spans="1:38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3"/>
    </row>
    <row r="698" spans="1:38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3"/>
    </row>
    <row r="699" spans="1:38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3"/>
    </row>
    <row r="700" spans="1:38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3"/>
    </row>
    <row r="701" spans="1:38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3"/>
    </row>
    <row r="702" spans="1:38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3"/>
    </row>
    <row r="703" spans="1:38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3"/>
    </row>
    <row r="704" spans="1:38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3"/>
    </row>
    <row r="705" spans="1:38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3"/>
    </row>
    <row r="706" spans="1:38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3"/>
    </row>
    <row r="707" spans="1:38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3"/>
    </row>
    <row r="708" spans="1:38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3"/>
    </row>
    <row r="709" spans="1:38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3"/>
    </row>
    <row r="710" spans="1:38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3"/>
    </row>
    <row r="711" spans="1:38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3"/>
    </row>
    <row r="712" spans="1:38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3"/>
    </row>
    <row r="713" spans="1:38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3"/>
    </row>
    <row r="714" spans="1:38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3"/>
    </row>
    <row r="715" spans="1:38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3"/>
    </row>
    <row r="716" spans="1:38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3"/>
    </row>
    <row r="717" spans="1:38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3"/>
    </row>
    <row r="718" spans="1:38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3"/>
    </row>
    <row r="719" spans="1:38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3"/>
    </row>
    <row r="720" spans="1:38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3"/>
    </row>
    <row r="721" spans="1:38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3"/>
    </row>
    <row r="722" spans="1:38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3"/>
    </row>
    <row r="723" spans="1:38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3"/>
    </row>
    <row r="724" spans="1:38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3"/>
    </row>
    <row r="725" spans="1:38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3"/>
    </row>
    <row r="726" spans="1:38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3"/>
    </row>
    <row r="727" spans="1:38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3"/>
    </row>
    <row r="728" spans="1:38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3"/>
    </row>
    <row r="729" spans="1:38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3"/>
    </row>
    <row r="730" spans="1:38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3"/>
    </row>
    <row r="731" spans="1:38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3"/>
    </row>
    <row r="732" spans="1:38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3"/>
    </row>
    <row r="733" spans="1:38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3"/>
    </row>
    <row r="734" spans="1:38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3"/>
    </row>
    <row r="735" spans="1:38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3"/>
    </row>
    <row r="736" spans="1:38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3"/>
    </row>
    <row r="737" spans="1:38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3"/>
    </row>
    <row r="738" spans="1:38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3"/>
    </row>
    <row r="739" spans="1:38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3"/>
    </row>
    <row r="740" spans="1:38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3"/>
    </row>
    <row r="741" spans="1:38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3"/>
    </row>
    <row r="742" spans="1:38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3"/>
    </row>
    <row r="743" spans="1:38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3"/>
    </row>
    <row r="744" spans="1:38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3"/>
    </row>
    <row r="745" spans="1:38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3"/>
    </row>
    <row r="746" spans="1:38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3"/>
    </row>
    <row r="747" spans="1:38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3"/>
    </row>
    <row r="748" spans="1:38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3"/>
    </row>
    <row r="749" spans="1:38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3"/>
    </row>
    <row r="750" spans="1:38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3"/>
    </row>
    <row r="751" spans="1:38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3"/>
    </row>
    <row r="752" spans="1:38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3"/>
    </row>
    <row r="753" spans="1:38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3"/>
    </row>
    <row r="754" spans="1:38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3"/>
    </row>
    <row r="755" spans="1:38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3"/>
    </row>
    <row r="756" spans="1:38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3"/>
    </row>
    <row r="757" spans="1:38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3"/>
    </row>
    <row r="758" spans="1:38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3"/>
    </row>
    <row r="759" spans="1:38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3"/>
    </row>
    <row r="760" spans="1:38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3"/>
    </row>
    <row r="761" spans="1:38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3"/>
    </row>
    <row r="762" spans="1:38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3"/>
    </row>
    <row r="763" spans="1:38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3"/>
    </row>
    <row r="764" spans="1:38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3"/>
    </row>
    <row r="765" spans="1:38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3"/>
    </row>
    <row r="766" spans="1:38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3"/>
    </row>
    <row r="767" spans="1:38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3"/>
    </row>
    <row r="768" spans="1:38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3"/>
    </row>
    <row r="769" spans="1:38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3"/>
    </row>
    <row r="770" spans="1:38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3"/>
    </row>
    <row r="771" spans="1:38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3"/>
    </row>
    <row r="772" spans="1:38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3"/>
    </row>
    <row r="773" spans="1:38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3"/>
    </row>
    <row r="774" spans="1:38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3"/>
    </row>
    <row r="775" spans="1:38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3"/>
    </row>
    <row r="776" spans="1:38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3"/>
    </row>
    <row r="777" spans="1:38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3"/>
    </row>
    <row r="778" spans="1:38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3"/>
    </row>
    <row r="779" spans="1:38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3"/>
    </row>
    <row r="780" spans="1:38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3"/>
    </row>
    <row r="781" spans="1:38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3"/>
    </row>
    <row r="782" spans="1:38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3"/>
    </row>
    <row r="783" spans="1:38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3"/>
    </row>
    <row r="784" spans="1:38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3"/>
    </row>
    <row r="785" spans="1:38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3"/>
    </row>
    <row r="786" spans="1:38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3"/>
    </row>
    <row r="787" spans="1:38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3"/>
    </row>
    <row r="788" spans="1:38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3"/>
    </row>
    <row r="789" spans="1:38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3"/>
    </row>
    <row r="790" spans="1:38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3"/>
    </row>
    <row r="791" spans="1:38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3"/>
    </row>
    <row r="792" spans="1:38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3"/>
    </row>
    <row r="793" spans="1:38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3"/>
    </row>
    <row r="794" spans="1:38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3"/>
    </row>
    <row r="795" spans="1:38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3"/>
    </row>
    <row r="796" spans="1:38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3"/>
    </row>
    <row r="797" spans="1:38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3"/>
    </row>
    <row r="798" spans="1:38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3"/>
    </row>
    <row r="799" spans="1:38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3"/>
    </row>
    <row r="800" spans="1:38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3"/>
    </row>
    <row r="801" spans="1:38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3"/>
    </row>
    <row r="802" spans="1:38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3"/>
    </row>
    <row r="803" spans="1:38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3"/>
    </row>
    <row r="804" spans="1:38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3"/>
    </row>
    <row r="805" spans="1:38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3"/>
    </row>
    <row r="806" spans="1:38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3"/>
    </row>
    <row r="807" spans="1:38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3"/>
    </row>
    <row r="808" spans="1:38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3"/>
    </row>
    <row r="809" spans="1:38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3"/>
    </row>
    <row r="810" spans="1:38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3"/>
    </row>
    <row r="811" spans="1:38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3"/>
    </row>
    <row r="812" spans="1:38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3"/>
    </row>
    <row r="813" spans="1:38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3"/>
    </row>
    <row r="814" spans="1:38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3"/>
    </row>
    <row r="815" spans="1:38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3"/>
    </row>
    <row r="816" spans="1:38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3"/>
    </row>
    <row r="817" spans="1:38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3"/>
    </row>
    <row r="818" spans="1:38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3"/>
    </row>
    <row r="819" spans="1:38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3"/>
    </row>
    <row r="820" spans="1:38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3"/>
    </row>
    <row r="821" spans="1:38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3"/>
    </row>
    <row r="822" spans="1:38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3"/>
    </row>
    <row r="823" spans="1:38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3"/>
    </row>
    <row r="824" spans="1:38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3"/>
    </row>
    <row r="825" spans="1:38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3"/>
    </row>
    <row r="826" spans="1:38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3"/>
    </row>
    <row r="827" spans="1:38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3"/>
    </row>
    <row r="828" spans="1:38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3"/>
    </row>
    <row r="829" spans="1:38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3"/>
    </row>
    <row r="830" spans="1:38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3"/>
    </row>
    <row r="831" spans="1:38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3"/>
    </row>
    <row r="832" spans="1:38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3"/>
    </row>
    <row r="833" spans="1:38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3"/>
    </row>
    <row r="834" spans="1:38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3"/>
    </row>
    <row r="835" spans="1:38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3"/>
    </row>
    <row r="836" spans="1:38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3"/>
    </row>
    <row r="837" spans="1:38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3"/>
    </row>
    <row r="838" spans="1:38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3"/>
    </row>
    <row r="839" spans="1:38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3"/>
    </row>
    <row r="840" spans="1:38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3"/>
    </row>
    <row r="841" spans="1:38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3"/>
    </row>
    <row r="842" spans="1:38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3"/>
    </row>
    <row r="843" spans="1:38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3"/>
    </row>
    <row r="844" spans="1:38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3"/>
    </row>
    <row r="845" spans="1:38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3"/>
    </row>
    <row r="846" spans="1:38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3"/>
    </row>
    <row r="847" spans="1:38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3"/>
    </row>
    <row r="848" spans="1:38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3"/>
    </row>
    <row r="849" spans="1:38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3"/>
    </row>
    <row r="850" spans="1:38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3"/>
    </row>
    <row r="851" spans="1:38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3"/>
    </row>
    <row r="852" spans="1:38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3"/>
    </row>
    <row r="853" spans="1:38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3"/>
    </row>
    <row r="854" spans="1:38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3"/>
    </row>
    <row r="855" spans="1:38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3"/>
    </row>
    <row r="856" spans="1:38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3"/>
    </row>
    <row r="857" spans="1:38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3"/>
    </row>
    <row r="858" spans="1:38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3"/>
    </row>
    <row r="859" spans="1:38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3"/>
    </row>
    <row r="860" spans="1:38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3"/>
    </row>
    <row r="861" spans="1:38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3"/>
    </row>
    <row r="862" spans="1:38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3"/>
    </row>
    <row r="863" spans="1:38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3"/>
    </row>
    <row r="864" spans="1:38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3"/>
    </row>
    <row r="865" spans="1:38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3"/>
    </row>
    <row r="866" spans="1:38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3"/>
    </row>
    <row r="867" spans="1:38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3"/>
    </row>
    <row r="868" spans="1:38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3"/>
    </row>
    <row r="869" spans="1:38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3"/>
    </row>
    <row r="870" spans="1:38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3"/>
    </row>
    <row r="871" spans="1:38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3"/>
    </row>
    <row r="872" spans="1:38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3"/>
    </row>
    <row r="873" spans="1:38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3"/>
    </row>
    <row r="874" spans="1:38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3"/>
    </row>
    <row r="875" spans="1:38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3"/>
    </row>
    <row r="876" spans="1:38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3"/>
    </row>
    <row r="877" spans="1:38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3"/>
    </row>
    <row r="878" spans="1:38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3"/>
    </row>
    <row r="879" spans="1:38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3"/>
    </row>
    <row r="880" spans="1:38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3"/>
    </row>
    <row r="881" spans="1:38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3"/>
    </row>
    <row r="882" spans="1:38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3"/>
    </row>
    <row r="883" spans="1:38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3"/>
    </row>
    <row r="884" spans="1:38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3"/>
    </row>
    <row r="885" spans="1:38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3"/>
    </row>
    <row r="886" spans="1:38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3"/>
    </row>
    <row r="887" spans="1:38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3"/>
    </row>
    <row r="888" spans="1:38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3"/>
    </row>
    <row r="889" spans="1:38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3"/>
    </row>
    <row r="890" spans="1:38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3"/>
    </row>
    <row r="891" spans="1:38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3"/>
    </row>
    <row r="892" spans="1:38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3"/>
    </row>
    <row r="893" spans="1:38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3"/>
    </row>
    <row r="894" spans="1:38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3"/>
    </row>
    <row r="895" spans="1:38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3"/>
    </row>
    <row r="896" spans="1:38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3"/>
    </row>
    <row r="897" spans="1:38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3"/>
    </row>
    <row r="898" spans="1:38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3"/>
    </row>
    <row r="899" spans="1:38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3"/>
    </row>
    <row r="900" spans="1:38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3"/>
    </row>
    <row r="901" spans="1:38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3"/>
    </row>
    <row r="902" spans="1:38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3"/>
    </row>
    <row r="903" spans="1:38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3"/>
    </row>
    <row r="904" spans="1:38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3"/>
    </row>
    <row r="905" spans="1:38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3"/>
    </row>
    <row r="906" spans="1:38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3"/>
    </row>
    <row r="907" spans="1:38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3"/>
    </row>
    <row r="908" spans="1:38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3"/>
    </row>
    <row r="909" spans="1:38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3"/>
    </row>
    <row r="910" spans="1:38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3"/>
    </row>
    <row r="911" spans="1:38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3"/>
    </row>
    <row r="912" spans="1:38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3"/>
    </row>
    <row r="913" spans="1:38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3"/>
    </row>
    <row r="914" spans="1:38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3"/>
    </row>
    <row r="915" spans="1:38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3"/>
    </row>
    <row r="916" spans="1:38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3"/>
    </row>
    <row r="917" spans="1:38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3"/>
    </row>
    <row r="918" spans="1:38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3"/>
    </row>
    <row r="919" spans="1:38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3"/>
    </row>
    <row r="920" spans="1:38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3"/>
    </row>
    <row r="921" spans="1:38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3"/>
    </row>
    <row r="922" spans="1:38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3"/>
    </row>
    <row r="923" spans="1:38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3"/>
    </row>
    <row r="924" spans="1:38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3"/>
    </row>
    <row r="925" spans="1:38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3"/>
    </row>
    <row r="926" spans="1:38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3"/>
    </row>
    <row r="927" spans="1:38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3"/>
    </row>
    <row r="928" spans="1:38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3"/>
    </row>
    <row r="929" spans="1:38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3"/>
    </row>
    <row r="930" spans="1:38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3"/>
    </row>
    <row r="931" spans="1:38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3"/>
    </row>
    <row r="932" spans="1:38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3"/>
    </row>
    <row r="933" spans="1:38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3"/>
    </row>
    <row r="934" spans="1:38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3"/>
    </row>
    <row r="935" spans="1:38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3"/>
    </row>
    <row r="936" spans="1:38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3"/>
    </row>
    <row r="937" spans="1:38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3"/>
    </row>
    <row r="938" spans="1:38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3"/>
    </row>
    <row r="939" spans="1:38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3"/>
    </row>
    <row r="940" spans="1:38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3"/>
    </row>
    <row r="941" spans="1:38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3"/>
    </row>
    <row r="942" spans="1:38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3"/>
    </row>
    <row r="943" spans="1:38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3"/>
    </row>
    <row r="944" spans="1:38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3"/>
    </row>
    <row r="945" spans="1:38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3"/>
    </row>
    <row r="946" spans="1:38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3"/>
    </row>
    <row r="947" spans="1:38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3"/>
    </row>
    <row r="948" spans="1:38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3"/>
    </row>
    <row r="949" spans="1:38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3"/>
    </row>
    <row r="950" spans="1:38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3"/>
    </row>
    <row r="951" spans="1:38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3"/>
    </row>
    <row r="952" spans="1:38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3"/>
    </row>
    <row r="953" spans="1:38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3"/>
    </row>
    <row r="954" spans="1:38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3"/>
    </row>
    <row r="955" spans="1:38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3"/>
    </row>
    <row r="956" spans="1:38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3"/>
    </row>
    <row r="957" spans="1:38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3"/>
    </row>
    <row r="958" spans="1:38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3"/>
    </row>
    <row r="959" spans="1:38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3"/>
    </row>
    <row r="960" spans="1:38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3"/>
    </row>
    <row r="961" spans="1:38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3"/>
    </row>
    <row r="962" spans="1:38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3"/>
    </row>
    <row r="963" spans="1:38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3"/>
    </row>
    <row r="964" spans="1:38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3"/>
    </row>
    <row r="965" spans="1:38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3"/>
    </row>
    <row r="966" spans="1:38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3"/>
    </row>
    <row r="967" spans="1:38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3"/>
    </row>
    <row r="968" spans="1:38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3"/>
    </row>
    <row r="969" spans="1:38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3"/>
    </row>
    <row r="970" spans="1:38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3"/>
    </row>
    <row r="971" spans="1:38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3"/>
    </row>
    <row r="972" spans="1:38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3"/>
    </row>
    <row r="973" spans="1:38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3"/>
    </row>
    <row r="974" spans="1:38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3"/>
    </row>
    <row r="975" spans="1:38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3"/>
    </row>
    <row r="976" spans="1:38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3"/>
    </row>
    <row r="977" spans="1:38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3"/>
    </row>
    <row r="978" spans="1:38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3"/>
    </row>
    <row r="979" spans="1:38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3"/>
    </row>
    <row r="980" spans="1:38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3"/>
    </row>
    <row r="981" spans="1:38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3"/>
    </row>
    <row r="982" spans="1:38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3"/>
    </row>
    <row r="983" spans="1:38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3"/>
    </row>
    <row r="984" spans="1:38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3"/>
    </row>
    <row r="985" spans="1:38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3"/>
    </row>
    <row r="986" spans="1:38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3"/>
    </row>
    <row r="987" spans="1:38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3"/>
    </row>
    <row r="988" spans="1:38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3"/>
    </row>
    <row r="989" spans="1:38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3"/>
    </row>
    <row r="990" spans="1:38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3"/>
    </row>
    <row r="991" spans="1:38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3"/>
    </row>
    <row r="992" spans="1:38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3"/>
    </row>
    <row r="993" spans="1:38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3"/>
    </row>
    <row r="994" spans="1:38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3"/>
    </row>
    <row r="995" spans="1:38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3"/>
    </row>
    <row r="996" spans="1:38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3"/>
    </row>
    <row r="997" spans="1:38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3"/>
    </row>
    <row r="998" spans="1:38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3"/>
    </row>
    <row r="999" spans="1:38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3"/>
    </row>
    <row r="1000" spans="1:38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3"/>
    </row>
  </sheetData>
  <mergeCells count="6">
    <mergeCell ref="U1:U2"/>
    <mergeCell ref="AJ1:AJ2"/>
    <mergeCell ref="B44:B46"/>
    <mergeCell ref="A1:A2"/>
    <mergeCell ref="B1:B2"/>
    <mergeCell ref="C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aie5">
    <outlinePr summaryBelow="0" summaryRight="0"/>
  </sheetPr>
  <dimension ref="A1:AO697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.75" customHeight="1" x14ac:dyDescent="0.25"/>
  <cols>
    <col min="1" max="1" width="5.33203125" customWidth="1"/>
    <col min="2" max="2" width="5.88671875" customWidth="1"/>
    <col min="3" max="3" width="5.33203125" customWidth="1"/>
    <col min="4" max="4" width="42.88671875" customWidth="1"/>
    <col min="5" max="17" width="3.6640625" hidden="1" customWidth="1"/>
    <col min="18" max="18" width="13.109375" hidden="1" customWidth="1"/>
    <col min="19" max="34" width="4.44140625" customWidth="1"/>
    <col min="35" max="35" width="6.88671875" customWidth="1"/>
    <col min="36" max="36" width="19.44140625" customWidth="1"/>
    <col min="37" max="38" width="9.44140625" customWidth="1"/>
    <col min="39" max="39" width="13.44140625" customWidth="1"/>
    <col min="40" max="40" width="12" customWidth="1"/>
    <col min="41" max="41" width="14" customWidth="1"/>
  </cols>
  <sheetData>
    <row r="1" spans="1:41" ht="13.2" x14ac:dyDescent="0.25">
      <c r="AJ1" s="215"/>
      <c r="AK1" s="215"/>
      <c r="AL1" s="215"/>
      <c r="AM1" s="215"/>
      <c r="AN1" s="215"/>
      <c r="AO1" s="215"/>
    </row>
    <row r="2" spans="1:41" ht="13.2" x14ac:dyDescent="0.25">
      <c r="E2" s="261" t="s">
        <v>15</v>
      </c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5" t="s">
        <v>16</v>
      </c>
      <c r="S2" s="261" t="s">
        <v>17</v>
      </c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1" t="s">
        <v>18</v>
      </c>
      <c r="AJ2" s="216" t="s">
        <v>19</v>
      </c>
      <c r="AK2" s="216" t="s">
        <v>20</v>
      </c>
      <c r="AL2" s="216" t="s">
        <v>21</v>
      </c>
      <c r="AM2" s="216" t="s">
        <v>22</v>
      </c>
      <c r="AN2" s="216" t="s">
        <v>23</v>
      </c>
      <c r="AO2" s="216" t="s">
        <v>24</v>
      </c>
    </row>
    <row r="3" spans="1:41" ht="13.2" x14ac:dyDescent="0.25">
      <c r="C3" s="6" t="s">
        <v>25</v>
      </c>
      <c r="D3" s="6" t="s">
        <v>26</v>
      </c>
      <c r="E3" s="7" t="s">
        <v>27</v>
      </c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7" t="s">
        <v>39</v>
      </c>
      <c r="S3" s="7" t="s">
        <v>40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47</v>
      </c>
      <c r="AA3" s="7" t="s">
        <v>48</v>
      </c>
      <c r="AB3" s="7" t="s">
        <v>49</v>
      </c>
      <c r="AC3" s="7" t="s">
        <v>50</v>
      </c>
      <c r="AD3" s="7" t="s">
        <v>51</v>
      </c>
      <c r="AE3" s="7" t="s">
        <v>52</v>
      </c>
      <c r="AF3" s="7" t="s">
        <v>53</v>
      </c>
      <c r="AG3" s="7" t="s">
        <v>54</v>
      </c>
      <c r="AH3" s="7" t="s">
        <v>55</v>
      </c>
      <c r="AI3" s="262"/>
      <c r="AJ3" s="217"/>
      <c r="AK3" s="217"/>
      <c r="AL3" s="217"/>
      <c r="AM3" s="217"/>
      <c r="AN3" s="217"/>
      <c r="AO3" s="217"/>
    </row>
    <row r="4" spans="1:41" ht="14.4" x14ac:dyDescent="0.3">
      <c r="A4" s="9"/>
      <c r="B4" s="9"/>
      <c r="C4" s="9"/>
      <c r="D4" s="9"/>
      <c r="AJ4" s="215"/>
      <c r="AK4" s="215"/>
      <c r="AL4" s="215"/>
      <c r="AM4" s="215"/>
      <c r="AN4" s="215"/>
      <c r="AO4" s="215"/>
    </row>
    <row r="5" spans="1:41" ht="14.4" x14ac:dyDescent="0.3">
      <c r="A5" s="25" t="s">
        <v>56</v>
      </c>
      <c r="B5" s="25" t="s">
        <v>57</v>
      </c>
      <c r="C5" s="25" t="s">
        <v>62</v>
      </c>
      <c r="D5" s="25" t="s">
        <v>309</v>
      </c>
      <c r="E5" s="26">
        <v>1</v>
      </c>
      <c r="F5" s="26">
        <v>1</v>
      </c>
      <c r="G5" s="26">
        <v>1</v>
      </c>
      <c r="H5" s="26">
        <v>1</v>
      </c>
      <c r="I5" s="26"/>
      <c r="J5" s="26">
        <v>1</v>
      </c>
      <c r="K5" s="26">
        <v>1</v>
      </c>
      <c r="L5" s="26">
        <v>1</v>
      </c>
      <c r="M5" s="26">
        <v>1</v>
      </c>
      <c r="N5" s="27"/>
      <c r="O5" s="27"/>
      <c r="P5" s="27"/>
      <c r="Q5" s="27"/>
      <c r="R5" s="27"/>
      <c r="S5" s="26">
        <v>50</v>
      </c>
      <c r="T5" s="26">
        <v>10</v>
      </c>
      <c r="U5" s="26">
        <v>40</v>
      </c>
      <c r="V5" s="26">
        <v>3</v>
      </c>
      <c r="W5" s="26">
        <v>55</v>
      </c>
      <c r="X5" s="26">
        <v>13</v>
      </c>
      <c r="Y5" s="26">
        <v>45</v>
      </c>
      <c r="Z5" s="26">
        <v>3</v>
      </c>
      <c r="AA5" s="26">
        <v>30</v>
      </c>
      <c r="AB5" s="26">
        <v>10</v>
      </c>
      <c r="AC5" s="26">
        <v>30</v>
      </c>
      <c r="AD5" s="26">
        <v>12</v>
      </c>
      <c r="AE5" s="27"/>
      <c r="AF5" s="27"/>
      <c r="AG5" s="27"/>
      <c r="AH5" s="27"/>
      <c r="AI5" s="27"/>
      <c r="AJ5" s="215">
        <f t="shared" ref="AJ5:AJ76" si="0">SUM(S5:AI5)</f>
        <v>301</v>
      </c>
      <c r="AK5" s="218">
        <v>5.75</v>
      </c>
      <c r="AL5" s="215"/>
      <c r="AM5" s="215"/>
      <c r="AN5" s="215"/>
      <c r="AO5" s="215"/>
    </row>
    <row r="6" spans="1:41" ht="14.4" x14ac:dyDescent="0.3">
      <c r="A6" s="25" t="s">
        <v>56</v>
      </c>
      <c r="B6" s="25" t="s">
        <v>57</v>
      </c>
      <c r="C6" s="25" t="s">
        <v>62</v>
      </c>
      <c r="D6" s="25" t="s">
        <v>310</v>
      </c>
      <c r="E6" s="26">
        <v>1</v>
      </c>
      <c r="F6" s="26">
        <v>1</v>
      </c>
      <c r="G6" s="26">
        <v>1</v>
      </c>
      <c r="H6" s="26">
        <v>1</v>
      </c>
      <c r="I6" s="26"/>
      <c r="J6" s="26">
        <v>1</v>
      </c>
      <c r="K6" s="26">
        <v>1</v>
      </c>
      <c r="L6" s="26">
        <v>1</v>
      </c>
      <c r="M6" s="26">
        <v>1</v>
      </c>
      <c r="N6" s="27"/>
      <c r="O6" s="27"/>
      <c r="P6" s="27"/>
      <c r="Q6" s="27"/>
      <c r="R6" s="27"/>
      <c r="S6" s="26">
        <v>50</v>
      </c>
      <c r="T6" s="26">
        <v>10</v>
      </c>
      <c r="U6" s="26">
        <v>40</v>
      </c>
      <c r="V6" s="26">
        <v>3</v>
      </c>
      <c r="W6" s="219">
        <v>55</v>
      </c>
      <c r="X6" s="219">
        <v>13</v>
      </c>
      <c r="Y6" s="26">
        <v>45</v>
      </c>
      <c r="Z6" s="26">
        <v>3</v>
      </c>
      <c r="AA6" s="26">
        <v>30</v>
      </c>
      <c r="AB6" s="26">
        <v>10</v>
      </c>
      <c r="AC6" s="26">
        <v>30</v>
      </c>
      <c r="AD6" s="26">
        <v>12</v>
      </c>
      <c r="AE6" s="27"/>
      <c r="AF6" s="27"/>
      <c r="AG6" s="27"/>
      <c r="AH6" s="27"/>
      <c r="AI6" s="27"/>
      <c r="AJ6" s="215">
        <f t="shared" si="0"/>
        <v>301</v>
      </c>
      <c r="AK6" s="218">
        <v>8</v>
      </c>
      <c r="AL6" s="215"/>
      <c r="AM6" s="215"/>
      <c r="AN6" s="215"/>
      <c r="AO6" s="215"/>
    </row>
    <row r="7" spans="1:41" ht="14.4" x14ac:dyDescent="0.3">
      <c r="A7" s="37" t="s">
        <v>56</v>
      </c>
      <c r="B7" s="37" t="s">
        <v>57</v>
      </c>
      <c r="C7" s="37" t="s">
        <v>62</v>
      </c>
      <c r="D7" s="37" t="s">
        <v>311</v>
      </c>
      <c r="E7" s="38">
        <v>1</v>
      </c>
      <c r="F7" s="38">
        <v>1</v>
      </c>
      <c r="G7" s="38">
        <v>1</v>
      </c>
      <c r="H7" s="38">
        <v>1</v>
      </c>
      <c r="I7" s="38">
        <v>1</v>
      </c>
      <c r="J7" s="38">
        <v>1</v>
      </c>
      <c r="K7" s="38">
        <v>1</v>
      </c>
      <c r="L7" s="38">
        <v>1</v>
      </c>
      <c r="M7" s="38">
        <v>1</v>
      </c>
      <c r="N7" s="39"/>
      <c r="O7" s="39"/>
      <c r="P7" s="39"/>
      <c r="Q7" s="39"/>
      <c r="R7" s="39"/>
      <c r="S7" s="38">
        <v>50</v>
      </c>
      <c r="T7" s="38">
        <v>10</v>
      </c>
      <c r="U7" s="38">
        <v>60</v>
      </c>
      <c r="V7" s="38">
        <v>33</v>
      </c>
      <c r="W7" s="38">
        <v>65</v>
      </c>
      <c r="X7" s="38">
        <v>38</v>
      </c>
      <c r="Y7" s="38">
        <v>45</v>
      </c>
      <c r="Z7" s="38">
        <v>33</v>
      </c>
      <c r="AA7" s="38">
        <v>42</v>
      </c>
      <c r="AB7" s="38">
        <v>12</v>
      </c>
      <c r="AC7" s="38">
        <v>55</v>
      </c>
      <c r="AD7" s="38">
        <v>20</v>
      </c>
      <c r="AE7" s="38">
        <v>50</v>
      </c>
      <c r="AF7" s="38">
        <v>10</v>
      </c>
      <c r="AG7" s="38">
        <v>50</v>
      </c>
      <c r="AH7" s="38">
        <v>10</v>
      </c>
      <c r="AI7" s="38">
        <v>25</v>
      </c>
      <c r="AJ7" s="215">
        <f t="shared" si="0"/>
        <v>608</v>
      </c>
      <c r="AK7" s="218">
        <v>8.5</v>
      </c>
      <c r="AL7" s="215"/>
      <c r="AM7" s="215"/>
      <c r="AN7" s="215"/>
      <c r="AO7" s="215"/>
    </row>
    <row r="8" spans="1:41" ht="14.4" x14ac:dyDescent="0.3">
      <c r="A8" s="29" t="s">
        <v>56</v>
      </c>
      <c r="B8" s="29" t="s">
        <v>57</v>
      </c>
      <c r="C8" s="29" t="s">
        <v>62</v>
      </c>
      <c r="D8" s="29" t="s">
        <v>312</v>
      </c>
      <c r="E8" s="30">
        <v>1</v>
      </c>
      <c r="F8" s="30">
        <v>1</v>
      </c>
      <c r="G8" s="30">
        <v>1</v>
      </c>
      <c r="H8" s="30">
        <v>1</v>
      </c>
      <c r="I8" s="31"/>
      <c r="J8" s="30">
        <v>1</v>
      </c>
      <c r="K8" s="31"/>
      <c r="L8" s="31"/>
      <c r="M8" s="31"/>
      <c r="N8" s="31"/>
      <c r="O8" s="30">
        <v>1</v>
      </c>
      <c r="P8" s="31"/>
      <c r="Q8" s="31"/>
      <c r="R8" s="31"/>
      <c r="S8" s="30">
        <v>44</v>
      </c>
      <c r="T8" s="30">
        <v>9</v>
      </c>
      <c r="U8" s="30">
        <v>60</v>
      </c>
      <c r="V8" s="30">
        <v>3</v>
      </c>
      <c r="W8" s="30">
        <v>60</v>
      </c>
      <c r="X8" s="30">
        <v>3</v>
      </c>
      <c r="Y8" s="31"/>
      <c r="Z8" s="31"/>
      <c r="AA8" s="31"/>
      <c r="AB8" s="31"/>
      <c r="AC8" s="31"/>
      <c r="AD8" s="31"/>
      <c r="AE8" s="30">
        <v>40</v>
      </c>
      <c r="AF8" s="31"/>
      <c r="AG8" s="31"/>
      <c r="AH8" s="31"/>
      <c r="AI8" s="31"/>
      <c r="AJ8" s="215">
        <f t="shared" si="0"/>
        <v>219</v>
      </c>
      <c r="AK8" s="218">
        <v>7.75</v>
      </c>
      <c r="AL8" s="215"/>
      <c r="AM8" s="215"/>
      <c r="AN8" s="215"/>
      <c r="AO8" s="215"/>
    </row>
    <row r="9" spans="1:41" ht="14.4" x14ac:dyDescent="0.3">
      <c r="A9" s="45" t="s">
        <v>56</v>
      </c>
      <c r="B9" s="45" t="s">
        <v>57</v>
      </c>
      <c r="C9" s="45" t="s">
        <v>62</v>
      </c>
      <c r="D9" s="45" t="s">
        <v>313</v>
      </c>
      <c r="E9" s="46">
        <v>1</v>
      </c>
      <c r="F9" s="46">
        <v>1</v>
      </c>
      <c r="G9" s="46">
        <v>1</v>
      </c>
      <c r="H9" s="46">
        <v>1</v>
      </c>
      <c r="I9" s="47"/>
      <c r="J9" s="46">
        <v>1</v>
      </c>
      <c r="K9" s="47"/>
      <c r="L9" s="47"/>
      <c r="M9" s="47"/>
      <c r="N9" s="47"/>
      <c r="O9" s="47"/>
      <c r="P9" s="47"/>
      <c r="Q9" s="47"/>
      <c r="R9" s="47"/>
      <c r="S9" s="46">
        <v>50</v>
      </c>
      <c r="T9" s="46">
        <v>10</v>
      </c>
      <c r="U9" s="46">
        <v>60</v>
      </c>
      <c r="V9" s="46">
        <v>30</v>
      </c>
      <c r="W9" s="46">
        <v>65</v>
      </c>
      <c r="X9" s="46">
        <v>38</v>
      </c>
      <c r="Y9" s="46">
        <v>45</v>
      </c>
      <c r="Z9" s="46">
        <v>5</v>
      </c>
      <c r="AA9" s="47"/>
      <c r="AB9" s="47"/>
      <c r="AC9" s="47"/>
      <c r="AD9" s="47"/>
      <c r="AE9" s="47"/>
      <c r="AF9" s="47"/>
      <c r="AG9" s="47"/>
      <c r="AH9" s="47"/>
      <c r="AI9" s="47"/>
      <c r="AJ9" s="215">
        <f t="shared" si="0"/>
        <v>303</v>
      </c>
      <c r="AK9" s="218">
        <v>6.75</v>
      </c>
      <c r="AL9" s="215"/>
      <c r="AM9" s="215"/>
      <c r="AN9" s="215"/>
      <c r="AO9" s="215"/>
    </row>
    <row r="10" spans="1:41" ht="14.4" x14ac:dyDescent="0.3">
      <c r="A10" s="45" t="s">
        <v>56</v>
      </c>
      <c r="B10" s="45" t="s">
        <v>57</v>
      </c>
      <c r="C10" s="45" t="s">
        <v>62</v>
      </c>
      <c r="D10" s="45" t="s">
        <v>314</v>
      </c>
      <c r="E10" s="46">
        <v>1</v>
      </c>
      <c r="F10" s="46">
        <v>1</v>
      </c>
      <c r="G10" s="46">
        <v>1</v>
      </c>
      <c r="H10" s="46">
        <v>1</v>
      </c>
      <c r="I10" s="47"/>
      <c r="J10" s="46">
        <v>1</v>
      </c>
      <c r="K10" s="47"/>
      <c r="L10" s="47"/>
      <c r="M10" s="47"/>
      <c r="N10" s="47"/>
      <c r="O10" s="47"/>
      <c r="P10" s="47"/>
      <c r="Q10" s="47"/>
      <c r="R10" s="47"/>
      <c r="S10" s="46">
        <v>50</v>
      </c>
      <c r="T10" s="46">
        <v>10</v>
      </c>
      <c r="U10" s="46">
        <v>60</v>
      </c>
      <c r="V10" s="46">
        <v>30</v>
      </c>
      <c r="W10" s="46">
        <v>65</v>
      </c>
      <c r="X10" s="46">
        <v>38</v>
      </c>
      <c r="Y10" s="46">
        <v>45</v>
      </c>
      <c r="Z10" s="46">
        <v>5</v>
      </c>
      <c r="AA10" s="47"/>
      <c r="AB10" s="47"/>
      <c r="AC10" s="47"/>
      <c r="AD10" s="47"/>
      <c r="AE10" s="47"/>
      <c r="AF10" s="47"/>
      <c r="AG10" s="47"/>
      <c r="AH10" s="47"/>
      <c r="AI10" s="47"/>
      <c r="AJ10" s="215">
        <f t="shared" si="0"/>
        <v>303</v>
      </c>
      <c r="AK10" s="218">
        <v>8</v>
      </c>
      <c r="AL10" s="215"/>
      <c r="AM10" s="215"/>
      <c r="AN10" s="215"/>
      <c r="AO10" s="215"/>
    </row>
    <row r="11" spans="1:41" ht="14.4" x14ac:dyDescent="0.3">
      <c r="A11" s="86" t="s">
        <v>56</v>
      </c>
      <c r="B11" s="86" t="s">
        <v>57</v>
      </c>
      <c r="C11" s="86" t="s">
        <v>62</v>
      </c>
      <c r="D11" s="86" t="s">
        <v>315</v>
      </c>
      <c r="E11" s="87">
        <v>1</v>
      </c>
      <c r="F11" s="87">
        <v>1</v>
      </c>
      <c r="G11" s="87">
        <v>1</v>
      </c>
      <c r="H11" s="87">
        <v>1</v>
      </c>
      <c r="I11" s="87">
        <v>1</v>
      </c>
      <c r="J11" s="88"/>
      <c r="K11" s="87">
        <v>1</v>
      </c>
      <c r="L11" s="87">
        <v>1</v>
      </c>
      <c r="M11" s="88"/>
      <c r="N11" s="88"/>
      <c r="O11" s="88"/>
      <c r="P11" s="88"/>
      <c r="Q11" s="88"/>
      <c r="R11" s="88"/>
      <c r="S11" s="87">
        <v>46</v>
      </c>
      <c r="T11" s="87">
        <v>7</v>
      </c>
      <c r="U11" s="87">
        <v>60</v>
      </c>
      <c r="V11" s="87">
        <v>3</v>
      </c>
      <c r="W11" s="87">
        <v>65</v>
      </c>
      <c r="X11" s="87">
        <v>23</v>
      </c>
      <c r="Y11" s="87">
        <v>45</v>
      </c>
      <c r="Z11" s="87">
        <v>3</v>
      </c>
      <c r="AA11" s="87">
        <v>60</v>
      </c>
      <c r="AB11" s="87">
        <v>7</v>
      </c>
      <c r="AC11" s="88"/>
      <c r="AD11" s="88"/>
      <c r="AE11" s="88"/>
      <c r="AF11" s="88"/>
      <c r="AG11" s="88"/>
      <c r="AH11" s="88"/>
      <c r="AI11" s="88"/>
      <c r="AJ11" s="215">
        <f t="shared" si="0"/>
        <v>319</v>
      </c>
      <c r="AK11" s="220">
        <v>2</v>
      </c>
      <c r="AL11" s="218">
        <v>6.5</v>
      </c>
      <c r="AM11" s="215"/>
      <c r="AN11" s="215"/>
      <c r="AO11" s="215"/>
    </row>
    <row r="12" spans="1:41" ht="14.4" x14ac:dyDescent="0.3">
      <c r="A12" s="86" t="s">
        <v>56</v>
      </c>
      <c r="B12" s="86" t="s">
        <v>57</v>
      </c>
      <c r="C12" s="86" t="s">
        <v>62</v>
      </c>
      <c r="D12" s="86" t="s">
        <v>316</v>
      </c>
      <c r="E12" s="87">
        <v>1</v>
      </c>
      <c r="F12" s="87">
        <v>1</v>
      </c>
      <c r="G12" s="87">
        <v>1</v>
      </c>
      <c r="H12" s="87">
        <v>1</v>
      </c>
      <c r="I12" s="87">
        <v>1</v>
      </c>
      <c r="J12" s="88"/>
      <c r="K12" s="87">
        <v>1</v>
      </c>
      <c r="L12" s="87">
        <v>1</v>
      </c>
      <c r="M12" s="88"/>
      <c r="N12" s="88"/>
      <c r="O12" s="88"/>
      <c r="P12" s="88"/>
      <c r="Q12" s="88"/>
      <c r="R12" s="88"/>
      <c r="S12" s="87">
        <v>46</v>
      </c>
      <c r="T12" s="87">
        <v>7</v>
      </c>
      <c r="U12" s="87">
        <v>60</v>
      </c>
      <c r="V12" s="87">
        <v>3</v>
      </c>
      <c r="W12" s="87">
        <v>65</v>
      </c>
      <c r="X12" s="87">
        <v>23</v>
      </c>
      <c r="Y12" s="87">
        <v>45</v>
      </c>
      <c r="Z12" s="87">
        <v>3</v>
      </c>
      <c r="AA12" s="87">
        <v>60</v>
      </c>
      <c r="AB12" s="87">
        <v>7</v>
      </c>
      <c r="AC12" s="88"/>
      <c r="AD12" s="88"/>
      <c r="AE12" s="88"/>
      <c r="AF12" s="88"/>
      <c r="AG12" s="88"/>
      <c r="AH12" s="88"/>
      <c r="AI12" s="88"/>
      <c r="AJ12" s="215">
        <f t="shared" si="0"/>
        <v>319</v>
      </c>
      <c r="AK12" s="218">
        <v>7</v>
      </c>
      <c r="AL12" s="215"/>
      <c r="AM12" s="215"/>
      <c r="AN12" s="215"/>
      <c r="AO12" s="215"/>
    </row>
    <row r="13" spans="1:41" ht="14.4" x14ac:dyDescent="0.3">
      <c r="A13" s="14" t="s">
        <v>56</v>
      </c>
      <c r="B13" s="14" t="s">
        <v>57</v>
      </c>
      <c r="C13" s="14" t="s">
        <v>62</v>
      </c>
      <c r="D13" s="14" t="s">
        <v>317</v>
      </c>
      <c r="E13" s="15">
        <v>1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6"/>
      <c r="L13" s="16"/>
      <c r="M13" s="15">
        <v>1</v>
      </c>
      <c r="N13" s="16"/>
      <c r="O13" s="16"/>
      <c r="P13" s="16"/>
      <c r="Q13" s="16"/>
      <c r="R13" s="16"/>
      <c r="S13" s="15">
        <v>50</v>
      </c>
      <c r="T13" s="15">
        <v>10</v>
      </c>
      <c r="U13" s="15">
        <v>60</v>
      </c>
      <c r="V13" s="15">
        <v>33</v>
      </c>
      <c r="W13" s="15">
        <v>65</v>
      </c>
      <c r="X13" s="15">
        <v>8</v>
      </c>
      <c r="Y13" s="15">
        <v>45</v>
      </c>
      <c r="Z13" s="15">
        <v>12</v>
      </c>
      <c r="AA13" s="16"/>
      <c r="AB13" s="16"/>
      <c r="AC13" s="15">
        <v>55</v>
      </c>
      <c r="AD13" s="15">
        <v>5</v>
      </c>
      <c r="AE13" s="16"/>
      <c r="AF13" s="16"/>
      <c r="AG13" s="16"/>
      <c r="AH13" s="16"/>
      <c r="AI13" s="16"/>
      <c r="AJ13" s="215">
        <f t="shared" si="0"/>
        <v>343</v>
      </c>
      <c r="AK13" s="218">
        <v>5</v>
      </c>
      <c r="AL13" s="215"/>
      <c r="AM13" s="215"/>
      <c r="AN13" s="215"/>
      <c r="AO13" s="215"/>
    </row>
    <row r="14" spans="1:41" ht="14.4" x14ac:dyDescent="0.3">
      <c r="A14" s="14" t="s">
        <v>56</v>
      </c>
      <c r="B14" s="14" t="s">
        <v>57</v>
      </c>
      <c r="C14" s="14" t="s">
        <v>62</v>
      </c>
      <c r="D14" s="14" t="s">
        <v>318</v>
      </c>
      <c r="E14" s="15">
        <v>1</v>
      </c>
      <c r="F14" s="15">
        <v>1</v>
      </c>
      <c r="G14" s="15">
        <v>1</v>
      </c>
      <c r="H14" s="15">
        <v>1</v>
      </c>
      <c r="I14" s="15">
        <v>1</v>
      </c>
      <c r="J14" s="15">
        <v>1</v>
      </c>
      <c r="K14" s="16"/>
      <c r="L14" s="16"/>
      <c r="M14" s="15">
        <v>1</v>
      </c>
      <c r="N14" s="16"/>
      <c r="O14" s="16"/>
      <c r="P14" s="16"/>
      <c r="Q14" s="16"/>
      <c r="R14" s="16"/>
      <c r="S14" s="15">
        <v>50</v>
      </c>
      <c r="T14" s="15">
        <v>10</v>
      </c>
      <c r="U14" s="15">
        <v>60</v>
      </c>
      <c r="V14" s="15">
        <v>33</v>
      </c>
      <c r="W14" s="15">
        <v>65</v>
      </c>
      <c r="X14" s="15">
        <v>8</v>
      </c>
      <c r="Y14" s="15">
        <v>45</v>
      </c>
      <c r="Z14" s="15">
        <v>12</v>
      </c>
      <c r="AA14" s="16"/>
      <c r="AB14" s="16"/>
      <c r="AC14" s="15">
        <v>55</v>
      </c>
      <c r="AD14" s="15">
        <v>5</v>
      </c>
      <c r="AE14" s="16"/>
      <c r="AF14" s="16"/>
      <c r="AG14" s="16"/>
      <c r="AH14" s="16"/>
      <c r="AI14" s="16"/>
      <c r="AJ14" s="215">
        <f t="shared" si="0"/>
        <v>343</v>
      </c>
      <c r="AK14" s="218">
        <v>8</v>
      </c>
      <c r="AL14" s="215"/>
      <c r="AM14" s="215"/>
      <c r="AN14" s="215"/>
      <c r="AO14" s="215"/>
    </row>
    <row r="15" spans="1:41" ht="14.4" x14ac:dyDescent="0.3">
      <c r="A15" s="33" t="s">
        <v>56</v>
      </c>
      <c r="B15" s="33" t="s">
        <v>57</v>
      </c>
      <c r="C15" s="33" t="s">
        <v>62</v>
      </c>
      <c r="D15" s="33" t="s">
        <v>319</v>
      </c>
      <c r="E15" s="34">
        <v>1</v>
      </c>
      <c r="F15" s="34">
        <v>1</v>
      </c>
      <c r="G15" s="34">
        <v>1</v>
      </c>
      <c r="H15" s="35"/>
      <c r="I15" s="35"/>
      <c r="J15" s="34">
        <v>1</v>
      </c>
      <c r="K15" s="34">
        <v>1</v>
      </c>
      <c r="L15" s="35"/>
      <c r="M15" s="34">
        <v>1</v>
      </c>
      <c r="N15" s="35"/>
      <c r="O15" s="35"/>
      <c r="P15" s="35"/>
      <c r="Q15" s="35"/>
      <c r="R15" s="35"/>
      <c r="S15" s="34">
        <v>50</v>
      </c>
      <c r="T15" s="34">
        <v>5</v>
      </c>
      <c r="U15" s="34">
        <v>60</v>
      </c>
      <c r="V15" s="34">
        <v>8</v>
      </c>
      <c r="W15" s="34">
        <v>60</v>
      </c>
      <c r="X15" s="34">
        <v>3</v>
      </c>
      <c r="Y15" s="34">
        <v>45</v>
      </c>
      <c r="Z15" s="34">
        <v>23</v>
      </c>
      <c r="AA15" s="35"/>
      <c r="AB15" s="35"/>
      <c r="AC15" s="34">
        <v>55</v>
      </c>
      <c r="AD15" s="34">
        <v>20</v>
      </c>
      <c r="AE15" s="35"/>
      <c r="AF15" s="35"/>
      <c r="AG15" s="35"/>
      <c r="AH15" s="35"/>
      <c r="AI15" s="35"/>
      <c r="AJ15" s="215">
        <f t="shared" si="0"/>
        <v>329</v>
      </c>
      <c r="AK15" s="218">
        <v>4</v>
      </c>
      <c r="AL15" s="215"/>
      <c r="AM15" s="215"/>
      <c r="AN15" s="215"/>
      <c r="AO15" s="215"/>
    </row>
    <row r="16" spans="1:41" ht="14.4" x14ac:dyDescent="0.3">
      <c r="A16" s="33" t="s">
        <v>56</v>
      </c>
      <c r="B16" s="33" t="s">
        <v>57</v>
      </c>
      <c r="C16" s="33" t="s">
        <v>62</v>
      </c>
      <c r="D16" s="33" t="s">
        <v>320</v>
      </c>
      <c r="E16" s="34">
        <v>1</v>
      </c>
      <c r="F16" s="35"/>
      <c r="G16" s="34">
        <v>1</v>
      </c>
      <c r="H16" s="35"/>
      <c r="I16" s="35"/>
      <c r="J16" s="34">
        <v>1</v>
      </c>
      <c r="K16" s="34">
        <v>1</v>
      </c>
      <c r="L16" s="35"/>
      <c r="M16" s="34">
        <v>1</v>
      </c>
      <c r="N16" s="35"/>
      <c r="O16" s="35"/>
      <c r="P16" s="35"/>
      <c r="Q16" s="35"/>
      <c r="R16" s="35"/>
      <c r="S16" s="34">
        <v>50</v>
      </c>
      <c r="T16" s="34">
        <v>5</v>
      </c>
      <c r="U16" s="34">
        <v>60</v>
      </c>
      <c r="V16" s="34">
        <v>8</v>
      </c>
      <c r="W16" s="34">
        <v>60</v>
      </c>
      <c r="X16" s="34">
        <v>3</v>
      </c>
      <c r="Y16" s="34">
        <v>45</v>
      </c>
      <c r="Z16" s="34">
        <v>23</v>
      </c>
      <c r="AA16" s="35"/>
      <c r="AB16" s="35"/>
      <c r="AC16" s="34">
        <v>55</v>
      </c>
      <c r="AD16" s="34">
        <v>20</v>
      </c>
      <c r="AE16" s="35"/>
      <c r="AF16" s="35"/>
      <c r="AG16" s="35"/>
      <c r="AH16" s="35"/>
      <c r="AI16" s="35"/>
      <c r="AJ16" s="215">
        <f t="shared" si="0"/>
        <v>329</v>
      </c>
      <c r="AK16" s="218">
        <v>6</v>
      </c>
      <c r="AL16" s="215"/>
      <c r="AM16" s="215"/>
      <c r="AN16" s="215"/>
      <c r="AO16" s="215"/>
    </row>
    <row r="17" spans="1:41" ht="14.4" x14ac:dyDescent="0.3">
      <c r="A17" s="20" t="s">
        <v>56</v>
      </c>
      <c r="B17" s="20" t="s">
        <v>57</v>
      </c>
      <c r="C17" s="20" t="s">
        <v>62</v>
      </c>
      <c r="D17" s="20" t="s">
        <v>321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2"/>
      <c r="L17" s="21">
        <v>1</v>
      </c>
      <c r="M17" s="21">
        <v>1</v>
      </c>
      <c r="N17" s="22"/>
      <c r="O17" s="22"/>
      <c r="P17" s="22"/>
      <c r="Q17" s="22"/>
      <c r="R17" s="22"/>
      <c r="S17" s="21">
        <v>50</v>
      </c>
      <c r="T17" s="21">
        <v>5</v>
      </c>
      <c r="U17" s="21">
        <v>60</v>
      </c>
      <c r="V17" s="21">
        <v>18</v>
      </c>
      <c r="W17" s="21">
        <v>65</v>
      </c>
      <c r="X17" s="21">
        <v>8</v>
      </c>
      <c r="Y17" s="21">
        <v>40</v>
      </c>
      <c r="Z17" s="21">
        <v>3</v>
      </c>
      <c r="AA17" s="21">
        <v>57</v>
      </c>
      <c r="AB17" s="21">
        <v>7</v>
      </c>
      <c r="AC17" s="22"/>
      <c r="AD17" s="22"/>
      <c r="AE17" s="22"/>
      <c r="AF17" s="22"/>
      <c r="AG17" s="22"/>
      <c r="AH17" s="22"/>
      <c r="AI17" s="22"/>
      <c r="AJ17" s="215">
        <f t="shared" si="0"/>
        <v>313</v>
      </c>
      <c r="AK17" s="218">
        <v>6</v>
      </c>
      <c r="AL17" s="215"/>
      <c r="AM17" s="215"/>
      <c r="AN17" s="215"/>
      <c r="AO17" s="215"/>
    </row>
    <row r="18" spans="1:41" ht="14.4" x14ac:dyDescent="0.3">
      <c r="A18" s="20" t="s">
        <v>56</v>
      </c>
      <c r="B18" s="20" t="s">
        <v>57</v>
      </c>
      <c r="C18" s="20" t="s">
        <v>62</v>
      </c>
      <c r="D18" s="20" t="s">
        <v>322</v>
      </c>
      <c r="E18" s="21">
        <v>1</v>
      </c>
      <c r="F18" s="22"/>
      <c r="G18" s="21">
        <v>1</v>
      </c>
      <c r="H18" s="21">
        <v>1</v>
      </c>
      <c r="I18" s="21">
        <v>1</v>
      </c>
      <c r="J18" s="21">
        <v>1</v>
      </c>
      <c r="K18" s="22"/>
      <c r="L18" s="21">
        <v>1</v>
      </c>
      <c r="M18" s="21">
        <v>1</v>
      </c>
      <c r="N18" s="22"/>
      <c r="O18" s="22"/>
      <c r="P18" s="22"/>
      <c r="Q18" s="22"/>
      <c r="R18" s="22"/>
      <c r="S18" s="21">
        <v>50</v>
      </c>
      <c r="T18" s="21">
        <v>5</v>
      </c>
      <c r="U18" s="21">
        <v>60</v>
      </c>
      <c r="V18" s="21">
        <v>18</v>
      </c>
      <c r="W18" s="21">
        <v>65</v>
      </c>
      <c r="X18" s="21">
        <v>8</v>
      </c>
      <c r="Y18" s="21">
        <v>40</v>
      </c>
      <c r="Z18" s="21">
        <v>3</v>
      </c>
      <c r="AA18" s="21">
        <v>57</v>
      </c>
      <c r="AB18" s="21">
        <v>7</v>
      </c>
      <c r="AC18" s="22"/>
      <c r="AD18" s="22"/>
      <c r="AE18" s="22"/>
      <c r="AF18" s="22"/>
      <c r="AG18" s="22"/>
      <c r="AH18" s="22"/>
      <c r="AI18" s="22"/>
      <c r="AJ18" s="215">
        <f t="shared" si="0"/>
        <v>313</v>
      </c>
      <c r="AK18" s="218">
        <v>7</v>
      </c>
      <c r="AL18" s="215"/>
      <c r="AM18" s="215"/>
      <c r="AN18" s="215"/>
      <c r="AO18" s="215"/>
    </row>
    <row r="19" spans="1:41" ht="14.4" x14ac:dyDescent="0.3">
      <c r="A19" s="73" t="s">
        <v>56</v>
      </c>
      <c r="B19" s="73" t="s">
        <v>57</v>
      </c>
      <c r="C19" s="73" t="s">
        <v>62</v>
      </c>
      <c r="D19" s="73" t="s">
        <v>323</v>
      </c>
      <c r="E19" s="74">
        <v>1</v>
      </c>
      <c r="F19" s="74">
        <v>1</v>
      </c>
      <c r="G19" s="74">
        <v>1</v>
      </c>
      <c r="H19" s="74">
        <v>1</v>
      </c>
      <c r="I19" s="75"/>
      <c r="J19" s="75"/>
      <c r="K19" s="75"/>
      <c r="L19" s="74">
        <v>1</v>
      </c>
      <c r="M19" s="74">
        <v>1</v>
      </c>
      <c r="N19" s="74">
        <v>1</v>
      </c>
      <c r="O19" s="75"/>
      <c r="P19" s="75"/>
      <c r="Q19" s="75"/>
      <c r="R19" s="75"/>
      <c r="S19" s="74">
        <v>50</v>
      </c>
      <c r="T19" s="74">
        <v>5</v>
      </c>
      <c r="U19" s="74">
        <v>60</v>
      </c>
      <c r="V19" s="74">
        <v>3</v>
      </c>
      <c r="W19" s="75"/>
      <c r="X19" s="75"/>
      <c r="Y19" s="75"/>
      <c r="Z19" s="75"/>
      <c r="AA19" s="74">
        <v>60</v>
      </c>
      <c r="AB19" s="74">
        <v>8</v>
      </c>
      <c r="AC19" s="74">
        <v>55</v>
      </c>
      <c r="AD19" s="74">
        <v>15</v>
      </c>
      <c r="AE19" s="74">
        <v>50</v>
      </c>
      <c r="AF19" s="74">
        <v>10</v>
      </c>
      <c r="AG19" s="75"/>
      <c r="AH19" s="75"/>
      <c r="AI19" s="75"/>
      <c r="AJ19" s="215">
        <f t="shared" si="0"/>
        <v>316</v>
      </c>
      <c r="AK19" s="218">
        <v>6</v>
      </c>
      <c r="AL19" s="215"/>
      <c r="AM19" s="215"/>
      <c r="AN19" s="215"/>
      <c r="AO19" s="215"/>
    </row>
    <row r="20" spans="1:41" ht="14.4" x14ac:dyDescent="0.3">
      <c r="A20" s="10" t="s">
        <v>56</v>
      </c>
      <c r="B20" s="10" t="s">
        <v>57</v>
      </c>
      <c r="C20" s="10" t="s">
        <v>62</v>
      </c>
      <c r="D20" s="10" t="s">
        <v>324</v>
      </c>
      <c r="E20" s="11">
        <v>1</v>
      </c>
      <c r="F20" s="11">
        <v>1</v>
      </c>
      <c r="G20" s="11">
        <v>1</v>
      </c>
      <c r="H20" s="11">
        <v>1</v>
      </c>
      <c r="I20" s="12"/>
      <c r="J20" s="11">
        <v>1</v>
      </c>
      <c r="K20" s="11">
        <v>1</v>
      </c>
      <c r="L20" s="12"/>
      <c r="M20" s="12"/>
      <c r="N20" s="12"/>
      <c r="O20" s="12"/>
      <c r="P20" s="12"/>
      <c r="Q20" s="12"/>
      <c r="R20" s="12"/>
      <c r="S20" s="11">
        <v>50</v>
      </c>
      <c r="T20" s="11">
        <v>5</v>
      </c>
      <c r="U20" s="11">
        <v>60</v>
      </c>
      <c r="V20" s="11">
        <v>30</v>
      </c>
      <c r="W20" s="11">
        <v>65</v>
      </c>
      <c r="X20" s="11">
        <v>30</v>
      </c>
      <c r="Y20" s="11">
        <v>45</v>
      </c>
      <c r="Z20" s="11">
        <v>20</v>
      </c>
      <c r="AA20" s="12"/>
      <c r="AB20" s="12"/>
      <c r="AC20" s="11"/>
      <c r="AD20" s="12"/>
      <c r="AE20" s="11"/>
      <c r="AF20" s="12"/>
      <c r="AG20" s="12"/>
      <c r="AH20" s="12"/>
      <c r="AI20" s="12"/>
      <c r="AJ20" s="215">
        <f t="shared" si="0"/>
        <v>305</v>
      </c>
      <c r="AK20" s="218">
        <v>7.75</v>
      </c>
      <c r="AL20" s="215"/>
      <c r="AM20" s="215"/>
      <c r="AN20" s="215"/>
      <c r="AO20" s="215"/>
    </row>
    <row r="21" spans="1:41" ht="14.4" x14ac:dyDescent="0.3">
      <c r="A21" s="10" t="s">
        <v>56</v>
      </c>
      <c r="B21" s="10" t="s">
        <v>57</v>
      </c>
      <c r="C21" s="10" t="s">
        <v>62</v>
      </c>
      <c r="D21" s="10" t="s">
        <v>325</v>
      </c>
      <c r="E21" s="11">
        <v>1</v>
      </c>
      <c r="F21" s="11">
        <v>1</v>
      </c>
      <c r="G21" s="11">
        <v>1</v>
      </c>
      <c r="H21" s="11">
        <v>1</v>
      </c>
      <c r="I21" s="12"/>
      <c r="J21" s="11">
        <v>1</v>
      </c>
      <c r="K21" s="11">
        <v>1</v>
      </c>
      <c r="L21" s="12"/>
      <c r="M21" s="12"/>
      <c r="N21" s="12"/>
      <c r="O21" s="12"/>
      <c r="P21" s="12"/>
      <c r="Q21" s="12"/>
      <c r="R21" s="12"/>
      <c r="S21" s="11">
        <v>50</v>
      </c>
      <c r="T21" s="11">
        <v>5</v>
      </c>
      <c r="U21" s="11">
        <v>60</v>
      </c>
      <c r="V21" s="11">
        <v>30</v>
      </c>
      <c r="W21" s="11">
        <v>65</v>
      </c>
      <c r="X21" s="11">
        <v>30</v>
      </c>
      <c r="Y21" s="11">
        <v>45</v>
      </c>
      <c r="Z21" s="11">
        <v>20</v>
      </c>
      <c r="AA21" s="12"/>
      <c r="AB21" s="12"/>
      <c r="AC21" s="11"/>
      <c r="AD21" s="12"/>
      <c r="AE21" s="11"/>
      <c r="AF21" s="11"/>
      <c r="AG21" s="12"/>
      <c r="AH21" s="12"/>
      <c r="AI21" s="12"/>
      <c r="AJ21" s="215">
        <f t="shared" si="0"/>
        <v>305</v>
      </c>
      <c r="AK21" s="218">
        <v>5</v>
      </c>
      <c r="AL21" s="215"/>
      <c r="AM21" s="215"/>
      <c r="AN21" s="215"/>
      <c r="AO21" s="215"/>
    </row>
    <row r="22" spans="1:41" ht="14.4" x14ac:dyDescent="0.3">
      <c r="A22" s="221" t="s">
        <v>56</v>
      </c>
      <c r="B22" s="221" t="s">
        <v>57</v>
      </c>
      <c r="C22" s="221" t="s">
        <v>62</v>
      </c>
      <c r="D22" s="221" t="s">
        <v>326</v>
      </c>
      <c r="E22" s="222">
        <v>1</v>
      </c>
      <c r="F22" s="222">
        <v>1</v>
      </c>
      <c r="G22" s="222">
        <v>1</v>
      </c>
      <c r="H22" s="222">
        <v>1</v>
      </c>
      <c r="I22" s="222">
        <v>1</v>
      </c>
      <c r="J22" s="223"/>
      <c r="K22" s="222">
        <v>1</v>
      </c>
      <c r="L22" s="222">
        <v>1</v>
      </c>
      <c r="M22" s="223"/>
      <c r="N22" s="222">
        <v>1</v>
      </c>
      <c r="O22" s="223"/>
      <c r="P22" s="223"/>
      <c r="Q22" s="223"/>
      <c r="R22" s="223"/>
      <c r="S22" s="222">
        <v>50</v>
      </c>
      <c r="T22" s="222">
        <v>5</v>
      </c>
      <c r="U22" s="222">
        <v>60</v>
      </c>
      <c r="V22" s="222">
        <v>8</v>
      </c>
      <c r="W22" s="222">
        <v>65</v>
      </c>
      <c r="X22" s="222">
        <v>8</v>
      </c>
      <c r="Y22" s="222">
        <v>45</v>
      </c>
      <c r="Z22" s="223"/>
      <c r="AA22" s="222">
        <v>60</v>
      </c>
      <c r="AB22" s="222">
        <v>7</v>
      </c>
      <c r="AC22" s="222">
        <v>55</v>
      </c>
      <c r="AD22" s="222">
        <v>15</v>
      </c>
      <c r="AE22" s="222">
        <v>50</v>
      </c>
      <c r="AF22" s="222">
        <v>3</v>
      </c>
      <c r="AG22" s="222">
        <v>50</v>
      </c>
      <c r="AH22" s="222">
        <v>8</v>
      </c>
      <c r="AI22" s="222">
        <v>20</v>
      </c>
      <c r="AJ22" s="215">
        <f t="shared" si="0"/>
        <v>509</v>
      </c>
      <c r="AK22" s="218">
        <v>7</v>
      </c>
      <c r="AL22" s="215"/>
      <c r="AM22" s="215"/>
      <c r="AN22" s="215"/>
      <c r="AO22" s="215"/>
    </row>
    <row r="23" spans="1:41" ht="14.4" x14ac:dyDescent="0.3">
      <c r="A23" s="224" t="s">
        <v>56</v>
      </c>
      <c r="B23" s="224" t="s">
        <v>57</v>
      </c>
      <c r="C23" s="224" t="s">
        <v>62</v>
      </c>
      <c r="D23" s="224" t="s">
        <v>327</v>
      </c>
      <c r="E23" s="225">
        <v>1</v>
      </c>
      <c r="F23" s="225">
        <v>1</v>
      </c>
      <c r="G23" s="225">
        <v>1</v>
      </c>
      <c r="H23" s="225">
        <v>1</v>
      </c>
      <c r="I23" s="225">
        <v>1</v>
      </c>
      <c r="J23" s="225">
        <v>1</v>
      </c>
      <c r="K23" s="225">
        <v>1</v>
      </c>
      <c r="L23" s="225">
        <v>1</v>
      </c>
      <c r="M23" s="226"/>
      <c r="N23" s="225">
        <v>1</v>
      </c>
      <c r="O23" s="226"/>
      <c r="P23" s="226"/>
      <c r="Q23" s="226"/>
      <c r="R23" s="226"/>
      <c r="S23" s="225">
        <v>43</v>
      </c>
      <c r="T23" s="225">
        <v>10</v>
      </c>
      <c r="U23" s="225">
        <v>60</v>
      </c>
      <c r="V23" s="225">
        <v>3</v>
      </c>
      <c r="W23" s="225">
        <v>45</v>
      </c>
      <c r="X23" s="225">
        <v>3</v>
      </c>
      <c r="Y23" s="225">
        <v>45</v>
      </c>
      <c r="Z23" s="226"/>
      <c r="AA23" s="226"/>
      <c r="AB23" s="226"/>
      <c r="AC23" s="225">
        <v>55</v>
      </c>
      <c r="AD23" s="226"/>
      <c r="AE23" s="225">
        <v>50</v>
      </c>
      <c r="AF23" s="225">
        <v>5</v>
      </c>
      <c r="AG23" s="226"/>
      <c r="AH23" s="226"/>
      <c r="AI23" s="226"/>
      <c r="AJ23" s="215">
        <f t="shared" si="0"/>
        <v>319</v>
      </c>
      <c r="AK23" s="218">
        <v>3.25</v>
      </c>
      <c r="AL23" s="215"/>
      <c r="AM23" s="215"/>
      <c r="AN23" s="215"/>
      <c r="AO23" s="215"/>
    </row>
    <row r="24" spans="1:41" ht="14.4" x14ac:dyDescent="0.3">
      <c r="A24" s="227" t="s">
        <v>56</v>
      </c>
      <c r="B24" s="227" t="s">
        <v>57</v>
      </c>
      <c r="C24" s="227" t="s">
        <v>62</v>
      </c>
      <c r="D24" s="227" t="s">
        <v>328</v>
      </c>
      <c r="E24" s="228">
        <v>1</v>
      </c>
      <c r="F24" s="228">
        <v>1</v>
      </c>
      <c r="G24" s="228">
        <v>1</v>
      </c>
      <c r="H24" s="228">
        <v>1</v>
      </c>
      <c r="I24" s="229"/>
      <c r="J24" s="228">
        <v>1</v>
      </c>
      <c r="K24" s="228">
        <v>1</v>
      </c>
      <c r="L24" s="228">
        <v>1</v>
      </c>
      <c r="M24" s="229"/>
      <c r="N24" s="229"/>
      <c r="O24" s="229"/>
      <c r="P24" s="229"/>
      <c r="Q24" s="229"/>
      <c r="R24" s="229"/>
      <c r="S24" s="228">
        <v>50</v>
      </c>
      <c r="T24" s="228">
        <v>5</v>
      </c>
      <c r="U24" s="228">
        <v>60</v>
      </c>
      <c r="V24" s="228">
        <v>3</v>
      </c>
      <c r="W24" s="228">
        <v>60</v>
      </c>
      <c r="X24" s="228">
        <v>10</v>
      </c>
      <c r="Y24" s="228">
        <v>45</v>
      </c>
      <c r="Z24" s="228">
        <v>3</v>
      </c>
      <c r="AA24" s="228">
        <v>58</v>
      </c>
      <c r="AB24" s="228">
        <v>8</v>
      </c>
      <c r="AC24" s="229"/>
      <c r="AD24" s="229"/>
      <c r="AE24" s="229"/>
      <c r="AF24" s="229"/>
      <c r="AG24" s="229"/>
      <c r="AH24" s="229"/>
      <c r="AI24" s="229"/>
      <c r="AJ24" s="215">
        <f t="shared" si="0"/>
        <v>302</v>
      </c>
      <c r="AK24" s="218">
        <v>3.5</v>
      </c>
      <c r="AL24" s="215"/>
      <c r="AM24" s="215"/>
      <c r="AN24" s="215"/>
      <c r="AO24" s="215"/>
    </row>
    <row r="25" spans="1:41" ht="14.4" x14ac:dyDescent="0.3">
      <c r="A25" s="227" t="s">
        <v>56</v>
      </c>
      <c r="B25" s="227" t="s">
        <v>57</v>
      </c>
      <c r="C25" s="227" t="s">
        <v>62</v>
      </c>
      <c r="D25" s="227" t="s">
        <v>329</v>
      </c>
      <c r="E25" s="228">
        <v>1</v>
      </c>
      <c r="F25" s="228">
        <v>1</v>
      </c>
      <c r="G25" s="228">
        <v>1</v>
      </c>
      <c r="H25" s="228">
        <v>1</v>
      </c>
      <c r="I25" s="229"/>
      <c r="J25" s="228">
        <v>1</v>
      </c>
      <c r="K25" s="228">
        <v>1</v>
      </c>
      <c r="L25" s="228">
        <v>1</v>
      </c>
      <c r="M25" s="229"/>
      <c r="N25" s="229"/>
      <c r="O25" s="229"/>
      <c r="P25" s="229"/>
      <c r="Q25" s="229"/>
      <c r="R25" s="229"/>
      <c r="S25" s="228">
        <v>50</v>
      </c>
      <c r="T25" s="228">
        <v>5</v>
      </c>
      <c r="U25" s="228">
        <v>60</v>
      </c>
      <c r="V25" s="228">
        <v>3</v>
      </c>
      <c r="W25" s="228">
        <v>60</v>
      </c>
      <c r="X25" s="228">
        <v>10</v>
      </c>
      <c r="Y25" s="228">
        <v>45</v>
      </c>
      <c r="Z25" s="228">
        <v>3</v>
      </c>
      <c r="AA25" s="228">
        <v>58</v>
      </c>
      <c r="AB25" s="228">
        <v>8</v>
      </c>
      <c r="AC25" s="229"/>
      <c r="AD25" s="229"/>
      <c r="AE25" s="229"/>
      <c r="AF25" s="229"/>
      <c r="AG25" s="229"/>
      <c r="AH25" s="229"/>
      <c r="AI25" s="229"/>
      <c r="AJ25" s="215">
        <f t="shared" si="0"/>
        <v>302</v>
      </c>
      <c r="AK25" s="220">
        <v>2.5</v>
      </c>
      <c r="AL25" s="218">
        <v>7.75</v>
      </c>
      <c r="AM25" s="215"/>
      <c r="AN25" s="215"/>
      <c r="AO25" s="215"/>
    </row>
    <row r="26" spans="1:41" ht="14.4" x14ac:dyDescent="0.3">
      <c r="A26" s="9" t="s">
        <v>56</v>
      </c>
      <c r="B26" s="9" t="s">
        <v>57</v>
      </c>
      <c r="C26" s="9" t="s">
        <v>62</v>
      </c>
      <c r="D26" s="9" t="s">
        <v>330</v>
      </c>
      <c r="AJ26" s="215">
        <f t="shared" si="0"/>
        <v>0</v>
      </c>
      <c r="AK26" s="218">
        <v>7</v>
      </c>
      <c r="AL26" s="215"/>
      <c r="AM26" s="215"/>
      <c r="AN26" s="215"/>
      <c r="AO26" s="215"/>
    </row>
    <row r="27" spans="1:41" ht="14.4" x14ac:dyDescent="0.3">
      <c r="A27" s="9" t="s">
        <v>56</v>
      </c>
      <c r="B27" s="9" t="s">
        <v>57</v>
      </c>
      <c r="C27" s="9" t="s">
        <v>62</v>
      </c>
      <c r="D27" s="9" t="s">
        <v>70</v>
      </c>
      <c r="E27" s="6">
        <v>1</v>
      </c>
      <c r="W27" s="230"/>
      <c r="X27" s="230"/>
      <c r="AJ27" s="215">
        <f t="shared" si="0"/>
        <v>0</v>
      </c>
      <c r="AK27" s="218">
        <v>7.5</v>
      </c>
      <c r="AL27" s="215"/>
      <c r="AM27" s="215"/>
      <c r="AN27" s="215"/>
      <c r="AO27" s="215"/>
    </row>
    <row r="28" spans="1:41" ht="14.4" x14ac:dyDescent="0.3">
      <c r="A28" s="9" t="s">
        <v>56</v>
      </c>
      <c r="B28" s="9" t="s">
        <v>57</v>
      </c>
      <c r="C28" s="9" t="s">
        <v>62</v>
      </c>
      <c r="D28" s="9" t="s">
        <v>331</v>
      </c>
      <c r="AJ28" s="215">
        <f t="shared" si="0"/>
        <v>0</v>
      </c>
      <c r="AK28" s="215"/>
      <c r="AL28" s="215"/>
      <c r="AM28" s="215"/>
      <c r="AN28" s="215"/>
      <c r="AO28" s="215"/>
    </row>
    <row r="29" spans="1:41" ht="14.4" x14ac:dyDescent="0.3">
      <c r="A29" s="9" t="s">
        <v>56</v>
      </c>
      <c r="B29" s="9" t="s">
        <v>57</v>
      </c>
      <c r="C29" s="9" t="s">
        <v>62</v>
      </c>
      <c r="D29" s="9" t="s">
        <v>332</v>
      </c>
      <c r="AJ29" s="215">
        <f t="shared" si="0"/>
        <v>0</v>
      </c>
      <c r="AK29" s="215"/>
      <c r="AL29" s="215"/>
      <c r="AM29" s="215"/>
      <c r="AN29" s="215"/>
      <c r="AO29" s="215"/>
    </row>
    <row r="30" spans="1:41" ht="14.4" x14ac:dyDescent="0.3">
      <c r="A30" s="9" t="s">
        <v>56</v>
      </c>
      <c r="B30" s="9" t="s">
        <v>57</v>
      </c>
      <c r="C30" s="9" t="s">
        <v>62</v>
      </c>
      <c r="D30" s="9" t="s">
        <v>333</v>
      </c>
      <c r="AJ30" s="215">
        <f t="shared" si="0"/>
        <v>0</v>
      </c>
      <c r="AK30" s="215"/>
      <c r="AL30" s="215"/>
      <c r="AM30" s="215"/>
      <c r="AN30" s="215"/>
      <c r="AO30" s="215"/>
    </row>
    <row r="31" spans="1:41" ht="14.4" x14ac:dyDescent="0.3">
      <c r="A31" s="9" t="s">
        <v>56</v>
      </c>
      <c r="B31" s="9" t="s">
        <v>57</v>
      </c>
      <c r="C31" s="9" t="s">
        <v>62</v>
      </c>
      <c r="D31" s="9" t="s">
        <v>334</v>
      </c>
      <c r="AJ31" s="215">
        <f t="shared" si="0"/>
        <v>0</v>
      </c>
      <c r="AK31" s="215"/>
      <c r="AL31" s="215"/>
      <c r="AM31" s="215"/>
      <c r="AN31" s="215"/>
      <c r="AO31" s="215"/>
    </row>
    <row r="32" spans="1:41" ht="14.4" x14ac:dyDescent="0.3">
      <c r="A32" s="9" t="s">
        <v>56</v>
      </c>
      <c r="B32" s="9" t="s">
        <v>57</v>
      </c>
      <c r="C32" s="9" t="s">
        <v>62</v>
      </c>
      <c r="D32" s="9" t="s">
        <v>335</v>
      </c>
      <c r="AJ32" s="215">
        <f t="shared" si="0"/>
        <v>0</v>
      </c>
      <c r="AK32" s="215"/>
      <c r="AL32" s="215"/>
      <c r="AM32" s="215"/>
      <c r="AN32" s="215"/>
      <c r="AO32" s="215"/>
    </row>
    <row r="33" spans="1:41" ht="14.4" x14ac:dyDescent="0.3">
      <c r="A33" s="9" t="s">
        <v>56</v>
      </c>
      <c r="B33" s="9" t="s">
        <v>57</v>
      </c>
      <c r="C33" s="9" t="s">
        <v>62</v>
      </c>
      <c r="D33" s="9" t="s">
        <v>336</v>
      </c>
      <c r="AJ33" s="215">
        <f t="shared" si="0"/>
        <v>0</v>
      </c>
      <c r="AK33" s="215"/>
      <c r="AL33" s="215"/>
      <c r="AM33" s="215"/>
      <c r="AN33" s="215"/>
      <c r="AO33" s="215"/>
    </row>
    <row r="34" spans="1:41" ht="14.4" x14ac:dyDescent="0.3">
      <c r="A34" s="9" t="s">
        <v>56</v>
      </c>
      <c r="B34" s="9" t="s">
        <v>57</v>
      </c>
      <c r="C34" s="9" t="s">
        <v>62</v>
      </c>
      <c r="D34" s="9" t="s">
        <v>337</v>
      </c>
      <c r="AJ34" s="215">
        <f t="shared" si="0"/>
        <v>0</v>
      </c>
      <c r="AK34" s="215"/>
      <c r="AL34" s="215"/>
      <c r="AM34" s="215"/>
      <c r="AN34" s="215"/>
      <c r="AO34" s="215"/>
    </row>
    <row r="35" spans="1:41" ht="14.4" x14ac:dyDescent="0.3">
      <c r="A35" s="9" t="s">
        <v>56</v>
      </c>
      <c r="B35" s="9" t="s">
        <v>57</v>
      </c>
      <c r="C35" s="9" t="s">
        <v>62</v>
      </c>
      <c r="D35" s="9" t="s">
        <v>338</v>
      </c>
      <c r="AJ35" s="215">
        <f t="shared" si="0"/>
        <v>0</v>
      </c>
      <c r="AK35" s="215"/>
      <c r="AL35" s="215"/>
      <c r="AM35" s="215"/>
      <c r="AN35" s="215"/>
      <c r="AO35" s="215"/>
    </row>
    <row r="36" spans="1:41" ht="14.4" x14ac:dyDescent="0.3">
      <c r="A36" s="9" t="s">
        <v>56</v>
      </c>
      <c r="B36" s="9" t="s">
        <v>57</v>
      </c>
      <c r="C36" s="9" t="s">
        <v>62</v>
      </c>
      <c r="D36" s="9" t="s">
        <v>339</v>
      </c>
      <c r="AJ36" s="215">
        <f t="shared" si="0"/>
        <v>0</v>
      </c>
      <c r="AK36" s="215"/>
      <c r="AL36" s="215"/>
      <c r="AM36" s="215"/>
      <c r="AN36" s="215"/>
      <c r="AO36" s="215"/>
    </row>
    <row r="37" spans="1:41" ht="14.4" x14ac:dyDescent="0.3">
      <c r="A37" s="9" t="s">
        <v>56</v>
      </c>
      <c r="B37" s="9" t="s">
        <v>57</v>
      </c>
      <c r="C37" s="9" t="s">
        <v>62</v>
      </c>
      <c r="D37" s="9" t="s">
        <v>340</v>
      </c>
      <c r="AJ37" s="215">
        <f t="shared" si="0"/>
        <v>0</v>
      </c>
      <c r="AK37" s="215"/>
      <c r="AL37" s="215"/>
      <c r="AM37" s="215"/>
      <c r="AN37" s="215"/>
      <c r="AO37" s="215"/>
    </row>
    <row r="38" spans="1:41" ht="14.4" x14ac:dyDescent="0.3">
      <c r="A38" s="9" t="s">
        <v>56</v>
      </c>
      <c r="B38" s="9" t="s">
        <v>57</v>
      </c>
      <c r="C38" s="9" t="s">
        <v>62</v>
      </c>
      <c r="D38" s="9" t="s">
        <v>341</v>
      </c>
      <c r="AJ38" s="215">
        <f t="shared" si="0"/>
        <v>0</v>
      </c>
      <c r="AK38" s="215"/>
      <c r="AL38" s="215"/>
      <c r="AM38" s="215"/>
      <c r="AN38" s="215"/>
      <c r="AO38" s="215"/>
    </row>
    <row r="39" spans="1:41" ht="14.4" x14ac:dyDescent="0.3">
      <c r="A39" s="9" t="s">
        <v>56</v>
      </c>
      <c r="B39" s="9" t="s">
        <v>57</v>
      </c>
      <c r="C39" s="9" t="s">
        <v>62</v>
      </c>
      <c r="D39" s="9" t="s">
        <v>342</v>
      </c>
      <c r="AJ39" s="215">
        <f t="shared" si="0"/>
        <v>0</v>
      </c>
      <c r="AK39" s="215"/>
      <c r="AL39" s="215"/>
      <c r="AM39" s="215"/>
      <c r="AN39" s="215"/>
      <c r="AO39" s="215"/>
    </row>
    <row r="40" spans="1:41" ht="14.4" x14ac:dyDescent="0.3">
      <c r="A40" s="9" t="s">
        <v>56</v>
      </c>
      <c r="B40" s="9" t="s">
        <v>57</v>
      </c>
      <c r="C40" s="9" t="s">
        <v>62</v>
      </c>
      <c r="D40" s="9" t="s">
        <v>343</v>
      </c>
      <c r="AJ40" s="215">
        <f t="shared" si="0"/>
        <v>0</v>
      </c>
      <c r="AK40" s="215"/>
      <c r="AL40" s="215"/>
      <c r="AM40" s="215"/>
      <c r="AN40" s="215"/>
      <c r="AO40" s="215"/>
    </row>
    <row r="41" spans="1:41" ht="14.4" x14ac:dyDescent="0.3">
      <c r="A41" s="9" t="s">
        <v>56</v>
      </c>
      <c r="B41" s="9" t="s">
        <v>57</v>
      </c>
      <c r="C41" s="9" t="s">
        <v>62</v>
      </c>
      <c r="D41" s="9" t="s">
        <v>344</v>
      </c>
      <c r="AJ41" s="215">
        <f t="shared" si="0"/>
        <v>0</v>
      </c>
      <c r="AK41" s="215"/>
      <c r="AL41" s="215"/>
      <c r="AM41" s="215"/>
      <c r="AN41" s="215"/>
      <c r="AO41" s="215"/>
    </row>
    <row r="42" spans="1:41" ht="14.4" x14ac:dyDescent="0.3">
      <c r="A42" s="25" t="s">
        <v>56</v>
      </c>
      <c r="B42" s="25" t="s">
        <v>57</v>
      </c>
      <c r="C42" s="25" t="s">
        <v>345</v>
      </c>
      <c r="D42" s="25" t="s">
        <v>346</v>
      </c>
      <c r="E42" s="26">
        <v>1</v>
      </c>
      <c r="F42" s="26">
        <v>1</v>
      </c>
      <c r="G42" s="26">
        <v>1</v>
      </c>
      <c r="H42" s="26">
        <v>1</v>
      </c>
      <c r="I42" s="26">
        <v>1</v>
      </c>
      <c r="J42" s="26">
        <v>1</v>
      </c>
      <c r="K42" s="26">
        <v>1</v>
      </c>
      <c r="L42" s="27"/>
      <c r="M42" s="26">
        <v>1</v>
      </c>
      <c r="N42" s="27"/>
      <c r="O42" s="27"/>
      <c r="P42" s="27"/>
      <c r="Q42" s="27"/>
      <c r="R42" s="27"/>
      <c r="S42" s="26">
        <v>50</v>
      </c>
      <c r="T42" s="26">
        <v>10</v>
      </c>
      <c r="U42" s="26">
        <v>60</v>
      </c>
      <c r="V42" s="26">
        <v>8</v>
      </c>
      <c r="W42" s="26">
        <v>65</v>
      </c>
      <c r="X42" s="26">
        <v>37</v>
      </c>
      <c r="Y42" s="26">
        <v>45</v>
      </c>
      <c r="Z42" s="26">
        <v>28</v>
      </c>
      <c r="AA42" s="26">
        <v>60</v>
      </c>
      <c r="AB42" s="26">
        <v>8</v>
      </c>
      <c r="AC42" s="26">
        <v>55</v>
      </c>
      <c r="AD42" s="26">
        <v>5</v>
      </c>
      <c r="AE42" s="26">
        <v>50</v>
      </c>
      <c r="AF42" s="26">
        <v>5</v>
      </c>
      <c r="AG42" s="26">
        <v>50</v>
      </c>
      <c r="AH42" s="26">
        <v>8</v>
      </c>
      <c r="AI42" s="26">
        <v>25</v>
      </c>
      <c r="AJ42" s="215">
        <f t="shared" si="0"/>
        <v>569</v>
      </c>
      <c r="AK42" s="218">
        <v>4.5</v>
      </c>
      <c r="AL42" s="215"/>
      <c r="AM42" s="215"/>
      <c r="AN42" s="215"/>
      <c r="AO42" s="215"/>
    </row>
    <row r="43" spans="1:41" ht="14.4" x14ac:dyDescent="0.3">
      <c r="A43" s="25" t="s">
        <v>56</v>
      </c>
      <c r="B43" s="25" t="s">
        <v>57</v>
      </c>
      <c r="C43" s="25" t="s">
        <v>345</v>
      </c>
      <c r="D43" s="25" t="s">
        <v>347</v>
      </c>
      <c r="E43" s="26">
        <v>1</v>
      </c>
      <c r="F43" s="26">
        <v>1</v>
      </c>
      <c r="G43" s="26">
        <v>1</v>
      </c>
      <c r="H43" s="26">
        <v>1</v>
      </c>
      <c r="I43" s="26">
        <v>1</v>
      </c>
      <c r="J43" s="26">
        <v>1</v>
      </c>
      <c r="K43" s="26">
        <v>1</v>
      </c>
      <c r="L43" s="27"/>
      <c r="M43" s="26">
        <v>1</v>
      </c>
      <c r="N43" s="27"/>
      <c r="O43" s="27"/>
      <c r="P43" s="27"/>
      <c r="Q43" s="27"/>
      <c r="R43" s="27"/>
      <c r="S43" s="26">
        <v>50</v>
      </c>
      <c r="T43" s="26">
        <v>10</v>
      </c>
      <c r="U43" s="26">
        <v>60</v>
      </c>
      <c r="V43" s="26">
        <v>8</v>
      </c>
      <c r="W43" s="26">
        <v>65</v>
      </c>
      <c r="X43" s="26">
        <v>37</v>
      </c>
      <c r="Y43" s="26">
        <v>45</v>
      </c>
      <c r="Z43" s="26">
        <v>28</v>
      </c>
      <c r="AA43" s="26">
        <v>60</v>
      </c>
      <c r="AB43" s="26">
        <v>8</v>
      </c>
      <c r="AC43" s="26">
        <v>55</v>
      </c>
      <c r="AD43" s="26">
        <v>5</v>
      </c>
      <c r="AE43" s="26">
        <v>50</v>
      </c>
      <c r="AF43" s="26">
        <v>5</v>
      </c>
      <c r="AG43" s="26">
        <v>50</v>
      </c>
      <c r="AH43" s="26">
        <v>8</v>
      </c>
      <c r="AI43" s="26">
        <v>25</v>
      </c>
      <c r="AJ43" s="215">
        <f t="shared" si="0"/>
        <v>569</v>
      </c>
      <c r="AK43" s="218">
        <v>5.9</v>
      </c>
      <c r="AL43" s="215"/>
      <c r="AM43" s="215"/>
      <c r="AN43" s="215"/>
      <c r="AO43" s="215"/>
    </row>
    <row r="44" spans="1:41" ht="14.4" x14ac:dyDescent="0.3">
      <c r="A44" s="37" t="s">
        <v>56</v>
      </c>
      <c r="B44" s="37" t="s">
        <v>57</v>
      </c>
      <c r="C44" s="37" t="s">
        <v>345</v>
      </c>
      <c r="D44" s="37" t="s">
        <v>348</v>
      </c>
      <c r="E44" s="38">
        <v>1</v>
      </c>
      <c r="F44" s="38">
        <v>1</v>
      </c>
      <c r="G44" s="38">
        <v>1</v>
      </c>
      <c r="H44" s="38">
        <v>1</v>
      </c>
      <c r="I44" s="38">
        <v>1</v>
      </c>
      <c r="J44" s="38">
        <v>1</v>
      </c>
      <c r="K44" s="38">
        <v>1</v>
      </c>
      <c r="L44" s="39"/>
      <c r="M44" s="38">
        <v>1</v>
      </c>
      <c r="N44" s="39"/>
      <c r="O44" s="39"/>
      <c r="P44" s="39"/>
      <c r="Q44" s="39"/>
      <c r="R44" s="39"/>
      <c r="S44" s="38">
        <v>50</v>
      </c>
      <c r="T44" s="38">
        <v>10</v>
      </c>
      <c r="U44" s="38">
        <v>60</v>
      </c>
      <c r="V44" s="38">
        <v>10</v>
      </c>
      <c r="W44" s="38">
        <v>65</v>
      </c>
      <c r="X44" s="38">
        <v>12</v>
      </c>
      <c r="Y44" s="38">
        <v>45</v>
      </c>
      <c r="Z44" s="38">
        <v>10</v>
      </c>
      <c r="AA44" s="38">
        <v>60</v>
      </c>
      <c r="AB44" s="38">
        <v>8</v>
      </c>
      <c r="AC44" s="38">
        <v>55</v>
      </c>
      <c r="AD44" s="38">
        <v>23</v>
      </c>
      <c r="AE44" s="39"/>
      <c r="AF44" s="39"/>
      <c r="AG44" s="39"/>
      <c r="AH44" s="39"/>
      <c r="AI44" s="39"/>
      <c r="AJ44" s="215">
        <f t="shared" si="0"/>
        <v>408</v>
      </c>
      <c r="AK44" s="218">
        <v>8</v>
      </c>
      <c r="AL44" s="215"/>
      <c r="AM44" s="215"/>
      <c r="AN44" s="215"/>
      <c r="AO44" s="215"/>
    </row>
    <row r="45" spans="1:41" ht="14.4" x14ac:dyDescent="0.3">
      <c r="A45" s="37" t="s">
        <v>56</v>
      </c>
      <c r="B45" s="37" t="s">
        <v>57</v>
      </c>
      <c r="C45" s="37" t="s">
        <v>345</v>
      </c>
      <c r="D45" s="37" t="s">
        <v>349</v>
      </c>
      <c r="E45" s="38">
        <v>1</v>
      </c>
      <c r="F45" s="38">
        <v>1</v>
      </c>
      <c r="G45" s="38">
        <v>1</v>
      </c>
      <c r="H45" s="38">
        <v>1</v>
      </c>
      <c r="I45" s="38">
        <v>1</v>
      </c>
      <c r="J45" s="38">
        <v>1</v>
      </c>
      <c r="K45" s="38">
        <v>1</v>
      </c>
      <c r="L45" s="39"/>
      <c r="M45" s="38">
        <v>1</v>
      </c>
      <c r="N45" s="39"/>
      <c r="O45" s="39"/>
      <c r="P45" s="39"/>
      <c r="Q45" s="39"/>
      <c r="R45" s="39"/>
      <c r="S45" s="38">
        <v>50</v>
      </c>
      <c r="T45" s="38">
        <v>10</v>
      </c>
      <c r="U45" s="38">
        <v>60</v>
      </c>
      <c r="V45" s="38">
        <v>10</v>
      </c>
      <c r="W45" s="38">
        <v>65</v>
      </c>
      <c r="X45" s="38">
        <v>12</v>
      </c>
      <c r="Y45" s="38">
        <v>45</v>
      </c>
      <c r="Z45" s="38">
        <v>10</v>
      </c>
      <c r="AA45" s="38">
        <v>60</v>
      </c>
      <c r="AB45" s="38">
        <v>8</v>
      </c>
      <c r="AC45" s="38">
        <v>55</v>
      </c>
      <c r="AD45" s="38">
        <v>23</v>
      </c>
      <c r="AE45" s="39"/>
      <c r="AF45" s="39"/>
      <c r="AG45" s="39"/>
      <c r="AH45" s="39"/>
      <c r="AI45" s="39"/>
      <c r="AJ45" s="215">
        <f t="shared" si="0"/>
        <v>408</v>
      </c>
      <c r="AK45" s="218">
        <v>7.75</v>
      </c>
      <c r="AL45" s="215"/>
      <c r="AM45" s="215"/>
      <c r="AN45" s="215"/>
      <c r="AO45" s="215"/>
    </row>
    <row r="46" spans="1:41" ht="14.4" x14ac:dyDescent="0.3">
      <c r="A46" s="29" t="s">
        <v>56</v>
      </c>
      <c r="B46" s="29" t="s">
        <v>57</v>
      </c>
      <c r="C46" s="29" t="s">
        <v>345</v>
      </c>
      <c r="D46" s="29" t="s">
        <v>350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1"/>
      <c r="M46" s="30">
        <v>1</v>
      </c>
      <c r="N46" s="31"/>
      <c r="O46" s="31"/>
      <c r="P46" s="31"/>
      <c r="Q46" s="31"/>
      <c r="R46" s="31"/>
      <c r="S46" s="30">
        <v>50</v>
      </c>
      <c r="T46" s="30">
        <v>10</v>
      </c>
      <c r="U46" s="30">
        <v>60</v>
      </c>
      <c r="V46" s="30">
        <v>8</v>
      </c>
      <c r="W46" s="30">
        <v>65</v>
      </c>
      <c r="X46" s="30">
        <v>8</v>
      </c>
      <c r="Y46" s="30">
        <v>45</v>
      </c>
      <c r="Z46" s="30">
        <v>30</v>
      </c>
      <c r="AA46" s="30">
        <v>60</v>
      </c>
      <c r="AB46" s="30">
        <v>8</v>
      </c>
      <c r="AC46" s="30">
        <v>35</v>
      </c>
      <c r="AD46" s="30">
        <v>5</v>
      </c>
      <c r="AE46" s="30">
        <v>50</v>
      </c>
      <c r="AF46" s="30">
        <v>5</v>
      </c>
      <c r="AG46" s="30">
        <v>50</v>
      </c>
      <c r="AH46" s="30">
        <v>5</v>
      </c>
      <c r="AI46" s="30">
        <v>25</v>
      </c>
      <c r="AJ46" s="215">
        <f t="shared" si="0"/>
        <v>519</v>
      </c>
      <c r="AK46" s="218">
        <v>5</v>
      </c>
      <c r="AL46" s="215"/>
      <c r="AM46" s="215"/>
      <c r="AN46" s="215"/>
      <c r="AO46" s="215"/>
    </row>
    <row r="47" spans="1:41" ht="14.4" x14ac:dyDescent="0.3">
      <c r="A47" s="29" t="s">
        <v>56</v>
      </c>
      <c r="B47" s="29" t="s">
        <v>57</v>
      </c>
      <c r="C47" s="29" t="s">
        <v>345</v>
      </c>
      <c r="D47" s="29" t="s">
        <v>351</v>
      </c>
      <c r="E47" s="30">
        <v>1</v>
      </c>
      <c r="F47" s="30">
        <v>1</v>
      </c>
      <c r="G47" s="30">
        <v>1</v>
      </c>
      <c r="H47" s="30">
        <v>1</v>
      </c>
      <c r="I47" s="30">
        <v>1</v>
      </c>
      <c r="J47" s="30">
        <v>1</v>
      </c>
      <c r="K47" s="30">
        <v>1</v>
      </c>
      <c r="L47" s="31"/>
      <c r="M47" s="30">
        <v>1</v>
      </c>
      <c r="N47" s="31"/>
      <c r="O47" s="31"/>
      <c r="P47" s="31"/>
      <c r="Q47" s="31"/>
      <c r="R47" s="31"/>
      <c r="S47" s="30">
        <v>50</v>
      </c>
      <c r="T47" s="30">
        <v>10</v>
      </c>
      <c r="U47" s="30">
        <v>60</v>
      </c>
      <c r="V47" s="30">
        <v>8</v>
      </c>
      <c r="W47" s="30">
        <v>65</v>
      </c>
      <c r="X47" s="30">
        <v>8</v>
      </c>
      <c r="Y47" s="30">
        <v>45</v>
      </c>
      <c r="Z47" s="30">
        <v>30</v>
      </c>
      <c r="AA47" s="30">
        <v>60</v>
      </c>
      <c r="AB47" s="30">
        <v>8</v>
      </c>
      <c r="AC47" s="30">
        <v>35</v>
      </c>
      <c r="AD47" s="30">
        <v>5</v>
      </c>
      <c r="AE47" s="30">
        <v>50</v>
      </c>
      <c r="AF47" s="30">
        <v>5</v>
      </c>
      <c r="AG47" s="30">
        <v>50</v>
      </c>
      <c r="AH47" s="30">
        <v>5</v>
      </c>
      <c r="AI47" s="30">
        <v>25</v>
      </c>
      <c r="AJ47" s="215">
        <f t="shared" si="0"/>
        <v>519</v>
      </c>
      <c r="AK47" s="218">
        <v>6.75</v>
      </c>
      <c r="AL47" s="215"/>
      <c r="AM47" s="215"/>
      <c r="AN47" s="215"/>
      <c r="AO47" s="215"/>
    </row>
    <row r="48" spans="1:41" ht="14.4" x14ac:dyDescent="0.3">
      <c r="A48" s="45" t="s">
        <v>56</v>
      </c>
      <c r="B48" s="45" t="s">
        <v>57</v>
      </c>
      <c r="C48" s="45" t="s">
        <v>345</v>
      </c>
      <c r="D48" s="45" t="s">
        <v>352</v>
      </c>
      <c r="E48" s="46">
        <v>1</v>
      </c>
      <c r="F48" s="46">
        <v>1</v>
      </c>
      <c r="G48" s="46">
        <v>1</v>
      </c>
      <c r="H48" s="46">
        <v>1</v>
      </c>
      <c r="I48" s="47"/>
      <c r="J48" s="46">
        <v>1</v>
      </c>
      <c r="K48" s="46">
        <v>1</v>
      </c>
      <c r="L48" s="46">
        <v>1</v>
      </c>
      <c r="M48" s="47"/>
      <c r="N48" s="47"/>
      <c r="O48" s="47"/>
      <c r="P48" s="47"/>
      <c r="Q48" s="47"/>
      <c r="R48" s="47"/>
      <c r="S48" s="46">
        <v>50</v>
      </c>
      <c r="T48" s="46">
        <v>10</v>
      </c>
      <c r="U48" s="46">
        <v>60</v>
      </c>
      <c r="V48" s="46">
        <v>8</v>
      </c>
      <c r="W48" s="46">
        <v>65</v>
      </c>
      <c r="X48" s="46">
        <v>38</v>
      </c>
      <c r="Y48" s="46">
        <v>45</v>
      </c>
      <c r="Z48" s="46">
        <v>30</v>
      </c>
      <c r="AA48" s="46">
        <v>60</v>
      </c>
      <c r="AB48" s="46">
        <v>8</v>
      </c>
      <c r="AC48" s="47"/>
      <c r="AD48" s="47"/>
      <c r="AE48" s="47"/>
      <c r="AF48" s="47"/>
      <c r="AG48" s="47"/>
      <c r="AH48" s="47"/>
      <c r="AI48" s="47"/>
      <c r="AJ48" s="215">
        <f t="shared" si="0"/>
        <v>374</v>
      </c>
      <c r="AK48" s="231">
        <v>1</v>
      </c>
      <c r="AL48" s="218">
        <v>4.25</v>
      </c>
      <c r="AM48" s="215"/>
      <c r="AN48" s="215"/>
      <c r="AO48" s="215"/>
    </row>
    <row r="49" spans="1:41" ht="14.4" x14ac:dyDescent="0.3">
      <c r="A49" s="45" t="s">
        <v>56</v>
      </c>
      <c r="B49" s="45" t="s">
        <v>57</v>
      </c>
      <c r="C49" s="45" t="s">
        <v>345</v>
      </c>
      <c r="D49" s="45" t="s">
        <v>353</v>
      </c>
      <c r="E49" s="46">
        <v>1</v>
      </c>
      <c r="F49" s="46">
        <v>1</v>
      </c>
      <c r="G49" s="46">
        <v>1</v>
      </c>
      <c r="H49" s="46">
        <v>1</v>
      </c>
      <c r="I49" s="47"/>
      <c r="J49" s="46">
        <v>1</v>
      </c>
      <c r="K49" s="46">
        <v>1</v>
      </c>
      <c r="L49" s="46">
        <v>1</v>
      </c>
      <c r="M49" s="47"/>
      <c r="N49" s="47"/>
      <c r="O49" s="47"/>
      <c r="P49" s="47"/>
      <c r="Q49" s="47"/>
      <c r="R49" s="47"/>
      <c r="S49" s="46">
        <v>50</v>
      </c>
      <c r="T49" s="46">
        <v>10</v>
      </c>
      <c r="U49" s="46">
        <v>60</v>
      </c>
      <c r="V49" s="46">
        <v>8</v>
      </c>
      <c r="W49" s="46">
        <v>65</v>
      </c>
      <c r="X49" s="46">
        <v>38</v>
      </c>
      <c r="Y49" s="46">
        <v>45</v>
      </c>
      <c r="Z49" s="46">
        <v>30</v>
      </c>
      <c r="AA49" s="46">
        <v>60</v>
      </c>
      <c r="AB49" s="46">
        <v>8</v>
      </c>
      <c r="AC49" s="47"/>
      <c r="AD49" s="47"/>
      <c r="AE49" s="47"/>
      <c r="AF49" s="47"/>
      <c r="AG49" s="47"/>
      <c r="AH49" s="47"/>
      <c r="AI49" s="47"/>
      <c r="AJ49" s="215">
        <f t="shared" si="0"/>
        <v>374</v>
      </c>
      <c r="AK49" s="218">
        <v>4</v>
      </c>
      <c r="AL49" s="215"/>
      <c r="AM49" s="215"/>
      <c r="AN49" s="215"/>
      <c r="AO49" s="215"/>
    </row>
    <row r="50" spans="1:41" ht="14.4" x14ac:dyDescent="0.3">
      <c r="A50" s="86" t="s">
        <v>56</v>
      </c>
      <c r="B50" s="86" t="s">
        <v>57</v>
      </c>
      <c r="C50" s="86" t="s">
        <v>345</v>
      </c>
      <c r="D50" s="86" t="s">
        <v>354</v>
      </c>
      <c r="E50" s="87">
        <v>1</v>
      </c>
      <c r="F50" s="87">
        <v>1</v>
      </c>
      <c r="G50" s="87">
        <v>1</v>
      </c>
      <c r="H50" s="87">
        <v>1</v>
      </c>
      <c r="I50" s="87">
        <v>1</v>
      </c>
      <c r="J50" s="88"/>
      <c r="K50" s="88"/>
      <c r="L50" s="88"/>
      <c r="M50" s="87">
        <v>1</v>
      </c>
      <c r="N50" s="88"/>
      <c r="O50" s="88"/>
      <c r="P50" s="88"/>
      <c r="Q50" s="88"/>
      <c r="R50" s="88"/>
      <c r="S50" s="87">
        <v>50</v>
      </c>
      <c r="T50" s="87">
        <v>10</v>
      </c>
      <c r="U50" s="87">
        <v>60</v>
      </c>
      <c r="V50" s="87">
        <v>10</v>
      </c>
      <c r="W50" s="87">
        <v>65</v>
      </c>
      <c r="X50" s="87">
        <v>10</v>
      </c>
      <c r="Y50" s="87">
        <v>45</v>
      </c>
      <c r="Z50" s="87">
        <v>8</v>
      </c>
      <c r="AA50" s="88"/>
      <c r="AB50" s="88"/>
      <c r="AC50" s="88"/>
      <c r="AD50" s="88"/>
      <c r="AE50" s="87">
        <v>50</v>
      </c>
      <c r="AF50" s="87">
        <v>5</v>
      </c>
      <c r="AG50" s="87">
        <v>50</v>
      </c>
      <c r="AH50" s="87">
        <v>5</v>
      </c>
      <c r="AI50" s="88"/>
      <c r="AJ50" s="215">
        <f t="shared" si="0"/>
        <v>368</v>
      </c>
      <c r="AK50" s="218">
        <v>7</v>
      </c>
      <c r="AL50" s="215"/>
      <c r="AM50" s="215"/>
      <c r="AN50" s="215"/>
      <c r="AO50" s="215"/>
    </row>
    <row r="51" spans="1:41" ht="14.4" x14ac:dyDescent="0.3">
      <c r="A51" s="86" t="s">
        <v>56</v>
      </c>
      <c r="B51" s="86" t="s">
        <v>137</v>
      </c>
      <c r="C51" s="86" t="s">
        <v>138</v>
      </c>
      <c r="D51" s="86" t="s">
        <v>170</v>
      </c>
      <c r="E51" s="87">
        <v>1</v>
      </c>
      <c r="F51" s="87">
        <v>1</v>
      </c>
      <c r="G51" s="87">
        <v>1</v>
      </c>
      <c r="H51" s="87">
        <v>1</v>
      </c>
      <c r="I51" s="87">
        <v>1</v>
      </c>
      <c r="J51" s="88"/>
      <c r="K51" s="88"/>
      <c r="L51" s="88"/>
      <c r="M51" s="87">
        <v>1</v>
      </c>
      <c r="N51" s="88"/>
      <c r="O51" s="88"/>
      <c r="P51" s="88"/>
      <c r="Q51" s="88"/>
      <c r="R51" s="88"/>
      <c r="S51" s="87">
        <v>50</v>
      </c>
      <c r="T51" s="87">
        <v>10</v>
      </c>
      <c r="U51" s="87">
        <v>60</v>
      </c>
      <c r="V51" s="87">
        <v>10</v>
      </c>
      <c r="W51" s="87">
        <v>65</v>
      </c>
      <c r="X51" s="87">
        <v>10</v>
      </c>
      <c r="Y51" s="87">
        <v>45</v>
      </c>
      <c r="Z51" s="87">
        <v>8</v>
      </c>
      <c r="AA51" s="88"/>
      <c r="AB51" s="88"/>
      <c r="AC51" s="88"/>
      <c r="AD51" s="88"/>
      <c r="AE51" s="87">
        <v>50</v>
      </c>
      <c r="AF51" s="87">
        <v>5</v>
      </c>
      <c r="AG51" s="87">
        <v>50</v>
      </c>
      <c r="AH51" s="87">
        <v>5</v>
      </c>
      <c r="AI51" s="88"/>
      <c r="AJ51" s="215">
        <f t="shared" si="0"/>
        <v>368</v>
      </c>
      <c r="AK51" s="218">
        <v>6.5</v>
      </c>
      <c r="AL51" s="215"/>
      <c r="AM51" s="215"/>
      <c r="AN51" s="218"/>
      <c r="AO51" s="215"/>
    </row>
    <row r="52" spans="1:41" ht="14.4" x14ac:dyDescent="0.3">
      <c r="A52" s="33" t="s">
        <v>56</v>
      </c>
      <c r="B52" s="33" t="s">
        <v>57</v>
      </c>
      <c r="C52" s="33" t="s">
        <v>345</v>
      </c>
      <c r="D52" s="33" t="s">
        <v>355</v>
      </c>
      <c r="E52" s="34">
        <v>1</v>
      </c>
      <c r="F52" s="34">
        <v>1</v>
      </c>
      <c r="G52" s="34">
        <v>1</v>
      </c>
      <c r="H52" s="35"/>
      <c r="I52" s="34">
        <v>1</v>
      </c>
      <c r="J52" s="35"/>
      <c r="K52" s="35"/>
      <c r="L52" s="34">
        <v>1</v>
      </c>
      <c r="M52" s="34">
        <v>1</v>
      </c>
      <c r="N52" s="35"/>
      <c r="O52" s="35"/>
      <c r="P52" s="35"/>
      <c r="Q52" s="35"/>
      <c r="R52" s="35"/>
      <c r="S52" s="34">
        <v>50</v>
      </c>
      <c r="T52" s="34">
        <v>10</v>
      </c>
      <c r="U52" s="34">
        <v>55</v>
      </c>
      <c r="V52" s="34">
        <v>33</v>
      </c>
      <c r="W52" s="34">
        <v>65</v>
      </c>
      <c r="X52" s="34">
        <v>38</v>
      </c>
      <c r="Y52" s="34">
        <v>45</v>
      </c>
      <c r="Z52" s="34">
        <v>32</v>
      </c>
      <c r="AA52" s="34">
        <v>60</v>
      </c>
      <c r="AB52" s="34">
        <v>30</v>
      </c>
      <c r="AC52" s="34">
        <v>55</v>
      </c>
      <c r="AD52" s="34">
        <v>10</v>
      </c>
      <c r="AE52" s="34">
        <v>50</v>
      </c>
      <c r="AF52" s="34">
        <v>8</v>
      </c>
      <c r="AG52" s="34">
        <v>50</v>
      </c>
      <c r="AH52" s="34">
        <v>10</v>
      </c>
      <c r="AI52" s="34">
        <v>25</v>
      </c>
      <c r="AJ52" s="215">
        <f t="shared" si="0"/>
        <v>626</v>
      </c>
      <c r="AK52" s="218">
        <v>7</v>
      </c>
      <c r="AL52" s="215"/>
      <c r="AM52" s="215"/>
      <c r="AN52" s="215"/>
      <c r="AO52" s="215"/>
    </row>
    <row r="53" spans="1:41" ht="14.4" x14ac:dyDescent="0.3">
      <c r="A53" s="33" t="s">
        <v>56</v>
      </c>
      <c r="B53" s="33" t="s">
        <v>57</v>
      </c>
      <c r="C53" s="33" t="s">
        <v>345</v>
      </c>
      <c r="D53" s="33" t="s">
        <v>356</v>
      </c>
      <c r="E53" s="34">
        <v>1</v>
      </c>
      <c r="F53" s="34">
        <v>1</v>
      </c>
      <c r="G53" s="34">
        <v>1</v>
      </c>
      <c r="H53" s="35"/>
      <c r="I53" s="34">
        <v>1</v>
      </c>
      <c r="J53" s="35"/>
      <c r="K53" s="35"/>
      <c r="L53" s="34">
        <v>1</v>
      </c>
      <c r="M53" s="34">
        <v>1</v>
      </c>
      <c r="N53" s="35"/>
      <c r="O53" s="35"/>
      <c r="P53" s="35"/>
      <c r="Q53" s="35"/>
      <c r="R53" s="35"/>
      <c r="S53" s="34">
        <v>50</v>
      </c>
      <c r="T53" s="34">
        <v>10</v>
      </c>
      <c r="U53" s="34">
        <v>55</v>
      </c>
      <c r="V53" s="34">
        <v>33</v>
      </c>
      <c r="W53" s="34">
        <v>65</v>
      </c>
      <c r="X53" s="34">
        <v>38</v>
      </c>
      <c r="Y53" s="34">
        <v>45</v>
      </c>
      <c r="Z53" s="34">
        <v>32</v>
      </c>
      <c r="AA53" s="34">
        <v>60</v>
      </c>
      <c r="AB53" s="34">
        <v>30</v>
      </c>
      <c r="AC53" s="34">
        <v>55</v>
      </c>
      <c r="AD53" s="34">
        <v>10</v>
      </c>
      <c r="AE53" s="34">
        <v>50</v>
      </c>
      <c r="AF53" s="34">
        <v>8</v>
      </c>
      <c r="AG53" s="34">
        <v>50</v>
      </c>
      <c r="AH53" s="34">
        <v>10</v>
      </c>
      <c r="AI53" s="34">
        <v>25</v>
      </c>
      <c r="AJ53" s="215">
        <f t="shared" si="0"/>
        <v>626</v>
      </c>
      <c r="AK53" s="218">
        <v>6.5</v>
      </c>
      <c r="AL53" s="215"/>
      <c r="AM53" s="215"/>
      <c r="AN53" s="215"/>
      <c r="AO53" s="215"/>
    </row>
    <row r="54" spans="1:41" ht="14.4" x14ac:dyDescent="0.3">
      <c r="A54" s="20" t="s">
        <v>56</v>
      </c>
      <c r="B54" s="20" t="s">
        <v>57</v>
      </c>
      <c r="C54" s="20" t="s">
        <v>345</v>
      </c>
      <c r="D54" s="20" t="s">
        <v>357</v>
      </c>
      <c r="E54" s="21">
        <v>1</v>
      </c>
      <c r="F54" s="21">
        <v>1</v>
      </c>
      <c r="G54" s="21">
        <v>1</v>
      </c>
      <c r="H54" s="21">
        <v>1</v>
      </c>
      <c r="I54" s="22"/>
      <c r="J54" s="21">
        <v>1</v>
      </c>
      <c r="K54" s="22"/>
      <c r="L54" s="21">
        <v>1</v>
      </c>
      <c r="M54" s="22"/>
      <c r="N54" s="22"/>
      <c r="O54" s="22"/>
      <c r="P54" s="22"/>
      <c r="Q54" s="22"/>
      <c r="R54" s="22"/>
      <c r="S54" s="21">
        <v>46</v>
      </c>
      <c r="T54" s="21">
        <v>10</v>
      </c>
      <c r="U54" s="21">
        <v>60</v>
      </c>
      <c r="V54" s="21">
        <v>5</v>
      </c>
      <c r="W54" s="21">
        <v>65</v>
      </c>
      <c r="X54" s="21">
        <v>35</v>
      </c>
      <c r="Y54" s="21">
        <v>45</v>
      </c>
      <c r="Z54" s="21">
        <v>5</v>
      </c>
      <c r="AA54" s="21">
        <v>60</v>
      </c>
      <c r="AB54" s="21">
        <v>5</v>
      </c>
      <c r="AC54" s="22"/>
      <c r="AD54" s="22"/>
      <c r="AE54" s="22"/>
      <c r="AF54" s="22"/>
      <c r="AG54" s="22"/>
      <c r="AH54" s="22"/>
      <c r="AI54" s="22"/>
      <c r="AJ54" s="215">
        <f t="shared" si="0"/>
        <v>336</v>
      </c>
      <c r="AK54" s="218">
        <v>6</v>
      </c>
      <c r="AL54" s="215"/>
      <c r="AM54" s="215"/>
      <c r="AN54" s="215"/>
      <c r="AO54" s="215"/>
    </row>
    <row r="55" spans="1:41" ht="14.4" x14ac:dyDescent="0.3">
      <c r="A55" s="20" t="s">
        <v>56</v>
      </c>
      <c r="B55" s="20" t="s">
        <v>57</v>
      </c>
      <c r="C55" s="20" t="s">
        <v>345</v>
      </c>
      <c r="D55" s="20" t="s">
        <v>358</v>
      </c>
      <c r="E55" s="21">
        <v>1</v>
      </c>
      <c r="F55" s="21">
        <v>1</v>
      </c>
      <c r="G55" s="21">
        <v>1</v>
      </c>
      <c r="H55" s="21">
        <v>1</v>
      </c>
      <c r="I55" s="22"/>
      <c r="J55" s="21">
        <v>1</v>
      </c>
      <c r="K55" s="22"/>
      <c r="L55" s="21">
        <v>1</v>
      </c>
      <c r="M55" s="22"/>
      <c r="N55" s="22"/>
      <c r="O55" s="22"/>
      <c r="P55" s="22"/>
      <c r="Q55" s="22"/>
      <c r="R55" s="22"/>
      <c r="S55" s="21">
        <v>46</v>
      </c>
      <c r="T55" s="21">
        <v>10</v>
      </c>
      <c r="U55" s="21">
        <v>60</v>
      </c>
      <c r="V55" s="21">
        <v>5</v>
      </c>
      <c r="W55" s="21">
        <v>65</v>
      </c>
      <c r="X55" s="21">
        <v>35</v>
      </c>
      <c r="Y55" s="21">
        <v>45</v>
      </c>
      <c r="Z55" s="21">
        <v>5</v>
      </c>
      <c r="AA55" s="21">
        <v>60</v>
      </c>
      <c r="AB55" s="21">
        <v>5</v>
      </c>
      <c r="AC55" s="22"/>
      <c r="AD55" s="22"/>
      <c r="AE55" s="22"/>
      <c r="AF55" s="22"/>
      <c r="AG55" s="22"/>
      <c r="AH55" s="22"/>
      <c r="AI55" s="22"/>
      <c r="AJ55" s="215">
        <f t="shared" si="0"/>
        <v>336</v>
      </c>
      <c r="AK55" s="218">
        <v>5.75</v>
      </c>
      <c r="AL55" s="215"/>
      <c r="AM55" s="215"/>
      <c r="AN55" s="215"/>
      <c r="AO55" s="215"/>
    </row>
    <row r="56" spans="1:41" ht="14.4" x14ac:dyDescent="0.3">
      <c r="A56" s="10" t="s">
        <v>56</v>
      </c>
      <c r="B56" s="10" t="s">
        <v>57</v>
      </c>
      <c r="C56" s="10" t="s">
        <v>345</v>
      </c>
      <c r="D56" s="10" t="s">
        <v>359</v>
      </c>
      <c r="E56" s="11">
        <v>1</v>
      </c>
      <c r="F56" s="11">
        <v>1</v>
      </c>
      <c r="G56" s="12"/>
      <c r="H56" s="11">
        <v>1</v>
      </c>
      <c r="I56" s="11">
        <v>1</v>
      </c>
      <c r="J56" s="11">
        <v>1</v>
      </c>
      <c r="K56" s="11">
        <v>1</v>
      </c>
      <c r="L56" s="12"/>
      <c r="M56" s="12"/>
      <c r="N56" s="12"/>
      <c r="O56" s="12"/>
      <c r="P56" s="12"/>
      <c r="Q56" s="12"/>
      <c r="R56" s="12"/>
      <c r="S56" s="11">
        <v>50</v>
      </c>
      <c r="T56" s="11">
        <v>10</v>
      </c>
      <c r="U56" s="11">
        <v>60</v>
      </c>
      <c r="V56" s="11">
        <v>3</v>
      </c>
      <c r="W56" s="11">
        <v>60</v>
      </c>
      <c r="X56" s="11">
        <v>33</v>
      </c>
      <c r="Y56" s="11">
        <v>60</v>
      </c>
      <c r="Z56" s="11">
        <v>33</v>
      </c>
      <c r="AA56" s="11">
        <v>45</v>
      </c>
      <c r="AB56" s="11">
        <v>23</v>
      </c>
      <c r="AC56" s="12"/>
      <c r="AD56" s="12"/>
      <c r="AE56" s="12"/>
      <c r="AF56" s="12"/>
      <c r="AG56" s="12"/>
      <c r="AH56" s="12"/>
      <c r="AI56" s="12"/>
      <c r="AJ56" s="215">
        <f t="shared" si="0"/>
        <v>377</v>
      </c>
      <c r="AK56" s="218">
        <v>6.5</v>
      </c>
      <c r="AL56" s="215"/>
      <c r="AM56" s="215"/>
      <c r="AN56" s="215"/>
      <c r="AO56" s="215"/>
    </row>
    <row r="57" spans="1:41" ht="14.4" x14ac:dyDescent="0.3">
      <c r="A57" s="232" t="s">
        <v>56</v>
      </c>
      <c r="B57" s="232" t="s">
        <v>57</v>
      </c>
      <c r="C57" s="232" t="s">
        <v>345</v>
      </c>
      <c r="D57" s="232" t="s">
        <v>360</v>
      </c>
      <c r="E57" s="233">
        <v>1</v>
      </c>
      <c r="F57" s="233">
        <v>1</v>
      </c>
      <c r="G57" s="233">
        <v>1</v>
      </c>
      <c r="H57" s="234"/>
      <c r="I57" s="234"/>
      <c r="J57" s="233">
        <v>1</v>
      </c>
      <c r="K57" s="233">
        <v>1</v>
      </c>
      <c r="L57" s="234"/>
      <c r="M57" s="234"/>
      <c r="N57" s="234"/>
      <c r="O57" s="234"/>
      <c r="P57" s="234"/>
      <c r="Q57" s="234"/>
      <c r="R57" s="234"/>
      <c r="S57" s="233">
        <v>46</v>
      </c>
      <c r="T57" s="234"/>
      <c r="U57" s="234"/>
      <c r="V57" s="233"/>
      <c r="W57" s="233">
        <v>35</v>
      </c>
      <c r="X57" s="234"/>
      <c r="Y57" s="233">
        <v>35</v>
      </c>
      <c r="Z57" s="233">
        <v>5</v>
      </c>
      <c r="AA57" s="234"/>
      <c r="AB57" s="234"/>
      <c r="AC57" s="234"/>
      <c r="AD57" s="234"/>
      <c r="AE57" s="234"/>
      <c r="AF57" s="234"/>
      <c r="AG57" s="234"/>
      <c r="AH57" s="234"/>
      <c r="AI57" s="234"/>
      <c r="AJ57" s="215">
        <f t="shared" si="0"/>
        <v>121</v>
      </c>
      <c r="AK57" s="218">
        <v>6.75</v>
      </c>
      <c r="AL57" s="215"/>
      <c r="AM57" s="215"/>
      <c r="AN57" s="215"/>
      <c r="AO57" s="215"/>
    </row>
    <row r="58" spans="1:41" ht="14.4" x14ac:dyDescent="0.3">
      <c r="A58" s="221" t="s">
        <v>56</v>
      </c>
      <c r="B58" s="221" t="s">
        <v>57</v>
      </c>
      <c r="C58" s="221" t="s">
        <v>345</v>
      </c>
      <c r="D58" s="221" t="s">
        <v>361</v>
      </c>
      <c r="E58" s="222">
        <v>1</v>
      </c>
      <c r="F58" s="222">
        <v>1</v>
      </c>
      <c r="G58" s="222">
        <v>1</v>
      </c>
      <c r="H58" s="222">
        <v>1</v>
      </c>
      <c r="I58" s="223"/>
      <c r="J58" s="222">
        <v>1</v>
      </c>
      <c r="K58" s="222">
        <v>1</v>
      </c>
      <c r="L58" s="222">
        <v>1</v>
      </c>
      <c r="M58" s="223"/>
      <c r="N58" s="223"/>
      <c r="O58" s="223"/>
      <c r="P58" s="223"/>
      <c r="Q58" s="223"/>
      <c r="R58" s="223"/>
      <c r="S58" s="222">
        <v>46</v>
      </c>
      <c r="T58" s="222">
        <v>5</v>
      </c>
      <c r="U58" s="222">
        <v>60</v>
      </c>
      <c r="V58" s="222">
        <v>2</v>
      </c>
      <c r="W58" s="222">
        <v>65</v>
      </c>
      <c r="X58" s="222">
        <v>3</v>
      </c>
      <c r="Y58" s="222">
        <v>45</v>
      </c>
      <c r="Z58" s="222">
        <v>3</v>
      </c>
      <c r="AA58" s="222">
        <v>50</v>
      </c>
      <c r="AB58" s="222">
        <v>3</v>
      </c>
      <c r="AC58" s="223"/>
      <c r="AD58" s="223"/>
      <c r="AE58" s="223"/>
      <c r="AF58" s="223"/>
      <c r="AG58" s="223"/>
      <c r="AH58" s="223"/>
      <c r="AI58" s="223"/>
      <c r="AJ58" s="215">
        <f t="shared" si="0"/>
        <v>282</v>
      </c>
      <c r="AK58" s="218">
        <v>7</v>
      </c>
      <c r="AL58" s="215"/>
      <c r="AM58" s="215"/>
      <c r="AN58" s="215"/>
      <c r="AO58" s="215"/>
    </row>
    <row r="59" spans="1:41" ht="14.4" x14ac:dyDescent="0.3">
      <c r="A59" s="221" t="s">
        <v>56</v>
      </c>
      <c r="B59" s="221" t="s">
        <v>57</v>
      </c>
      <c r="C59" s="221" t="s">
        <v>345</v>
      </c>
      <c r="D59" s="221" t="s">
        <v>362</v>
      </c>
      <c r="E59" s="222">
        <v>1</v>
      </c>
      <c r="F59" s="222">
        <v>1</v>
      </c>
      <c r="G59" s="222">
        <v>1</v>
      </c>
      <c r="H59" s="222">
        <v>1</v>
      </c>
      <c r="I59" s="223"/>
      <c r="J59" s="222">
        <v>1</v>
      </c>
      <c r="K59" s="222">
        <v>1</v>
      </c>
      <c r="L59" s="222">
        <v>1</v>
      </c>
      <c r="M59" s="223"/>
      <c r="N59" s="223"/>
      <c r="O59" s="223"/>
      <c r="P59" s="223"/>
      <c r="Q59" s="223"/>
      <c r="R59" s="223"/>
      <c r="S59" s="222">
        <v>46</v>
      </c>
      <c r="T59" s="222">
        <v>5</v>
      </c>
      <c r="U59" s="222">
        <v>60</v>
      </c>
      <c r="V59" s="222">
        <v>2</v>
      </c>
      <c r="W59" s="222">
        <v>65</v>
      </c>
      <c r="X59" s="222">
        <v>3</v>
      </c>
      <c r="Y59" s="222">
        <v>45</v>
      </c>
      <c r="Z59" s="222">
        <v>3</v>
      </c>
      <c r="AA59" s="222">
        <v>50</v>
      </c>
      <c r="AB59" s="222">
        <v>3</v>
      </c>
      <c r="AC59" s="223"/>
      <c r="AD59" s="223"/>
      <c r="AE59" s="223"/>
      <c r="AF59" s="223"/>
      <c r="AG59" s="223"/>
      <c r="AH59" s="223"/>
      <c r="AI59" s="223"/>
      <c r="AJ59" s="215">
        <f t="shared" si="0"/>
        <v>282</v>
      </c>
      <c r="AK59" s="218">
        <v>6.5</v>
      </c>
      <c r="AL59" s="215"/>
      <c r="AM59" s="215"/>
      <c r="AN59" s="215"/>
      <c r="AO59" s="215"/>
    </row>
    <row r="60" spans="1:41" ht="14.4" x14ac:dyDescent="0.3">
      <c r="A60" s="224" t="s">
        <v>56</v>
      </c>
      <c r="B60" s="224" t="s">
        <v>57</v>
      </c>
      <c r="C60" s="224" t="s">
        <v>345</v>
      </c>
      <c r="D60" s="224" t="s">
        <v>363</v>
      </c>
      <c r="E60" s="225">
        <v>1</v>
      </c>
      <c r="F60" s="225">
        <v>1</v>
      </c>
      <c r="G60" s="225">
        <v>1</v>
      </c>
      <c r="H60" s="225">
        <v>1</v>
      </c>
      <c r="I60" s="226"/>
      <c r="J60" s="225">
        <v>1</v>
      </c>
      <c r="K60" s="226"/>
      <c r="L60" s="225">
        <v>1</v>
      </c>
      <c r="M60" s="225">
        <v>1</v>
      </c>
      <c r="N60" s="226"/>
      <c r="O60" s="226"/>
      <c r="P60" s="226"/>
      <c r="Q60" s="226"/>
      <c r="R60" s="226"/>
      <c r="S60" s="225">
        <v>50</v>
      </c>
      <c r="T60" s="225">
        <v>5</v>
      </c>
      <c r="U60" s="225">
        <v>60</v>
      </c>
      <c r="V60" s="225">
        <v>5</v>
      </c>
      <c r="W60" s="225">
        <v>65</v>
      </c>
      <c r="X60" s="225">
        <v>35</v>
      </c>
      <c r="Y60" s="225">
        <v>45</v>
      </c>
      <c r="Z60" s="225">
        <v>32</v>
      </c>
      <c r="AA60" s="225">
        <v>60</v>
      </c>
      <c r="AB60" s="225">
        <v>10</v>
      </c>
      <c r="AC60" s="225">
        <v>55</v>
      </c>
      <c r="AD60" s="225">
        <v>23</v>
      </c>
      <c r="AE60" s="226"/>
      <c r="AF60" s="226"/>
      <c r="AG60" s="226"/>
      <c r="AH60" s="226"/>
      <c r="AI60" s="226"/>
      <c r="AJ60" s="215">
        <f t="shared" si="0"/>
        <v>445</v>
      </c>
      <c r="AK60" s="218">
        <v>7.75</v>
      </c>
      <c r="AL60" s="215"/>
      <c r="AM60" s="215"/>
      <c r="AN60" s="215"/>
      <c r="AO60" s="215"/>
    </row>
    <row r="61" spans="1:41" ht="14.4" x14ac:dyDescent="0.3">
      <c r="A61" s="227" t="s">
        <v>56</v>
      </c>
      <c r="B61" s="227" t="s">
        <v>57</v>
      </c>
      <c r="C61" s="227" t="s">
        <v>345</v>
      </c>
      <c r="D61" s="227" t="s">
        <v>364</v>
      </c>
      <c r="E61" s="228">
        <v>1</v>
      </c>
      <c r="F61" s="228">
        <v>1</v>
      </c>
      <c r="G61" s="228">
        <v>1</v>
      </c>
      <c r="H61" s="228">
        <v>1</v>
      </c>
      <c r="I61" s="228">
        <v>1</v>
      </c>
      <c r="J61" s="228">
        <v>1</v>
      </c>
      <c r="K61" s="229"/>
      <c r="L61" s="228">
        <v>1</v>
      </c>
      <c r="M61" s="228">
        <v>1</v>
      </c>
      <c r="N61" s="229"/>
      <c r="O61" s="228">
        <v>1</v>
      </c>
      <c r="P61" s="229"/>
      <c r="Q61" s="229"/>
      <c r="R61" s="229"/>
      <c r="S61" s="228">
        <v>50</v>
      </c>
      <c r="T61" s="228">
        <v>5</v>
      </c>
      <c r="U61" s="228">
        <v>60</v>
      </c>
      <c r="V61" s="228">
        <v>3</v>
      </c>
      <c r="W61" s="228">
        <v>65</v>
      </c>
      <c r="X61" s="228">
        <v>38</v>
      </c>
      <c r="Y61" s="228">
        <v>45</v>
      </c>
      <c r="Z61" s="228">
        <v>32</v>
      </c>
      <c r="AA61" s="228">
        <v>60</v>
      </c>
      <c r="AB61" s="228">
        <v>10</v>
      </c>
      <c r="AC61" s="228">
        <v>55</v>
      </c>
      <c r="AD61" s="228">
        <v>23</v>
      </c>
      <c r="AE61" s="228">
        <v>50</v>
      </c>
      <c r="AF61" s="228">
        <v>5</v>
      </c>
      <c r="AG61" s="228">
        <v>50</v>
      </c>
      <c r="AH61" s="228">
        <v>10</v>
      </c>
      <c r="AI61" s="228">
        <v>15</v>
      </c>
      <c r="AJ61" s="215">
        <f t="shared" si="0"/>
        <v>576</v>
      </c>
      <c r="AK61" s="218">
        <v>4.5</v>
      </c>
      <c r="AL61" s="215"/>
      <c r="AM61" s="215"/>
      <c r="AN61" s="215"/>
      <c r="AO61" s="215"/>
    </row>
    <row r="62" spans="1:41" ht="14.4" x14ac:dyDescent="0.3">
      <c r="A62" s="227" t="s">
        <v>56</v>
      </c>
      <c r="B62" s="227" t="s">
        <v>57</v>
      </c>
      <c r="C62" s="227" t="s">
        <v>345</v>
      </c>
      <c r="D62" s="227" t="s">
        <v>365</v>
      </c>
      <c r="E62" s="228">
        <v>1</v>
      </c>
      <c r="F62" s="228">
        <v>1</v>
      </c>
      <c r="G62" s="228">
        <v>1</v>
      </c>
      <c r="H62" s="228">
        <v>1</v>
      </c>
      <c r="I62" s="228">
        <v>1</v>
      </c>
      <c r="J62" s="228">
        <v>1</v>
      </c>
      <c r="K62" s="229"/>
      <c r="L62" s="228">
        <v>1</v>
      </c>
      <c r="M62" s="228">
        <v>1</v>
      </c>
      <c r="N62" s="229"/>
      <c r="O62" s="228">
        <v>1</v>
      </c>
      <c r="P62" s="229"/>
      <c r="Q62" s="229"/>
      <c r="R62" s="229"/>
      <c r="S62" s="228">
        <v>50</v>
      </c>
      <c r="T62" s="228">
        <v>5</v>
      </c>
      <c r="U62" s="228">
        <v>60</v>
      </c>
      <c r="V62" s="228">
        <v>3</v>
      </c>
      <c r="W62" s="228">
        <v>65</v>
      </c>
      <c r="X62" s="228">
        <v>38</v>
      </c>
      <c r="Y62" s="228">
        <v>45</v>
      </c>
      <c r="Z62" s="228">
        <v>32</v>
      </c>
      <c r="AA62" s="228">
        <v>60</v>
      </c>
      <c r="AB62" s="228">
        <v>10</v>
      </c>
      <c r="AC62" s="228">
        <v>55</v>
      </c>
      <c r="AD62" s="228">
        <v>23</v>
      </c>
      <c r="AE62" s="228">
        <v>50</v>
      </c>
      <c r="AF62" s="228">
        <v>5</v>
      </c>
      <c r="AG62" s="228">
        <v>50</v>
      </c>
      <c r="AH62" s="228">
        <v>10</v>
      </c>
      <c r="AI62" s="228">
        <v>15</v>
      </c>
      <c r="AJ62" s="215">
        <f t="shared" si="0"/>
        <v>576</v>
      </c>
      <c r="AK62" s="218">
        <v>6</v>
      </c>
      <c r="AL62" s="215"/>
      <c r="AM62" s="215"/>
      <c r="AN62" s="215"/>
      <c r="AO62" s="215"/>
    </row>
    <row r="63" spans="1:41" ht="14.4" x14ac:dyDescent="0.3">
      <c r="A63" s="9" t="s">
        <v>56</v>
      </c>
      <c r="B63" s="9" t="s">
        <v>57</v>
      </c>
      <c r="C63" s="9" t="s">
        <v>345</v>
      </c>
      <c r="D63" s="9" t="s">
        <v>366</v>
      </c>
      <c r="AJ63" s="215">
        <f t="shared" si="0"/>
        <v>0</v>
      </c>
      <c r="AK63" s="215"/>
      <c r="AL63" s="215"/>
      <c r="AM63" s="215"/>
      <c r="AN63" s="215"/>
      <c r="AO63" s="215"/>
    </row>
    <row r="64" spans="1:41" ht="14.4" x14ac:dyDescent="0.3">
      <c r="A64" s="9" t="s">
        <v>56</v>
      </c>
      <c r="B64" s="9" t="s">
        <v>57</v>
      </c>
      <c r="C64" s="9" t="s">
        <v>345</v>
      </c>
      <c r="D64" s="9" t="s">
        <v>367</v>
      </c>
      <c r="AJ64" s="215">
        <f t="shared" si="0"/>
        <v>0</v>
      </c>
      <c r="AK64" s="215"/>
      <c r="AL64" s="215"/>
      <c r="AM64" s="215"/>
      <c r="AN64" s="215"/>
      <c r="AO64" s="215"/>
    </row>
    <row r="65" spans="1:41" ht="14.4" x14ac:dyDescent="0.3">
      <c r="A65" s="9" t="s">
        <v>56</v>
      </c>
      <c r="B65" s="9" t="s">
        <v>57</v>
      </c>
      <c r="C65" s="9" t="s">
        <v>345</v>
      </c>
      <c r="D65" s="9" t="s">
        <v>368</v>
      </c>
      <c r="AJ65" s="215">
        <f t="shared" si="0"/>
        <v>0</v>
      </c>
      <c r="AK65" s="215"/>
      <c r="AL65" s="215"/>
      <c r="AM65" s="215"/>
      <c r="AN65" s="215"/>
      <c r="AO65" s="215"/>
    </row>
    <row r="66" spans="1:41" ht="14.4" x14ac:dyDescent="0.3">
      <c r="A66" s="9" t="s">
        <v>56</v>
      </c>
      <c r="B66" s="9" t="s">
        <v>57</v>
      </c>
      <c r="C66" s="9" t="s">
        <v>345</v>
      </c>
      <c r="D66" s="9" t="s">
        <v>369</v>
      </c>
      <c r="AJ66" s="215">
        <f t="shared" si="0"/>
        <v>0</v>
      </c>
      <c r="AK66" s="215"/>
      <c r="AL66" s="215"/>
      <c r="AM66" s="215"/>
      <c r="AN66" s="215"/>
      <c r="AO66" s="215"/>
    </row>
    <row r="67" spans="1:41" ht="14.4" x14ac:dyDescent="0.3">
      <c r="A67" s="9" t="s">
        <v>56</v>
      </c>
      <c r="B67" s="9" t="s">
        <v>57</v>
      </c>
      <c r="C67" s="9" t="s">
        <v>345</v>
      </c>
      <c r="D67" s="9" t="s">
        <v>370</v>
      </c>
      <c r="AJ67" s="215">
        <f t="shared" si="0"/>
        <v>0</v>
      </c>
      <c r="AK67" s="215"/>
      <c r="AL67" s="215"/>
      <c r="AM67" s="215"/>
      <c r="AN67" s="215"/>
      <c r="AO67" s="215"/>
    </row>
    <row r="68" spans="1:41" ht="14.4" x14ac:dyDescent="0.3">
      <c r="A68" s="9" t="s">
        <v>56</v>
      </c>
      <c r="B68" s="9" t="s">
        <v>57</v>
      </c>
      <c r="C68" s="9" t="s">
        <v>345</v>
      </c>
      <c r="D68" s="9" t="s">
        <v>371</v>
      </c>
      <c r="AJ68" s="215">
        <f t="shared" si="0"/>
        <v>0</v>
      </c>
      <c r="AK68" s="215"/>
      <c r="AL68" s="215"/>
      <c r="AM68" s="215"/>
      <c r="AN68" s="215"/>
      <c r="AO68" s="215"/>
    </row>
    <row r="69" spans="1:41" ht="14.4" x14ac:dyDescent="0.3">
      <c r="A69" s="9" t="s">
        <v>56</v>
      </c>
      <c r="B69" s="9" t="s">
        <v>57</v>
      </c>
      <c r="C69" s="9" t="s">
        <v>345</v>
      </c>
      <c r="D69" s="9" t="s">
        <v>372</v>
      </c>
      <c r="AJ69" s="215">
        <f t="shared" si="0"/>
        <v>0</v>
      </c>
      <c r="AK69" s="215"/>
      <c r="AL69" s="215"/>
      <c r="AM69" s="215"/>
      <c r="AN69" s="215"/>
      <c r="AO69" s="215"/>
    </row>
    <row r="70" spans="1:41" ht="14.4" x14ac:dyDescent="0.3">
      <c r="A70" s="9" t="s">
        <v>56</v>
      </c>
      <c r="B70" s="9" t="s">
        <v>57</v>
      </c>
      <c r="C70" s="9" t="s">
        <v>345</v>
      </c>
      <c r="D70" s="9" t="s">
        <v>373</v>
      </c>
      <c r="AJ70" s="215">
        <f t="shared" si="0"/>
        <v>0</v>
      </c>
      <c r="AK70" s="215"/>
      <c r="AL70" s="215"/>
      <c r="AM70" s="215"/>
      <c r="AN70" s="215"/>
      <c r="AO70" s="215"/>
    </row>
    <row r="71" spans="1:41" ht="14.4" x14ac:dyDescent="0.3">
      <c r="A71" s="9" t="s">
        <v>56</v>
      </c>
      <c r="B71" s="9" t="s">
        <v>57</v>
      </c>
      <c r="C71" s="9" t="s">
        <v>345</v>
      </c>
      <c r="D71" s="9" t="s">
        <v>374</v>
      </c>
      <c r="AJ71" s="215">
        <f t="shared" si="0"/>
        <v>0</v>
      </c>
      <c r="AK71" s="215"/>
      <c r="AL71" s="215"/>
      <c r="AM71" s="215"/>
      <c r="AN71" s="215"/>
      <c r="AO71" s="215"/>
    </row>
    <row r="72" spans="1:41" ht="14.4" x14ac:dyDescent="0.3">
      <c r="A72" s="9" t="s">
        <v>56</v>
      </c>
      <c r="B72" s="9" t="s">
        <v>57</v>
      </c>
      <c r="C72" s="9" t="s">
        <v>345</v>
      </c>
      <c r="D72" s="9" t="s">
        <v>375</v>
      </c>
      <c r="AJ72" s="215">
        <f t="shared" si="0"/>
        <v>0</v>
      </c>
      <c r="AK72" s="215"/>
      <c r="AL72" s="215"/>
      <c r="AM72" s="215"/>
      <c r="AN72" s="215"/>
      <c r="AO72" s="215"/>
    </row>
    <row r="73" spans="1:41" ht="14.4" x14ac:dyDescent="0.3">
      <c r="A73" s="9" t="s">
        <v>56</v>
      </c>
      <c r="B73" s="9" t="s">
        <v>57</v>
      </c>
      <c r="C73" s="9" t="s">
        <v>345</v>
      </c>
      <c r="D73" s="9" t="s">
        <v>376</v>
      </c>
      <c r="AJ73" s="215">
        <f t="shared" si="0"/>
        <v>0</v>
      </c>
      <c r="AK73" s="215"/>
      <c r="AL73" s="215"/>
      <c r="AM73" s="215"/>
      <c r="AN73" s="215"/>
      <c r="AO73" s="215"/>
    </row>
    <row r="74" spans="1:41" ht="14.4" x14ac:dyDescent="0.3">
      <c r="A74" s="9" t="s">
        <v>56</v>
      </c>
      <c r="B74" s="9" t="s">
        <v>57</v>
      </c>
      <c r="C74" s="9" t="s">
        <v>345</v>
      </c>
      <c r="D74" s="9" t="s">
        <v>377</v>
      </c>
      <c r="AJ74" s="215">
        <f t="shared" si="0"/>
        <v>0</v>
      </c>
      <c r="AK74" s="215"/>
      <c r="AL74" s="215"/>
      <c r="AM74" s="215"/>
      <c r="AN74" s="215"/>
      <c r="AO74" s="215"/>
    </row>
    <row r="75" spans="1:41" ht="14.4" x14ac:dyDescent="0.3">
      <c r="A75" s="9" t="s">
        <v>56</v>
      </c>
      <c r="B75" s="9" t="s">
        <v>57</v>
      </c>
      <c r="C75" s="9" t="s">
        <v>345</v>
      </c>
      <c r="D75" s="9" t="s">
        <v>378</v>
      </c>
      <c r="AJ75" s="215">
        <f t="shared" si="0"/>
        <v>0</v>
      </c>
      <c r="AK75" s="215"/>
      <c r="AL75" s="215"/>
      <c r="AM75" s="215"/>
      <c r="AN75" s="215"/>
      <c r="AO75" s="215"/>
    </row>
    <row r="76" spans="1:41" ht="14.4" x14ac:dyDescent="0.3">
      <c r="A76" s="9" t="s">
        <v>56</v>
      </c>
      <c r="B76" s="9" t="s">
        <v>57</v>
      </c>
      <c r="C76" s="9" t="s">
        <v>345</v>
      </c>
      <c r="D76" s="9" t="s">
        <v>379</v>
      </c>
      <c r="AJ76" s="215">
        <f t="shared" si="0"/>
        <v>0</v>
      </c>
      <c r="AK76" s="215"/>
      <c r="AL76" s="215"/>
      <c r="AM76" s="215"/>
      <c r="AN76" s="215"/>
      <c r="AO76" s="215"/>
    </row>
    <row r="77" spans="1:41" ht="14.4" x14ac:dyDescent="0.3">
      <c r="A77" s="9"/>
      <c r="B77" s="9"/>
      <c r="C77" s="9"/>
      <c r="D77" s="9"/>
      <c r="AJ77" s="215"/>
      <c r="AK77" s="215"/>
      <c r="AL77" s="215"/>
      <c r="AM77" s="215"/>
      <c r="AN77" s="215"/>
      <c r="AO77" s="215"/>
    </row>
    <row r="78" spans="1:41" ht="14.4" x14ac:dyDescent="0.3">
      <c r="A78" s="9"/>
      <c r="B78" s="9"/>
      <c r="C78" s="9"/>
      <c r="D78" s="9"/>
      <c r="AJ78" s="215"/>
      <c r="AK78" s="215">
        <f t="shared" ref="AK78:AL78" si="1">COUNTIF(AK5:AK76,"&gt;0")</f>
        <v>44</v>
      </c>
      <c r="AL78" s="215">
        <f t="shared" si="1"/>
        <v>3</v>
      </c>
      <c r="AM78" s="215"/>
      <c r="AN78" s="215"/>
      <c r="AO78" s="215"/>
    </row>
    <row r="79" spans="1:41" ht="14.4" x14ac:dyDescent="0.3">
      <c r="A79" s="9"/>
      <c r="B79" s="9"/>
      <c r="C79" s="9"/>
      <c r="D79" s="9"/>
      <c r="AJ79" s="215"/>
      <c r="AK79" s="215"/>
      <c r="AL79" s="215"/>
      <c r="AM79" s="215"/>
      <c r="AN79" s="215"/>
      <c r="AO79" s="215"/>
    </row>
    <row r="80" spans="1:41" ht="14.4" x14ac:dyDescent="0.3">
      <c r="A80" s="9"/>
      <c r="B80" s="9"/>
      <c r="C80" s="9"/>
      <c r="D80" s="9"/>
      <c r="AJ80" s="215"/>
      <c r="AK80" s="215"/>
      <c r="AL80" s="215"/>
      <c r="AM80" s="215"/>
      <c r="AN80" s="215"/>
      <c r="AO80" s="215"/>
    </row>
    <row r="81" spans="1:41" ht="14.4" x14ac:dyDescent="0.3">
      <c r="A81" s="9"/>
      <c r="B81" s="9"/>
      <c r="C81" s="9"/>
      <c r="D81" s="9"/>
      <c r="AJ81" s="215"/>
      <c r="AK81" s="215"/>
      <c r="AL81" s="215"/>
      <c r="AM81" s="215"/>
      <c r="AN81" s="215"/>
      <c r="AO81" s="215"/>
    </row>
    <row r="82" spans="1:41" ht="14.4" x14ac:dyDescent="0.3">
      <c r="A82" s="9"/>
      <c r="B82" s="9"/>
      <c r="C82" s="9"/>
      <c r="D82" s="9"/>
      <c r="AJ82" s="215"/>
      <c r="AK82" s="215"/>
      <c r="AL82" s="215"/>
      <c r="AM82" s="215"/>
      <c r="AN82" s="215"/>
      <c r="AO82" s="215"/>
    </row>
    <row r="83" spans="1:41" ht="14.4" x14ac:dyDescent="0.3">
      <c r="A83" s="9"/>
      <c r="B83" s="9"/>
      <c r="C83" s="9"/>
      <c r="D83" s="9"/>
      <c r="AJ83" s="215"/>
      <c r="AK83" s="215"/>
      <c r="AL83" s="215"/>
      <c r="AM83" s="215"/>
      <c r="AN83" s="215"/>
      <c r="AO83" s="215"/>
    </row>
    <row r="84" spans="1:41" ht="14.4" x14ac:dyDescent="0.3">
      <c r="A84" s="9"/>
      <c r="B84" s="9"/>
      <c r="C84" s="9"/>
      <c r="D84" s="9"/>
      <c r="AJ84" s="215"/>
      <c r="AK84" s="215"/>
      <c r="AL84" s="215"/>
      <c r="AM84" s="215"/>
      <c r="AN84" s="215"/>
      <c r="AO84" s="215"/>
    </row>
    <row r="85" spans="1:41" ht="14.4" x14ac:dyDescent="0.3">
      <c r="A85" s="9"/>
      <c r="B85" s="9"/>
      <c r="C85" s="9"/>
      <c r="D85" s="9"/>
      <c r="AJ85" s="215"/>
      <c r="AK85" s="215"/>
      <c r="AL85" s="215"/>
      <c r="AM85" s="215"/>
      <c r="AN85" s="215"/>
      <c r="AO85" s="215"/>
    </row>
    <row r="86" spans="1:41" ht="14.4" x14ac:dyDescent="0.3">
      <c r="A86" s="9"/>
      <c r="B86" s="9"/>
      <c r="C86" s="9"/>
      <c r="D86" s="9"/>
      <c r="AJ86" s="215"/>
      <c r="AK86" s="215"/>
      <c r="AL86" s="215"/>
      <c r="AM86" s="215"/>
      <c r="AN86" s="215"/>
      <c r="AO86" s="215"/>
    </row>
    <row r="87" spans="1:41" ht="14.4" x14ac:dyDescent="0.3">
      <c r="A87" s="9"/>
      <c r="B87" s="9"/>
      <c r="C87" s="9"/>
      <c r="D87" s="9"/>
      <c r="AJ87" s="215"/>
      <c r="AK87" s="215"/>
      <c r="AL87" s="215"/>
      <c r="AM87" s="215"/>
      <c r="AN87" s="215"/>
      <c r="AO87" s="215"/>
    </row>
    <row r="88" spans="1:41" ht="14.4" x14ac:dyDescent="0.3">
      <c r="A88" s="9"/>
      <c r="B88" s="9"/>
      <c r="C88" s="9"/>
      <c r="D88" s="9"/>
      <c r="AJ88" s="215"/>
      <c r="AK88" s="215"/>
      <c r="AL88" s="215"/>
      <c r="AM88" s="215"/>
      <c r="AN88" s="215"/>
      <c r="AO88" s="215"/>
    </row>
    <row r="89" spans="1:41" ht="14.4" x14ac:dyDescent="0.3">
      <c r="A89" s="9"/>
      <c r="B89" s="9"/>
      <c r="C89" s="9"/>
      <c r="D89" s="9"/>
      <c r="AJ89" s="215"/>
      <c r="AK89" s="215"/>
      <c r="AL89" s="215"/>
      <c r="AM89" s="215"/>
      <c r="AN89" s="215"/>
      <c r="AO89" s="215"/>
    </row>
    <row r="90" spans="1:41" ht="14.4" x14ac:dyDescent="0.3">
      <c r="A90" s="9"/>
      <c r="B90" s="9"/>
      <c r="C90" s="9"/>
      <c r="D90" s="9"/>
      <c r="AJ90" s="215"/>
      <c r="AK90" s="215"/>
      <c r="AL90" s="215"/>
      <c r="AM90" s="215"/>
      <c r="AN90" s="215"/>
      <c r="AO90" s="215"/>
    </row>
    <row r="91" spans="1:41" ht="14.4" x14ac:dyDescent="0.3">
      <c r="A91" s="9"/>
      <c r="B91" s="9"/>
      <c r="C91" s="9"/>
      <c r="D91" s="9"/>
      <c r="AJ91" s="215"/>
      <c r="AK91" s="215"/>
      <c r="AL91" s="215"/>
      <c r="AM91" s="215"/>
      <c r="AN91" s="215"/>
      <c r="AO91" s="215"/>
    </row>
    <row r="92" spans="1:41" ht="14.4" x14ac:dyDescent="0.3">
      <c r="A92" s="9"/>
      <c r="B92" s="9"/>
      <c r="C92" s="9"/>
      <c r="D92" s="9"/>
      <c r="AJ92" s="215"/>
      <c r="AK92" s="215"/>
      <c r="AL92" s="215"/>
      <c r="AM92" s="215"/>
      <c r="AN92" s="215"/>
      <c r="AO92" s="215"/>
    </row>
    <row r="93" spans="1:41" ht="14.4" x14ac:dyDescent="0.3">
      <c r="A93" s="9"/>
      <c r="B93" s="9"/>
      <c r="C93" s="9"/>
      <c r="D93" s="9"/>
      <c r="AJ93" s="215"/>
      <c r="AK93" s="215"/>
      <c r="AL93" s="215"/>
      <c r="AM93" s="215"/>
      <c r="AN93" s="215"/>
      <c r="AO93" s="215"/>
    </row>
    <row r="94" spans="1:41" ht="14.4" x14ac:dyDescent="0.3">
      <c r="A94" s="9"/>
      <c r="B94" s="9"/>
      <c r="C94" s="9"/>
      <c r="D94" s="9"/>
      <c r="AJ94" s="215"/>
      <c r="AK94" s="215"/>
      <c r="AL94" s="215"/>
      <c r="AM94" s="215"/>
      <c r="AN94" s="215"/>
      <c r="AO94" s="215"/>
    </row>
    <row r="95" spans="1:41" ht="14.4" x14ac:dyDescent="0.3">
      <c r="A95" s="9"/>
      <c r="B95" s="9"/>
      <c r="C95" s="9"/>
      <c r="D95" s="9"/>
      <c r="AJ95" s="215"/>
      <c r="AK95" s="215"/>
      <c r="AL95" s="215"/>
      <c r="AM95" s="215"/>
      <c r="AN95" s="215"/>
      <c r="AO95" s="215"/>
    </row>
    <row r="96" spans="1:41" ht="14.4" x14ac:dyDescent="0.3">
      <c r="A96" s="9"/>
      <c r="B96" s="9"/>
      <c r="C96" s="9"/>
      <c r="D96" s="9"/>
      <c r="AJ96" s="215"/>
      <c r="AK96" s="215"/>
      <c r="AL96" s="215"/>
      <c r="AM96" s="215"/>
      <c r="AN96" s="215"/>
      <c r="AO96" s="215"/>
    </row>
    <row r="97" spans="1:41" ht="14.4" x14ac:dyDescent="0.3">
      <c r="A97" s="9"/>
      <c r="B97" s="9"/>
      <c r="C97" s="9"/>
      <c r="D97" s="9"/>
      <c r="AJ97" s="215"/>
      <c r="AK97" s="215"/>
      <c r="AL97" s="215"/>
      <c r="AM97" s="215"/>
      <c r="AN97" s="215"/>
      <c r="AO97" s="215"/>
    </row>
    <row r="98" spans="1:41" ht="14.4" x14ac:dyDescent="0.3">
      <c r="A98" s="9"/>
      <c r="B98" s="9"/>
      <c r="C98" s="9"/>
      <c r="D98" s="9"/>
      <c r="AJ98" s="215"/>
      <c r="AK98" s="215"/>
      <c r="AL98" s="215"/>
      <c r="AM98" s="215"/>
      <c r="AN98" s="215"/>
      <c r="AO98" s="215"/>
    </row>
    <row r="99" spans="1:41" ht="14.4" x14ac:dyDescent="0.3">
      <c r="A99" s="9"/>
      <c r="B99" s="9"/>
      <c r="C99" s="9"/>
      <c r="D99" s="9"/>
      <c r="AJ99" s="215"/>
      <c r="AK99" s="215"/>
      <c r="AL99" s="215"/>
      <c r="AM99" s="215"/>
      <c r="AN99" s="215"/>
      <c r="AO99" s="215"/>
    </row>
    <row r="100" spans="1:41" ht="14.4" x14ac:dyDescent="0.3">
      <c r="A100" s="9"/>
      <c r="B100" s="9"/>
      <c r="C100" s="9"/>
      <c r="D100" s="9"/>
      <c r="AJ100" s="215"/>
      <c r="AK100" s="215"/>
      <c r="AL100" s="215"/>
      <c r="AM100" s="215"/>
      <c r="AN100" s="215"/>
      <c r="AO100" s="215"/>
    </row>
    <row r="101" spans="1:41" ht="14.4" x14ac:dyDescent="0.3">
      <c r="A101" s="9"/>
      <c r="B101" s="9"/>
      <c r="C101" s="9"/>
      <c r="D101" s="9"/>
      <c r="AJ101" s="215"/>
      <c r="AK101" s="215"/>
      <c r="AL101" s="215"/>
      <c r="AM101" s="215"/>
      <c r="AN101" s="215"/>
      <c r="AO101" s="215"/>
    </row>
    <row r="102" spans="1:41" ht="14.4" x14ac:dyDescent="0.3">
      <c r="A102" s="9"/>
      <c r="B102" s="9"/>
      <c r="C102" s="9"/>
      <c r="D102" s="9"/>
      <c r="AJ102" s="215"/>
      <c r="AK102" s="215"/>
      <c r="AL102" s="215"/>
      <c r="AM102" s="215"/>
      <c r="AN102" s="215"/>
      <c r="AO102" s="215"/>
    </row>
    <row r="103" spans="1:41" ht="14.4" x14ac:dyDescent="0.3">
      <c r="A103" s="9"/>
      <c r="B103" s="9"/>
      <c r="C103" s="9"/>
      <c r="D103" s="9"/>
      <c r="AJ103" s="215"/>
      <c r="AK103" s="215"/>
      <c r="AL103" s="215"/>
      <c r="AM103" s="215"/>
      <c r="AN103" s="215"/>
      <c r="AO103" s="215"/>
    </row>
    <row r="104" spans="1:41" ht="14.4" x14ac:dyDescent="0.3">
      <c r="A104" s="9"/>
      <c r="B104" s="9"/>
      <c r="C104" s="9"/>
      <c r="D104" s="9"/>
      <c r="AJ104" s="215"/>
      <c r="AK104" s="215"/>
      <c r="AL104" s="215"/>
      <c r="AM104" s="215"/>
      <c r="AN104" s="215"/>
      <c r="AO104" s="215"/>
    </row>
    <row r="105" spans="1:41" ht="14.4" x14ac:dyDescent="0.3">
      <c r="A105" s="9"/>
      <c r="B105" s="9"/>
      <c r="C105" s="9"/>
      <c r="D105" s="9"/>
      <c r="AJ105" s="215"/>
      <c r="AK105" s="215"/>
      <c r="AL105" s="215"/>
      <c r="AM105" s="215"/>
      <c r="AN105" s="215"/>
      <c r="AO105" s="215"/>
    </row>
    <row r="106" spans="1:41" ht="14.4" x14ac:dyDescent="0.3">
      <c r="A106" s="9"/>
      <c r="B106" s="9"/>
      <c r="C106" s="9"/>
      <c r="D106" s="9"/>
      <c r="AJ106" s="215"/>
      <c r="AK106" s="215"/>
      <c r="AL106" s="215"/>
      <c r="AM106" s="215"/>
      <c r="AN106" s="215"/>
      <c r="AO106" s="215"/>
    </row>
    <row r="107" spans="1:41" ht="14.4" hidden="1" x14ac:dyDescent="0.3">
      <c r="A107" s="9"/>
      <c r="B107" s="9"/>
      <c r="C107" s="9"/>
      <c r="D107" s="9"/>
      <c r="AJ107" s="215"/>
      <c r="AK107" s="215"/>
      <c r="AL107" s="215"/>
      <c r="AM107" s="215"/>
      <c r="AN107" s="215"/>
      <c r="AO107" s="215"/>
    </row>
    <row r="108" spans="1:41" ht="14.4" hidden="1" x14ac:dyDescent="0.3">
      <c r="A108" s="9"/>
      <c r="B108" s="9"/>
      <c r="C108" s="9"/>
      <c r="D108" s="9"/>
      <c r="AJ108" s="215"/>
      <c r="AK108" s="215"/>
      <c r="AL108" s="215"/>
      <c r="AM108" s="215"/>
      <c r="AN108" s="215"/>
      <c r="AO108" s="215"/>
    </row>
    <row r="109" spans="1:41" ht="14.4" hidden="1" x14ac:dyDescent="0.3">
      <c r="A109" s="9"/>
      <c r="B109" s="9"/>
      <c r="C109" s="9"/>
      <c r="D109" s="9"/>
      <c r="AJ109" s="215"/>
      <c r="AK109" s="215"/>
      <c r="AL109" s="215"/>
      <c r="AM109" s="215"/>
      <c r="AN109" s="215"/>
      <c r="AO109" s="215"/>
    </row>
    <row r="110" spans="1:41" ht="14.4" hidden="1" x14ac:dyDescent="0.3">
      <c r="A110" s="9"/>
      <c r="B110" s="9"/>
      <c r="C110" s="9"/>
      <c r="D110" s="9"/>
      <c r="AJ110" s="215"/>
      <c r="AK110" s="215"/>
      <c r="AL110" s="215"/>
      <c r="AM110" s="215"/>
      <c r="AN110" s="215"/>
      <c r="AO110" s="215"/>
    </row>
    <row r="111" spans="1:41" ht="14.4" hidden="1" x14ac:dyDescent="0.3">
      <c r="A111" s="9"/>
      <c r="B111" s="9"/>
      <c r="C111" s="9"/>
      <c r="D111" s="9"/>
      <c r="AJ111" s="215"/>
      <c r="AK111" s="215"/>
      <c r="AL111" s="215"/>
      <c r="AM111" s="215"/>
      <c r="AN111" s="215"/>
      <c r="AO111" s="215"/>
    </row>
    <row r="112" spans="1:41" ht="14.4" hidden="1" x14ac:dyDescent="0.3">
      <c r="A112" s="9"/>
      <c r="B112" s="9"/>
      <c r="C112" s="9"/>
      <c r="D112" s="9"/>
      <c r="AJ112" s="215"/>
      <c r="AK112" s="215"/>
      <c r="AL112" s="215"/>
      <c r="AM112" s="215"/>
      <c r="AN112" s="215"/>
      <c r="AO112" s="215"/>
    </row>
    <row r="113" spans="1:41" ht="14.4" hidden="1" x14ac:dyDescent="0.3">
      <c r="A113" s="9"/>
      <c r="B113" s="9"/>
      <c r="C113" s="9"/>
      <c r="D113" s="9"/>
      <c r="AJ113" s="215"/>
      <c r="AK113" s="215"/>
      <c r="AL113" s="215"/>
      <c r="AM113" s="215"/>
      <c r="AN113" s="215"/>
      <c r="AO113" s="215"/>
    </row>
    <row r="114" spans="1:41" ht="14.4" hidden="1" x14ac:dyDescent="0.3">
      <c r="A114" s="9"/>
      <c r="B114" s="9"/>
      <c r="C114" s="9"/>
      <c r="D114" s="9"/>
      <c r="AJ114" s="215"/>
      <c r="AK114" s="215"/>
      <c r="AL114" s="215"/>
      <c r="AM114" s="215"/>
      <c r="AN114" s="215"/>
      <c r="AO114" s="215"/>
    </row>
    <row r="115" spans="1:41" ht="14.4" hidden="1" x14ac:dyDescent="0.3">
      <c r="A115" s="9"/>
      <c r="B115" s="9"/>
      <c r="C115" s="9"/>
      <c r="D115" s="9"/>
      <c r="AJ115" s="215"/>
      <c r="AK115" s="215"/>
      <c r="AL115" s="215"/>
      <c r="AM115" s="215"/>
      <c r="AN115" s="215"/>
      <c r="AO115" s="215"/>
    </row>
    <row r="116" spans="1:41" ht="14.4" hidden="1" x14ac:dyDescent="0.3">
      <c r="A116" s="9"/>
      <c r="B116" s="9"/>
      <c r="C116" s="9"/>
      <c r="D116" s="9"/>
      <c r="AJ116" s="215"/>
      <c r="AK116" s="215"/>
      <c r="AL116" s="215"/>
      <c r="AM116" s="215"/>
      <c r="AN116" s="215"/>
      <c r="AO116" s="215"/>
    </row>
    <row r="117" spans="1:41" ht="14.4" hidden="1" x14ac:dyDescent="0.3">
      <c r="A117" s="9"/>
      <c r="B117" s="9"/>
      <c r="C117" s="9"/>
      <c r="D117" s="9"/>
      <c r="AJ117" s="215"/>
      <c r="AK117" s="215"/>
      <c r="AL117" s="215"/>
      <c r="AM117" s="215"/>
      <c r="AN117" s="215"/>
      <c r="AO117" s="215"/>
    </row>
    <row r="118" spans="1:41" ht="14.4" hidden="1" x14ac:dyDescent="0.3">
      <c r="A118" s="9"/>
      <c r="B118" s="9"/>
      <c r="C118" s="9"/>
      <c r="D118" s="9"/>
      <c r="AJ118" s="215"/>
      <c r="AK118" s="215"/>
      <c r="AL118" s="215"/>
      <c r="AM118" s="215"/>
      <c r="AN118" s="215"/>
      <c r="AO118" s="215"/>
    </row>
    <row r="119" spans="1:41" ht="14.4" hidden="1" x14ac:dyDescent="0.3">
      <c r="A119" s="9"/>
      <c r="B119" s="9"/>
      <c r="C119" s="9"/>
      <c r="D119" s="9"/>
      <c r="AJ119" s="215"/>
      <c r="AK119" s="215"/>
      <c r="AL119" s="215"/>
      <c r="AM119" s="215"/>
      <c r="AN119" s="215"/>
      <c r="AO119" s="215"/>
    </row>
    <row r="120" spans="1:41" ht="14.4" hidden="1" x14ac:dyDescent="0.3">
      <c r="A120" s="9"/>
      <c r="B120" s="9"/>
      <c r="C120" s="9"/>
      <c r="D120" s="9"/>
      <c r="AJ120" s="215"/>
      <c r="AK120" s="215"/>
      <c r="AL120" s="215"/>
      <c r="AM120" s="215"/>
      <c r="AN120" s="215"/>
      <c r="AO120" s="215"/>
    </row>
    <row r="121" spans="1:41" ht="14.4" hidden="1" x14ac:dyDescent="0.3">
      <c r="A121" s="9"/>
      <c r="B121" s="9"/>
      <c r="C121" s="9"/>
      <c r="D121" s="9"/>
      <c r="AJ121" s="215"/>
      <c r="AK121" s="215"/>
      <c r="AL121" s="215"/>
      <c r="AM121" s="215"/>
      <c r="AN121" s="215"/>
      <c r="AO121" s="215"/>
    </row>
    <row r="122" spans="1:41" ht="14.4" hidden="1" x14ac:dyDescent="0.3">
      <c r="A122" s="9"/>
      <c r="B122" s="9"/>
      <c r="C122" s="9"/>
      <c r="D122" s="9"/>
      <c r="AJ122" s="215"/>
      <c r="AK122" s="215"/>
      <c r="AL122" s="215"/>
      <c r="AM122" s="215"/>
      <c r="AN122" s="215"/>
      <c r="AO122" s="215"/>
    </row>
    <row r="123" spans="1:41" ht="14.4" hidden="1" x14ac:dyDescent="0.3">
      <c r="A123" s="9"/>
      <c r="B123" s="9"/>
      <c r="C123" s="9"/>
      <c r="D123" s="9"/>
      <c r="AJ123" s="215"/>
      <c r="AK123" s="215"/>
      <c r="AL123" s="215"/>
      <c r="AM123" s="215"/>
      <c r="AN123" s="215"/>
      <c r="AO123" s="215"/>
    </row>
    <row r="124" spans="1:41" ht="14.4" hidden="1" x14ac:dyDescent="0.3">
      <c r="A124" s="9"/>
      <c r="B124" s="9"/>
      <c r="C124" s="9"/>
      <c r="D124" s="9"/>
      <c r="AJ124" s="215"/>
      <c r="AK124" s="215"/>
      <c r="AL124" s="215"/>
      <c r="AM124" s="215"/>
      <c r="AN124" s="215"/>
      <c r="AO124" s="215"/>
    </row>
    <row r="125" spans="1:41" ht="14.4" hidden="1" x14ac:dyDescent="0.3">
      <c r="A125" s="9"/>
      <c r="B125" s="9"/>
      <c r="C125" s="9"/>
      <c r="D125" s="9"/>
      <c r="AJ125" s="215"/>
      <c r="AK125" s="215"/>
      <c r="AL125" s="215"/>
      <c r="AM125" s="215"/>
      <c r="AN125" s="215"/>
      <c r="AO125" s="215"/>
    </row>
    <row r="126" spans="1:41" ht="14.4" hidden="1" x14ac:dyDescent="0.3">
      <c r="A126" s="9"/>
      <c r="B126" s="9"/>
      <c r="C126" s="9"/>
      <c r="D126" s="9"/>
      <c r="AJ126" s="215"/>
      <c r="AK126" s="215"/>
      <c r="AL126" s="215"/>
      <c r="AM126" s="215"/>
      <c r="AN126" s="215"/>
      <c r="AO126" s="215"/>
    </row>
    <row r="127" spans="1:41" ht="14.4" hidden="1" x14ac:dyDescent="0.3">
      <c r="A127" s="9"/>
      <c r="B127" s="9"/>
      <c r="C127" s="9"/>
      <c r="D127" s="9"/>
      <c r="AJ127" s="215"/>
      <c r="AK127" s="215"/>
      <c r="AL127" s="215"/>
      <c r="AM127" s="215"/>
      <c r="AN127" s="215"/>
      <c r="AO127" s="215"/>
    </row>
    <row r="128" spans="1:41" ht="14.4" hidden="1" x14ac:dyDescent="0.3">
      <c r="A128" s="9"/>
      <c r="B128" s="9"/>
      <c r="C128" s="9"/>
      <c r="D128" s="9"/>
      <c r="AJ128" s="215"/>
      <c r="AK128" s="215"/>
      <c r="AL128" s="215"/>
      <c r="AM128" s="215"/>
      <c r="AN128" s="215"/>
      <c r="AO128" s="215"/>
    </row>
    <row r="129" spans="1:41" ht="14.4" hidden="1" x14ac:dyDescent="0.3">
      <c r="A129" s="9"/>
      <c r="B129" s="9"/>
      <c r="C129" s="9"/>
      <c r="D129" s="9"/>
      <c r="AJ129" s="215"/>
      <c r="AK129" s="215"/>
      <c r="AL129" s="215"/>
      <c r="AM129" s="215"/>
      <c r="AN129" s="215"/>
      <c r="AO129" s="215"/>
    </row>
    <row r="130" spans="1:41" ht="14.4" hidden="1" x14ac:dyDescent="0.3">
      <c r="A130" s="9"/>
      <c r="B130" s="9"/>
      <c r="C130" s="9"/>
      <c r="D130" s="9"/>
      <c r="AJ130" s="215"/>
      <c r="AK130" s="215"/>
      <c r="AL130" s="215"/>
      <c r="AM130" s="215"/>
      <c r="AN130" s="215"/>
      <c r="AO130" s="215"/>
    </row>
    <row r="131" spans="1:41" ht="14.4" hidden="1" x14ac:dyDescent="0.3">
      <c r="A131" s="9"/>
      <c r="B131" s="9"/>
      <c r="C131" s="9"/>
      <c r="D131" s="9"/>
      <c r="AJ131" s="215"/>
      <c r="AK131" s="215"/>
      <c r="AL131" s="215"/>
      <c r="AM131" s="215"/>
      <c r="AN131" s="215"/>
      <c r="AO131" s="215"/>
    </row>
    <row r="132" spans="1:41" ht="14.4" hidden="1" x14ac:dyDescent="0.3">
      <c r="A132" s="9"/>
      <c r="B132" s="9"/>
      <c r="C132" s="9"/>
      <c r="D132" s="9"/>
      <c r="AJ132" s="215"/>
      <c r="AK132" s="215"/>
      <c r="AL132" s="215"/>
      <c r="AM132" s="215"/>
      <c r="AN132" s="215"/>
      <c r="AO132" s="215"/>
    </row>
    <row r="133" spans="1:41" ht="14.4" hidden="1" x14ac:dyDescent="0.3">
      <c r="A133" s="9"/>
      <c r="B133" s="9"/>
      <c r="C133" s="9"/>
      <c r="D133" s="9"/>
      <c r="AJ133" s="215"/>
      <c r="AK133" s="215"/>
      <c r="AL133" s="215"/>
      <c r="AM133" s="215"/>
      <c r="AN133" s="215"/>
      <c r="AO133" s="215"/>
    </row>
    <row r="134" spans="1:41" ht="14.4" hidden="1" x14ac:dyDescent="0.3">
      <c r="A134" s="9"/>
      <c r="B134" s="9"/>
      <c r="C134" s="9"/>
      <c r="D134" s="9"/>
      <c r="AJ134" s="215"/>
      <c r="AK134" s="215"/>
      <c r="AL134" s="215"/>
      <c r="AM134" s="215"/>
      <c r="AN134" s="215"/>
      <c r="AO134" s="215"/>
    </row>
    <row r="135" spans="1:41" ht="14.4" hidden="1" x14ac:dyDescent="0.3">
      <c r="A135" s="9"/>
      <c r="B135" s="9"/>
      <c r="C135" s="9"/>
      <c r="D135" s="9"/>
      <c r="AJ135" s="215"/>
      <c r="AK135" s="215"/>
      <c r="AL135" s="215"/>
      <c r="AM135" s="215"/>
      <c r="AN135" s="215"/>
      <c r="AO135" s="215"/>
    </row>
    <row r="136" spans="1:41" ht="14.4" hidden="1" x14ac:dyDescent="0.3">
      <c r="A136" s="9"/>
      <c r="B136" s="9"/>
      <c r="C136" s="9"/>
      <c r="D136" s="9"/>
      <c r="AJ136" s="215"/>
      <c r="AK136" s="215"/>
      <c r="AL136" s="215"/>
      <c r="AM136" s="215"/>
      <c r="AN136" s="215"/>
      <c r="AO136" s="215"/>
    </row>
    <row r="137" spans="1:41" ht="14.4" hidden="1" x14ac:dyDescent="0.3">
      <c r="A137" s="9"/>
      <c r="B137" s="9"/>
      <c r="C137" s="9"/>
      <c r="D137" s="9"/>
      <c r="AJ137" s="215"/>
      <c r="AK137" s="215"/>
      <c r="AL137" s="215"/>
      <c r="AM137" s="215"/>
      <c r="AN137" s="215"/>
      <c r="AO137" s="215"/>
    </row>
    <row r="138" spans="1:41" ht="14.4" hidden="1" x14ac:dyDescent="0.3">
      <c r="A138" s="9"/>
      <c r="B138" s="9"/>
      <c r="C138" s="9"/>
      <c r="D138" s="9"/>
      <c r="AJ138" s="215"/>
      <c r="AK138" s="215"/>
      <c r="AL138" s="215"/>
      <c r="AM138" s="215"/>
      <c r="AN138" s="215"/>
      <c r="AO138" s="215"/>
    </row>
    <row r="139" spans="1:41" ht="14.4" hidden="1" x14ac:dyDescent="0.3">
      <c r="A139" s="9"/>
      <c r="B139" s="9"/>
      <c r="C139" s="9"/>
      <c r="D139" s="9"/>
      <c r="AJ139" s="215"/>
      <c r="AK139" s="215"/>
      <c r="AL139" s="215"/>
      <c r="AM139" s="215"/>
      <c r="AN139" s="215"/>
      <c r="AO139" s="215"/>
    </row>
    <row r="140" spans="1:41" ht="14.4" hidden="1" x14ac:dyDescent="0.3">
      <c r="A140" s="9"/>
      <c r="B140" s="9"/>
      <c r="C140" s="9"/>
      <c r="D140" s="9"/>
      <c r="AJ140" s="215"/>
      <c r="AK140" s="215"/>
      <c r="AL140" s="215"/>
      <c r="AM140" s="215"/>
      <c r="AN140" s="215"/>
      <c r="AO140" s="215"/>
    </row>
    <row r="141" spans="1:41" ht="14.4" hidden="1" x14ac:dyDescent="0.3">
      <c r="A141" s="9"/>
      <c r="B141" s="9"/>
      <c r="C141" s="9"/>
      <c r="D141" s="9"/>
      <c r="AJ141" s="215"/>
      <c r="AK141" s="215"/>
      <c r="AL141" s="215"/>
      <c r="AM141" s="215"/>
      <c r="AN141" s="215"/>
      <c r="AO141" s="215"/>
    </row>
    <row r="142" spans="1:41" ht="14.4" hidden="1" x14ac:dyDescent="0.3">
      <c r="A142" s="9"/>
      <c r="B142" s="9"/>
      <c r="C142" s="9"/>
      <c r="D142" s="9"/>
      <c r="AJ142" s="215"/>
      <c r="AK142" s="215"/>
      <c r="AL142" s="215"/>
      <c r="AM142" s="215"/>
      <c r="AN142" s="215"/>
      <c r="AO142" s="215"/>
    </row>
    <row r="143" spans="1:41" ht="14.4" hidden="1" x14ac:dyDescent="0.3">
      <c r="A143" s="9"/>
      <c r="B143" s="9"/>
      <c r="C143" s="9"/>
      <c r="D143" s="9"/>
      <c r="AJ143" s="215"/>
      <c r="AK143" s="215"/>
      <c r="AL143" s="215"/>
      <c r="AM143" s="215"/>
      <c r="AN143" s="215"/>
      <c r="AO143" s="215"/>
    </row>
    <row r="144" spans="1:41" ht="14.4" hidden="1" x14ac:dyDescent="0.3">
      <c r="A144" s="9"/>
      <c r="B144" s="9"/>
      <c r="C144" s="9"/>
      <c r="D144" s="9"/>
      <c r="AJ144" s="215"/>
      <c r="AK144" s="215"/>
      <c r="AL144" s="215"/>
      <c r="AM144" s="215"/>
      <c r="AN144" s="215"/>
      <c r="AO144" s="215"/>
    </row>
    <row r="145" spans="1:41" ht="14.4" hidden="1" x14ac:dyDescent="0.3">
      <c r="A145" s="9"/>
      <c r="B145" s="9"/>
      <c r="C145" s="9"/>
      <c r="D145" s="9"/>
      <c r="AJ145" s="215"/>
      <c r="AK145" s="215"/>
      <c r="AL145" s="215"/>
      <c r="AM145" s="215"/>
      <c r="AN145" s="215"/>
      <c r="AO145" s="215"/>
    </row>
    <row r="146" spans="1:41" ht="14.4" hidden="1" x14ac:dyDescent="0.3">
      <c r="A146" s="9"/>
      <c r="B146" s="9"/>
      <c r="C146" s="9"/>
      <c r="D146" s="9"/>
      <c r="AJ146" s="215"/>
      <c r="AK146" s="215"/>
      <c r="AL146" s="215"/>
      <c r="AM146" s="215"/>
      <c r="AN146" s="215"/>
      <c r="AO146" s="215"/>
    </row>
    <row r="147" spans="1:41" ht="14.4" hidden="1" x14ac:dyDescent="0.3">
      <c r="A147" s="9"/>
      <c r="B147" s="9"/>
      <c r="C147" s="9"/>
      <c r="D147" s="9"/>
      <c r="AJ147" s="215"/>
      <c r="AK147" s="215"/>
      <c r="AL147" s="215"/>
      <c r="AM147" s="215"/>
      <c r="AN147" s="215"/>
      <c r="AO147" s="215"/>
    </row>
    <row r="148" spans="1:41" ht="14.4" hidden="1" x14ac:dyDescent="0.3">
      <c r="A148" s="9"/>
      <c r="B148" s="9"/>
      <c r="C148" s="9"/>
      <c r="D148" s="9"/>
      <c r="AJ148" s="215"/>
      <c r="AK148" s="215"/>
      <c r="AL148" s="215"/>
      <c r="AM148" s="215"/>
      <c r="AN148" s="215"/>
      <c r="AO148" s="215"/>
    </row>
    <row r="149" spans="1:41" ht="14.4" hidden="1" x14ac:dyDescent="0.3">
      <c r="A149" s="9"/>
      <c r="B149" s="9"/>
      <c r="C149" s="9"/>
      <c r="D149" s="9"/>
      <c r="AJ149" s="215"/>
      <c r="AK149" s="215"/>
      <c r="AL149" s="215"/>
      <c r="AM149" s="215"/>
      <c r="AN149" s="215"/>
      <c r="AO149" s="215"/>
    </row>
    <row r="150" spans="1:41" ht="14.4" hidden="1" x14ac:dyDescent="0.3">
      <c r="A150" s="9"/>
      <c r="B150" s="9"/>
      <c r="C150" s="9"/>
      <c r="D150" s="9"/>
      <c r="AJ150" s="215"/>
      <c r="AK150" s="215"/>
      <c r="AL150" s="215"/>
      <c r="AM150" s="215"/>
      <c r="AN150" s="215"/>
      <c r="AO150" s="215"/>
    </row>
    <row r="151" spans="1:41" ht="14.4" hidden="1" x14ac:dyDescent="0.3">
      <c r="A151" s="9"/>
      <c r="B151" s="9"/>
      <c r="C151" s="9"/>
      <c r="D151" s="9"/>
      <c r="AJ151" s="215"/>
      <c r="AK151" s="215"/>
      <c r="AL151" s="215"/>
      <c r="AM151" s="215"/>
      <c r="AN151" s="215"/>
      <c r="AO151" s="215"/>
    </row>
    <row r="152" spans="1:41" ht="14.4" hidden="1" x14ac:dyDescent="0.3">
      <c r="A152" s="9"/>
      <c r="B152" s="9"/>
      <c r="C152" s="9"/>
      <c r="D152" s="9"/>
      <c r="AJ152" s="215"/>
      <c r="AK152" s="215"/>
      <c r="AL152" s="215"/>
      <c r="AM152" s="215"/>
      <c r="AN152" s="215"/>
      <c r="AO152" s="215"/>
    </row>
    <row r="153" spans="1:41" ht="14.4" hidden="1" x14ac:dyDescent="0.3">
      <c r="A153" s="9"/>
      <c r="B153" s="9"/>
      <c r="C153" s="9"/>
      <c r="D153" s="9"/>
      <c r="AJ153" s="215"/>
      <c r="AK153" s="215"/>
      <c r="AL153" s="215"/>
      <c r="AM153" s="215"/>
      <c r="AN153" s="215"/>
      <c r="AO153" s="215"/>
    </row>
    <row r="154" spans="1:41" ht="14.4" hidden="1" x14ac:dyDescent="0.3">
      <c r="A154" s="9"/>
      <c r="B154" s="9"/>
      <c r="C154" s="9"/>
      <c r="D154" s="9"/>
      <c r="AJ154" s="215"/>
      <c r="AK154" s="215"/>
      <c r="AL154" s="215"/>
      <c r="AM154" s="215"/>
      <c r="AN154" s="215"/>
      <c r="AO154" s="215"/>
    </row>
    <row r="155" spans="1:41" ht="14.4" hidden="1" x14ac:dyDescent="0.3">
      <c r="A155" s="9"/>
      <c r="B155" s="9"/>
      <c r="C155" s="9"/>
      <c r="D155" s="9"/>
      <c r="AJ155" s="215"/>
      <c r="AK155" s="215"/>
      <c r="AL155" s="215"/>
      <c r="AM155" s="215"/>
      <c r="AN155" s="215"/>
      <c r="AO155" s="215"/>
    </row>
    <row r="156" spans="1:41" ht="14.4" hidden="1" x14ac:dyDescent="0.3">
      <c r="A156" s="9"/>
      <c r="B156" s="9"/>
      <c r="C156" s="9"/>
      <c r="D156" s="9"/>
      <c r="AJ156" s="215"/>
      <c r="AK156" s="215"/>
      <c r="AL156" s="215"/>
      <c r="AM156" s="215"/>
      <c r="AN156" s="215"/>
      <c r="AO156" s="215"/>
    </row>
    <row r="157" spans="1:41" ht="14.4" hidden="1" x14ac:dyDescent="0.3">
      <c r="A157" s="9"/>
      <c r="B157" s="9"/>
      <c r="C157" s="9"/>
      <c r="D157" s="9"/>
      <c r="AJ157" s="215"/>
      <c r="AK157" s="215"/>
      <c r="AL157" s="215"/>
      <c r="AM157" s="215"/>
      <c r="AN157" s="215"/>
      <c r="AO157" s="215"/>
    </row>
    <row r="158" spans="1:41" ht="14.4" hidden="1" x14ac:dyDescent="0.3">
      <c r="A158" s="9"/>
      <c r="B158" s="9"/>
      <c r="C158" s="9"/>
      <c r="D158" s="9"/>
      <c r="AJ158" s="215"/>
      <c r="AK158" s="215"/>
      <c r="AL158" s="215"/>
      <c r="AM158" s="215"/>
      <c r="AN158" s="215"/>
      <c r="AO158" s="215"/>
    </row>
    <row r="159" spans="1:41" ht="14.4" hidden="1" x14ac:dyDescent="0.3">
      <c r="A159" s="9"/>
      <c r="B159" s="9"/>
      <c r="C159" s="9"/>
      <c r="D159" s="9"/>
      <c r="AJ159" s="215"/>
      <c r="AK159" s="215"/>
      <c r="AL159" s="215"/>
      <c r="AM159" s="215"/>
      <c r="AN159" s="215"/>
      <c r="AO159" s="215"/>
    </row>
    <row r="160" spans="1:41" ht="14.4" hidden="1" x14ac:dyDescent="0.3">
      <c r="A160" s="9"/>
      <c r="B160" s="9"/>
      <c r="C160" s="9"/>
      <c r="D160" s="9"/>
      <c r="AJ160" s="215"/>
      <c r="AK160" s="215"/>
      <c r="AL160" s="215"/>
      <c r="AM160" s="215"/>
      <c r="AN160" s="215"/>
      <c r="AO160" s="215"/>
    </row>
    <row r="161" spans="1:41" ht="14.4" hidden="1" x14ac:dyDescent="0.3">
      <c r="A161" s="9"/>
      <c r="B161" s="9"/>
      <c r="C161" s="9"/>
      <c r="D161" s="9"/>
      <c r="AJ161" s="215"/>
      <c r="AK161" s="215"/>
      <c r="AL161" s="215"/>
      <c r="AM161" s="215"/>
      <c r="AN161" s="215"/>
      <c r="AO161" s="215"/>
    </row>
    <row r="162" spans="1:41" ht="14.4" hidden="1" x14ac:dyDescent="0.3">
      <c r="A162" s="9"/>
      <c r="B162" s="9"/>
      <c r="C162" s="9"/>
      <c r="D162" s="9"/>
      <c r="AJ162" s="215"/>
      <c r="AK162" s="215"/>
      <c r="AL162" s="215"/>
      <c r="AM162" s="215"/>
      <c r="AN162" s="215"/>
      <c r="AO162" s="215"/>
    </row>
    <row r="163" spans="1:41" ht="14.4" hidden="1" x14ac:dyDescent="0.3">
      <c r="A163" s="9"/>
      <c r="B163" s="9"/>
      <c r="C163" s="9"/>
      <c r="D163" s="9"/>
      <c r="AJ163" s="215"/>
      <c r="AK163" s="215"/>
      <c r="AL163" s="215"/>
      <c r="AM163" s="215"/>
      <c r="AN163" s="215"/>
      <c r="AO163" s="215"/>
    </row>
    <row r="164" spans="1:41" ht="14.4" hidden="1" x14ac:dyDescent="0.3">
      <c r="A164" s="9"/>
      <c r="B164" s="9"/>
      <c r="C164" s="9"/>
      <c r="D164" s="9"/>
      <c r="AJ164" s="215"/>
      <c r="AK164" s="215"/>
      <c r="AL164" s="215"/>
      <c r="AM164" s="215"/>
      <c r="AN164" s="215"/>
      <c r="AO164" s="215"/>
    </row>
    <row r="165" spans="1:41" ht="14.4" hidden="1" x14ac:dyDescent="0.3">
      <c r="A165" s="9"/>
      <c r="B165" s="9"/>
      <c r="C165" s="9"/>
      <c r="D165" s="9"/>
      <c r="AJ165" s="215"/>
      <c r="AK165" s="215"/>
      <c r="AL165" s="215"/>
      <c r="AM165" s="215"/>
      <c r="AN165" s="215"/>
      <c r="AO165" s="215"/>
    </row>
    <row r="166" spans="1:41" ht="14.4" hidden="1" x14ac:dyDescent="0.3">
      <c r="A166" s="9"/>
      <c r="B166" s="9"/>
      <c r="C166" s="9"/>
      <c r="D166" s="9"/>
      <c r="AJ166" s="215"/>
      <c r="AK166" s="215"/>
      <c r="AL166" s="215"/>
      <c r="AM166" s="215"/>
      <c r="AN166" s="215"/>
      <c r="AO166" s="215"/>
    </row>
    <row r="167" spans="1:41" ht="14.4" hidden="1" x14ac:dyDescent="0.3">
      <c r="A167" s="9"/>
      <c r="B167" s="9"/>
      <c r="C167" s="9"/>
      <c r="D167" s="9"/>
      <c r="AJ167" s="215"/>
      <c r="AK167" s="215"/>
      <c r="AL167" s="215"/>
      <c r="AM167" s="215"/>
      <c r="AN167" s="215"/>
      <c r="AO167" s="215"/>
    </row>
    <row r="168" spans="1:41" ht="14.4" hidden="1" x14ac:dyDescent="0.3">
      <c r="A168" s="9"/>
      <c r="B168" s="9"/>
      <c r="C168" s="9"/>
      <c r="D168" s="9"/>
      <c r="AJ168" s="215"/>
      <c r="AK168" s="215"/>
      <c r="AL168" s="215"/>
      <c r="AM168" s="215"/>
      <c r="AN168" s="215"/>
      <c r="AO168" s="215"/>
    </row>
    <row r="169" spans="1:41" ht="14.4" hidden="1" x14ac:dyDescent="0.3">
      <c r="A169" s="9"/>
      <c r="B169" s="9"/>
      <c r="C169" s="9"/>
      <c r="D169" s="9"/>
      <c r="AJ169" s="215"/>
      <c r="AK169" s="215"/>
      <c r="AL169" s="215"/>
      <c r="AM169" s="215"/>
      <c r="AN169" s="215"/>
      <c r="AO169" s="215"/>
    </row>
    <row r="170" spans="1:41" ht="14.4" hidden="1" x14ac:dyDescent="0.3">
      <c r="A170" s="9"/>
      <c r="B170" s="9"/>
      <c r="C170" s="9"/>
      <c r="D170" s="9"/>
      <c r="AJ170" s="215"/>
      <c r="AK170" s="215"/>
      <c r="AL170" s="215"/>
      <c r="AM170" s="215"/>
      <c r="AN170" s="215"/>
      <c r="AO170" s="215"/>
    </row>
    <row r="171" spans="1:41" ht="14.4" hidden="1" x14ac:dyDescent="0.3">
      <c r="A171" s="9"/>
      <c r="B171" s="9"/>
      <c r="C171" s="9"/>
      <c r="D171" s="9"/>
      <c r="AJ171" s="215"/>
      <c r="AK171" s="215"/>
      <c r="AL171" s="215"/>
      <c r="AM171" s="215"/>
      <c r="AN171" s="215"/>
      <c r="AO171" s="215"/>
    </row>
    <row r="172" spans="1:41" ht="14.4" hidden="1" x14ac:dyDescent="0.3">
      <c r="A172" s="9"/>
      <c r="B172" s="9"/>
      <c r="C172" s="9"/>
      <c r="D172" s="9"/>
      <c r="AJ172" s="215"/>
      <c r="AK172" s="215"/>
      <c r="AL172" s="215"/>
      <c r="AM172" s="215"/>
      <c r="AN172" s="215"/>
      <c r="AO172" s="215"/>
    </row>
    <row r="173" spans="1:41" ht="14.4" hidden="1" x14ac:dyDescent="0.3">
      <c r="A173" s="9"/>
      <c r="B173" s="9"/>
      <c r="C173" s="9"/>
      <c r="D173" s="9"/>
      <c r="AJ173" s="215"/>
      <c r="AK173" s="215"/>
      <c r="AL173" s="215"/>
      <c r="AM173" s="215"/>
      <c r="AN173" s="215"/>
      <c r="AO173" s="215"/>
    </row>
    <row r="174" spans="1:41" ht="14.4" hidden="1" x14ac:dyDescent="0.3">
      <c r="A174" s="9"/>
      <c r="B174" s="9"/>
      <c r="C174" s="9"/>
      <c r="D174" s="9"/>
      <c r="AJ174" s="215"/>
      <c r="AK174" s="215"/>
      <c r="AL174" s="215"/>
      <c r="AM174" s="215"/>
      <c r="AN174" s="215"/>
      <c r="AO174" s="215"/>
    </row>
    <row r="175" spans="1:41" ht="14.4" hidden="1" x14ac:dyDescent="0.3">
      <c r="A175" s="9"/>
      <c r="B175" s="9"/>
      <c r="C175" s="9"/>
      <c r="D175" s="9"/>
      <c r="AJ175" s="215"/>
      <c r="AK175" s="215"/>
      <c r="AL175" s="215"/>
      <c r="AM175" s="215"/>
      <c r="AN175" s="215"/>
      <c r="AO175" s="215"/>
    </row>
    <row r="176" spans="1:41" ht="14.4" hidden="1" x14ac:dyDescent="0.3">
      <c r="A176" s="9"/>
      <c r="B176" s="9"/>
      <c r="C176" s="9"/>
      <c r="D176" s="9"/>
      <c r="AJ176" s="215"/>
      <c r="AK176" s="215"/>
      <c r="AL176" s="215"/>
      <c r="AM176" s="215"/>
      <c r="AN176" s="215"/>
      <c r="AO176" s="215"/>
    </row>
    <row r="177" spans="1:41" ht="14.4" hidden="1" x14ac:dyDescent="0.3">
      <c r="A177" s="9"/>
      <c r="B177" s="9"/>
      <c r="C177" s="9"/>
      <c r="D177" s="9"/>
      <c r="AJ177" s="215"/>
      <c r="AK177" s="215"/>
      <c r="AL177" s="215"/>
      <c r="AM177" s="215"/>
      <c r="AN177" s="215"/>
      <c r="AO177" s="215"/>
    </row>
    <row r="178" spans="1:41" ht="14.4" hidden="1" x14ac:dyDescent="0.3">
      <c r="A178" s="9"/>
      <c r="B178" s="9"/>
      <c r="C178" s="9"/>
      <c r="D178" s="9"/>
      <c r="AJ178" s="215"/>
      <c r="AK178" s="215"/>
      <c r="AL178" s="215"/>
      <c r="AM178" s="215"/>
      <c r="AN178" s="215"/>
      <c r="AO178" s="215"/>
    </row>
    <row r="179" spans="1:41" ht="14.4" hidden="1" x14ac:dyDescent="0.3">
      <c r="A179" s="9"/>
      <c r="B179" s="9"/>
      <c r="C179" s="9"/>
      <c r="D179" s="9"/>
      <c r="AJ179" s="215"/>
      <c r="AK179" s="215"/>
      <c r="AL179" s="215"/>
      <c r="AM179" s="215"/>
      <c r="AN179" s="215"/>
      <c r="AO179" s="215"/>
    </row>
    <row r="180" spans="1:41" ht="14.4" hidden="1" x14ac:dyDescent="0.3">
      <c r="A180" s="9"/>
      <c r="B180" s="9"/>
      <c r="C180" s="9"/>
      <c r="D180" s="9"/>
      <c r="AJ180" s="215"/>
      <c r="AK180" s="215"/>
      <c r="AL180" s="215"/>
      <c r="AM180" s="215"/>
      <c r="AN180" s="215"/>
      <c r="AO180" s="215"/>
    </row>
    <row r="181" spans="1:41" ht="14.4" hidden="1" x14ac:dyDescent="0.3">
      <c r="A181" s="9"/>
      <c r="B181" s="9"/>
      <c r="C181" s="9"/>
      <c r="D181" s="9"/>
      <c r="AJ181" s="215"/>
      <c r="AK181" s="215"/>
      <c r="AL181" s="215"/>
      <c r="AM181" s="215"/>
      <c r="AN181" s="215"/>
      <c r="AO181" s="215"/>
    </row>
    <row r="182" spans="1:41" ht="14.4" hidden="1" x14ac:dyDescent="0.3">
      <c r="A182" s="9"/>
      <c r="B182" s="9"/>
      <c r="C182" s="9"/>
      <c r="D182" s="9"/>
      <c r="AJ182" s="215"/>
      <c r="AK182" s="215"/>
      <c r="AL182" s="215"/>
      <c r="AM182" s="215"/>
      <c r="AN182" s="215"/>
      <c r="AO182" s="215"/>
    </row>
    <row r="183" spans="1:41" ht="14.4" hidden="1" x14ac:dyDescent="0.3">
      <c r="A183" s="9"/>
      <c r="B183" s="9"/>
      <c r="C183" s="9"/>
      <c r="D183" s="9"/>
      <c r="AJ183" s="215"/>
      <c r="AK183" s="215"/>
      <c r="AL183" s="215"/>
      <c r="AM183" s="215"/>
      <c r="AN183" s="215"/>
      <c r="AO183" s="215"/>
    </row>
    <row r="184" spans="1:41" ht="14.4" hidden="1" x14ac:dyDescent="0.3">
      <c r="A184" s="9"/>
      <c r="B184" s="9"/>
      <c r="C184" s="9"/>
      <c r="D184" s="9"/>
      <c r="AJ184" s="215"/>
      <c r="AK184" s="215"/>
      <c r="AL184" s="215"/>
      <c r="AM184" s="215"/>
      <c r="AN184" s="215"/>
      <c r="AO184" s="215"/>
    </row>
    <row r="185" spans="1:41" ht="14.4" hidden="1" x14ac:dyDescent="0.3">
      <c r="A185" s="9"/>
      <c r="B185" s="9"/>
      <c r="C185" s="9"/>
      <c r="D185" s="9"/>
      <c r="AJ185" s="215"/>
      <c r="AK185" s="215"/>
      <c r="AL185" s="215"/>
      <c r="AM185" s="215"/>
      <c r="AN185" s="215"/>
      <c r="AO185" s="215"/>
    </row>
    <row r="186" spans="1:41" ht="14.4" hidden="1" x14ac:dyDescent="0.3">
      <c r="A186" s="9"/>
      <c r="B186" s="9"/>
      <c r="C186" s="9"/>
      <c r="D186" s="9"/>
      <c r="AJ186" s="215"/>
      <c r="AK186" s="215"/>
      <c r="AL186" s="215"/>
      <c r="AM186" s="215"/>
      <c r="AN186" s="215"/>
      <c r="AO186" s="215"/>
    </row>
    <row r="187" spans="1:41" ht="14.4" hidden="1" x14ac:dyDescent="0.3">
      <c r="A187" s="9"/>
      <c r="B187" s="9"/>
      <c r="C187" s="9"/>
      <c r="D187" s="9"/>
      <c r="AJ187" s="215"/>
      <c r="AK187" s="215"/>
      <c r="AL187" s="215"/>
      <c r="AM187" s="215"/>
      <c r="AN187" s="215"/>
      <c r="AO187" s="215"/>
    </row>
    <row r="188" spans="1:41" ht="14.4" hidden="1" x14ac:dyDescent="0.3">
      <c r="A188" s="9"/>
      <c r="B188" s="9"/>
      <c r="C188" s="9"/>
      <c r="D188" s="9"/>
      <c r="AJ188" s="215"/>
      <c r="AK188" s="215"/>
      <c r="AL188" s="215"/>
      <c r="AM188" s="215"/>
      <c r="AN188" s="215"/>
      <c r="AO188" s="215"/>
    </row>
    <row r="189" spans="1:41" ht="14.4" hidden="1" x14ac:dyDescent="0.3">
      <c r="A189" s="9"/>
      <c r="B189" s="9"/>
      <c r="C189" s="9"/>
      <c r="D189" s="9"/>
      <c r="AJ189" s="215"/>
      <c r="AK189" s="215"/>
      <c r="AL189" s="215"/>
      <c r="AM189" s="215"/>
      <c r="AN189" s="215"/>
      <c r="AO189" s="215"/>
    </row>
    <row r="190" spans="1:41" ht="14.4" hidden="1" x14ac:dyDescent="0.3">
      <c r="A190" s="9"/>
      <c r="B190" s="9"/>
      <c r="C190" s="9"/>
      <c r="D190" s="9"/>
      <c r="AJ190" s="215"/>
      <c r="AK190" s="215"/>
      <c r="AL190" s="215"/>
      <c r="AM190" s="215"/>
      <c r="AN190" s="215"/>
      <c r="AO190" s="215"/>
    </row>
    <row r="191" spans="1:41" ht="14.4" hidden="1" x14ac:dyDescent="0.3">
      <c r="A191" s="9"/>
      <c r="B191" s="9"/>
      <c r="C191" s="9"/>
      <c r="D191" s="9"/>
      <c r="AJ191" s="215"/>
      <c r="AK191" s="215"/>
      <c r="AL191" s="215"/>
      <c r="AM191" s="215"/>
      <c r="AN191" s="215"/>
      <c r="AO191" s="215"/>
    </row>
    <row r="192" spans="1:41" ht="14.4" hidden="1" x14ac:dyDescent="0.3">
      <c r="A192" s="9"/>
      <c r="B192" s="9"/>
      <c r="C192" s="9"/>
      <c r="D192" s="9"/>
      <c r="AJ192" s="215"/>
      <c r="AK192" s="215"/>
      <c r="AL192" s="215"/>
      <c r="AM192" s="215"/>
      <c r="AN192" s="215"/>
      <c r="AO192" s="215"/>
    </row>
    <row r="193" spans="1:41" ht="14.4" hidden="1" x14ac:dyDescent="0.3">
      <c r="A193" s="9"/>
      <c r="B193" s="9"/>
      <c r="C193" s="9"/>
      <c r="D193" s="9"/>
      <c r="AJ193" s="215"/>
      <c r="AK193" s="215"/>
      <c r="AL193" s="215"/>
      <c r="AM193" s="215"/>
      <c r="AN193" s="215"/>
      <c r="AO193" s="215"/>
    </row>
    <row r="194" spans="1:41" ht="14.4" hidden="1" x14ac:dyDescent="0.3">
      <c r="A194" s="9"/>
      <c r="B194" s="9"/>
      <c r="C194" s="9"/>
      <c r="D194" s="9"/>
      <c r="AJ194" s="215"/>
      <c r="AK194" s="215"/>
      <c r="AL194" s="215"/>
      <c r="AM194" s="215"/>
      <c r="AN194" s="215"/>
      <c r="AO194" s="215"/>
    </row>
    <row r="195" spans="1:41" ht="14.4" hidden="1" x14ac:dyDescent="0.3">
      <c r="A195" s="9"/>
      <c r="B195" s="9"/>
      <c r="C195" s="9"/>
      <c r="D195" s="9"/>
      <c r="AJ195" s="215"/>
      <c r="AK195" s="215"/>
      <c r="AL195" s="215"/>
      <c r="AM195" s="215"/>
      <c r="AN195" s="215"/>
      <c r="AO195" s="215"/>
    </row>
    <row r="196" spans="1:41" ht="14.4" hidden="1" x14ac:dyDescent="0.3">
      <c r="A196" s="9"/>
      <c r="B196" s="9"/>
      <c r="C196" s="9"/>
      <c r="D196" s="9"/>
      <c r="AJ196" s="215"/>
      <c r="AK196" s="215"/>
      <c r="AL196" s="215"/>
      <c r="AM196" s="215"/>
      <c r="AN196" s="215"/>
      <c r="AO196" s="215"/>
    </row>
    <row r="197" spans="1:41" ht="14.4" hidden="1" x14ac:dyDescent="0.3">
      <c r="A197" s="9"/>
      <c r="B197" s="9"/>
      <c r="C197" s="9"/>
      <c r="D197" s="9"/>
      <c r="AJ197" s="215"/>
      <c r="AK197" s="215"/>
      <c r="AL197" s="215"/>
      <c r="AM197" s="215"/>
      <c r="AN197" s="215"/>
      <c r="AO197" s="215"/>
    </row>
    <row r="198" spans="1:41" ht="14.4" hidden="1" x14ac:dyDescent="0.3">
      <c r="A198" s="9"/>
      <c r="B198" s="9"/>
      <c r="C198" s="9"/>
      <c r="D198" s="9"/>
      <c r="AJ198" s="215"/>
      <c r="AK198" s="215"/>
      <c r="AL198" s="215"/>
      <c r="AM198" s="215"/>
      <c r="AN198" s="215"/>
      <c r="AO198" s="215"/>
    </row>
    <row r="199" spans="1:41" ht="14.4" hidden="1" x14ac:dyDescent="0.3">
      <c r="A199" s="9"/>
      <c r="B199" s="9"/>
      <c r="C199" s="9"/>
      <c r="D199" s="9"/>
      <c r="AJ199" s="215"/>
      <c r="AK199" s="215"/>
      <c r="AL199" s="215"/>
      <c r="AM199" s="215"/>
      <c r="AN199" s="215"/>
      <c r="AO199" s="215"/>
    </row>
    <row r="200" spans="1:41" ht="14.4" hidden="1" x14ac:dyDescent="0.3">
      <c r="A200" s="9"/>
      <c r="B200" s="9"/>
      <c r="C200" s="9"/>
      <c r="D200" s="9"/>
      <c r="AJ200" s="215"/>
      <c r="AK200" s="215"/>
      <c r="AL200" s="215"/>
      <c r="AM200" s="215"/>
      <c r="AN200" s="215"/>
      <c r="AO200" s="215"/>
    </row>
    <row r="201" spans="1:41" ht="14.4" hidden="1" x14ac:dyDescent="0.3">
      <c r="A201" s="9"/>
      <c r="B201" s="9"/>
      <c r="C201" s="9"/>
      <c r="D201" s="9"/>
      <c r="AJ201" s="215"/>
      <c r="AK201" s="215"/>
      <c r="AL201" s="215"/>
      <c r="AM201" s="215"/>
      <c r="AN201" s="215"/>
      <c r="AO201" s="215"/>
    </row>
    <row r="202" spans="1:41" ht="14.4" hidden="1" x14ac:dyDescent="0.3">
      <c r="A202" s="9"/>
      <c r="B202" s="9"/>
      <c r="C202" s="9"/>
      <c r="D202" s="9"/>
      <c r="AJ202" s="215"/>
      <c r="AK202" s="215"/>
      <c r="AL202" s="215"/>
      <c r="AM202" s="215"/>
      <c r="AN202" s="215"/>
      <c r="AO202" s="215"/>
    </row>
    <row r="203" spans="1:41" ht="14.4" hidden="1" x14ac:dyDescent="0.3">
      <c r="A203" s="9"/>
      <c r="B203" s="9"/>
      <c r="C203" s="9"/>
      <c r="D203" s="9"/>
      <c r="AJ203" s="215"/>
      <c r="AK203" s="215"/>
      <c r="AL203" s="215"/>
      <c r="AM203" s="215"/>
      <c r="AN203" s="215"/>
      <c r="AO203" s="215"/>
    </row>
    <row r="204" spans="1:41" ht="14.4" hidden="1" x14ac:dyDescent="0.3">
      <c r="A204" s="9"/>
      <c r="B204" s="9"/>
      <c r="C204" s="9"/>
      <c r="D204" s="9"/>
      <c r="AJ204" s="215"/>
      <c r="AK204" s="215"/>
      <c r="AL204" s="215"/>
      <c r="AM204" s="215"/>
      <c r="AN204" s="215"/>
      <c r="AO204" s="215"/>
    </row>
    <row r="205" spans="1:41" ht="14.4" hidden="1" x14ac:dyDescent="0.3">
      <c r="A205" s="9"/>
      <c r="B205" s="9"/>
      <c r="C205" s="9"/>
      <c r="D205" s="9"/>
      <c r="AJ205" s="215"/>
      <c r="AK205" s="215"/>
      <c r="AL205" s="215"/>
      <c r="AM205" s="215"/>
      <c r="AN205" s="215"/>
      <c r="AO205" s="215"/>
    </row>
    <row r="206" spans="1:41" ht="14.4" hidden="1" x14ac:dyDescent="0.3">
      <c r="A206" s="9"/>
      <c r="B206" s="9"/>
      <c r="C206" s="9"/>
      <c r="D206" s="9"/>
      <c r="AJ206" s="215"/>
      <c r="AK206" s="215"/>
      <c r="AL206" s="215"/>
      <c r="AM206" s="215"/>
      <c r="AN206" s="215"/>
      <c r="AO206" s="215"/>
    </row>
    <row r="207" spans="1:41" ht="14.4" hidden="1" x14ac:dyDescent="0.3">
      <c r="A207" s="9"/>
      <c r="B207" s="9"/>
      <c r="C207" s="9"/>
      <c r="D207" s="9"/>
      <c r="AJ207" s="215"/>
      <c r="AK207" s="215"/>
      <c r="AL207" s="215"/>
      <c r="AM207" s="215"/>
      <c r="AN207" s="215"/>
      <c r="AO207" s="215"/>
    </row>
    <row r="208" spans="1:41" ht="14.4" hidden="1" x14ac:dyDescent="0.3">
      <c r="A208" s="9"/>
      <c r="B208" s="9"/>
      <c r="C208" s="9"/>
      <c r="D208" s="9"/>
      <c r="AJ208" s="215"/>
      <c r="AK208" s="215"/>
      <c r="AL208" s="215"/>
      <c r="AM208" s="215"/>
      <c r="AN208" s="215"/>
      <c r="AO208" s="215"/>
    </row>
    <row r="209" spans="1:41" ht="14.4" hidden="1" x14ac:dyDescent="0.3">
      <c r="A209" s="9"/>
      <c r="B209" s="9"/>
      <c r="C209" s="9"/>
      <c r="D209" s="9"/>
      <c r="AJ209" s="215"/>
      <c r="AK209" s="215"/>
      <c r="AL209" s="215"/>
      <c r="AM209" s="215"/>
      <c r="AN209" s="215"/>
      <c r="AO209" s="215"/>
    </row>
    <row r="210" spans="1:41" ht="14.4" hidden="1" x14ac:dyDescent="0.3">
      <c r="A210" s="9"/>
      <c r="B210" s="9"/>
      <c r="C210" s="9"/>
      <c r="D210" s="9"/>
      <c r="AJ210" s="215"/>
      <c r="AK210" s="215"/>
      <c r="AL210" s="215"/>
      <c r="AM210" s="215"/>
      <c r="AN210" s="215"/>
      <c r="AO210" s="215"/>
    </row>
    <row r="211" spans="1:41" ht="14.4" hidden="1" x14ac:dyDescent="0.3">
      <c r="A211" s="9"/>
      <c r="B211" s="9"/>
      <c r="C211" s="9"/>
      <c r="D211" s="9"/>
      <c r="AJ211" s="215"/>
      <c r="AK211" s="215"/>
      <c r="AL211" s="215"/>
      <c r="AM211" s="215"/>
      <c r="AN211" s="215"/>
      <c r="AO211" s="215"/>
    </row>
    <row r="212" spans="1:41" ht="14.4" hidden="1" x14ac:dyDescent="0.3">
      <c r="A212" s="9"/>
      <c r="B212" s="9"/>
      <c r="C212" s="9"/>
      <c r="D212" s="9"/>
      <c r="AJ212" s="215"/>
      <c r="AK212" s="215"/>
      <c r="AL212" s="215"/>
      <c r="AM212" s="215"/>
      <c r="AN212" s="215"/>
      <c r="AO212" s="215"/>
    </row>
    <row r="213" spans="1:41" ht="14.4" hidden="1" x14ac:dyDescent="0.3">
      <c r="A213" s="9"/>
      <c r="B213" s="9"/>
      <c r="C213" s="9"/>
      <c r="D213" s="9"/>
      <c r="AJ213" s="215"/>
      <c r="AK213" s="215"/>
      <c r="AL213" s="215"/>
      <c r="AM213" s="215"/>
      <c r="AN213" s="215"/>
      <c r="AO213" s="215"/>
    </row>
    <row r="214" spans="1:41" ht="14.4" hidden="1" x14ac:dyDescent="0.3">
      <c r="A214" s="9"/>
      <c r="B214" s="9"/>
      <c r="C214" s="9"/>
      <c r="D214" s="9"/>
      <c r="AJ214" s="215"/>
      <c r="AK214" s="215"/>
      <c r="AL214" s="215"/>
      <c r="AM214" s="215"/>
      <c r="AN214" s="215"/>
      <c r="AO214" s="215"/>
    </row>
    <row r="215" spans="1:41" ht="14.4" hidden="1" x14ac:dyDescent="0.3">
      <c r="A215" s="9"/>
      <c r="B215" s="9"/>
      <c r="C215" s="9"/>
      <c r="D215" s="9"/>
      <c r="AJ215" s="215"/>
      <c r="AK215" s="215"/>
      <c r="AL215" s="215"/>
      <c r="AM215" s="215"/>
      <c r="AN215" s="215"/>
      <c r="AO215" s="215"/>
    </row>
    <row r="216" spans="1:41" ht="14.4" hidden="1" x14ac:dyDescent="0.3">
      <c r="A216" s="9"/>
      <c r="B216" s="9"/>
      <c r="C216" s="9"/>
      <c r="D216" s="9"/>
      <c r="AJ216" s="215"/>
      <c r="AK216" s="215"/>
      <c r="AL216" s="215"/>
      <c r="AM216" s="215"/>
      <c r="AN216" s="215"/>
      <c r="AO216" s="215"/>
    </row>
    <row r="217" spans="1:41" ht="14.4" hidden="1" x14ac:dyDescent="0.3">
      <c r="A217" s="9"/>
      <c r="B217" s="9"/>
      <c r="C217" s="9"/>
      <c r="D217" s="9"/>
      <c r="AJ217" s="215"/>
      <c r="AK217" s="215"/>
      <c r="AL217" s="215"/>
      <c r="AM217" s="215"/>
      <c r="AN217" s="215"/>
      <c r="AO217" s="215"/>
    </row>
    <row r="218" spans="1:41" ht="14.4" hidden="1" x14ac:dyDescent="0.3">
      <c r="A218" s="9"/>
      <c r="B218" s="9"/>
      <c r="C218" s="9"/>
      <c r="D218" s="9"/>
      <c r="AJ218" s="215"/>
      <c r="AK218" s="215"/>
      <c r="AL218" s="215"/>
      <c r="AM218" s="215"/>
      <c r="AN218" s="215"/>
      <c r="AO218" s="215"/>
    </row>
    <row r="219" spans="1:41" ht="14.4" hidden="1" x14ac:dyDescent="0.3">
      <c r="A219" s="9"/>
      <c r="B219" s="9"/>
      <c r="C219" s="9"/>
      <c r="D219" s="9"/>
      <c r="AJ219" s="215"/>
      <c r="AK219" s="215"/>
      <c r="AL219" s="215"/>
      <c r="AM219" s="215"/>
      <c r="AN219" s="215"/>
      <c r="AO219" s="215"/>
    </row>
    <row r="220" spans="1:41" ht="14.4" hidden="1" x14ac:dyDescent="0.3">
      <c r="A220" s="9"/>
      <c r="B220" s="9"/>
      <c r="C220" s="9"/>
      <c r="D220" s="9"/>
      <c r="AJ220" s="215"/>
      <c r="AK220" s="215"/>
      <c r="AL220" s="215"/>
      <c r="AM220" s="215"/>
      <c r="AN220" s="215"/>
      <c r="AO220" s="215"/>
    </row>
    <row r="221" spans="1:41" ht="14.4" hidden="1" x14ac:dyDescent="0.3">
      <c r="A221" s="9"/>
      <c r="B221" s="9"/>
      <c r="C221" s="9"/>
      <c r="D221" s="9"/>
      <c r="AJ221" s="215"/>
      <c r="AK221" s="215"/>
      <c r="AL221" s="215"/>
      <c r="AM221" s="215"/>
      <c r="AN221" s="215"/>
      <c r="AO221" s="215"/>
    </row>
    <row r="222" spans="1:41" ht="14.4" hidden="1" x14ac:dyDescent="0.3">
      <c r="A222" s="9"/>
      <c r="B222" s="9"/>
      <c r="C222" s="9"/>
      <c r="D222" s="9"/>
      <c r="AJ222" s="215"/>
      <c r="AK222" s="215"/>
      <c r="AL222" s="215"/>
      <c r="AM222" s="215"/>
      <c r="AN222" s="215"/>
      <c r="AO222" s="215"/>
    </row>
    <row r="223" spans="1:41" ht="14.4" hidden="1" x14ac:dyDescent="0.3">
      <c r="A223" s="9"/>
      <c r="B223" s="9"/>
      <c r="C223" s="9"/>
      <c r="D223" s="9"/>
      <c r="AJ223" s="215"/>
      <c r="AK223" s="215"/>
      <c r="AL223" s="215"/>
      <c r="AM223" s="215"/>
      <c r="AN223" s="215"/>
      <c r="AO223" s="215"/>
    </row>
    <row r="224" spans="1:41" ht="14.4" hidden="1" x14ac:dyDescent="0.3">
      <c r="A224" s="9"/>
      <c r="B224" s="9"/>
      <c r="C224" s="9"/>
      <c r="D224" s="9"/>
      <c r="AJ224" s="215"/>
      <c r="AK224" s="215"/>
      <c r="AL224" s="215"/>
      <c r="AM224" s="215"/>
      <c r="AN224" s="215"/>
      <c r="AO224" s="215"/>
    </row>
    <row r="225" spans="1:41" ht="14.4" hidden="1" x14ac:dyDescent="0.3">
      <c r="A225" s="9"/>
      <c r="B225" s="9"/>
      <c r="C225" s="9"/>
      <c r="D225" s="9"/>
      <c r="AJ225" s="215"/>
      <c r="AK225" s="215"/>
      <c r="AL225" s="215"/>
      <c r="AM225" s="215"/>
      <c r="AN225" s="215"/>
      <c r="AO225" s="215"/>
    </row>
    <row r="226" spans="1:41" ht="14.4" hidden="1" x14ac:dyDescent="0.3">
      <c r="A226" s="9"/>
      <c r="B226" s="9"/>
      <c r="C226" s="9"/>
      <c r="D226" s="9"/>
      <c r="AJ226" s="215"/>
      <c r="AK226" s="215"/>
      <c r="AL226" s="215"/>
      <c r="AM226" s="215"/>
      <c r="AN226" s="215"/>
      <c r="AO226" s="215"/>
    </row>
    <row r="227" spans="1:41" ht="14.4" hidden="1" x14ac:dyDescent="0.3">
      <c r="A227" s="9"/>
      <c r="B227" s="9"/>
      <c r="C227" s="9"/>
      <c r="D227" s="9"/>
      <c r="AJ227" s="215"/>
      <c r="AK227" s="215"/>
      <c r="AL227" s="215"/>
      <c r="AM227" s="215"/>
      <c r="AN227" s="215"/>
      <c r="AO227" s="215"/>
    </row>
    <row r="228" spans="1:41" ht="14.4" hidden="1" x14ac:dyDescent="0.3">
      <c r="A228" s="9"/>
      <c r="B228" s="9"/>
      <c r="C228" s="9"/>
      <c r="D228" s="9"/>
      <c r="AJ228" s="215"/>
      <c r="AK228" s="215"/>
      <c r="AL228" s="215"/>
      <c r="AM228" s="215"/>
      <c r="AN228" s="215"/>
      <c r="AO228" s="215"/>
    </row>
    <row r="229" spans="1:41" ht="14.4" hidden="1" x14ac:dyDescent="0.3">
      <c r="A229" s="9"/>
      <c r="B229" s="9"/>
      <c r="C229" s="9"/>
      <c r="D229" s="9"/>
      <c r="AJ229" s="215"/>
      <c r="AK229" s="215"/>
      <c r="AL229" s="215"/>
      <c r="AM229" s="215"/>
      <c r="AN229" s="215"/>
      <c r="AO229" s="215"/>
    </row>
    <row r="230" spans="1:41" ht="14.4" hidden="1" x14ac:dyDescent="0.3">
      <c r="A230" s="9"/>
      <c r="B230" s="9"/>
      <c r="C230" s="9"/>
      <c r="D230" s="9"/>
      <c r="AJ230" s="215"/>
      <c r="AK230" s="215"/>
      <c r="AL230" s="215"/>
      <c r="AM230" s="215"/>
      <c r="AN230" s="215"/>
      <c r="AO230" s="215"/>
    </row>
    <row r="231" spans="1:41" ht="14.4" hidden="1" x14ac:dyDescent="0.3">
      <c r="A231" s="9"/>
      <c r="B231" s="9"/>
      <c r="C231" s="9"/>
      <c r="D231" s="9"/>
      <c r="AJ231" s="215"/>
      <c r="AK231" s="215"/>
      <c r="AL231" s="215"/>
      <c r="AM231" s="215"/>
      <c r="AN231" s="215"/>
      <c r="AO231" s="215"/>
    </row>
    <row r="232" spans="1:41" ht="14.4" hidden="1" x14ac:dyDescent="0.3">
      <c r="A232" s="9"/>
      <c r="B232" s="9"/>
      <c r="C232" s="9"/>
      <c r="D232" s="9"/>
      <c r="AJ232" s="215"/>
      <c r="AK232" s="215"/>
      <c r="AL232" s="215"/>
      <c r="AM232" s="215"/>
      <c r="AN232" s="215"/>
      <c r="AO232" s="215"/>
    </row>
    <row r="233" spans="1:41" ht="14.4" hidden="1" x14ac:dyDescent="0.3">
      <c r="A233" s="9"/>
      <c r="B233" s="9"/>
      <c r="C233" s="9"/>
      <c r="D233" s="9"/>
      <c r="AJ233" s="215"/>
      <c r="AK233" s="215"/>
      <c r="AL233" s="215"/>
      <c r="AM233" s="215"/>
      <c r="AN233" s="215"/>
      <c r="AO233" s="215"/>
    </row>
    <row r="234" spans="1:41" ht="14.4" hidden="1" x14ac:dyDescent="0.3">
      <c r="A234" s="9"/>
      <c r="B234" s="9"/>
      <c r="C234" s="9"/>
      <c r="D234" s="9"/>
      <c r="AJ234" s="215"/>
      <c r="AK234" s="215"/>
      <c r="AL234" s="215"/>
      <c r="AM234" s="215"/>
      <c r="AN234" s="215"/>
      <c r="AO234" s="215"/>
    </row>
    <row r="235" spans="1:41" ht="14.4" hidden="1" x14ac:dyDescent="0.3">
      <c r="A235" s="9"/>
      <c r="B235" s="9"/>
      <c r="C235" s="9"/>
      <c r="D235" s="9"/>
      <c r="AJ235" s="215"/>
      <c r="AK235" s="215"/>
      <c r="AL235" s="215"/>
      <c r="AM235" s="215"/>
      <c r="AN235" s="215"/>
      <c r="AO235" s="215"/>
    </row>
    <row r="236" spans="1:41" ht="14.4" hidden="1" x14ac:dyDescent="0.3">
      <c r="A236" s="9"/>
      <c r="B236" s="9"/>
      <c r="C236" s="9"/>
      <c r="D236" s="9"/>
      <c r="AJ236" s="215"/>
      <c r="AK236" s="215"/>
      <c r="AL236" s="215"/>
      <c r="AM236" s="215"/>
      <c r="AN236" s="215"/>
      <c r="AO236" s="215"/>
    </row>
    <row r="237" spans="1:41" ht="14.4" hidden="1" x14ac:dyDescent="0.3">
      <c r="A237" s="9"/>
      <c r="B237" s="9"/>
      <c r="C237" s="9"/>
      <c r="D237" s="9"/>
      <c r="AJ237" s="215"/>
      <c r="AK237" s="215"/>
      <c r="AL237" s="215"/>
      <c r="AM237" s="215"/>
      <c r="AN237" s="215"/>
      <c r="AO237" s="215"/>
    </row>
    <row r="238" spans="1:41" ht="14.4" hidden="1" x14ac:dyDescent="0.3">
      <c r="A238" s="9"/>
      <c r="B238" s="9"/>
      <c r="C238" s="9"/>
      <c r="D238" s="9"/>
      <c r="AJ238" s="215"/>
      <c r="AK238" s="215"/>
      <c r="AL238" s="215"/>
      <c r="AM238" s="215"/>
      <c r="AN238" s="215"/>
      <c r="AO238" s="215"/>
    </row>
    <row r="239" spans="1:41" ht="14.4" hidden="1" x14ac:dyDescent="0.3">
      <c r="A239" s="9"/>
      <c r="B239" s="9"/>
      <c r="C239" s="9"/>
      <c r="D239" s="9"/>
      <c r="AJ239" s="215"/>
      <c r="AK239" s="215"/>
      <c r="AL239" s="215"/>
      <c r="AM239" s="215"/>
      <c r="AN239" s="215"/>
      <c r="AO239" s="215"/>
    </row>
    <row r="240" spans="1:41" ht="14.4" hidden="1" x14ac:dyDescent="0.3">
      <c r="A240" s="9"/>
      <c r="B240" s="9"/>
      <c r="C240" s="9"/>
      <c r="D240" s="9"/>
      <c r="AJ240" s="215"/>
      <c r="AK240" s="215"/>
      <c r="AL240" s="215"/>
      <c r="AM240" s="215"/>
      <c r="AN240" s="215"/>
      <c r="AO240" s="215"/>
    </row>
    <row r="241" spans="1:41" ht="14.4" hidden="1" x14ac:dyDescent="0.3">
      <c r="A241" s="9"/>
      <c r="B241" s="9"/>
      <c r="C241" s="9"/>
      <c r="D241" s="9"/>
      <c r="AJ241" s="215"/>
      <c r="AK241" s="215"/>
      <c r="AL241" s="215"/>
      <c r="AM241" s="215"/>
      <c r="AN241" s="215"/>
      <c r="AO241" s="215"/>
    </row>
    <row r="242" spans="1:41" ht="14.4" hidden="1" x14ac:dyDescent="0.3">
      <c r="A242" s="9"/>
      <c r="B242" s="9"/>
      <c r="C242" s="9"/>
      <c r="D242" s="9"/>
      <c r="AJ242" s="215"/>
      <c r="AK242" s="215"/>
      <c r="AL242" s="215"/>
      <c r="AM242" s="215"/>
      <c r="AN242" s="215"/>
      <c r="AO242" s="215"/>
    </row>
    <row r="243" spans="1:41" ht="14.4" hidden="1" x14ac:dyDescent="0.3">
      <c r="A243" s="9"/>
      <c r="B243" s="9"/>
      <c r="C243" s="9"/>
      <c r="D243" s="9"/>
      <c r="AJ243" s="215"/>
      <c r="AK243" s="215"/>
      <c r="AL243" s="215"/>
      <c r="AM243" s="215"/>
      <c r="AN243" s="215"/>
      <c r="AO243" s="215"/>
    </row>
    <row r="244" spans="1:41" ht="14.4" hidden="1" x14ac:dyDescent="0.3">
      <c r="A244" s="9"/>
      <c r="B244" s="9"/>
      <c r="C244" s="9"/>
      <c r="D244" s="9"/>
      <c r="AJ244" s="215"/>
      <c r="AK244" s="215"/>
      <c r="AL244" s="215"/>
      <c r="AM244" s="215"/>
      <c r="AN244" s="215"/>
      <c r="AO244" s="215"/>
    </row>
    <row r="245" spans="1:41" ht="14.4" hidden="1" x14ac:dyDescent="0.3">
      <c r="A245" s="9"/>
      <c r="B245" s="9"/>
      <c r="C245" s="9"/>
      <c r="D245" s="9"/>
      <c r="AJ245" s="215"/>
      <c r="AK245" s="215"/>
      <c r="AL245" s="215"/>
      <c r="AM245" s="215"/>
      <c r="AN245" s="215"/>
      <c r="AO245" s="215"/>
    </row>
    <row r="246" spans="1:41" ht="14.4" hidden="1" x14ac:dyDescent="0.3">
      <c r="A246" s="9"/>
      <c r="B246" s="9"/>
      <c r="C246" s="9"/>
      <c r="D246" s="9"/>
      <c r="AJ246" s="215"/>
      <c r="AK246" s="215"/>
      <c r="AL246" s="215"/>
      <c r="AM246" s="215"/>
      <c r="AN246" s="215"/>
      <c r="AO246" s="215"/>
    </row>
    <row r="247" spans="1:41" ht="14.4" hidden="1" x14ac:dyDescent="0.3">
      <c r="A247" s="9"/>
      <c r="B247" s="9"/>
      <c r="C247" s="9"/>
      <c r="D247" s="9"/>
      <c r="AJ247" s="215"/>
      <c r="AK247" s="215"/>
      <c r="AL247" s="215"/>
      <c r="AM247" s="215"/>
      <c r="AN247" s="215"/>
      <c r="AO247" s="215"/>
    </row>
    <row r="248" spans="1:41" ht="14.4" hidden="1" x14ac:dyDescent="0.3">
      <c r="A248" s="9"/>
      <c r="B248" s="9"/>
      <c r="C248" s="9"/>
      <c r="D248" s="9"/>
      <c r="AJ248" s="215"/>
      <c r="AK248" s="215"/>
      <c r="AL248" s="215"/>
      <c r="AM248" s="215"/>
      <c r="AN248" s="215"/>
      <c r="AO248" s="215"/>
    </row>
    <row r="249" spans="1:41" ht="14.4" hidden="1" x14ac:dyDescent="0.3">
      <c r="A249" s="9"/>
      <c r="B249" s="9"/>
      <c r="C249" s="9"/>
      <c r="D249" s="9"/>
      <c r="AJ249" s="215"/>
      <c r="AK249" s="215"/>
      <c r="AL249" s="215"/>
      <c r="AM249" s="215"/>
      <c r="AN249" s="215"/>
      <c r="AO249" s="215"/>
    </row>
    <row r="250" spans="1:41" ht="14.4" hidden="1" x14ac:dyDescent="0.3">
      <c r="A250" s="9"/>
      <c r="B250" s="9"/>
      <c r="C250" s="9"/>
      <c r="D250" s="9"/>
      <c r="AJ250" s="215"/>
      <c r="AK250" s="215"/>
      <c r="AL250" s="215"/>
      <c r="AM250" s="215"/>
      <c r="AN250" s="215"/>
      <c r="AO250" s="215"/>
    </row>
    <row r="251" spans="1:41" ht="14.4" hidden="1" x14ac:dyDescent="0.3">
      <c r="A251" s="9"/>
      <c r="B251" s="9"/>
      <c r="C251" s="9"/>
      <c r="D251" s="9"/>
      <c r="AJ251" s="215"/>
      <c r="AK251" s="215"/>
      <c r="AL251" s="215"/>
      <c r="AM251" s="215"/>
      <c r="AN251" s="215"/>
      <c r="AO251" s="215"/>
    </row>
    <row r="252" spans="1:41" ht="14.4" hidden="1" x14ac:dyDescent="0.3">
      <c r="A252" s="9"/>
      <c r="B252" s="9"/>
      <c r="C252" s="9"/>
      <c r="D252" s="9"/>
      <c r="AJ252" s="215"/>
      <c r="AK252" s="215"/>
      <c r="AL252" s="215"/>
      <c r="AM252" s="215"/>
      <c r="AN252" s="215"/>
      <c r="AO252" s="215"/>
    </row>
    <row r="253" spans="1:41" ht="14.4" hidden="1" x14ac:dyDescent="0.3">
      <c r="A253" s="9"/>
      <c r="B253" s="9"/>
      <c r="C253" s="9"/>
      <c r="D253" s="9"/>
      <c r="AJ253" s="215"/>
      <c r="AK253" s="215"/>
      <c r="AL253" s="215"/>
      <c r="AM253" s="215"/>
      <c r="AN253" s="215"/>
      <c r="AO253" s="215"/>
    </row>
    <row r="254" spans="1:41" ht="14.4" hidden="1" x14ac:dyDescent="0.3">
      <c r="A254" s="9"/>
      <c r="B254" s="9"/>
      <c r="C254" s="9"/>
      <c r="D254" s="9"/>
      <c r="AJ254" s="215"/>
      <c r="AK254" s="215"/>
      <c r="AL254" s="215"/>
      <c r="AM254" s="215"/>
      <c r="AN254" s="215"/>
      <c r="AO254" s="215"/>
    </row>
    <row r="255" spans="1:41" ht="14.4" hidden="1" x14ac:dyDescent="0.3">
      <c r="A255" s="9"/>
      <c r="B255" s="9"/>
      <c r="C255" s="9"/>
      <c r="D255" s="9"/>
      <c r="AJ255" s="215"/>
      <c r="AK255" s="215"/>
      <c r="AL255" s="215"/>
      <c r="AM255" s="215"/>
      <c r="AN255" s="215"/>
      <c r="AO255" s="215"/>
    </row>
    <row r="256" spans="1:41" ht="14.4" hidden="1" x14ac:dyDescent="0.3">
      <c r="A256" s="9"/>
      <c r="B256" s="9"/>
      <c r="C256" s="9"/>
      <c r="D256" s="9"/>
      <c r="AJ256" s="215"/>
      <c r="AK256" s="215"/>
      <c r="AL256" s="215"/>
      <c r="AM256" s="215"/>
      <c r="AN256" s="215"/>
      <c r="AO256" s="215"/>
    </row>
    <row r="257" spans="1:41" ht="14.4" hidden="1" x14ac:dyDescent="0.3">
      <c r="A257" s="9"/>
      <c r="B257" s="9"/>
      <c r="C257" s="9"/>
      <c r="D257" s="9"/>
      <c r="AJ257" s="215"/>
      <c r="AK257" s="215"/>
      <c r="AL257" s="215"/>
      <c r="AM257" s="215"/>
      <c r="AN257" s="215"/>
      <c r="AO257" s="215"/>
    </row>
    <row r="258" spans="1:41" ht="14.4" hidden="1" x14ac:dyDescent="0.3">
      <c r="A258" s="9"/>
      <c r="B258" s="9"/>
      <c r="C258" s="9"/>
      <c r="D258" s="9"/>
      <c r="AJ258" s="215"/>
      <c r="AK258" s="215"/>
      <c r="AL258" s="215"/>
      <c r="AM258" s="215"/>
      <c r="AN258" s="215"/>
      <c r="AO258" s="215"/>
    </row>
    <row r="259" spans="1:41" ht="14.4" hidden="1" x14ac:dyDescent="0.3">
      <c r="A259" s="9"/>
      <c r="B259" s="9"/>
      <c r="C259" s="9"/>
      <c r="D259" s="9"/>
      <c r="AJ259" s="215"/>
      <c r="AK259" s="215"/>
      <c r="AL259" s="215"/>
      <c r="AM259" s="215"/>
      <c r="AN259" s="215"/>
      <c r="AO259" s="215"/>
    </row>
    <row r="260" spans="1:41" ht="14.4" hidden="1" x14ac:dyDescent="0.3">
      <c r="A260" s="9"/>
      <c r="B260" s="9"/>
      <c r="C260" s="9"/>
      <c r="D260" s="9"/>
      <c r="AJ260" s="215"/>
      <c r="AK260" s="215"/>
      <c r="AL260" s="215"/>
      <c r="AM260" s="215"/>
      <c r="AN260" s="215"/>
      <c r="AO260" s="215"/>
    </row>
    <row r="261" spans="1:41" ht="14.4" hidden="1" x14ac:dyDescent="0.3">
      <c r="A261" s="9"/>
      <c r="B261" s="9"/>
      <c r="C261" s="9"/>
      <c r="D261" s="9"/>
      <c r="AJ261" s="215"/>
      <c r="AK261" s="215"/>
      <c r="AL261" s="215"/>
      <c r="AM261" s="215"/>
      <c r="AN261" s="215"/>
      <c r="AO261" s="215"/>
    </row>
    <row r="262" spans="1:41" ht="14.4" hidden="1" x14ac:dyDescent="0.3">
      <c r="A262" s="9"/>
      <c r="B262" s="9"/>
      <c r="C262" s="9"/>
      <c r="D262" s="9"/>
      <c r="AJ262" s="215"/>
      <c r="AK262" s="215"/>
      <c r="AL262" s="215"/>
      <c r="AM262" s="215"/>
      <c r="AN262" s="215"/>
      <c r="AO262" s="215"/>
    </row>
    <row r="263" spans="1:41" ht="14.4" hidden="1" x14ac:dyDescent="0.3">
      <c r="A263" s="9"/>
      <c r="B263" s="9"/>
      <c r="C263" s="9"/>
      <c r="D263" s="9"/>
      <c r="AJ263" s="215"/>
      <c r="AK263" s="215"/>
      <c r="AL263" s="215"/>
      <c r="AM263" s="215"/>
      <c r="AN263" s="215"/>
      <c r="AO263" s="215"/>
    </row>
    <row r="264" spans="1:41" ht="14.4" hidden="1" x14ac:dyDescent="0.3">
      <c r="A264" s="9"/>
      <c r="B264" s="9"/>
      <c r="C264" s="9"/>
      <c r="D264" s="9"/>
      <c r="AJ264" s="215"/>
      <c r="AK264" s="215"/>
      <c r="AL264" s="215"/>
      <c r="AM264" s="215"/>
      <c r="AN264" s="215"/>
      <c r="AO264" s="215"/>
    </row>
    <row r="265" spans="1:41" ht="14.4" hidden="1" x14ac:dyDescent="0.3">
      <c r="A265" s="9"/>
      <c r="B265" s="9"/>
      <c r="C265" s="9"/>
      <c r="D265" s="9"/>
      <c r="AJ265" s="215"/>
      <c r="AK265" s="215"/>
      <c r="AL265" s="215"/>
      <c r="AM265" s="215"/>
      <c r="AN265" s="215"/>
      <c r="AO265" s="215"/>
    </row>
    <row r="266" spans="1:41" ht="14.4" hidden="1" x14ac:dyDescent="0.3">
      <c r="A266" s="9"/>
      <c r="B266" s="9"/>
      <c r="C266" s="9"/>
      <c r="D266" s="9"/>
      <c r="AJ266" s="215"/>
      <c r="AK266" s="215"/>
      <c r="AL266" s="215"/>
      <c r="AM266" s="215"/>
      <c r="AN266" s="215"/>
      <c r="AO266" s="215"/>
    </row>
    <row r="267" spans="1:41" ht="14.4" hidden="1" x14ac:dyDescent="0.3">
      <c r="A267" s="9"/>
      <c r="B267" s="9"/>
      <c r="C267" s="9"/>
      <c r="D267" s="9"/>
      <c r="AJ267" s="215"/>
      <c r="AK267" s="215"/>
      <c r="AL267" s="215"/>
      <c r="AM267" s="215"/>
      <c r="AN267" s="215"/>
      <c r="AO267" s="215"/>
    </row>
    <row r="268" spans="1:41" ht="14.4" hidden="1" x14ac:dyDescent="0.3">
      <c r="A268" s="9"/>
      <c r="B268" s="9"/>
      <c r="C268" s="9"/>
      <c r="D268" s="9"/>
      <c r="AJ268" s="215"/>
      <c r="AK268" s="215"/>
      <c r="AL268" s="215"/>
      <c r="AM268" s="215"/>
      <c r="AN268" s="215"/>
      <c r="AO268" s="215"/>
    </row>
    <row r="269" spans="1:41" ht="14.4" hidden="1" x14ac:dyDescent="0.3">
      <c r="A269" s="9"/>
      <c r="B269" s="9"/>
      <c r="C269" s="9"/>
      <c r="D269" s="9"/>
      <c r="AJ269" s="215"/>
      <c r="AK269" s="215"/>
      <c r="AL269" s="215"/>
      <c r="AM269" s="215"/>
      <c r="AN269" s="215"/>
      <c r="AO269" s="215"/>
    </row>
    <row r="270" spans="1:41" ht="14.4" hidden="1" x14ac:dyDescent="0.3">
      <c r="A270" s="9"/>
      <c r="B270" s="9"/>
      <c r="C270" s="9"/>
      <c r="D270" s="9"/>
      <c r="AJ270" s="215"/>
      <c r="AK270" s="215"/>
      <c r="AL270" s="215"/>
      <c r="AM270" s="215"/>
      <c r="AN270" s="215"/>
      <c r="AO270" s="215"/>
    </row>
    <row r="271" spans="1:41" ht="14.4" hidden="1" x14ac:dyDescent="0.3">
      <c r="A271" s="9"/>
      <c r="B271" s="9"/>
      <c r="C271" s="9"/>
      <c r="D271" s="9"/>
      <c r="AJ271" s="215"/>
      <c r="AK271" s="215"/>
      <c r="AL271" s="215"/>
      <c r="AM271" s="215"/>
      <c r="AN271" s="215"/>
      <c r="AO271" s="215"/>
    </row>
    <row r="272" spans="1:41" ht="14.4" hidden="1" x14ac:dyDescent="0.3">
      <c r="A272" s="9"/>
      <c r="B272" s="9"/>
      <c r="C272" s="9"/>
      <c r="D272" s="9"/>
      <c r="AJ272" s="215"/>
      <c r="AK272" s="215"/>
      <c r="AL272" s="215"/>
      <c r="AM272" s="215"/>
      <c r="AN272" s="215"/>
      <c r="AO272" s="215"/>
    </row>
    <row r="273" spans="1:41" ht="14.4" hidden="1" x14ac:dyDescent="0.3">
      <c r="A273" s="9"/>
      <c r="B273" s="9"/>
      <c r="C273" s="9"/>
      <c r="D273" s="9"/>
      <c r="AJ273" s="215"/>
      <c r="AK273" s="215"/>
      <c r="AL273" s="215"/>
      <c r="AM273" s="215"/>
      <c r="AN273" s="215"/>
      <c r="AO273" s="215"/>
    </row>
    <row r="274" spans="1:41" ht="14.4" hidden="1" x14ac:dyDescent="0.3">
      <c r="A274" s="9"/>
      <c r="B274" s="9"/>
      <c r="C274" s="9"/>
      <c r="D274" s="9"/>
      <c r="AJ274" s="215"/>
      <c r="AK274" s="215"/>
      <c r="AL274" s="215"/>
      <c r="AM274" s="215"/>
      <c r="AN274" s="215"/>
      <c r="AO274" s="215"/>
    </row>
    <row r="275" spans="1:41" ht="14.4" hidden="1" x14ac:dyDescent="0.3">
      <c r="A275" s="9"/>
      <c r="B275" s="9"/>
      <c r="C275" s="9"/>
      <c r="D275" s="9"/>
      <c r="AJ275" s="215"/>
      <c r="AK275" s="215"/>
      <c r="AL275" s="215"/>
      <c r="AM275" s="215"/>
      <c r="AN275" s="215"/>
      <c r="AO275" s="215"/>
    </row>
    <row r="276" spans="1:41" ht="14.4" hidden="1" x14ac:dyDescent="0.3">
      <c r="A276" s="9"/>
      <c r="B276" s="9"/>
      <c r="C276" s="9"/>
      <c r="D276" s="9"/>
      <c r="AJ276" s="215"/>
      <c r="AK276" s="215"/>
      <c r="AL276" s="215"/>
      <c r="AM276" s="215"/>
      <c r="AN276" s="215"/>
      <c r="AO276" s="215"/>
    </row>
    <row r="277" spans="1:41" ht="14.4" hidden="1" x14ac:dyDescent="0.3">
      <c r="A277" s="9"/>
      <c r="B277" s="9"/>
      <c r="C277" s="9"/>
      <c r="D277" s="9"/>
      <c r="AJ277" s="215"/>
      <c r="AK277" s="215"/>
      <c r="AL277" s="215"/>
      <c r="AM277" s="215"/>
      <c r="AN277" s="215"/>
      <c r="AO277" s="215"/>
    </row>
    <row r="278" spans="1:41" ht="14.4" hidden="1" x14ac:dyDescent="0.3">
      <c r="A278" s="9"/>
      <c r="B278" s="9"/>
      <c r="C278" s="9"/>
      <c r="D278" s="9"/>
      <c r="AJ278" s="215"/>
      <c r="AK278" s="215"/>
      <c r="AL278" s="215"/>
      <c r="AM278" s="215"/>
      <c r="AN278" s="215"/>
      <c r="AO278" s="215"/>
    </row>
    <row r="279" spans="1:41" ht="13.2" x14ac:dyDescent="0.25">
      <c r="AJ279" s="215"/>
      <c r="AK279" s="215"/>
      <c r="AL279" s="215"/>
      <c r="AM279" s="215"/>
      <c r="AN279" s="215"/>
      <c r="AO279" s="215"/>
    </row>
    <row r="280" spans="1:41" ht="13.2" x14ac:dyDescent="0.25">
      <c r="AJ280" s="215"/>
      <c r="AK280" s="215"/>
      <c r="AL280" s="215"/>
      <c r="AM280" s="215"/>
      <c r="AN280" s="215"/>
      <c r="AO280" s="215"/>
    </row>
    <row r="281" spans="1:41" ht="13.2" x14ac:dyDescent="0.25">
      <c r="AJ281" s="215"/>
      <c r="AK281" s="215"/>
      <c r="AL281" s="215"/>
      <c r="AM281" s="215"/>
      <c r="AN281" s="215"/>
      <c r="AO281" s="215"/>
    </row>
    <row r="282" spans="1:41" ht="13.2" x14ac:dyDescent="0.25">
      <c r="AJ282" s="215"/>
      <c r="AK282" s="215"/>
      <c r="AL282" s="215"/>
      <c r="AM282" s="215"/>
      <c r="AN282" s="215"/>
      <c r="AO282" s="215"/>
    </row>
    <row r="283" spans="1:41" ht="13.2" x14ac:dyDescent="0.25">
      <c r="AJ283" s="215"/>
      <c r="AK283" s="215"/>
      <c r="AL283" s="215"/>
      <c r="AM283" s="215"/>
      <c r="AN283" s="215"/>
      <c r="AO283" s="215"/>
    </row>
    <row r="284" spans="1:41" ht="13.2" x14ac:dyDescent="0.25">
      <c r="AJ284" s="215"/>
      <c r="AK284" s="215"/>
      <c r="AL284" s="215"/>
      <c r="AM284" s="215"/>
      <c r="AN284" s="215"/>
      <c r="AO284" s="215"/>
    </row>
    <row r="285" spans="1:41" ht="13.2" x14ac:dyDescent="0.25">
      <c r="AJ285" s="215"/>
      <c r="AK285" s="215"/>
      <c r="AL285" s="215"/>
      <c r="AM285" s="215"/>
      <c r="AN285" s="215"/>
      <c r="AO285" s="215"/>
    </row>
    <row r="286" spans="1:41" ht="13.2" x14ac:dyDescent="0.25">
      <c r="AJ286" s="215"/>
      <c r="AK286" s="215"/>
      <c r="AL286" s="215"/>
      <c r="AM286" s="215"/>
      <c r="AN286" s="215"/>
      <c r="AO286" s="215"/>
    </row>
    <row r="287" spans="1:41" ht="13.2" x14ac:dyDescent="0.25">
      <c r="AJ287" s="215"/>
      <c r="AK287" s="215"/>
      <c r="AL287" s="215"/>
      <c r="AM287" s="215"/>
      <c r="AN287" s="215"/>
      <c r="AO287" s="215"/>
    </row>
    <row r="288" spans="1:41" ht="13.2" x14ac:dyDescent="0.25">
      <c r="AJ288" s="215"/>
      <c r="AK288" s="215"/>
      <c r="AL288" s="215"/>
      <c r="AM288" s="215"/>
      <c r="AN288" s="215"/>
      <c r="AO288" s="215"/>
    </row>
    <row r="289" spans="36:41" ht="13.2" x14ac:dyDescent="0.25">
      <c r="AJ289" s="215"/>
      <c r="AK289" s="215"/>
      <c r="AL289" s="215"/>
      <c r="AM289" s="215"/>
      <c r="AN289" s="215"/>
      <c r="AO289" s="215"/>
    </row>
    <row r="290" spans="36:41" ht="13.2" x14ac:dyDescent="0.25">
      <c r="AJ290" s="215"/>
      <c r="AK290" s="215"/>
      <c r="AL290" s="215"/>
      <c r="AM290" s="215"/>
      <c r="AN290" s="215"/>
      <c r="AO290" s="215"/>
    </row>
    <row r="291" spans="36:41" ht="13.2" x14ac:dyDescent="0.25">
      <c r="AJ291" s="215"/>
      <c r="AK291" s="215"/>
      <c r="AL291" s="215"/>
      <c r="AM291" s="215"/>
      <c r="AN291" s="215"/>
      <c r="AO291" s="215"/>
    </row>
    <row r="292" spans="36:41" ht="13.2" x14ac:dyDescent="0.25">
      <c r="AJ292" s="215"/>
      <c r="AK292" s="215"/>
      <c r="AL292" s="215"/>
      <c r="AM292" s="215"/>
      <c r="AN292" s="215"/>
      <c r="AO292" s="215"/>
    </row>
    <row r="293" spans="36:41" ht="13.2" x14ac:dyDescent="0.25">
      <c r="AJ293" s="215"/>
      <c r="AK293" s="215"/>
      <c r="AL293" s="215"/>
      <c r="AM293" s="215"/>
      <c r="AN293" s="215"/>
      <c r="AO293" s="215"/>
    </row>
    <row r="294" spans="36:41" ht="13.2" x14ac:dyDescent="0.25">
      <c r="AJ294" s="215"/>
      <c r="AK294" s="215"/>
      <c r="AL294" s="215"/>
      <c r="AM294" s="215"/>
      <c r="AN294" s="215"/>
      <c r="AO294" s="215"/>
    </row>
    <row r="295" spans="36:41" ht="13.2" x14ac:dyDescent="0.25">
      <c r="AJ295" s="215"/>
      <c r="AK295" s="215"/>
      <c r="AL295" s="215"/>
      <c r="AM295" s="215"/>
      <c r="AN295" s="215"/>
      <c r="AO295" s="215"/>
    </row>
    <row r="296" spans="36:41" ht="13.2" x14ac:dyDescent="0.25">
      <c r="AJ296" s="215"/>
      <c r="AK296" s="215"/>
      <c r="AL296" s="215"/>
      <c r="AM296" s="215"/>
      <c r="AN296" s="215"/>
      <c r="AO296" s="215"/>
    </row>
    <row r="297" spans="36:41" ht="13.2" x14ac:dyDescent="0.25">
      <c r="AJ297" s="215"/>
      <c r="AK297" s="215"/>
      <c r="AL297" s="215"/>
      <c r="AM297" s="215"/>
      <c r="AN297" s="215"/>
      <c r="AO297" s="215"/>
    </row>
    <row r="298" spans="36:41" ht="13.2" x14ac:dyDescent="0.25">
      <c r="AJ298" s="215"/>
      <c r="AK298" s="215"/>
      <c r="AL298" s="215"/>
      <c r="AM298" s="215"/>
      <c r="AN298" s="215"/>
      <c r="AO298" s="215"/>
    </row>
    <row r="299" spans="36:41" ht="13.2" x14ac:dyDescent="0.25">
      <c r="AJ299" s="215"/>
      <c r="AK299" s="215"/>
      <c r="AL299" s="215"/>
      <c r="AM299" s="215"/>
      <c r="AN299" s="215"/>
      <c r="AO299" s="215"/>
    </row>
    <row r="300" spans="36:41" ht="13.2" x14ac:dyDescent="0.25">
      <c r="AJ300" s="215"/>
      <c r="AK300" s="215"/>
      <c r="AL300" s="215"/>
      <c r="AM300" s="215"/>
      <c r="AN300" s="215"/>
      <c r="AO300" s="215"/>
    </row>
    <row r="301" spans="36:41" ht="13.2" x14ac:dyDescent="0.25">
      <c r="AJ301" s="215"/>
      <c r="AK301" s="215"/>
      <c r="AL301" s="215"/>
      <c r="AM301" s="215"/>
      <c r="AN301" s="215"/>
      <c r="AO301" s="215"/>
    </row>
    <row r="302" spans="36:41" ht="13.2" x14ac:dyDescent="0.25">
      <c r="AJ302" s="215"/>
      <c r="AK302" s="215"/>
      <c r="AL302" s="215"/>
      <c r="AM302" s="215"/>
      <c r="AN302" s="215"/>
      <c r="AO302" s="215"/>
    </row>
    <row r="303" spans="36:41" ht="13.2" x14ac:dyDescent="0.25">
      <c r="AJ303" s="215"/>
      <c r="AK303" s="215"/>
      <c r="AL303" s="215"/>
      <c r="AM303" s="215"/>
      <c r="AN303" s="215"/>
      <c r="AO303" s="215"/>
    </row>
    <row r="304" spans="36:41" ht="13.2" x14ac:dyDescent="0.25">
      <c r="AJ304" s="215"/>
      <c r="AK304" s="215"/>
      <c r="AL304" s="215"/>
      <c r="AM304" s="215"/>
      <c r="AN304" s="215"/>
      <c r="AO304" s="215"/>
    </row>
    <row r="305" spans="36:41" ht="13.2" x14ac:dyDescent="0.25">
      <c r="AJ305" s="215"/>
      <c r="AK305" s="215"/>
      <c r="AL305" s="215"/>
      <c r="AM305" s="215"/>
      <c r="AN305" s="215"/>
      <c r="AO305" s="215"/>
    </row>
    <row r="306" spans="36:41" ht="13.2" x14ac:dyDescent="0.25">
      <c r="AJ306" s="215"/>
      <c r="AK306" s="215"/>
      <c r="AL306" s="215"/>
      <c r="AM306" s="215"/>
      <c r="AN306" s="215"/>
      <c r="AO306" s="215"/>
    </row>
    <row r="307" spans="36:41" ht="13.2" x14ac:dyDescent="0.25">
      <c r="AJ307" s="215"/>
      <c r="AK307" s="215"/>
      <c r="AL307" s="215"/>
      <c r="AM307" s="215"/>
      <c r="AN307" s="215"/>
      <c r="AO307" s="215"/>
    </row>
    <row r="308" spans="36:41" ht="13.2" x14ac:dyDescent="0.25">
      <c r="AJ308" s="215"/>
      <c r="AK308" s="215"/>
      <c r="AL308" s="215"/>
      <c r="AM308" s="215"/>
      <c r="AN308" s="215"/>
      <c r="AO308" s="215"/>
    </row>
    <row r="309" spans="36:41" ht="13.2" x14ac:dyDescent="0.25">
      <c r="AJ309" s="215"/>
      <c r="AK309" s="215"/>
      <c r="AL309" s="215"/>
      <c r="AM309" s="215"/>
      <c r="AN309" s="215"/>
      <c r="AO309" s="215"/>
    </row>
    <row r="310" spans="36:41" ht="13.2" x14ac:dyDescent="0.25">
      <c r="AJ310" s="215"/>
      <c r="AK310" s="215"/>
      <c r="AL310" s="215"/>
      <c r="AM310" s="215"/>
      <c r="AN310" s="215"/>
      <c r="AO310" s="215"/>
    </row>
    <row r="311" spans="36:41" ht="13.2" x14ac:dyDescent="0.25">
      <c r="AJ311" s="215"/>
      <c r="AK311" s="215"/>
      <c r="AL311" s="215"/>
      <c r="AM311" s="215"/>
      <c r="AN311" s="215"/>
      <c r="AO311" s="215"/>
    </row>
    <row r="312" spans="36:41" ht="13.2" x14ac:dyDescent="0.25">
      <c r="AJ312" s="215"/>
      <c r="AK312" s="215"/>
      <c r="AL312" s="215"/>
      <c r="AM312" s="215"/>
      <c r="AN312" s="215"/>
      <c r="AO312" s="215"/>
    </row>
    <row r="313" spans="36:41" ht="13.2" x14ac:dyDescent="0.25">
      <c r="AJ313" s="215"/>
      <c r="AK313" s="215"/>
      <c r="AL313" s="215"/>
      <c r="AM313" s="215"/>
      <c r="AN313" s="215"/>
      <c r="AO313" s="215"/>
    </row>
    <row r="314" spans="36:41" ht="13.2" x14ac:dyDescent="0.25">
      <c r="AJ314" s="215"/>
      <c r="AK314" s="215"/>
      <c r="AL314" s="215"/>
      <c r="AM314" s="215"/>
      <c r="AN314" s="215"/>
      <c r="AO314" s="215"/>
    </row>
    <row r="315" spans="36:41" ht="13.2" x14ac:dyDescent="0.25">
      <c r="AJ315" s="215"/>
      <c r="AK315" s="215"/>
      <c r="AL315" s="215"/>
      <c r="AM315" s="215"/>
      <c r="AN315" s="215"/>
      <c r="AO315" s="215"/>
    </row>
    <row r="316" spans="36:41" ht="13.2" x14ac:dyDescent="0.25">
      <c r="AJ316" s="215"/>
      <c r="AK316" s="215"/>
      <c r="AL316" s="215"/>
      <c r="AM316" s="215"/>
      <c r="AN316" s="215"/>
      <c r="AO316" s="215"/>
    </row>
    <row r="317" spans="36:41" ht="13.2" x14ac:dyDescent="0.25">
      <c r="AJ317" s="215"/>
      <c r="AK317" s="215"/>
      <c r="AL317" s="215"/>
      <c r="AM317" s="215"/>
      <c r="AN317" s="215"/>
      <c r="AO317" s="215"/>
    </row>
    <row r="318" spans="36:41" ht="13.2" x14ac:dyDescent="0.25">
      <c r="AJ318" s="215"/>
      <c r="AK318" s="215"/>
      <c r="AL318" s="215"/>
      <c r="AM318" s="215"/>
      <c r="AN318" s="215"/>
      <c r="AO318" s="215"/>
    </row>
    <row r="319" spans="36:41" ht="13.2" x14ac:dyDescent="0.25">
      <c r="AJ319" s="215"/>
      <c r="AK319" s="215"/>
      <c r="AL319" s="215"/>
      <c r="AM319" s="215"/>
      <c r="AN319" s="215"/>
      <c r="AO319" s="215"/>
    </row>
    <row r="320" spans="36:41" ht="13.2" x14ac:dyDescent="0.25">
      <c r="AJ320" s="215"/>
      <c r="AK320" s="215"/>
      <c r="AL320" s="215"/>
      <c r="AM320" s="215"/>
      <c r="AN320" s="215"/>
      <c r="AO320" s="215"/>
    </row>
    <row r="321" spans="36:41" ht="13.2" x14ac:dyDescent="0.25">
      <c r="AJ321" s="215"/>
      <c r="AK321" s="215"/>
      <c r="AL321" s="215"/>
      <c r="AM321" s="215"/>
      <c r="AN321" s="215"/>
      <c r="AO321" s="215"/>
    </row>
    <row r="322" spans="36:41" ht="13.2" x14ac:dyDescent="0.25">
      <c r="AJ322" s="215"/>
      <c r="AK322" s="215"/>
      <c r="AL322" s="215"/>
      <c r="AM322" s="215"/>
      <c r="AN322" s="215"/>
      <c r="AO322" s="215"/>
    </row>
    <row r="323" spans="36:41" ht="13.2" x14ac:dyDescent="0.25">
      <c r="AJ323" s="215"/>
      <c r="AK323" s="215"/>
      <c r="AL323" s="215"/>
      <c r="AM323" s="215"/>
      <c r="AN323" s="215"/>
      <c r="AO323" s="215"/>
    </row>
    <row r="324" spans="36:41" ht="13.2" x14ac:dyDescent="0.25">
      <c r="AJ324" s="215"/>
      <c r="AK324" s="215"/>
      <c r="AL324" s="215"/>
      <c r="AM324" s="215"/>
      <c r="AN324" s="215"/>
      <c r="AO324" s="215"/>
    </row>
    <row r="325" spans="36:41" ht="13.2" x14ac:dyDescent="0.25">
      <c r="AJ325" s="215"/>
      <c r="AK325" s="215"/>
      <c r="AL325" s="215"/>
      <c r="AM325" s="215"/>
      <c r="AN325" s="215"/>
      <c r="AO325" s="215"/>
    </row>
    <row r="326" spans="36:41" ht="13.2" x14ac:dyDescent="0.25">
      <c r="AJ326" s="215"/>
      <c r="AK326" s="215"/>
      <c r="AL326" s="215"/>
      <c r="AM326" s="215"/>
      <c r="AN326" s="215"/>
      <c r="AO326" s="215"/>
    </row>
    <row r="327" spans="36:41" ht="13.2" x14ac:dyDescent="0.25">
      <c r="AJ327" s="215"/>
      <c r="AK327" s="215"/>
      <c r="AL327" s="215"/>
      <c r="AM327" s="215"/>
      <c r="AN327" s="215"/>
      <c r="AO327" s="215"/>
    </row>
    <row r="328" spans="36:41" ht="13.2" x14ac:dyDescent="0.25">
      <c r="AJ328" s="215"/>
      <c r="AK328" s="215"/>
      <c r="AL328" s="215"/>
      <c r="AM328" s="215"/>
      <c r="AN328" s="215"/>
      <c r="AO328" s="215"/>
    </row>
    <row r="329" spans="36:41" ht="13.2" x14ac:dyDescent="0.25">
      <c r="AJ329" s="215"/>
      <c r="AK329" s="215"/>
      <c r="AL329" s="215"/>
      <c r="AM329" s="215"/>
      <c r="AN329" s="215"/>
      <c r="AO329" s="215"/>
    </row>
    <row r="330" spans="36:41" ht="13.2" x14ac:dyDescent="0.25">
      <c r="AJ330" s="215"/>
      <c r="AK330" s="215"/>
      <c r="AL330" s="215"/>
      <c r="AM330" s="215"/>
      <c r="AN330" s="215"/>
      <c r="AO330" s="215"/>
    </row>
    <row r="331" spans="36:41" ht="13.2" x14ac:dyDescent="0.25">
      <c r="AJ331" s="215"/>
      <c r="AK331" s="215"/>
      <c r="AL331" s="215"/>
      <c r="AM331" s="215"/>
      <c r="AN331" s="215"/>
      <c r="AO331" s="215"/>
    </row>
    <row r="332" spans="36:41" ht="13.2" x14ac:dyDescent="0.25">
      <c r="AJ332" s="215"/>
      <c r="AK332" s="215"/>
      <c r="AL332" s="215"/>
      <c r="AM332" s="215"/>
      <c r="AN332" s="215"/>
      <c r="AO332" s="215"/>
    </row>
    <row r="333" spans="36:41" ht="13.2" x14ac:dyDescent="0.25">
      <c r="AJ333" s="215"/>
      <c r="AK333" s="215"/>
      <c r="AL333" s="215"/>
      <c r="AM333" s="215"/>
      <c r="AN333" s="215"/>
      <c r="AO333" s="215"/>
    </row>
    <row r="334" spans="36:41" ht="13.2" x14ac:dyDescent="0.25">
      <c r="AJ334" s="215"/>
      <c r="AK334" s="215"/>
      <c r="AL334" s="215"/>
      <c r="AM334" s="215"/>
      <c r="AN334" s="215"/>
      <c r="AO334" s="215"/>
    </row>
    <row r="335" spans="36:41" ht="13.2" x14ac:dyDescent="0.25">
      <c r="AJ335" s="215"/>
      <c r="AK335" s="215"/>
      <c r="AL335" s="215"/>
      <c r="AM335" s="215"/>
      <c r="AN335" s="215"/>
      <c r="AO335" s="215"/>
    </row>
    <row r="336" spans="36:41" ht="13.2" x14ac:dyDescent="0.25">
      <c r="AJ336" s="215"/>
      <c r="AK336" s="215"/>
      <c r="AL336" s="215"/>
      <c r="AM336" s="215"/>
      <c r="AN336" s="215"/>
      <c r="AO336" s="215"/>
    </row>
    <row r="337" spans="36:41" ht="13.2" x14ac:dyDescent="0.25">
      <c r="AJ337" s="215"/>
      <c r="AK337" s="215"/>
      <c r="AL337" s="215"/>
      <c r="AM337" s="215"/>
      <c r="AN337" s="215"/>
      <c r="AO337" s="215"/>
    </row>
    <row r="338" spans="36:41" ht="13.2" x14ac:dyDescent="0.25">
      <c r="AJ338" s="215"/>
      <c r="AK338" s="215"/>
      <c r="AL338" s="215"/>
      <c r="AM338" s="215"/>
      <c r="AN338" s="215"/>
      <c r="AO338" s="215"/>
    </row>
    <row r="339" spans="36:41" ht="13.2" x14ac:dyDescent="0.25">
      <c r="AJ339" s="215"/>
      <c r="AK339" s="215"/>
      <c r="AL339" s="215"/>
      <c r="AM339" s="215"/>
      <c r="AN339" s="215"/>
      <c r="AO339" s="215"/>
    </row>
    <row r="340" spans="36:41" ht="13.2" x14ac:dyDescent="0.25">
      <c r="AJ340" s="215"/>
      <c r="AK340" s="215"/>
      <c r="AL340" s="215"/>
      <c r="AM340" s="215"/>
      <c r="AN340" s="215"/>
      <c r="AO340" s="215"/>
    </row>
    <row r="341" spans="36:41" ht="13.2" x14ac:dyDescent="0.25">
      <c r="AJ341" s="215"/>
      <c r="AK341" s="215"/>
      <c r="AL341" s="215"/>
      <c r="AM341" s="215"/>
      <c r="AN341" s="215"/>
      <c r="AO341" s="215"/>
    </row>
    <row r="342" spans="36:41" ht="13.2" x14ac:dyDescent="0.25">
      <c r="AJ342" s="215"/>
      <c r="AK342" s="215"/>
      <c r="AL342" s="215"/>
      <c r="AM342" s="215"/>
      <c r="AN342" s="215"/>
      <c r="AO342" s="215"/>
    </row>
    <row r="343" spans="36:41" ht="13.2" x14ac:dyDescent="0.25">
      <c r="AJ343" s="215"/>
      <c r="AK343" s="215"/>
      <c r="AL343" s="215"/>
      <c r="AM343" s="215"/>
      <c r="AN343" s="215"/>
      <c r="AO343" s="215"/>
    </row>
    <row r="344" spans="36:41" ht="13.2" x14ac:dyDescent="0.25">
      <c r="AJ344" s="215"/>
      <c r="AK344" s="215"/>
      <c r="AL344" s="215"/>
      <c r="AM344" s="215"/>
      <c r="AN344" s="215"/>
      <c r="AO344" s="215"/>
    </row>
    <row r="345" spans="36:41" ht="13.2" x14ac:dyDescent="0.25">
      <c r="AJ345" s="215"/>
      <c r="AK345" s="215"/>
      <c r="AL345" s="215"/>
      <c r="AM345" s="215"/>
      <c r="AN345" s="215"/>
      <c r="AO345" s="215"/>
    </row>
    <row r="346" spans="36:41" ht="13.2" x14ac:dyDescent="0.25">
      <c r="AJ346" s="215"/>
      <c r="AK346" s="215"/>
      <c r="AL346" s="215"/>
      <c r="AM346" s="215"/>
      <c r="AN346" s="215"/>
      <c r="AO346" s="215"/>
    </row>
    <row r="347" spans="36:41" ht="13.2" x14ac:dyDescent="0.25">
      <c r="AJ347" s="215"/>
      <c r="AK347" s="215"/>
      <c r="AL347" s="215"/>
      <c r="AM347" s="215"/>
      <c r="AN347" s="215"/>
      <c r="AO347" s="215"/>
    </row>
    <row r="348" spans="36:41" ht="13.2" x14ac:dyDescent="0.25">
      <c r="AJ348" s="215"/>
      <c r="AK348" s="215"/>
      <c r="AL348" s="215"/>
      <c r="AM348" s="215"/>
      <c r="AN348" s="215"/>
      <c r="AO348" s="215"/>
    </row>
    <row r="349" spans="36:41" ht="13.2" x14ac:dyDescent="0.25">
      <c r="AJ349" s="215"/>
      <c r="AK349" s="215"/>
      <c r="AL349" s="215"/>
      <c r="AM349" s="215"/>
      <c r="AN349" s="215"/>
      <c r="AO349" s="215"/>
    </row>
    <row r="350" spans="36:41" ht="13.2" x14ac:dyDescent="0.25">
      <c r="AJ350" s="215"/>
      <c r="AK350" s="215"/>
      <c r="AL350" s="215"/>
      <c r="AM350" s="215"/>
      <c r="AN350" s="215"/>
      <c r="AO350" s="215"/>
    </row>
    <row r="351" spans="36:41" ht="13.2" x14ac:dyDescent="0.25">
      <c r="AJ351" s="215"/>
      <c r="AK351" s="215"/>
      <c r="AL351" s="215"/>
      <c r="AM351" s="215"/>
      <c r="AN351" s="215"/>
      <c r="AO351" s="215"/>
    </row>
    <row r="352" spans="36:41" ht="13.2" x14ac:dyDescent="0.25">
      <c r="AJ352" s="215"/>
      <c r="AK352" s="215"/>
      <c r="AL352" s="215"/>
      <c r="AM352" s="215"/>
      <c r="AN352" s="215"/>
      <c r="AO352" s="215"/>
    </row>
    <row r="353" spans="36:41" ht="13.2" x14ac:dyDescent="0.25">
      <c r="AJ353" s="215"/>
      <c r="AK353" s="215"/>
      <c r="AL353" s="215"/>
      <c r="AM353" s="215"/>
      <c r="AN353" s="215"/>
      <c r="AO353" s="215"/>
    </row>
    <row r="354" spans="36:41" ht="13.2" x14ac:dyDescent="0.25">
      <c r="AJ354" s="215"/>
      <c r="AK354" s="215"/>
      <c r="AL354" s="215"/>
      <c r="AM354" s="215"/>
      <c r="AN354" s="215"/>
      <c r="AO354" s="215"/>
    </row>
    <row r="355" spans="36:41" ht="13.2" x14ac:dyDescent="0.25">
      <c r="AJ355" s="215"/>
      <c r="AK355" s="215"/>
      <c r="AL355" s="215"/>
      <c r="AM355" s="215"/>
      <c r="AN355" s="215"/>
      <c r="AO355" s="215"/>
    </row>
    <row r="356" spans="36:41" ht="13.2" x14ac:dyDescent="0.25">
      <c r="AJ356" s="215"/>
      <c r="AK356" s="215"/>
      <c r="AL356" s="215"/>
      <c r="AM356" s="215"/>
      <c r="AN356" s="215"/>
      <c r="AO356" s="215"/>
    </row>
    <row r="357" spans="36:41" ht="13.2" x14ac:dyDescent="0.25">
      <c r="AJ357" s="215"/>
      <c r="AK357" s="215"/>
      <c r="AL357" s="215"/>
      <c r="AM357" s="215"/>
      <c r="AN357" s="215"/>
      <c r="AO357" s="215"/>
    </row>
    <row r="358" spans="36:41" ht="13.2" x14ac:dyDescent="0.25">
      <c r="AJ358" s="215"/>
      <c r="AK358" s="215"/>
      <c r="AL358" s="215"/>
      <c r="AM358" s="215"/>
      <c r="AN358" s="215"/>
      <c r="AO358" s="215"/>
    </row>
    <row r="359" spans="36:41" ht="13.2" x14ac:dyDescent="0.25">
      <c r="AJ359" s="215"/>
      <c r="AK359" s="215"/>
      <c r="AL359" s="215"/>
      <c r="AM359" s="215"/>
      <c r="AN359" s="215"/>
      <c r="AO359" s="215"/>
    </row>
    <row r="360" spans="36:41" ht="13.2" x14ac:dyDescent="0.25">
      <c r="AJ360" s="215"/>
      <c r="AK360" s="215"/>
      <c r="AL360" s="215"/>
      <c r="AM360" s="215"/>
      <c r="AN360" s="215"/>
      <c r="AO360" s="215"/>
    </row>
    <row r="361" spans="36:41" ht="13.2" x14ac:dyDescent="0.25">
      <c r="AJ361" s="215"/>
      <c r="AK361" s="215"/>
      <c r="AL361" s="215"/>
      <c r="AM361" s="215"/>
      <c r="AN361" s="215"/>
      <c r="AO361" s="215"/>
    </row>
    <row r="362" spans="36:41" ht="13.2" x14ac:dyDescent="0.25">
      <c r="AJ362" s="215"/>
      <c r="AK362" s="215"/>
      <c r="AL362" s="215"/>
      <c r="AM362" s="215"/>
      <c r="AN362" s="215"/>
      <c r="AO362" s="215"/>
    </row>
    <row r="363" spans="36:41" ht="13.2" x14ac:dyDescent="0.25">
      <c r="AJ363" s="215"/>
      <c r="AK363" s="215"/>
      <c r="AL363" s="215"/>
      <c r="AM363" s="215"/>
      <c r="AN363" s="215"/>
      <c r="AO363" s="215"/>
    </row>
    <row r="364" spans="36:41" ht="13.2" x14ac:dyDescent="0.25">
      <c r="AJ364" s="215"/>
      <c r="AK364" s="215"/>
      <c r="AL364" s="215"/>
      <c r="AM364" s="215"/>
      <c r="AN364" s="215"/>
      <c r="AO364" s="215"/>
    </row>
    <row r="365" spans="36:41" ht="13.2" x14ac:dyDescent="0.25">
      <c r="AJ365" s="215"/>
      <c r="AK365" s="215"/>
      <c r="AL365" s="215"/>
      <c r="AM365" s="215"/>
      <c r="AN365" s="215"/>
      <c r="AO365" s="215"/>
    </row>
    <row r="366" spans="36:41" ht="13.2" x14ac:dyDescent="0.25">
      <c r="AJ366" s="215"/>
      <c r="AK366" s="215"/>
      <c r="AL366" s="215"/>
      <c r="AM366" s="215"/>
      <c r="AN366" s="215"/>
      <c r="AO366" s="215"/>
    </row>
    <row r="367" spans="36:41" ht="13.2" x14ac:dyDescent="0.25">
      <c r="AJ367" s="215"/>
      <c r="AK367" s="215"/>
      <c r="AL367" s="215"/>
      <c r="AM367" s="215"/>
      <c r="AN367" s="215"/>
      <c r="AO367" s="215"/>
    </row>
    <row r="368" spans="36:41" ht="13.2" x14ac:dyDescent="0.25">
      <c r="AJ368" s="215"/>
      <c r="AK368" s="215"/>
      <c r="AL368" s="215"/>
      <c r="AM368" s="215"/>
      <c r="AN368" s="215"/>
      <c r="AO368" s="215"/>
    </row>
    <row r="369" spans="36:41" ht="13.2" x14ac:dyDescent="0.25">
      <c r="AJ369" s="215"/>
      <c r="AK369" s="215"/>
      <c r="AL369" s="215"/>
      <c r="AM369" s="215"/>
      <c r="AN369" s="215"/>
      <c r="AO369" s="215"/>
    </row>
    <row r="370" spans="36:41" ht="13.2" x14ac:dyDescent="0.25">
      <c r="AJ370" s="215"/>
      <c r="AK370" s="215"/>
      <c r="AL370" s="215"/>
      <c r="AM370" s="215"/>
      <c r="AN370" s="215"/>
      <c r="AO370" s="215"/>
    </row>
    <row r="371" spans="36:41" ht="13.2" x14ac:dyDescent="0.25">
      <c r="AJ371" s="215"/>
      <c r="AK371" s="215"/>
      <c r="AL371" s="215"/>
      <c r="AM371" s="215"/>
      <c r="AN371" s="215"/>
      <c r="AO371" s="215"/>
    </row>
    <row r="372" spans="36:41" ht="13.2" x14ac:dyDescent="0.25">
      <c r="AJ372" s="215"/>
      <c r="AK372" s="215"/>
      <c r="AL372" s="215"/>
      <c r="AM372" s="215"/>
      <c r="AN372" s="215"/>
      <c r="AO372" s="215"/>
    </row>
    <row r="373" spans="36:41" ht="13.2" x14ac:dyDescent="0.25">
      <c r="AJ373" s="215"/>
      <c r="AK373" s="215"/>
      <c r="AL373" s="215"/>
      <c r="AM373" s="215"/>
      <c r="AN373" s="215"/>
      <c r="AO373" s="215"/>
    </row>
    <row r="374" spans="36:41" ht="13.2" x14ac:dyDescent="0.25">
      <c r="AJ374" s="215"/>
      <c r="AK374" s="215"/>
      <c r="AL374" s="215"/>
      <c r="AM374" s="215"/>
      <c r="AN374" s="215"/>
      <c r="AO374" s="215"/>
    </row>
    <row r="375" spans="36:41" ht="13.2" x14ac:dyDescent="0.25">
      <c r="AJ375" s="215"/>
      <c r="AK375" s="215"/>
      <c r="AL375" s="215"/>
      <c r="AM375" s="215"/>
      <c r="AN375" s="215"/>
      <c r="AO375" s="215"/>
    </row>
    <row r="376" spans="36:41" ht="13.2" x14ac:dyDescent="0.25">
      <c r="AJ376" s="215"/>
      <c r="AK376" s="215"/>
      <c r="AL376" s="215"/>
      <c r="AM376" s="215"/>
      <c r="AN376" s="215"/>
      <c r="AO376" s="215"/>
    </row>
    <row r="377" spans="36:41" ht="13.2" x14ac:dyDescent="0.25">
      <c r="AJ377" s="215"/>
      <c r="AK377" s="215"/>
      <c r="AL377" s="215"/>
      <c r="AM377" s="215"/>
      <c r="AN377" s="215"/>
      <c r="AO377" s="215"/>
    </row>
    <row r="378" spans="36:41" ht="13.2" x14ac:dyDescent="0.25">
      <c r="AJ378" s="215"/>
      <c r="AK378" s="215"/>
      <c r="AL378" s="215"/>
      <c r="AM378" s="215"/>
      <c r="AN378" s="215"/>
      <c r="AO378" s="215"/>
    </row>
    <row r="379" spans="36:41" ht="13.2" x14ac:dyDescent="0.25">
      <c r="AJ379" s="215"/>
      <c r="AK379" s="215"/>
      <c r="AL379" s="215"/>
      <c r="AM379" s="215"/>
      <c r="AN379" s="215"/>
      <c r="AO379" s="215"/>
    </row>
    <row r="380" spans="36:41" ht="13.2" x14ac:dyDescent="0.25">
      <c r="AJ380" s="215"/>
      <c r="AK380" s="215"/>
      <c r="AL380" s="215"/>
      <c r="AM380" s="215"/>
      <c r="AN380" s="215"/>
      <c r="AO380" s="215"/>
    </row>
    <row r="381" spans="36:41" ht="13.2" x14ac:dyDescent="0.25">
      <c r="AJ381" s="215"/>
      <c r="AK381" s="215"/>
      <c r="AL381" s="215"/>
      <c r="AM381" s="215"/>
      <c r="AN381" s="215"/>
      <c r="AO381" s="215"/>
    </row>
    <row r="382" spans="36:41" ht="13.2" x14ac:dyDescent="0.25">
      <c r="AJ382" s="215"/>
      <c r="AK382" s="215"/>
      <c r="AL382" s="215"/>
      <c r="AM382" s="215"/>
      <c r="AN382" s="215"/>
      <c r="AO382" s="215"/>
    </row>
    <row r="383" spans="36:41" ht="13.2" x14ac:dyDescent="0.25">
      <c r="AJ383" s="215"/>
      <c r="AK383" s="215"/>
      <c r="AL383" s="215"/>
      <c r="AM383" s="215"/>
      <c r="AN383" s="215"/>
      <c r="AO383" s="215"/>
    </row>
    <row r="384" spans="36:41" ht="13.2" x14ac:dyDescent="0.25">
      <c r="AJ384" s="215"/>
      <c r="AK384" s="215"/>
      <c r="AL384" s="215"/>
      <c r="AM384" s="215"/>
      <c r="AN384" s="215"/>
      <c r="AO384" s="215"/>
    </row>
    <row r="385" spans="36:41" ht="13.2" x14ac:dyDescent="0.25">
      <c r="AJ385" s="215"/>
      <c r="AK385" s="215"/>
      <c r="AL385" s="215"/>
      <c r="AM385" s="215"/>
      <c r="AN385" s="215"/>
      <c r="AO385" s="215"/>
    </row>
    <row r="386" spans="36:41" ht="13.2" x14ac:dyDescent="0.25">
      <c r="AJ386" s="215"/>
      <c r="AK386" s="215"/>
      <c r="AL386" s="215"/>
      <c r="AM386" s="215"/>
      <c r="AN386" s="215"/>
      <c r="AO386" s="215"/>
    </row>
    <row r="387" spans="36:41" ht="13.2" x14ac:dyDescent="0.25">
      <c r="AJ387" s="215"/>
      <c r="AK387" s="215"/>
      <c r="AL387" s="215"/>
      <c r="AM387" s="215"/>
      <c r="AN387" s="215"/>
      <c r="AO387" s="215"/>
    </row>
    <row r="388" spans="36:41" ht="13.2" x14ac:dyDescent="0.25">
      <c r="AJ388" s="215"/>
      <c r="AK388" s="215"/>
      <c r="AL388" s="215"/>
      <c r="AM388" s="215"/>
      <c r="AN388" s="215"/>
      <c r="AO388" s="215"/>
    </row>
    <row r="389" spans="36:41" ht="13.2" x14ac:dyDescent="0.25">
      <c r="AJ389" s="215"/>
      <c r="AK389" s="215"/>
      <c r="AL389" s="215"/>
      <c r="AM389" s="215"/>
      <c r="AN389" s="215"/>
      <c r="AO389" s="215"/>
    </row>
    <row r="390" spans="36:41" ht="13.2" x14ac:dyDescent="0.25">
      <c r="AJ390" s="215"/>
      <c r="AK390" s="215"/>
      <c r="AL390" s="215"/>
      <c r="AM390" s="215"/>
      <c r="AN390" s="215"/>
      <c r="AO390" s="215"/>
    </row>
    <row r="391" spans="36:41" ht="13.2" x14ac:dyDescent="0.25">
      <c r="AJ391" s="215"/>
      <c r="AK391" s="215"/>
      <c r="AL391" s="215"/>
      <c r="AM391" s="215"/>
      <c r="AN391" s="215"/>
      <c r="AO391" s="215"/>
    </row>
    <row r="392" spans="36:41" ht="13.2" x14ac:dyDescent="0.25">
      <c r="AJ392" s="215"/>
      <c r="AK392" s="215"/>
      <c r="AL392" s="215"/>
      <c r="AM392" s="215"/>
      <c r="AN392" s="215"/>
      <c r="AO392" s="215"/>
    </row>
    <row r="393" spans="36:41" ht="13.2" x14ac:dyDescent="0.25">
      <c r="AJ393" s="215"/>
      <c r="AK393" s="215"/>
      <c r="AL393" s="215"/>
      <c r="AM393" s="215"/>
      <c r="AN393" s="215"/>
      <c r="AO393" s="215"/>
    </row>
    <row r="394" spans="36:41" ht="13.2" x14ac:dyDescent="0.25">
      <c r="AJ394" s="215"/>
      <c r="AK394" s="215"/>
      <c r="AL394" s="215"/>
      <c r="AM394" s="215"/>
      <c r="AN394" s="215"/>
      <c r="AO394" s="215"/>
    </row>
    <row r="395" spans="36:41" ht="13.2" x14ac:dyDescent="0.25">
      <c r="AJ395" s="215"/>
      <c r="AK395" s="215"/>
      <c r="AL395" s="215"/>
      <c r="AM395" s="215"/>
      <c r="AN395" s="215"/>
      <c r="AO395" s="215"/>
    </row>
    <row r="396" spans="36:41" ht="13.2" x14ac:dyDescent="0.25">
      <c r="AJ396" s="215"/>
      <c r="AK396" s="215"/>
      <c r="AL396" s="215"/>
      <c r="AM396" s="215"/>
      <c r="AN396" s="215"/>
      <c r="AO396" s="215"/>
    </row>
    <row r="397" spans="36:41" ht="13.2" x14ac:dyDescent="0.25">
      <c r="AJ397" s="215"/>
      <c r="AK397" s="215"/>
      <c r="AL397" s="215"/>
      <c r="AM397" s="215"/>
      <c r="AN397" s="215"/>
      <c r="AO397" s="215"/>
    </row>
    <row r="398" spans="36:41" ht="13.2" x14ac:dyDescent="0.25">
      <c r="AJ398" s="215"/>
      <c r="AK398" s="215"/>
      <c r="AL398" s="215"/>
      <c r="AM398" s="215"/>
      <c r="AN398" s="215"/>
      <c r="AO398" s="215"/>
    </row>
    <row r="399" spans="36:41" ht="13.2" x14ac:dyDescent="0.25">
      <c r="AJ399" s="215"/>
      <c r="AK399" s="215"/>
      <c r="AL399" s="215"/>
      <c r="AM399" s="215"/>
      <c r="AN399" s="215"/>
      <c r="AO399" s="215"/>
    </row>
    <row r="400" spans="36:41" ht="13.2" x14ac:dyDescent="0.25">
      <c r="AJ400" s="215"/>
      <c r="AK400" s="215"/>
      <c r="AL400" s="215"/>
      <c r="AM400" s="215"/>
      <c r="AN400" s="215"/>
      <c r="AO400" s="215"/>
    </row>
    <row r="401" spans="36:41" ht="13.2" x14ac:dyDescent="0.25">
      <c r="AJ401" s="215"/>
      <c r="AK401" s="215"/>
      <c r="AL401" s="215"/>
      <c r="AM401" s="215"/>
      <c r="AN401" s="215"/>
      <c r="AO401" s="215"/>
    </row>
    <row r="402" spans="36:41" ht="13.2" x14ac:dyDescent="0.25">
      <c r="AJ402" s="215"/>
      <c r="AK402" s="215"/>
      <c r="AL402" s="215"/>
      <c r="AM402" s="215"/>
      <c r="AN402" s="215"/>
      <c r="AO402" s="215"/>
    </row>
    <row r="403" spans="36:41" ht="13.2" x14ac:dyDescent="0.25">
      <c r="AJ403" s="215"/>
      <c r="AK403" s="215"/>
      <c r="AL403" s="215"/>
      <c r="AM403" s="215"/>
      <c r="AN403" s="215"/>
      <c r="AO403" s="215"/>
    </row>
    <row r="404" spans="36:41" ht="13.2" x14ac:dyDescent="0.25">
      <c r="AJ404" s="215"/>
      <c r="AK404" s="215"/>
      <c r="AL404" s="215"/>
      <c r="AM404" s="215"/>
      <c r="AN404" s="215"/>
      <c r="AO404" s="215"/>
    </row>
    <row r="405" spans="36:41" ht="13.2" x14ac:dyDescent="0.25">
      <c r="AJ405" s="215"/>
      <c r="AK405" s="215"/>
      <c r="AL405" s="215"/>
      <c r="AM405" s="215"/>
      <c r="AN405" s="215"/>
      <c r="AO405" s="215"/>
    </row>
    <row r="406" spans="36:41" ht="13.2" x14ac:dyDescent="0.25">
      <c r="AJ406" s="215"/>
      <c r="AK406" s="215"/>
      <c r="AL406" s="215"/>
      <c r="AM406" s="215"/>
      <c r="AN406" s="215"/>
      <c r="AO406" s="215"/>
    </row>
    <row r="407" spans="36:41" ht="13.2" x14ac:dyDescent="0.25">
      <c r="AJ407" s="215"/>
      <c r="AK407" s="215"/>
      <c r="AL407" s="215"/>
      <c r="AM407" s="215"/>
      <c r="AN407" s="215"/>
      <c r="AO407" s="215"/>
    </row>
    <row r="408" spans="36:41" ht="13.2" x14ac:dyDescent="0.25">
      <c r="AJ408" s="215"/>
      <c r="AK408" s="215"/>
      <c r="AL408" s="215"/>
      <c r="AM408" s="215"/>
      <c r="AN408" s="215"/>
      <c r="AO408" s="215"/>
    </row>
    <row r="409" spans="36:41" ht="13.2" x14ac:dyDescent="0.25">
      <c r="AJ409" s="215"/>
      <c r="AK409" s="215"/>
      <c r="AL409" s="215"/>
      <c r="AM409" s="215"/>
      <c r="AN409" s="215"/>
      <c r="AO409" s="215"/>
    </row>
    <row r="410" spans="36:41" ht="13.2" x14ac:dyDescent="0.25">
      <c r="AJ410" s="215"/>
      <c r="AK410" s="215"/>
      <c r="AL410" s="215"/>
      <c r="AM410" s="215"/>
      <c r="AN410" s="215"/>
      <c r="AO410" s="215"/>
    </row>
    <row r="411" spans="36:41" ht="13.2" x14ac:dyDescent="0.25">
      <c r="AJ411" s="215"/>
      <c r="AK411" s="215"/>
      <c r="AL411" s="215"/>
      <c r="AM411" s="215"/>
      <c r="AN411" s="215"/>
      <c r="AO411" s="215"/>
    </row>
    <row r="412" spans="36:41" ht="13.2" x14ac:dyDescent="0.25">
      <c r="AJ412" s="215"/>
      <c r="AK412" s="215"/>
      <c r="AL412" s="215"/>
      <c r="AM412" s="215"/>
      <c r="AN412" s="215"/>
      <c r="AO412" s="215"/>
    </row>
    <row r="413" spans="36:41" ht="13.2" x14ac:dyDescent="0.25">
      <c r="AJ413" s="215"/>
      <c r="AK413" s="215"/>
      <c r="AL413" s="215"/>
      <c r="AM413" s="215"/>
      <c r="AN413" s="215"/>
      <c r="AO413" s="215"/>
    </row>
    <row r="414" spans="36:41" ht="13.2" x14ac:dyDescent="0.25">
      <c r="AJ414" s="215"/>
      <c r="AK414" s="215"/>
      <c r="AL414" s="215"/>
      <c r="AM414" s="215"/>
      <c r="AN414" s="215"/>
      <c r="AO414" s="215"/>
    </row>
    <row r="415" spans="36:41" ht="13.2" x14ac:dyDescent="0.25">
      <c r="AJ415" s="215"/>
      <c r="AK415" s="215"/>
      <c r="AL415" s="215"/>
      <c r="AM415" s="215"/>
      <c r="AN415" s="215"/>
      <c r="AO415" s="215"/>
    </row>
    <row r="416" spans="36:41" ht="13.2" x14ac:dyDescent="0.25">
      <c r="AJ416" s="215"/>
      <c r="AK416" s="215"/>
      <c r="AL416" s="215"/>
      <c r="AM416" s="215"/>
      <c r="AN416" s="215"/>
      <c r="AO416" s="215"/>
    </row>
    <row r="417" spans="36:41" ht="13.2" x14ac:dyDescent="0.25">
      <c r="AJ417" s="215"/>
      <c r="AK417" s="215"/>
      <c r="AL417" s="215"/>
      <c r="AM417" s="215"/>
      <c r="AN417" s="215"/>
      <c r="AO417" s="215"/>
    </row>
    <row r="418" spans="36:41" ht="13.2" x14ac:dyDescent="0.25">
      <c r="AJ418" s="215"/>
      <c r="AK418" s="215"/>
      <c r="AL418" s="215"/>
      <c r="AM418" s="215"/>
      <c r="AN418" s="215"/>
      <c r="AO418" s="215"/>
    </row>
    <row r="419" spans="36:41" ht="13.2" x14ac:dyDescent="0.25">
      <c r="AJ419" s="215"/>
      <c r="AK419" s="215"/>
      <c r="AL419" s="215"/>
      <c r="AM419" s="215"/>
      <c r="AN419" s="215"/>
      <c r="AO419" s="215"/>
    </row>
    <row r="420" spans="36:41" ht="13.2" x14ac:dyDescent="0.25">
      <c r="AJ420" s="215"/>
      <c r="AK420" s="215"/>
      <c r="AL420" s="215"/>
      <c r="AM420" s="215"/>
      <c r="AN420" s="215"/>
      <c r="AO420" s="215"/>
    </row>
    <row r="421" spans="36:41" ht="13.2" x14ac:dyDescent="0.25">
      <c r="AJ421" s="215"/>
      <c r="AK421" s="215"/>
      <c r="AL421" s="215"/>
      <c r="AM421" s="215"/>
      <c r="AN421" s="215"/>
      <c r="AO421" s="215"/>
    </row>
    <row r="422" spans="36:41" ht="13.2" x14ac:dyDescent="0.25">
      <c r="AJ422" s="215"/>
      <c r="AK422" s="215"/>
      <c r="AL422" s="215"/>
      <c r="AM422" s="215"/>
      <c r="AN422" s="215"/>
      <c r="AO422" s="215"/>
    </row>
    <row r="423" spans="36:41" ht="13.2" x14ac:dyDescent="0.25">
      <c r="AJ423" s="215"/>
      <c r="AK423" s="215"/>
      <c r="AL423" s="215"/>
      <c r="AM423" s="215"/>
      <c r="AN423" s="215"/>
      <c r="AO423" s="215"/>
    </row>
    <row r="424" spans="36:41" ht="13.2" x14ac:dyDescent="0.25">
      <c r="AJ424" s="215"/>
      <c r="AK424" s="215"/>
      <c r="AL424" s="215"/>
      <c r="AM424" s="215"/>
      <c r="AN424" s="215"/>
      <c r="AO424" s="215"/>
    </row>
    <row r="425" spans="36:41" ht="13.2" x14ac:dyDescent="0.25">
      <c r="AJ425" s="215"/>
      <c r="AK425" s="215"/>
      <c r="AL425" s="215"/>
      <c r="AM425" s="215"/>
      <c r="AN425" s="215"/>
      <c r="AO425" s="215"/>
    </row>
    <row r="426" spans="36:41" ht="13.2" x14ac:dyDescent="0.25">
      <c r="AJ426" s="215"/>
      <c r="AK426" s="215"/>
      <c r="AL426" s="215"/>
      <c r="AM426" s="215"/>
      <c r="AN426" s="215"/>
      <c r="AO426" s="215"/>
    </row>
    <row r="427" spans="36:41" ht="13.2" x14ac:dyDescent="0.25">
      <c r="AJ427" s="215"/>
      <c r="AK427" s="215"/>
      <c r="AL427" s="215"/>
      <c r="AM427" s="215"/>
      <c r="AN427" s="215"/>
      <c r="AO427" s="215"/>
    </row>
    <row r="428" spans="36:41" ht="13.2" x14ac:dyDescent="0.25">
      <c r="AJ428" s="215"/>
      <c r="AK428" s="215"/>
      <c r="AL428" s="215"/>
      <c r="AM428" s="215"/>
      <c r="AN428" s="215"/>
      <c r="AO428" s="215"/>
    </row>
    <row r="429" spans="36:41" ht="13.2" x14ac:dyDescent="0.25">
      <c r="AJ429" s="215"/>
      <c r="AK429" s="215"/>
      <c r="AL429" s="215"/>
      <c r="AM429" s="215"/>
      <c r="AN429" s="215"/>
      <c r="AO429" s="215"/>
    </row>
    <row r="430" spans="36:41" ht="13.2" x14ac:dyDescent="0.25">
      <c r="AJ430" s="215"/>
      <c r="AK430" s="215"/>
      <c r="AL430" s="215"/>
      <c r="AM430" s="215"/>
      <c r="AN430" s="215"/>
      <c r="AO430" s="215"/>
    </row>
    <row r="431" spans="36:41" ht="13.2" x14ac:dyDescent="0.25">
      <c r="AJ431" s="215"/>
      <c r="AK431" s="215"/>
      <c r="AL431" s="215"/>
      <c r="AM431" s="215"/>
      <c r="AN431" s="215"/>
      <c r="AO431" s="215"/>
    </row>
    <row r="432" spans="36:41" ht="13.2" x14ac:dyDescent="0.25">
      <c r="AJ432" s="215"/>
      <c r="AK432" s="215"/>
      <c r="AL432" s="215"/>
      <c r="AM432" s="215"/>
      <c r="AN432" s="215"/>
      <c r="AO432" s="215"/>
    </row>
    <row r="433" spans="36:41" ht="13.2" x14ac:dyDescent="0.25">
      <c r="AJ433" s="215"/>
      <c r="AK433" s="215"/>
      <c r="AL433" s="215"/>
      <c r="AM433" s="215"/>
      <c r="AN433" s="215"/>
      <c r="AO433" s="215"/>
    </row>
    <row r="434" spans="36:41" ht="13.2" x14ac:dyDescent="0.25">
      <c r="AJ434" s="215"/>
      <c r="AK434" s="215"/>
      <c r="AL434" s="215"/>
      <c r="AM434" s="215"/>
      <c r="AN434" s="215"/>
      <c r="AO434" s="215"/>
    </row>
    <row r="435" spans="36:41" ht="13.2" x14ac:dyDescent="0.25">
      <c r="AJ435" s="215"/>
      <c r="AK435" s="215"/>
      <c r="AL435" s="215"/>
      <c r="AM435" s="215"/>
      <c r="AN435" s="215"/>
      <c r="AO435" s="215"/>
    </row>
    <row r="436" spans="36:41" ht="13.2" x14ac:dyDescent="0.25">
      <c r="AJ436" s="215"/>
      <c r="AK436" s="215"/>
      <c r="AL436" s="215"/>
      <c r="AM436" s="215"/>
      <c r="AN436" s="215"/>
      <c r="AO436" s="215"/>
    </row>
    <row r="437" spans="36:41" ht="13.2" x14ac:dyDescent="0.25">
      <c r="AJ437" s="215"/>
      <c r="AK437" s="215"/>
      <c r="AL437" s="215"/>
      <c r="AM437" s="215"/>
      <c r="AN437" s="215"/>
      <c r="AO437" s="215"/>
    </row>
    <row r="438" spans="36:41" ht="13.2" x14ac:dyDescent="0.25">
      <c r="AJ438" s="215"/>
      <c r="AK438" s="215"/>
      <c r="AL438" s="215"/>
      <c r="AM438" s="215"/>
      <c r="AN438" s="215"/>
      <c r="AO438" s="215"/>
    </row>
    <row r="439" spans="36:41" ht="13.2" x14ac:dyDescent="0.25">
      <c r="AJ439" s="215"/>
      <c r="AK439" s="215"/>
      <c r="AL439" s="215"/>
      <c r="AM439" s="215"/>
      <c r="AN439" s="215"/>
      <c r="AO439" s="215"/>
    </row>
    <row r="440" spans="36:41" ht="13.2" x14ac:dyDescent="0.25">
      <c r="AJ440" s="215"/>
      <c r="AK440" s="215"/>
      <c r="AL440" s="215"/>
      <c r="AM440" s="215"/>
      <c r="AN440" s="215"/>
      <c r="AO440" s="215"/>
    </row>
    <row r="441" spans="36:41" ht="13.2" x14ac:dyDescent="0.25">
      <c r="AJ441" s="215"/>
      <c r="AK441" s="215"/>
      <c r="AL441" s="215"/>
      <c r="AM441" s="215"/>
      <c r="AN441" s="215"/>
      <c r="AO441" s="215"/>
    </row>
    <row r="442" spans="36:41" ht="13.2" x14ac:dyDescent="0.25">
      <c r="AJ442" s="215"/>
      <c r="AK442" s="215"/>
      <c r="AL442" s="215"/>
      <c r="AM442" s="215"/>
      <c r="AN442" s="215"/>
      <c r="AO442" s="215"/>
    </row>
    <row r="443" spans="36:41" ht="13.2" x14ac:dyDescent="0.25">
      <c r="AJ443" s="215"/>
      <c r="AK443" s="215"/>
      <c r="AL443" s="215"/>
      <c r="AM443" s="215"/>
      <c r="AN443" s="215"/>
      <c r="AO443" s="215"/>
    </row>
    <row r="444" spans="36:41" ht="13.2" x14ac:dyDescent="0.25">
      <c r="AJ444" s="215"/>
      <c r="AK444" s="215"/>
      <c r="AL444" s="215"/>
      <c r="AM444" s="215"/>
      <c r="AN444" s="215"/>
      <c r="AO444" s="215"/>
    </row>
    <row r="445" spans="36:41" ht="13.2" x14ac:dyDescent="0.25">
      <c r="AJ445" s="215"/>
      <c r="AK445" s="215"/>
      <c r="AL445" s="215"/>
      <c r="AM445" s="215"/>
      <c r="AN445" s="215"/>
      <c r="AO445" s="215"/>
    </row>
    <row r="446" spans="36:41" ht="13.2" x14ac:dyDescent="0.25">
      <c r="AJ446" s="215"/>
      <c r="AK446" s="215"/>
      <c r="AL446" s="215"/>
      <c r="AM446" s="215"/>
      <c r="AN446" s="215"/>
      <c r="AO446" s="215"/>
    </row>
    <row r="447" spans="36:41" ht="13.2" x14ac:dyDescent="0.25">
      <c r="AJ447" s="215"/>
      <c r="AK447" s="215"/>
      <c r="AL447" s="215"/>
      <c r="AM447" s="215"/>
      <c r="AN447" s="215"/>
      <c r="AO447" s="215"/>
    </row>
    <row r="448" spans="36:41" ht="13.2" x14ac:dyDescent="0.25">
      <c r="AJ448" s="215"/>
      <c r="AK448" s="215"/>
      <c r="AL448" s="215"/>
      <c r="AM448" s="215"/>
      <c r="AN448" s="215"/>
      <c r="AO448" s="215"/>
    </row>
    <row r="449" spans="36:41" ht="13.2" x14ac:dyDescent="0.25">
      <c r="AJ449" s="215"/>
      <c r="AK449" s="215"/>
      <c r="AL449" s="215"/>
      <c r="AM449" s="215"/>
      <c r="AN449" s="215"/>
      <c r="AO449" s="215"/>
    </row>
    <row r="450" spans="36:41" ht="13.2" x14ac:dyDescent="0.25">
      <c r="AJ450" s="215"/>
      <c r="AK450" s="215"/>
      <c r="AL450" s="215"/>
      <c r="AM450" s="215"/>
      <c r="AN450" s="215"/>
      <c r="AO450" s="215"/>
    </row>
    <row r="451" spans="36:41" ht="13.2" x14ac:dyDescent="0.25">
      <c r="AJ451" s="215"/>
      <c r="AK451" s="215"/>
      <c r="AL451" s="215"/>
      <c r="AM451" s="215"/>
      <c r="AN451" s="215"/>
      <c r="AO451" s="215"/>
    </row>
    <row r="452" spans="36:41" ht="13.2" x14ac:dyDescent="0.25">
      <c r="AJ452" s="215"/>
      <c r="AK452" s="215"/>
      <c r="AL452" s="215"/>
      <c r="AM452" s="215"/>
      <c r="AN452" s="215"/>
      <c r="AO452" s="215"/>
    </row>
    <row r="453" spans="36:41" ht="13.2" x14ac:dyDescent="0.25">
      <c r="AJ453" s="215"/>
      <c r="AK453" s="215"/>
      <c r="AL453" s="215"/>
      <c r="AM453" s="215"/>
      <c r="AN453" s="215"/>
      <c r="AO453" s="215"/>
    </row>
    <row r="454" spans="36:41" ht="13.2" x14ac:dyDescent="0.25">
      <c r="AJ454" s="215"/>
      <c r="AK454" s="215"/>
      <c r="AL454" s="215"/>
      <c r="AM454" s="215"/>
      <c r="AN454" s="215"/>
      <c r="AO454" s="215"/>
    </row>
    <row r="455" spans="36:41" ht="13.2" x14ac:dyDescent="0.25">
      <c r="AJ455" s="215"/>
      <c r="AK455" s="215"/>
      <c r="AL455" s="215"/>
      <c r="AM455" s="215"/>
      <c r="AN455" s="215"/>
      <c r="AO455" s="215"/>
    </row>
    <row r="456" spans="36:41" ht="13.2" x14ac:dyDescent="0.25">
      <c r="AJ456" s="215"/>
      <c r="AK456" s="215"/>
      <c r="AL456" s="215"/>
      <c r="AM456" s="215"/>
      <c r="AN456" s="215"/>
      <c r="AO456" s="215"/>
    </row>
    <row r="457" spans="36:41" ht="13.2" x14ac:dyDescent="0.25">
      <c r="AJ457" s="215"/>
      <c r="AK457" s="215"/>
      <c r="AL457" s="215"/>
      <c r="AM457" s="215"/>
      <c r="AN457" s="215"/>
      <c r="AO457" s="215"/>
    </row>
    <row r="458" spans="36:41" ht="13.2" x14ac:dyDescent="0.25">
      <c r="AJ458" s="215"/>
      <c r="AK458" s="215"/>
      <c r="AL458" s="215"/>
      <c r="AM458" s="215"/>
      <c r="AN458" s="215"/>
      <c r="AO458" s="215"/>
    </row>
    <row r="459" spans="36:41" ht="13.2" x14ac:dyDescent="0.25">
      <c r="AJ459" s="215"/>
      <c r="AK459" s="215"/>
      <c r="AL459" s="215"/>
      <c r="AM459" s="215"/>
      <c r="AN459" s="215"/>
      <c r="AO459" s="215"/>
    </row>
    <row r="460" spans="36:41" ht="13.2" x14ac:dyDescent="0.25">
      <c r="AJ460" s="215"/>
      <c r="AK460" s="215"/>
      <c r="AL460" s="215"/>
      <c r="AM460" s="215"/>
      <c r="AN460" s="215"/>
      <c r="AO460" s="215"/>
    </row>
    <row r="461" spans="36:41" ht="13.2" x14ac:dyDescent="0.25">
      <c r="AJ461" s="215"/>
      <c r="AK461" s="215"/>
      <c r="AL461" s="215"/>
      <c r="AM461" s="215"/>
      <c r="AN461" s="215"/>
      <c r="AO461" s="215"/>
    </row>
    <row r="462" spans="36:41" ht="13.2" x14ac:dyDescent="0.25">
      <c r="AJ462" s="215"/>
      <c r="AK462" s="215"/>
      <c r="AL462" s="215"/>
      <c r="AM462" s="215"/>
      <c r="AN462" s="215"/>
      <c r="AO462" s="215"/>
    </row>
    <row r="463" spans="36:41" ht="13.2" x14ac:dyDescent="0.25">
      <c r="AJ463" s="215"/>
      <c r="AK463" s="215"/>
      <c r="AL463" s="215"/>
      <c r="AM463" s="215"/>
      <c r="AN463" s="215"/>
      <c r="AO463" s="215"/>
    </row>
    <row r="464" spans="36:41" ht="13.2" x14ac:dyDescent="0.25">
      <c r="AJ464" s="215"/>
      <c r="AK464" s="215"/>
      <c r="AL464" s="215"/>
      <c r="AM464" s="215"/>
      <c r="AN464" s="215"/>
      <c r="AO464" s="215"/>
    </row>
    <row r="465" spans="36:41" ht="13.2" x14ac:dyDescent="0.25">
      <c r="AJ465" s="215"/>
      <c r="AK465" s="215"/>
      <c r="AL465" s="215"/>
      <c r="AM465" s="215"/>
      <c r="AN465" s="215"/>
      <c r="AO465" s="215"/>
    </row>
    <row r="466" spans="36:41" ht="13.2" x14ac:dyDescent="0.25">
      <c r="AJ466" s="215"/>
      <c r="AK466" s="215"/>
      <c r="AL466" s="215"/>
      <c r="AM466" s="215"/>
      <c r="AN466" s="215"/>
      <c r="AO466" s="215"/>
    </row>
    <row r="467" spans="36:41" ht="13.2" x14ac:dyDescent="0.25">
      <c r="AJ467" s="215"/>
      <c r="AK467" s="215"/>
      <c r="AL467" s="215"/>
      <c r="AM467" s="215"/>
      <c r="AN467" s="215"/>
      <c r="AO467" s="215"/>
    </row>
    <row r="468" spans="36:41" ht="13.2" x14ac:dyDescent="0.25">
      <c r="AJ468" s="215"/>
      <c r="AK468" s="215"/>
      <c r="AL468" s="215"/>
      <c r="AM468" s="215"/>
      <c r="AN468" s="215"/>
      <c r="AO468" s="215"/>
    </row>
    <row r="469" spans="36:41" ht="13.2" x14ac:dyDescent="0.25">
      <c r="AJ469" s="215"/>
      <c r="AK469" s="215"/>
      <c r="AL469" s="215"/>
      <c r="AM469" s="215"/>
      <c r="AN469" s="215"/>
      <c r="AO469" s="215"/>
    </row>
    <row r="470" spans="36:41" ht="13.2" x14ac:dyDescent="0.25">
      <c r="AJ470" s="215"/>
      <c r="AK470" s="215"/>
      <c r="AL470" s="215"/>
      <c r="AM470" s="215"/>
      <c r="AN470" s="215"/>
      <c r="AO470" s="215"/>
    </row>
    <row r="471" spans="36:41" ht="13.2" x14ac:dyDescent="0.25">
      <c r="AJ471" s="215"/>
      <c r="AK471" s="215"/>
      <c r="AL471" s="215"/>
      <c r="AM471" s="215"/>
      <c r="AN471" s="215"/>
      <c r="AO471" s="215"/>
    </row>
    <row r="472" spans="36:41" ht="13.2" x14ac:dyDescent="0.25">
      <c r="AJ472" s="215"/>
      <c r="AK472" s="215"/>
      <c r="AL472" s="215"/>
      <c r="AM472" s="215"/>
      <c r="AN472" s="215"/>
      <c r="AO472" s="215"/>
    </row>
    <row r="473" spans="36:41" ht="13.2" x14ac:dyDescent="0.25">
      <c r="AJ473" s="215"/>
      <c r="AK473" s="215"/>
      <c r="AL473" s="215"/>
      <c r="AM473" s="215"/>
      <c r="AN473" s="215"/>
      <c r="AO473" s="215"/>
    </row>
    <row r="474" spans="36:41" ht="13.2" x14ac:dyDescent="0.25">
      <c r="AJ474" s="215"/>
      <c r="AK474" s="215"/>
      <c r="AL474" s="215"/>
      <c r="AM474" s="215"/>
      <c r="AN474" s="215"/>
      <c r="AO474" s="215"/>
    </row>
    <row r="475" spans="36:41" ht="13.2" x14ac:dyDescent="0.25">
      <c r="AJ475" s="215"/>
      <c r="AK475" s="215"/>
      <c r="AL475" s="215"/>
      <c r="AM475" s="215"/>
      <c r="AN475" s="215"/>
      <c r="AO475" s="215"/>
    </row>
    <row r="476" spans="36:41" ht="13.2" x14ac:dyDescent="0.25">
      <c r="AJ476" s="215"/>
      <c r="AK476" s="215"/>
      <c r="AL476" s="215"/>
      <c r="AM476" s="215"/>
      <c r="AN476" s="215"/>
      <c r="AO476" s="215"/>
    </row>
    <row r="477" spans="36:41" ht="13.2" x14ac:dyDescent="0.25">
      <c r="AJ477" s="215"/>
      <c r="AK477" s="215"/>
      <c r="AL477" s="215"/>
      <c r="AM477" s="215"/>
      <c r="AN477" s="215"/>
      <c r="AO477" s="215"/>
    </row>
    <row r="478" spans="36:41" ht="13.2" x14ac:dyDescent="0.25">
      <c r="AJ478" s="215"/>
      <c r="AK478" s="215"/>
      <c r="AL478" s="215"/>
      <c r="AM478" s="215"/>
      <c r="AN478" s="215"/>
      <c r="AO478" s="215"/>
    </row>
    <row r="479" spans="36:41" ht="13.2" x14ac:dyDescent="0.25">
      <c r="AJ479" s="215"/>
      <c r="AK479" s="215"/>
      <c r="AL479" s="215"/>
      <c r="AM479" s="215"/>
      <c r="AN479" s="215"/>
      <c r="AO479" s="215"/>
    </row>
    <row r="480" spans="36:41" ht="13.2" x14ac:dyDescent="0.25">
      <c r="AJ480" s="215"/>
      <c r="AK480" s="215"/>
      <c r="AL480" s="215"/>
      <c r="AM480" s="215"/>
      <c r="AN480" s="215"/>
      <c r="AO480" s="215"/>
    </row>
    <row r="481" spans="36:41" ht="13.2" x14ac:dyDescent="0.25">
      <c r="AJ481" s="215"/>
      <c r="AK481" s="215"/>
      <c r="AL481" s="215"/>
      <c r="AM481" s="215"/>
      <c r="AN481" s="215"/>
      <c r="AO481" s="215"/>
    </row>
    <row r="482" spans="36:41" ht="13.2" x14ac:dyDescent="0.25">
      <c r="AJ482" s="215"/>
      <c r="AK482" s="215"/>
      <c r="AL482" s="215"/>
      <c r="AM482" s="215"/>
      <c r="AN482" s="215"/>
      <c r="AO482" s="215"/>
    </row>
    <row r="483" spans="36:41" ht="13.2" x14ac:dyDescent="0.25">
      <c r="AJ483" s="215"/>
      <c r="AK483" s="215"/>
      <c r="AL483" s="215"/>
      <c r="AM483" s="215"/>
      <c r="AN483" s="215"/>
      <c r="AO483" s="215"/>
    </row>
    <row r="484" spans="36:41" ht="13.2" x14ac:dyDescent="0.25">
      <c r="AJ484" s="215"/>
      <c r="AK484" s="215"/>
      <c r="AL484" s="215"/>
      <c r="AM484" s="215"/>
      <c r="AN484" s="215"/>
      <c r="AO484" s="215"/>
    </row>
    <row r="485" spans="36:41" ht="13.2" x14ac:dyDescent="0.25">
      <c r="AJ485" s="215"/>
      <c r="AK485" s="215"/>
      <c r="AL485" s="215"/>
      <c r="AM485" s="215"/>
      <c r="AN485" s="215"/>
      <c r="AO485" s="215"/>
    </row>
    <row r="486" spans="36:41" ht="13.2" x14ac:dyDescent="0.25">
      <c r="AJ486" s="215"/>
      <c r="AK486" s="215"/>
      <c r="AL486" s="215"/>
      <c r="AM486" s="215"/>
      <c r="AN486" s="215"/>
      <c r="AO486" s="215"/>
    </row>
    <row r="487" spans="36:41" ht="13.2" x14ac:dyDescent="0.25">
      <c r="AJ487" s="215"/>
      <c r="AK487" s="215"/>
      <c r="AL487" s="215"/>
      <c r="AM487" s="215"/>
      <c r="AN487" s="215"/>
      <c r="AO487" s="215"/>
    </row>
    <row r="488" spans="36:41" ht="13.2" x14ac:dyDescent="0.25">
      <c r="AJ488" s="215"/>
      <c r="AK488" s="215"/>
      <c r="AL488" s="215"/>
      <c r="AM488" s="215"/>
      <c r="AN488" s="215"/>
      <c r="AO488" s="215"/>
    </row>
    <row r="489" spans="36:41" ht="13.2" x14ac:dyDescent="0.25">
      <c r="AJ489" s="215"/>
      <c r="AK489" s="215"/>
      <c r="AL489" s="215"/>
      <c r="AM489" s="215"/>
      <c r="AN489" s="215"/>
      <c r="AO489" s="215"/>
    </row>
    <row r="490" spans="36:41" ht="13.2" x14ac:dyDescent="0.25">
      <c r="AJ490" s="215"/>
      <c r="AK490" s="215"/>
      <c r="AL490" s="215"/>
      <c r="AM490" s="215"/>
      <c r="AN490" s="215"/>
      <c r="AO490" s="215"/>
    </row>
    <row r="491" spans="36:41" ht="13.2" x14ac:dyDescent="0.25">
      <c r="AJ491" s="215"/>
      <c r="AK491" s="215"/>
      <c r="AL491" s="215"/>
      <c r="AM491" s="215"/>
      <c r="AN491" s="215"/>
      <c r="AO491" s="215"/>
    </row>
    <row r="492" spans="36:41" ht="13.2" x14ac:dyDescent="0.25">
      <c r="AJ492" s="215"/>
      <c r="AK492" s="215"/>
      <c r="AL492" s="215"/>
      <c r="AM492" s="215"/>
      <c r="AN492" s="215"/>
      <c r="AO492" s="215"/>
    </row>
    <row r="493" spans="36:41" ht="13.2" x14ac:dyDescent="0.25">
      <c r="AJ493" s="215"/>
      <c r="AK493" s="215"/>
      <c r="AL493" s="215"/>
      <c r="AM493" s="215"/>
      <c r="AN493" s="215"/>
      <c r="AO493" s="215"/>
    </row>
    <row r="494" spans="36:41" ht="13.2" x14ac:dyDescent="0.25">
      <c r="AJ494" s="215"/>
      <c r="AK494" s="215"/>
      <c r="AL494" s="215"/>
      <c r="AM494" s="215"/>
      <c r="AN494" s="215"/>
      <c r="AO494" s="215"/>
    </row>
    <row r="495" spans="36:41" ht="13.2" x14ac:dyDescent="0.25">
      <c r="AJ495" s="215"/>
      <c r="AK495" s="215"/>
      <c r="AL495" s="215"/>
      <c r="AM495" s="215"/>
      <c r="AN495" s="215"/>
      <c r="AO495" s="215"/>
    </row>
    <row r="496" spans="36:41" ht="13.2" x14ac:dyDescent="0.25">
      <c r="AJ496" s="215"/>
      <c r="AK496" s="215"/>
      <c r="AL496" s="215"/>
      <c r="AM496" s="215"/>
      <c r="AN496" s="215"/>
      <c r="AO496" s="215"/>
    </row>
    <row r="497" spans="36:41" ht="13.2" x14ac:dyDescent="0.25">
      <c r="AJ497" s="215"/>
      <c r="AK497" s="215"/>
      <c r="AL497" s="215"/>
      <c r="AM497" s="215"/>
      <c r="AN497" s="215"/>
      <c r="AO497" s="215"/>
    </row>
    <row r="498" spans="36:41" ht="13.2" x14ac:dyDescent="0.25">
      <c r="AJ498" s="215"/>
      <c r="AK498" s="215"/>
      <c r="AL498" s="215"/>
      <c r="AM498" s="215"/>
      <c r="AN498" s="215"/>
      <c r="AO498" s="215"/>
    </row>
    <row r="499" spans="36:41" ht="13.2" x14ac:dyDescent="0.25">
      <c r="AJ499" s="215"/>
      <c r="AK499" s="215"/>
      <c r="AL499" s="215"/>
      <c r="AM499" s="215"/>
      <c r="AN499" s="215"/>
      <c r="AO499" s="215"/>
    </row>
    <row r="500" spans="36:41" ht="13.2" x14ac:dyDescent="0.25">
      <c r="AJ500" s="215"/>
      <c r="AK500" s="215"/>
      <c r="AL500" s="215"/>
      <c r="AM500" s="215"/>
      <c r="AN500" s="215"/>
      <c r="AO500" s="215"/>
    </row>
    <row r="501" spans="36:41" ht="13.2" x14ac:dyDescent="0.25">
      <c r="AJ501" s="215"/>
      <c r="AK501" s="215"/>
      <c r="AL501" s="215"/>
      <c r="AM501" s="215"/>
      <c r="AN501" s="215"/>
      <c r="AO501" s="215"/>
    </row>
    <row r="502" spans="36:41" ht="13.2" x14ac:dyDescent="0.25">
      <c r="AJ502" s="215"/>
      <c r="AK502" s="215"/>
      <c r="AL502" s="215"/>
      <c r="AM502" s="215"/>
      <c r="AN502" s="215"/>
      <c r="AO502" s="215"/>
    </row>
    <row r="503" spans="36:41" ht="13.2" x14ac:dyDescent="0.25">
      <c r="AJ503" s="215"/>
      <c r="AK503" s="215"/>
      <c r="AL503" s="215"/>
      <c r="AM503" s="215"/>
      <c r="AN503" s="215"/>
      <c r="AO503" s="215"/>
    </row>
    <row r="504" spans="36:41" ht="13.2" x14ac:dyDescent="0.25">
      <c r="AJ504" s="215"/>
      <c r="AK504" s="215"/>
      <c r="AL504" s="215"/>
      <c r="AM504" s="215"/>
      <c r="AN504" s="215"/>
      <c r="AO504" s="215"/>
    </row>
    <row r="505" spans="36:41" ht="13.2" x14ac:dyDescent="0.25">
      <c r="AJ505" s="215"/>
      <c r="AK505" s="215"/>
      <c r="AL505" s="215"/>
      <c r="AM505" s="215"/>
      <c r="AN505" s="215"/>
      <c r="AO505" s="215"/>
    </row>
    <row r="506" spans="36:41" ht="13.2" x14ac:dyDescent="0.25">
      <c r="AJ506" s="215"/>
      <c r="AK506" s="215"/>
      <c r="AL506" s="215"/>
      <c r="AM506" s="215"/>
      <c r="AN506" s="215"/>
      <c r="AO506" s="215"/>
    </row>
    <row r="507" spans="36:41" ht="13.2" x14ac:dyDescent="0.25">
      <c r="AJ507" s="215"/>
      <c r="AK507" s="215"/>
      <c r="AL507" s="215"/>
      <c r="AM507" s="215"/>
      <c r="AN507" s="215"/>
      <c r="AO507" s="215"/>
    </row>
    <row r="508" spans="36:41" ht="13.2" x14ac:dyDescent="0.25">
      <c r="AJ508" s="215"/>
      <c r="AK508" s="215"/>
      <c r="AL508" s="215"/>
      <c r="AM508" s="215"/>
      <c r="AN508" s="215"/>
      <c r="AO508" s="215"/>
    </row>
    <row r="509" spans="36:41" ht="13.2" x14ac:dyDescent="0.25">
      <c r="AJ509" s="215"/>
      <c r="AK509" s="215"/>
      <c r="AL509" s="215"/>
      <c r="AM509" s="215"/>
      <c r="AN509" s="215"/>
      <c r="AO509" s="215"/>
    </row>
    <row r="510" spans="36:41" ht="13.2" x14ac:dyDescent="0.25">
      <c r="AJ510" s="215"/>
      <c r="AK510" s="215"/>
      <c r="AL510" s="215"/>
      <c r="AM510" s="215"/>
      <c r="AN510" s="215"/>
      <c r="AO510" s="215"/>
    </row>
    <row r="511" spans="36:41" ht="13.2" x14ac:dyDescent="0.25">
      <c r="AJ511" s="215"/>
      <c r="AK511" s="215"/>
      <c r="AL511" s="215"/>
      <c r="AM511" s="215"/>
      <c r="AN511" s="215"/>
      <c r="AO511" s="215"/>
    </row>
    <row r="512" spans="36:41" ht="13.2" x14ac:dyDescent="0.25">
      <c r="AJ512" s="215"/>
      <c r="AK512" s="215"/>
      <c r="AL512" s="215"/>
      <c r="AM512" s="215"/>
      <c r="AN512" s="215"/>
      <c r="AO512" s="215"/>
    </row>
    <row r="513" spans="36:41" ht="13.2" x14ac:dyDescent="0.25">
      <c r="AJ513" s="215"/>
      <c r="AK513" s="215"/>
      <c r="AL513" s="215"/>
      <c r="AM513" s="215"/>
      <c r="AN513" s="215"/>
      <c r="AO513" s="215"/>
    </row>
    <row r="514" spans="36:41" ht="13.2" x14ac:dyDescent="0.25">
      <c r="AJ514" s="215"/>
      <c r="AK514" s="215"/>
      <c r="AL514" s="215"/>
      <c r="AM514" s="215"/>
      <c r="AN514" s="215"/>
      <c r="AO514" s="215"/>
    </row>
    <row r="515" spans="36:41" ht="13.2" x14ac:dyDescent="0.25">
      <c r="AJ515" s="215"/>
      <c r="AK515" s="215"/>
      <c r="AL515" s="215"/>
      <c r="AM515" s="215"/>
      <c r="AN515" s="215"/>
      <c r="AO515" s="215"/>
    </row>
    <row r="516" spans="36:41" ht="13.2" x14ac:dyDescent="0.25">
      <c r="AJ516" s="215"/>
      <c r="AK516" s="215"/>
      <c r="AL516" s="215"/>
      <c r="AM516" s="215"/>
      <c r="AN516" s="215"/>
      <c r="AO516" s="215"/>
    </row>
    <row r="517" spans="36:41" ht="13.2" x14ac:dyDescent="0.25">
      <c r="AJ517" s="215"/>
      <c r="AK517" s="215"/>
      <c r="AL517" s="215"/>
      <c r="AM517" s="215"/>
      <c r="AN517" s="215"/>
      <c r="AO517" s="215"/>
    </row>
    <row r="518" spans="36:41" ht="13.2" x14ac:dyDescent="0.25">
      <c r="AJ518" s="215"/>
      <c r="AK518" s="215"/>
      <c r="AL518" s="215"/>
      <c r="AM518" s="215"/>
      <c r="AN518" s="215"/>
      <c r="AO518" s="215"/>
    </row>
    <row r="519" spans="36:41" ht="13.2" x14ac:dyDescent="0.25">
      <c r="AJ519" s="215"/>
      <c r="AK519" s="215"/>
      <c r="AL519" s="215"/>
      <c r="AM519" s="215"/>
      <c r="AN519" s="215"/>
      <c r="AO519" s="215"/>
    </row>
    <row r="520" spans="36:41" ht="13.2" x14ac:dyDescent="0.25">
      <c r="AJ520" s="215"/>
      <c r="AK520" s="215"/>
      <c r="AL520" s="215"/>
      <c r="AM520" s="215"/>
      <c r="AN520" s="215"/>
      <c r="AO520" s="215"/>
    </row>
    <row r="521" spans="36:41" ht="13.2" x14ac:dyDescent="0.25">
      <c r="AJ521" s="215"/>
      <c r="AK521" s="215"/>
      <c r="AL521" s="215"/>
      <c r="AM521" s="215"/>
      <c r="AN521" s="215"/>
      <c r="AO521" s="215"/>
    </row>
    <row r="522" spans="36:41" ht="13.2" x14ac:dyDescent="0.25">
      <c r="AJ522" s="215"/>
      <c r="AK522" s="215"/>
      <c r="AL522" s="215"/>
      <c r="AM522" s="215"/>
      <c r="AN522" s="215"/>
      <c r="AO522" s="215"/>
    </row>
    <row r="523" spans="36:41" ht="13.2" x14ac:dyDescent="0.25">
      <c r="AJ523" s="215"/>
      <c r="AK523" s="215"/>
      <c r="AL523" s="215"/>
      <c r="AM523" s="215"/>
      <c r="AN523" s="215"/>
      <c r="AO523" s="215"/>
    </row>
    <row r="524" spans="36:41" ht="13.2" x14ac:dyDescent="0.25">
      <c r="AJ524" s="215"/>
      <c r="AK524" s="215"/>
      <c r="AL524" s="215"/>
      <c r="AM524" s="215"/>
      <c r="AN524" s="215"/>
      <c r="AO524" s="215"/>
    </row>
    <row r="525" spans="36:41" ht="13.2" x14ac:dyDescent="0.25">
      <c r="AJ525" s="215"/>
      <c r="AK525" s="215"/>
      <c r="AL525" s="215"/>
      <c r="AM525" s="215"/>
      <c r="AN525" s="215"/>
      <c r="AO525" s="215"/>
    </row>
    <row r="526" spans="36:41" ht="13.2" x14ac:dyDescent="0.25">
      <c r="AJ526" s="215"/>
      <c r="AK526" s="215"/>
      <c r="AL526" s="215"/>
      <c r="AM526" s="215"/>
      <c r="AN526" s="215"/>
      <c r="AO526" s="215"/>
    </row>
    <row r="527" spans="36:41" ht="13.2" x14ac:dyDescent="0.25">
      <c r="AJ527" s="215"/>
      <c r="AK527" s="215"/>
      <c r="AL527" s="215"/>
      <c r="AM527" s="215"/>
      <c r="AN527" s="215"/>
      <c r="AO527" s="215"/>
    </row>
    <row r="528" spans="36:41" ht="13.2" x14ac:dyDescent="0.25">
      <c r="AJ528" s="215"/>
      <c r="AK528" s="215"/>
      <c r="AL528" s="215"/>
      <c r="AM528" s="215"/>
      <c r="AN528" s="215"/>
      <c r="AO528" s="215"/>
    </row>
    <row r="529" spans="36:41" ht="13.2" x14ac:dyDescent="0.25">
      <c r="AJ529" s="215"/>
      <c r="AK529" s="215"/>
      <c r="AL529" s="215"/>
      <c r="AM529" s="215"/>
      <c r="AN529" s="215"/>
      <c r="AO529" s="215"/>
    </row>
    <row r="530" spans="36:41" ht="13.2" x14ac:dyDescent="0.25">
      <c r="AJ530" s="215"/>
      <c r="AK530" s="215"/>
      <c r="AL530" s="215"/>
      <c r="AM530" s="215"/>
      <c r="AN530" s="215"/>
      <c r="AO530" s="215"/>
    </row>
    <row r="531" spans="36:41" ht="13.2" x14ac:dyDescent="0.25">
      <c r="AJ531" s="215"/>
      <c r="AK531" s="215"/>
      <c r="AL531" s="215"/>
      <c r="AM531" s="215"/>
      <c r="AN531" s="215"/>
      <c r="AO531" s="215"/>
    </row>
    <row r="532" spans="36:41" ht="13.2" x14ac:dyDescent="0.25">
      <c r="AJ532" s="215"/>
      <c r="AK532" s="215"/>
      <c r="AL532" s="215"/>
      <c r="AM532" s="215"/>
      <c r="AN532" s="215"/>
      <c r="AO532" s="215"/>
    </row>
    <row r="533" spans="36:41" ht="13.2" x14ac:dyDescent="0.25">
      <c r="AJ533" s="215"/>
      <c r="AK533" s="215"/>
      <c r="AL533" s="215"/>
      <c r="AM533" s="215"/>
      <c r="AN533" s="215"/>
      <c r="AO533" s="215"/>
    </row>
    <row r="534" spans="36:41" ht="13.2" x14ac:dyDescent="0.25">
      <c r="AJ534" s="215"/>
      <c r="AK534" s="215"/>
      <c r="AL534" s="215"/>
      <c r="AM534" s="215"/>
      <c r="AN534" s="215"/>
      <c r="AO534" s="215"/>
    </row>
    <row r="535" spans="36:41" ht="13.2" x14ac:dyDescent="0.25">
      <c r="AJ535" s="215"/>
      <c r="AK535" s="215"/>
      <c r="AL535" s="215"/>
      <c r="AM535" s="215"/>
      <c r="AN535" s="215"/>
      <c r="AO535" s="215"/>
    </row>
    <row r="536" spans="36:41" ht="13.2" x14ac:dyDescent="0.25">
      <c r="AJ536" s="215"/>
      <c r="AK536" s="215"/>
      <c r="AL536" s="215"/>
      <c r="AM536" s="215"/>
      <c r="AN536" s="215"/>
      <c r="AO536" s="215"/>
    </row>
    <row r="537" spans="36:41" ht="13.2" x14ac:dyDescent="0.25">
      <c r="AJ537" s="215"/>
      <c r="AK537" s="215"/>
      <c r="AL537" s="215"/>
      <c r="AM537" s="215"/>
      <c r="AN537" s="215"/>
      <c r="AO537" s="215"/>
    </row>
    <row r="538" spans="36:41" ht="13.2" x14ac:dyDescent="0.25">
      <c r="AJ538" s="215"/>
      <c r="AK538" s="215"/>
      <c r="AL538" s="215"/>
      <c r="AM538" s="215"/>
      <c r="AN538" s="215"/>
      <c r="AO538" s="215"/>
    </row>
    <row r="539" spans="36:41" ht="13.2" x14ac:dyDescent="0.25">
      <c r="AJ539" s="215"/>
      <c r="AK539" s="215"/>
      <c r="AL539" s="215"/>
      <c r="AM539" s="215"/>
      <c r="AN539" s="215"/>
      <c r="AO539" s="215"/>
    </row>
    <row r="540" spans="36:41" ht="13.2" x14ac:dyDescent="0.25">
      <c r="AJ540" s="215"/>
      <c r="AK540" s="215"/>
      <c r="AL540" s="215"/>
      <c r="AM540" s="215"/>
      <c r="AN540" s="215"/>
      <c r="AO540" s="215"/>
    </row>
    <row r="541" spans="36:41" ht="13.2" x14ac:dyDescent="0.25">
      <c r="AJ541" s="215"/>
      <c r="AK541" s="215"/>
      <c r="AL541" s="215"/>
      <c r="AM541" s="215"/>
      <c r="AN541" s="215"/>
      <c r="AO541" s="215"/>
    </row>
    <row r="542" spans="36:41" ht="13.2" x14ac:dyDescent="0.25">
      <c r="AJ542" s="215"/>
      <c r="AK542" s="215"/>
      <c r="AL542" s="215"/>
      <c r="AM542" s="215"/>
      <c r="AN542" s="215"/>
      <c r="AO542" s="215"/>
    </row>
    <row r="543" spans="36:41" ht="13.2" x14ac:dyDescent="0.25">
      <c r="AJ543" s="215"/>
      <c r="AK543" s="215"/>
      <c r="AL543" s="215"/>
      <c r="AM543" s="215"/>
      <c r="AN543" s="215"/>
      <c r="AO543" s="215"/>
    </row>
    <row r="544" spans="36:41" ht="13.2" x14ac:dyDescent="0.25">
      <c r="AJ544" s="215"/>
      <c r="AK544" s="215"/>
      <c r="AL544" s="215"/>
      <c r="AM544" s="215"/>
      <c r="AN544" s="215"/>
      <c r="AO544" s="215"/>
    </row>
    <row r="545" spans="36:41" ht="13.2" x14ac:dyDescent="0.25">
      <c r="AJ545" s="215"/>
      <c r="AK545" s="215"/>
      <c r="AL545" s="215"/>
      <c r="AM545" s="215"/>
      <c r="AN545" s="215"/>
      <c r="AO545" s="215"/>
    </row>
    <row r="546" spans="36:41" ht="13.2" x14ac:dyDescent="0.25">
      <c r="AJ546" s="215"/>
      <c r="AK546" s="215"/>
      <c r="AL546" s="215"/>
      <c r="AM546" s="215"/>
      <c r="AN546" s="215"/>
      <c r="AO546" s="215"/>
    </row>
    <row r="547" spans="36:41" ht="13.2" x14ac:dyDescent="0.25">
      <c r="AJ547" s="215"/>
      <c r="AK547" s="215"/>
      <c r="AL547" s="215"/>
      <c r="AM547" s="215"/>
      <c r="AN547" s="215"/>
      <c r="AO547" s="215"/>
    </row>
    <row r="548" spans="36:41" ht="13.2" x14ac:dyDescent="0.25">
      <c r="AJ548" s="215"/>
      <c r="AK548" s="215"/>
      <c r="AL548" s="215"/>
      <c r="AM548" s="215"/>
      <c r="AN548" s="215"/>
      <c r="AO548" s="215"/>
    </row>
    <row r="549" spans="36:41" ht="13.2" x14ac:dyDescent="0.25">
      <c r="AJ549" s="215"/>
      <c r="AK549" s="215"/>
      <c r="AL549" s="215"/>
      <c r="AM549" s="215"/>
      <c r="AN549" s="215"/>
      <c r="AO549" s="215"/>
    </row>
    <row r="550" spans="36:41" ht="13.2" x14ac:dyDescent="0.25">
      <c r="AJ550" s="215"/>
      <c r="AK550" s="215"/>
      <c r="AL550" s="215"/>
      <c r="AM550" s="215"/>
      <c r="AN550" s="215"/>
      <c r="AO550" s="215"/>
    </row>
    <row r="551" spans="36:41" ht="13.2" x14ac:dyDescent="0.25">
      <c r="AJ551" s="215"/>
      <c r="AK551" s="215"/>
      <c r="AL551" s="215"/>
      <c r="AM551" s="215"/>
      <c r="AN551" s="215"/>
      <c r="AO551" s="215"/>
    </row>
    <row r="552" spans="36:41" ht="13.2" x14ac:dyDescent="0.25">
      <c r="AJ552" s="215"/>
      <c r="AK552" s="215"/>
      <c r="AL552" s="215"/>
      <c r="AM552" s="215"/>
      <c r="AN552" s="215"/>
      <c r="AO552" s="215"/>
    </row>
    <row r="553" spans="36:41" ht="13.2" x14ac:dyDescent="0.25">
      <c r="AJ553" s="215"/>
      <c r="AK553" s="215"/>
      <c r="AL553" s="215"/>
      <c r="AM553" s="215"/>
      <c r="AN553" s="215"/>
      <c r="AO553" s="215"/>
    </row>
    <row r="554" spans="36:41" ht="13.2" x14ac:dyDescent="0.25">
      <c r="AJ554" s="215"/>
      <c r="AK554" s="215"/>
      <c r="AL554" s="215"/>
      <c r="AM554" s="215"/>
      <c r="AN554" s="215"/>
      <c r="AO554" s="215"/>
    </row>
    <row r="555" spans="36:41" ht="13.2" x14ac:dyDescent="0.25">
      <c r="AJ555" s="215"/>
      <c r="AK555" s="215"/>
      <c r="AL555" s="215"/>
      <c r="AM555" s="215"/>
      <c r="AN555" s="215"/>
      <c r="AO555" s="215"/>
    </row>
    <row r="556" spans="36:41" ht="13.2" x14ac:dyDescent="0.25">
      <c r="AJ556" s="215"/>
      <c r="AK556" s="215"/>
      <c r="AL556" s="215"/>
      <c r="AM556" s="215"/>
      <c r="AN556" s="215"/>
      <c r="AO556" s="215"/>
    </row>
    <row r="557" spans="36:41" ht="13.2" x14ac:dyDescent="0.25">
      <c r="AJ557" s="215"/>
      <c r="AK557" s="215"/>
      <c r="AL557" s="215"/>
      <c r="AM557" s="215"/>
      <c r="AN557" s="215"/>
      <c r="AO557" s="215"/>
    </row>
    <row r="558" spans="36:41" ht="13.2" x14ac:dyDescent="0.25">
      <c r="AJ558" s="215"/>
      <c r="AK558" s="215"/>
      <c r="AL558" s="215"/>
      <c r="AM558" s="215"/>
      <c r="AN558" s="215"/>
      <c r="AO558" s="215"/>
    </row>
    <row r="559" spans="36:41" ht="13.2" x14ac:dyDescent="0.25">
      <c r="AJ559" s="215"/>
      <c r="AK559" s="215"/>
      <c r="AL559" s="215"/>
      <c r="AM559" s="215"/>
      <c r="AN559" s="215"/>
      <c r="AO559" s="215"/>
    </row>
    <row r="560" spans="36:41" ht="13.2" x14ac:dyDescent="0.25">
      <c r="AJ560" s="215"/>
      <c r="AK560" s="215"/>
      <c r="AL560" s="215"/>
      <c r="AM560" s="215"/>
      <c r="AN560" s="215"/>
      <c r="AO560" s="215"/>
    </row>
    <row r="561" spans="36:41" ht="13.2" x14ac:dyDescent="0.25">
      <c r="AJ561" s="215"/>
      <c r="AK561" s="215"/>
      <c r="AL561" s="215"/>
      <c r="AM561" s="215"/>
      <c r="AN561" s="215"/>
      <c r="AO561" s="215"/>
    </row>
    <row r="562" spans="36:41" ht="13.2" x14ac:dyDescent="0.25">
      <c r="AJ562" s="215"/>
      <c r="AK562" s="215"/>
      <c r="AL562" s="215"/>
      <c r="AM562" s="215"/>
      <c r="AN562" s="215"/>
      <c r="AO562" s="215"/>
    </row>
    <row r="563" spans="36:41" ht="13.2" x14ac:dyDescent="0.25">
      <c r="AJ563" s="215"/>
      <c r="AK563" s="215"/>
      <c r="AL563" s="215"/>
      <c r="AM563" s="215"/>
      <c r="AN563" s="215"/>
      <c r="AO563" s="215"/>
    </row>
    <row r="564" spans="36:41" ht="13.2" x14ac:dyDescent="0.25">
      <c r="AJ564" s="215"/>
      <c r="AK564" s="215"/>
      <c r="AL564" s="215"/>
      <c r="AM564" s="215"/>
      <c r="AN564" s="215"/>
      <c r="AO564" s="215"/>
    </row>
    <row r="565" spans="36:41" ht="13.2" x14ac:dyDescent="0.25">
      <c r="AJ565" s="215"/>
      <c r="AK565" s="215"/>
      <c r="AL565" s="215"/>
      <c r="AM565" s="215"/>
      <c r="AN565" s="215"/>
      <c r="AO565" s="215"/>
    </row>
    <row r="566" spans="36:41" ht="13.2" x14ac:dyDescent="0.25">
      <c r="AJ566" s="215"/>
      <c r="AK566" s="215"/>
      <c r="AL566" s="215"/>
      <c r="AM566" s="215"/>
      <c r="AN566" s="215"/>
      <c r="AO566" s="215"/>
    </row>
    <row r="567" spans="36:41" ht="13.2" x14ac:dyDescent="0.25">
      <c r="AJ567" s="215"/>
      <c r="AK567" s="215"/>
      <c r="AL567" s="215"/>
      <c r="AM567" s="215"/>
      <c r="AN567" s="215"/>
      <c r="AO567" s="215"/>
    </row>
    <row r="568" spans="36:41" ht="13.2" x14ac:dyDescent="0.25">
      <c r="AJ568" s="215"/>
      <c r="AK568" s="215"/>
      <c r="AL568" s="215"/>
      <c r="AM568" s="215"/>
      <c r="AN568" s="215"/>
      <c r="AO568" s="215"/>
    </row>
    <row r="569" spans="36:41" ht="13.2" x14ac:dyDescent="0.25">
      <c r="AJ569" s="215"/>
      <c r="AK569" s="215"/>
      <c r="AL569" s="215"/>
      <c r="AM569" s="215"/>
      <c r="AN569" s="215"/>
      <c r="AO569" s="215"/>
    </row>
    <row r="570" spans="36:41" ht="13.2" x14ac:dyDescent="0.25">
      <c r="AJ570" s="215"/>
      <c r="AK570" s="215"/>
      <c r="AL570" s="215"/>
      <c r="AM570" s="215"/>
      <c r="AN570" s="215"/>
      <c r="AO570" s="215"/>
    </row>
    <row r="571" spans="36:41" ht="13.2" x14ac:dyDescent="0.25">
      <c r="AJ571" s="215"/>
      <c r="AK571" s="215"/>
      <c r="AL571" s="215"/>
      <c r="AM571" s="215"/>
      <c r="AN571" s="215"/>
      <c r="AO571" s="215"/>
    </row>
    <row r="572" spans="36:41" ht="13.2" x14ac:dyDescent="0.25">
      <c r="AJ572" s="215"/>
      <c r="AK572" s="215"/>
      <c r="AL572" s="215"/>
      <c r="AM572" s="215"/>
      <c r="AN572" s="215"/>
      <c r="AO572" s="215"/>
    </row>
    <row r="573" spans="36:41" ht="13.2" x14ac:dyDescent="0.25">
      <c r="AJ573" s="215"/>
      <c r="AK573" s="215"/>
      <c r="AL573" s="215"/>
      <c r="AM573" s="215"/>
      <c r="AN573" s="215"/>
      <c r="AO573" s="215"/>
    </row>
    <row r="574" spans="36:41" ht="13.2" x14ac:dyDescent="0.25">
      <c r="AJ574" s="215"/>
      <c r="AK574" s="215"/>
      <c r="AL574" s="215"/>
      <c r="AM574" s="215"/>
      <c r="AN574" s="215"/>
      <c r="AO574" s="215"/>
    </row>
    <row r="575" spans="36:41" ht="13.2" x14ac:dyDescent="0.25">
      <c r="AJ575" s="215"/>
      <c r="AK575" s="215"/>
      <c r="AL575" s="215"/>
      <c r="AM575" s="215"/>
      <c r="AN575" s="215"/>
      <c r="AO575" s="215"/>
    </row>
    <row r="576" spans="36:41" ht="13.2" x14ac:dyDescent="0.25">
      <c r="AJ576" s="215"/>
      <c r="AK576" s="215"/>
      <c r="AL576" s="215"/>
      <c r="AM576" s="215"/>
      <c r="AN576" s="215"/>
      <c r="AO576" s="215"/>
    </row>
    <row r="577" spans="36:41" ht="13.2" x14ac:dyDescent="0.25">
      <c r="AJ577" s="215"/>
      <c r="AK577" s="215"/>
      <c r="AL577" s="215"/>
      <c r="AM577" s="215"/>
      <c r="AN577" s="215"/>
      <c r="AO577" s="215"/>
    </row>
    <row r="578" spans="36:41" ht="13.2" x14ac:dyDescent="0.25">
      <c r="AJ578" s="215"/>
      <c r="AK578" s="215"/>
      <c r="AL578" s="215"/>
      <c r="AM578" s="215"/>
      <c r="AN578" s="215"/>
      <c r="AO578" s="215"/>
    </row>
    <row r="579" spans="36:41" ht="13.2" x14ac:dyDescent="0.25">
      <c r="AJ579" s="215"/>
      <c r="AK579" s="215"/>
      <c r="AL579" s="215"/>
      <c r="AM579" s="215"/>
      <c r="AN579" s="215"/>
      <c r="AO579" s="215"/>
    </row>
    <row r="580" spans="36:41" ht="13.2" x14ac:dyDescent="0.25">
      <c r="AJ580" s="215"/>
      <c r="AK580" s="215"/>
      <c r="AL580" s="215"/>
      <c r="AM580" s="215"/>
      <c r="AN580" s="215"/>
      <c r="AO580" s="215"/>
    </row>
    <row r="581" spans="36:41" ht="13.2" x14ac:dyDescent="0.25">
      <c r="AJ581" s="215"/>
      <c r="AK581" s="215"/>
      <c r="AL581" s="215"/>
      <c r="AM581" s="215"/>
      <c r="AN581" s="215"/>
      <c r="AO581" s="215"/>
    </row>
    <row r="582" spans="36:41" ht="13.2" x14ac:dyDescent="0.25">
      <c r="AJ582" s="215"/>
      <c r="AK582" s="215"/>
      <c r="AL582" s="215"/>
      <c r="AM582" s="215"/>
      <c r="AN582" s="215"/>
      <c r="AO582" s="215"/>
    </row>
    <row r="583" spans="36:41" ht="13.2" x14ac:dyDescent="0.25">
      <c r="AJ583" s="215"/>
      <c r="AK583" s="215"/>
      <c r="AL583" s="215"/>
      <c r="AM583" s="215"/>
      <c r="AN583" s="215"/>
      <c r="AO583" s="215"/>
    </row>
    <row r="584" spans="36:41" ht="13.2" x14ac:dyDescent="0.25">
      <c r="AJ584" s="215"/>
      <c r="AK584" s="215"/>
      <c r="AL584" s="215"/>
      <c r="AM584" s="215"/>
      <c r="AN584" s="215"/>
      <c r="AO584" s="215"/>
    </row>
    <row r="585" spans="36:41" ht="13.2" x14ac:dyDescent="0.25">
      <c r="AJ585" s="215"/>
      <c r="AK585" s="215"/>
      <c r="AL585" s="215"/>
      <c r="AM585" s="215"/>
      <c r="AN585" s="215"/>
      <c r="AO585" s="215"/>
    </row>
    <row r="586" spans="36:41" ht="13.2" x14ac:dyDescent="0.25">
      <c r="AJ586" s="215"/>
      <c r="AK586" s="215"/>
      <c r="AL586" s="215"/>
      <c r="AM586" s="215"/>
      <c r="AN586" s="215"/>
      <c r="AO586" s="215"/>
    </row>
    <row r="587" spans="36:41" ht="13.2" x14ac:dyDescent="0.25">
      <c r="AJ587" s="215"/>
      <c r="AK587" s="215"/>
      <c r="AL587" s="215"/>
      <c r="AM587" s="215"/>
      <c r="AN587" s="215"/>
      <c r="AO587" s="215"/>
    </row>
    <row r="588" spans="36:41" ht="13.2" x14ac:dyDescent="0.25">
      <c r="AJ588" s="215"/>
      <c r="AK588" s="215"/>
      <c r="AL588" s="215"/>
      <c r="AM588" s="215"/>
      <c r="AN588" s="215"/>
      <c r="AO588" s="215"/>
    </row>
    <row r="589" spans="36:41" ht="13.2" x14ac:dyDescent="0.25">
      <c r="AJ589" s="215"/>
      <c r="AK589" s="215"/>
      <c r="AL589" s="215"/>
      <c r="AM589" s="215"/>
      <c r="AN589" s="215"/>
      <c r="AO589" s="215"/>
    </row>
    <row r="590" spans="36:41" ht="13.2" x14ac:dyDescent="0.25">
      <c r="AJ590" s="215"/>
      <c r="AK590" s="215"/>
      <c r="AL590" s="215"/>
      <c r="AM590" s="215"/>
      <c r="AN590" s="215"/>
      <c r="AO590" s="215"/>
    </row>
    <row r="591" spans="36:41" ht="13.2" x14ac:dyDescent="0.25">
      <c r="AJ591" s="215"/>
      <c r="AK591" s="215"/>
      <c r="AL591" s="215"/>
      <c r="AM591" s="215"/>
      <c r="AN591" s="215"/>
      <c r="AO591" s="215"/>
    </row>
    <row r="592" spans="36:41" ht="13.2" x14ac:dyDescent="0.25">
      <c r="AJ592" s="215"/>
      <c r="AK592" s="215"/>
      <c r="AL592" s="215"/>
      <c r="AM592" s="215"/>
      <c r="AN592" s="215"/>
      <c r="AO592" s="215"/>
    </row>
    <row r="593" spans="36:41" ht="13.2" x14ac:dyDescent="0.25">
      <c r="AJ593" s="215"/>
      <c r="AK593" s="215"/>
      <c r="AL593" s="215"/>
      <c r="AM593" s="215"/>
      <c r="AN593" s="215"/>
      <c r="AO593" s="215"/>
    </row>
    <row r="594" spans="36:41" ht="13.2" x14ac:dyDescent="0.25">
      <c r="AJ594" s="215"/>
      <c r="AK594" s="215"/>
      <c r="AL594" s="215"/>
      <c r="AM594" s="215"/>
      <c r="AN594" s="215"/>
      <c r="AO594" s="215"/>
    </row>
    <row r="595" spans="36:41" ht="13.2" x14ac:dyDescent="0.25">
      <c r="AJ595" s="215"/>
      <c r="AK595" s="215"/>
      <c r="AL595" s="215"/>
      <c r="AM595" s="215"/>
      <c r="AN595" s="215"/>
      <c r="AO595" s="215"/>
    </row>
    <row r="596" spans="36:41" ht="13.2" x14ac:dyDescent="0.25">
      <c r="AJ596" s="215"/>
      <c r="AK596" s="215"/>
      <c r="AL596" s="215"/>
      <c r="AM596" s="215"/>
      <c r="AN596" s="215"/>
      <c r="AO596" s="215"/>
    </row>
    <row r="597" spans="36:41" ht="13.2" x14ac:dyDescent="0.25">
      <c r="AJ597" s="215"/>
      <c r="AK597" s="215"/>
      <c r="AL597" s="215"/>
      <c r="AM597" s="215"/>
      <c r="AN597" s="215"/>
      <c r="AO597" s="215"/>
    </row>
    <row r="598" spans="36:41" ht="13.2" x14ac:dyDescent="0.25">
      <c r="AJ598" s="215"/>
      <c r="AK598" s="215"/>
      <c r="AL598" s="215"/>
      <c r="AM598" s="215"/>
      <c r="AN598" s="215"/>
      <c r="AO598" s="215"/>
    </row>
    <row r="599" spans="36:41" ht="13.2" x14ac:dyDescent="0.25">
      <c r="AJ599" s="215"/>
      <c r="AK599" s="215"/>
      <c r="AL599" s="215"/>
      <c r="AM599" s="215"/>
      <c r="AN599" s="215"/>
      <c r="AO599" s="215"/>
    </row>
    <row r="600" spans="36:41" ht="13.2" x14ac:dyDescent="0.25">
      <c r="AJ600" s="215"/>
      <c r="AK600" s="215"/>
      <c r="AL600" s="215"/>
      <c r="AM600" s="215"/>
      <c r="AN600" s="215"/>
      <c r="AO600" s="215"/>
    </row>
    <row r="601" spans="36:41" ht="13.2" x14ac:dyDescent="0.25">
      <c r="AJ601" s="215"/>
      <c r="AK601" s="215"/>
      <c r="AL601" s="215"/>
      <c r="AM601" s="215"/>
      <c r="AN601" s="215"/>
      <c r="AO601" s="215"/>
    </row>
    <row r="602" spans="36:41" ht="13.2" x14ac:dyDescent="0.25">
      <c r="AJ602" s="215"/>
      <c r="AK602" s="215"/>
      <c r="AL602" s="215"/>
      <c r="AM602" s="215"/>
      <c r="AN602" s="215"/>
      <c r="AO602" s="215"/>
    </row>
    <row r="603" spans="36:41" ht="13.2" x14ac:dyDescent="0.25">
      <c r="AJ603" s="215"/>
      <c r="AK603" s="215"/>
      <c r="AL603" s="215"/>
      <c r="AM603" s="215"/>
      <c r="AN603" s="215"/>
      <c r="AO603" s="215"/>
    </row>
    <row r="604" spans="36:41" ht="13.2" x14ac:dyDescent="0.25">
      <c r="AJ604" s="215"/>
      <c r="AK604" s="215"/>
      <c r="AL604" s="215"/>
      <c r="AM604" s="215"/>
      <c r="AN604" s="215"/>
      <c r="AO604" s="215"/>
    </row>
    <row r="605" spans="36:41" ht="13.2" x14ac:dyDescent="0.25">
      <c r="AJ605" s="215"/>
      <c r="AK605" s="215"/>
      <c r="AL605" s="215"/>
      <c r="AM605" s="215"/>
      <c r="AN605" s="215"/>
      <c r="AO605" s="215"/>
    </row>
    <row r="606" spans="36:41" ht="13.2" x14ac:dyDescent="0.25">
      <c r="AJ606" s="215"/>
      <c r="AK606" s="215"/>
      <c r="AL606" s="215"/>
      <c r="AM606" s="215"/>
      <c r="AN606" s="215"/>
      <c r="AO606" s="215"/>
    </row>
    <row r="607" spans="36:41" ht="13.2" x14ac:dyDescent="0.25">
      <c r="AJ607" s="215"/>
      <c r="AK607" s="215"/>
      <c r="AL607" s="215"/>
      <c r="AM607" s="215"/>
      <c r="AN607" s="215"/>
      <c r="AO607" s="215"/>
    </row>
    <row r="608" spans="36:41" ht="13.2" x14ac:dyDescent="0.25">
      <c r="AJ608" s="215"/>
      <c r="AK608" s="215"/>
      <c r="AL608" s="215"/>
      <c r="AM608" s="215"/>
      <c r="AN608" s="215"/>
      <c r="AO608" s="215"/>
    </row>
    <row r="609" spans="36:41" ht="13.2" x14ac:dyDescent="0.25">
      <c r="AJ609" s="215"/>
      <c r="AK609" s="215"/>
      <c r="AL609" s="215"/>
      <c r="AM609" s="215"/>
      <c r="AN609" s="215"/>
      <c r="AO609" s="215"/>
    </row>
    <row r="610" spans="36:41" ht="13.2" x14ac:dyDescent="0.25">
      <c r="AJ610" s="215"/>
      <c r="AK610" s="215"/>
      <c r="AL610" s="215"/>
      <c r="AM610" s="215"/>
      <c r="AN610" s="215"/>
      <c r="AO610" s="215"/>
    </row>
    <row r="611" spans="36:41" ht="13.2" x14ac:dyDescent="0.25">
      <c r="AJ611" s="215"/>
      <c r="AK611" s="215"/>
      <c r="AL611" s="215"/>
      <c r="AM611" s="215"/>
      <c r="AN611" s="215"/>
      <c r="AO611" s="215"/>
    </row>
    <row r="612" spans="36:41" ht="13.2" x14ac:dyDescent="0.25">
      <c r="AJ612" s="215"/>
      <c r="AK612" s="215"/>
      <c r="AL612" s="215"/>
      <c r="AM612" s="215"/>
      <c r="AN612" s="215"/>
      <c r="AO612" s="215"/>
    </row>
    <row r="613" spans="36:41" ht="13.2" x14ac:dyDescent="0.25">
      <c r="AJ613" s="215"/>
      <c r="AK613" s="215"/>
      <c r="AL613" s="215"/>
      <c r="AM613" s="215"/>
      <c r="AN613" s="215"/>
      <c r="AO613" s="215"/>
    </row>
    <row r="614" spans="36:41" ht="13.2" x14ac:dyDescent="0.25">
      <c r="AJ614" s="215"/>
      <c r="AK614" s="215"/>
      <c r="AL614" s="215"/>
      <c r="AM614" s="215"/>
      <c r="AN614" s="215"/>
      <c r="AO614" s="215"/>
    </row>
    <row r="615" spans="36:41" ht="13.2" x14ac:dyDescent="0.25">
      <c r="AJ615" s="215"/>
      <c r="AK615" s="215"/>
      <c r="AL615" s="215"/>
      <c r="AM615" s="215"/>
      <c r="AN615" s="215"/>
      <c r="AO615" s="215"/>
    </row>
    <row r="616" spans="36:41" ht="13.2" x14ac:dyDescent="0.25">
      <c r="AJ616" s="215"/>
      <c r="AK616" s="215"/>
      <c r="AL616" s="215"/>
      <c r="AM616" s="215"/>
      <c r="AN616" s="215"/>
      <c r="AO616" s="215"/>
    </row>
    <row r="617" spans="36:41" ht="13.2" x14ac:dyDescent="0.25">
      <c r="AJ617" s="215"/>
      <c r="AK617" s="215"/>
      <c r="AL617" s="215"/>
      <c r="AM617" s="215"/>
      <c r="AN617" s="215"/>
      <c r="AO617" s="215"/>
    </row>
    <row r="618" spans="36:41" ht="13.2" x14ac:dyDescent="0.25">
      <c r="AJ618" s="215"/>
      <c r="AK618" s="215"/>
      <c r="AL618" s="215"/>
      <c r="AM618" s="215"/>
      <c r="AN618" s="215"/>
      <c r="AO618" s="215"/>
    </row>
    <row r="619" spans="36:41" ht="13.2" x14ac:dyDescent="0.25">
      <c r="AJ619" s="215"/>
      <c r="AK619" s="215"/>
      <c r="AL619" s="215"/>
      <c r="AM619" s="215"/>
      <c r="AN619" s="215"/>
      <c r="AO619" s="215"/>
    </row>
    <row r="620" spans="36:41" ht="13.2" x14ac:dyDescent="0.25">
      <c r="AJ620" s="215"/>
      <c r="AK620" s="215"/>
      <c r="AL620" s="215"/>
      <c r="AM620" s="215"/>
      <c r="AN620" s="215"/>
      <c r="AO620" s="215"/>
    </row>
    <row r="621" spans="36:41" ht="13.2" x14ac:dyDescent="0.25">
      <c r="AJ621" s="215"/>
      <c r="AK621" s="215"/>
      <c r="AL621" s="215"/>
      <c r="AM621" s="215"/>
      <c r="AN621" s="215"/>
      <c r="AO621" s="215"/>
    </row>
    <row r="622" spans="36:41" ht="13.2" x14ac:dyDescent="0.25">
      <c r="AJ622" s="215"/>
      <c r="AK622" s="215"/>
      <c r="AL622" s="215"/>
      <c r="AM622" s="215"/>
      <c r="AN622" s="215"/>
      <c r="AO622" s="215"/>
    </row>
    <row r="623" spans="36:41" ht="13.2" x14ac:dyDescent="0.25">
      <c r="AJ623" s="215"/>
      <c r="AK623" s="215"/>
      <c r="AL623" s="215"/>
      <c r="AM623" s="215"/>
      <c r="AN623" s="215"/>
      <c r="AO623" s="215"/>
    </row>
    <row r="624" spans="36:41" ht="13.2" x14ac:dyDescent="0.25">
      <c r="AJ624" s="215"/>
      <c r="AK624" s="215"/>
      <c r="AL624" s="215"/>
      <c r="AM624" s="215"/>
      <c r="AN624" s="215"/>
      <c r="AO624" s="215"/>
    </row>
    <row r="625" spans="36:41" ht="13.2" x14ac:dyDescent="0.25">
      <c r="AJ625" s="215"/>
      <c r="AK625" s="215"/>
      <c r="AL625" s="215"/>
      <c r="AM625" s="215"/>
      <c r="AN625" s="215"/>
      <c r="AO625" s="215"/>
    </row>
    <row r="626" spans="36:41" ht="13.2" x14ac:dyDescent="0.25">
      <c r="AJ626" s="215"/>
      <c r="AK626" s="215"/>
      <c r="AL626" s="215"/>
      <c r="AM626" s="215"/>
      <c r="AN626" s="215"/>
      <c r="AO626" s="215"/>
    </row>
    <row r="627" spans="36:41" ht="13.2" x14ac:dyDescent="0.25">
      <c r="AJ627" s="215"/>
      <c r="AK627" s="215"/>
      <c r="AL627" s="215"/>
      <c r="AM627" s="215"/>
      <c r="AN627" s="215"/>
      <c r="AO627" s="215"/>
    </row>
    <row r="628" spans="36:41" ht="13.2" x14ac:dyDescent="0.25">
      <c r="AJ628" s="215"/>
      <c r="AK628" s="215"/>
      <c r="AL628" s="215"/>
      <c r="AM628" s="215"/>
      <c r="AN628" s="215"/>
      <c r="AO628" s="215"/>
    </row>
    <row r="629" spans="36:41" ht="13.2" x14ac:dyDescent="0.25">
      <c r="AJ629" s="215"/>
      <c r="AK629" s="215"/>
      <c r="AL629" s="215"/>
      <c r="AM629" s="215"/>
      <c r="AN629" s="215"/>
      <c r="AO629" s="215"/>
    </row>
    <row r="630" spans="36:41" ht="13.2" x14ac:dyDescent="0.25">
      <c r="AJ630" s="215"/>
      <c r="AK630" s="215"/>
      <c r="AL630" s="215"/>
      <c r="AM630" s="215"/>
      <c r="AN630" s="215"/>
      <c r="AO630" s="215"/>
    </row>
    <row r="631" spans="36:41" ht="13.2" x14ac:dyDescent="0.25">
      <c r="AJ631" s="215"/>
      <c r="AK631" s="215"/>
      <c r="AL631" s="215"/>
      <c r="AM631" s="215"/>
      <c r="AN631" s="215"/>
      <c r="AO631" s="215"/>
    </row>
    <row r="632" spans="36:41" ht="13.2" x14ac:dyDescent="0.25">
      <c r="AJ632" s="215"/>
      <c r="AK632" s="215"/>
      <c r="AL632" s="215"/>
      <c r="AM632" s="215"/>
      <c r="AN632" s="215"/>
      <c r="AO632" s="215"/>
    </row>
    <row r="633" spans="36:41" ht="13.2" x14ac:dyDescent="0.25">
      <c r="AJ633" s="215"/>
      <c r="AK633" s="215"/>
      <c r="AL633" s="215"/>
      <c r="AM633" s="215"/>
      <c r="AN633" s="215"/>
      <c r="AO633" s="215"/>
    </row>
    <row r="634" spans="36:41" ht="13.2" x14ac:dyDescent="0.25">
      <c r="AJ634" s="215"/>
      <c r="AK634" s="215"/>
      <c r="AL634" s="215"/>
      <c r="AM634" s="215"/>
      <c r="AN634" s="215"/>
      <c r="AO634" s="215"/>
    </row>
    <row r="635" spans="36:41" ht="13.2" x14ac:dyDescent="0.25">
      <c r="AJ635" s="215"/>
      <c r="AK635" s="215"/>
      <c r="AL635" s="215"/>
      <c r="AM635" s="215"/>
      <c r="AN635" s="215"/>
      <c r="AO635" s="215"/>
    </row>
    <row r="636" spans="36:41" ht="13.2" x14ac:dyDescent="0.25">
      <c r="AJ636" s="215"/>
      <c r="AK636" s="215"/>
      <c r="AL636" s="215"/>
      <c r="AM636" s="215"/>
      <c r="AN636" s="215"/>
      <c r="AO636" s="215"/>
    </row>
    <row r="637" spans="36:41" ht="13.2" x14ac:dyDescent="0.25">
      <c r="AJ637" s="215"/>
      <c r="AK637" s="215"/>
      <c r="AL637" s="215"/>
      <c r="AM637" s="215"/>
      <c r="AN637" s="215"/>
      <c r="AO637" s="215"/>
    </row>
    <row r="638" spans="36:41" ht="13.2" x14ac:dyDescent="0.25">
      <c r="AJ638" s="215"/>
      <c r="AK638" s="215"/>
      <c r="AL638" s="215"/>
      <c r="AM638" s="215"/>
      <c r="AN638" s="215"/>
      <c r="AO638" s="215"/>
    </row>
    <row r="639" spans="36:41" ht="13.2" x14ac:dyDescent="0.25">
      <c r="AJ639" s="215"/>
      <c r="AK639" s="215"/>
      <c r="AL639" s="215"/>
      <c r="AM639" s="215"/>
      <c r="AN639" s="215"/>
      <c r="AO639" s="215"/>
    </row>
    <row r="640" spans="36:41" ht="13.2" x14ac:dyDescent="0.25">
      <c r="AJ640" s="215"/>
      <c r="AK640" s="215"/>
      <c r="AL640" s="215"/>
      <c r="AM640" s="215"/>
      <c r="AN640" s="215"/>
      <c r="AO640" s="215"/>
    </row>
    <row r="641" spans="36:41" ht="13.2" x14ac:dyDescent="0.25">
      <c r="AJ641" s="215"/>
      <c r="AK641" s="215"/>
      <c r="AL641" s="215"/>
      <c r="AM641" s="215"/>
      <c r="AN641" s="215"/>
      <c r="AO641" s="215"/>
    </row>
    <row r="642" spans="36:41" ht="13.2" x14ac:dyDescent="0.25">
      <c r="AJ642" s="215"/>
      <c r="AK642" s="215"/>
      <c r="AL642" s="215"/>
      <c r="AM642" s="215"/>
      <c r="AN642" s="215"/>
      <c r="AO642" s="215"/>
    </row>
    <row r="643" spans="36:41" ht="13.2" x14ac:dyDescent="0.25">
      <c r="AJ643" s="215"/>
      <c r="AK643" s="215"/>
      <c r="AL643" s="215"/>
      <c r="AM643" s="215"/>
      <c r="AN643" s="215"/>
      <c r="AO643" s="215"/>
    </row>
    <row r="644" spans="36:41" ht="13.2" x14ac:dyDescent="0.25">
      <c r="AJ644" s="215"/>
      <c r="AK644" s="215"/>
      <c r="AL644" s="215"/>
      <c r="AM644" s="215"/>
      <c r="AN644" s="215"/>
      <c r="AO644" s="215"/>
    </row>
    <row r="645" spans="36:41" ht="13.2" x14ac:dyDescent="0.25">
      <c r="AJ645" s="215"/>
      <c r="AK645" s="215"/>
      <c r="AL645" s="215"/>
      <c r="AM645" s="215"/>
      <c r="AN645" s="215"/>
      <c r="AO645" s="215"/>
    </row>
    <row r="646" spans="36:41" ht="13.2" x14ac:dyDescent="0.25">
      <c r="AJ646" s="215"/>
      <c r="AK646" s="215"/>
      <c r="AL646" s="215"/>
      <c r="AM646" s="215"/>
      <c r="AN646" s="215"/>
      <c r="AO646" s="215"/>
    </row>
    <row r="647" spans="36:41" ht="13.2" x14ac:dyDescent="0.25">
      <c r="AJ647" s="215"/>
      <c r="AK647" s="215"/>
      <c r="AL647" s="215"/>
      <c r="AM647" s="215"/>
      <c r="AN647" s="215"/>
      <c r="AO647" s="215"/>
    </row>
    <row r="648" spans="36:41" ht="13.2" x14ac:dyDescent="0.25">
      <c r="AJ648" s="215"/>
      <c r="AK648" s="215"/>
      <c r="AL648" s="215"/>
      <c r="AM648" s="215"/>
      <c r="AN648" s="215"/>
      <c r="AO648" s="215"/>
    </row>
    <row r="649" spans="36:41" ht="13.2" x14ac:dyDescent="0.25">
      <c r="AJ649" s="215"/>
      <c r="AK649" s="215"/>
      <c r="AL649" s="215"/>
      <c r="AM649" s="215"/>
      <c r="AN649" s="215"/>
      <c r="AO649" s="215"/>
    </row>
    <row r="650" spans="36:41" ht="13.2" x14ac:dyDescent="0.25">
      <c r="AJ650" s="215"/>
      <c r="AK650" s="215"/>
      <c r="AL650" s="215"/>
      <c r="AM650" s="215"/>
      <c r="AN650" s="215"/>
      <c r="AO650" s="215"/>
    </row>
    <row r="651" spans="36:41" ht="13.2" x14ac:dyDescent="0.25">
      <c r="AJ651" s="215"/>
      <c r="AK651" s="215"/>
      <c r="AL651" s="215"/>
      <c r="AM651" s="215"/>
      <c r="AN651" s="215"/>
      <c r="AO651" s="215"/>
    </row>
    <row r="652" spans="36:41" ht="13.2" x14ac:dyDescent="0.25">
      <c r="AJ652" s="215"/>
      <c r="AK652" s="215"/>
      <c r="AL652" s="215"/>
      <c r="AM652" s="215"/>
      <c r="AN652" s="215"/>
      <c r="AO652" s="215"/>
    </row>
    <row r="653" spans="36:41" ht="13.2" x14ac:dyDescent="0.25">
      <c r="AJ653" s="215"/>
      <c r="AK653" s="215"/>
      <c r="AL653" s="215"/>
      <c r="AM653" s="215"/>
      <c r="AN653" s="215"/>
      <c r="AO653" s="215"/>
    </row>
    <row r="654" spans="36:41" ht="13.2" x14ac:dyDescent="0.25">
      <c r="AJ654" s="215"/>
      <c r="AK654" s="215"/>
      <c r="AL654" s="215"/>
      <c r="AM654" s="215"/>
      <c r="AN654" s="215"/>
      <c r="AO654" s="215"/>
    </row>
    <row r="655" spans="36:41" ht="13.2" x14ac:dyDescent="0.25">
      <c r="AJ655" s="215"/>
      <c r="AK655" s="215"/>
      <c r="AL655" s="215"/>
      <c r="AM655" s="215"/>
      <c r="AN655" s="215"/>
      <c r="AO655" s="215"/>
    </row>
    <row r="656" spans="36:41" ht="13.2" x14ac:dyDescent="0.25">
      <c r="AJ656" s="215"/>
      <c r="AK656" s="215"/>
      <c r="AL656" s="215"/>
      <c r="AM656" s="215"/>
      <c r="AN656" s="215"/>
      <c r="AO656" s="215"/>
    </row>
    <row r="657" spans="36:41" ht="13.2" x14ac:dyDescent="0.25">
      <c r="AJ657" s="215"/>
      <c r="AK657" s="215"/>
      <c r="AL657" s="215"/>
      <c r="AM657" s="215"/>
      <c r="AN657" s="215"/>
      <c r="AO657" s="215"/>
    </row>
    <row r="658" spans="36:41" ht="13.2" x14ac:dyDescent="0.25">
      <c r="AJ658" s="215"/>
      <c r="AK658" s="215"/>
      <c r="AL658" s="215"/>
      <c r="AM658" s="215"/>
      <c r="AN658" s="215"/>
      <c r="AO658" s="215"/>
    </row>
    <row r="659" spans="36:41" ht="13.2" x14ac:dyDescent="0.25">
      <c r="AJ659" s="215"/>
      <c r="AK659" s="215"/>
      <c r="AL659" s="215"/>
      <c r="AM659" s="215"/>
      <c r="AN659" s="215"/>
      <c r="AO659" s="215"/>
    </row>
    <row r="660" spans="36:41" ht="13.2" x14ac:dyDescent="0.25">
      <c r="AJ660" s="215"/>
      <c r="AK660" s="215"/>
      <c r="AL660" s="215"/>
      <c r="AM660" s="215"/>
      <c r="AN660" s="215"/>
      <c r="AO660" s="215"/>
    </row>
    <row r="661" spans="36:41" ht="13.2" x14ac:dyDescent="0.25">
      <c r="AJ661" s="215"/>
      <c r="AK661" s="215"/>
      <c r="AL661" s="215"/>
      <c r="AM661" s="215"/>
      <c r="AN661" s="215"/>
      <c r="AO661" s="215"/>
    </row>
    <row r="662" spans="36:41" ht="13.2" x14ac:dyDescent="0.25">
      <c r="AJ662" s="215"/>
      <c r="AK662" s="215"/>
      <c r="AL662" s="215"/>
      <c r="AM662" s="215"/>
      <c r="AN662" s="215"/>
      <c r="AO662" s="215"/>
    </row>
    <row r="663" spans="36:41" ht="13.2" x14ac:dyDescent="0.25">
      <c r="AJ663" s="215"/>
      <c r="AK663" s="215"/>
      <c r="AL663" s="215"/>
      <c r="AM663" s="215"/>
      <c r="AN663" s="215"/>
      <c r="AO663" s="215"/>
    </row>
    <row r="664" spans="36:41" ht="13.2" x14ac:dyDescent="0.25">
      <c r="AJ664" s="215"/>
      <c r="AK664" s="215"/>
      <c r="AL664" s="215"/>
      <c r="AM664" s="215"/>
      <c r="AN664" s="215"/>
      <c r="AO664" s="215"/>
    </row>
    <row r="665" spans="36:41" ht="13.2" x14ac:dyDescent="0.25">
      <c r="AJ665" s="215"/>
      <c r="AK665" s="215"/>
      <c r="AL665" s="215"/>
      <c r="AM665" s="215"/>
      <c r="AN665" s="215"/>
      <c r="AO665" s="215"/>
    </row>
    <row r="666" spans="36:41" ht="13.2" x14ac:dyDescent="0.25">
      <c r="AJ666" s="215"/>
      <c r="AK666" s="215"/>
      <c r="AL666" s="215"/>
      <c r="AM666" s="215"/>
      <c r="AN666" s="215"/>
      <c r="AO666" s="215"/>
    </row>
    <row r="667" spans="36:41" ht="13.2" x14ac:dyDescent="0.25">
      <c r="AJ667" s="215"/>
      <c r="AK667" s="215"/>
      <c r="AL667" s="215"/>
      <c r="AM667" s="215"/>
      <c r="AN667" s="215"/>
      <c r="AO667" s="215"/>
    </row>
    <row r="668" spans="36:41" ht="13.2" x14ac:dyDescent="0.25">
      <c r="AJ668" s="215"/>
      <c r="AK668" s="215"/>
      <c r="AL668" s="215"/>
      <c r="AM668" s="215"/>
      <c r="AN668" s="215"/>
      <c r="AO668" s="215"/>
    </row>
    <row r="669" spans="36:41" ht="13.2" x14ac:dyDescent="0.25">
      <c r="AJ669" s="215"/>
      <c r="AK669" s="215"/>
      <c r="AL669" s="215"/>
      <c r="AM669" s="215"/>
      <c r="AN669" s="215"/>
      <c r="AO669" s="215"/>
    </row>
    <row r="670" spans="36:41" ht="13.2" x14ac:dyDescent="0.25">
      <c r="AJ670" s="215"/>
      <c r="AK670" s="215"/>
      <c r="AL670" s="215"/>
      <c r="AM670" s="215"/>
      <c r="AN670" s="215"/>
      <c r="AO670" s="215"/>
    </row>
    <row r="671" spans="36:41" ht="13.2" x14ac:dyDescent="0.25">
      <c r="AJ671" s="215"/>
      <c r="AK671" s="215"/>
      <c r="AL671" s="215"/>
      <c r="AM671" s="215"/>
      <c r="AN671" s="215"/>
      <c r="AO671" s="215"/>
    </row>
    <row r="672" spans="36:41" ht="13.2" x14ac:dyDescent="0.25">
      <c r="AJ672" s="215"/>
      <c r="AK672" s="215"/>
      <c r="AL672" s="215"/>
      <c r="AM672" s="215"/>
      <c r="AN672" s="215"/>
      <c r="AO672" s="215"/>
    </row>
    <row r="673" spans="36:41" ht="13.2" x14ac:dyDescent="0.25">
      <c r="AJ673" s="215"/>
      <c r="AK673" s="215"/>
      <c r="AL673" s="215"/>
      <c r="AM673" s="215"/>
      <c r="AN673" s="215"/>
      <c r="AO673" s="215"/>
    </row>
    <row r="674" spans="36:41" ht="13.2" x14ac:dyDescent="0.25">
      <c r="AJ674" s="215"/>
      <c r="AK674" s="215"/>
      <c r="AL674" s="215"/>
      <c r="AM674" s="215"/>
      <c r="AN674" s="215"/>
      <c r="AO674" s="215"/>
    </row>
    <row r="675" spans="36:41" ht="13.2" x14ac:dyDescent="0.25">
      <c r="AJ675" s="215"/>
      <c r="AK675" s="215"/>
      <c r="AL675" s="215"/>
      <c r="AM675" s="215"/>
      <c r="AN675" s="215"/>
      <c r="AO675" s="215"/>
    </row>
    <row r="676" spans="36:41" ht="13.2" x14ac:dyDescent="0.25">
      <c r="AJ676" s="215"/>
      <c r="AK676" s="215"/>
      <c r="AL676" s="215"/>
      <c r="AM676" s="215"/>
      <c r="AN676" s="215"/>
      <c r="AO676" s="215"/>
    </row>
    <row r="677" spans="36:41" ht="13.2" x14ac:dyDescent="0.25">
      <c r="AJ677" s="215"/>
      <c r="AK677" s="215"/>
      <c r="AL677" s="215"/>
      <c r="AM677" s="215"/>
      <c r="AN677" s="215"/>
      <c r="AO677" s="215"/>
    </row>
    <row r="678" spans="36:41" ht="13.2" x14ac:dyDescent="0.25">
      <c r="AJ678" s="215"/>
      <c r="AK678" s="215"/>
      <c r="AL678" s="215"/>
      <c r="AM678" s="215"/>
      <c r="AN678" s="215"/>
      <c r="AO678" s="215"/>
    </row>
    <row r="679" spans="36:41" ht="13.2" x14ac:dyDescent="0.25">
      <c r="AJ679" s="215"/>
      <c r="AK679" s="215"/>
      <c r="AL679" s="215"/>
      <c r="AM679" s="215"/>
      <c r="AN679" s="215"/>
      <c r="AO679" s="215"/>
    </row>
    <row r="680" spans="36:41" ht="13.2" x14ac:dyDescent="0.25">
      <c r="AJ680" s="215"/>
      <c r="AK680" s="215"/>
      <c r="AL680" s="215"/>
      <c r="AM680" s="215"/>
      <c r="AN680" s="215"/>
      <c r="AO680" s="215"/>
    </row>
    <row r="681" spans="36:41" ht="13.2" x14ac:dyDescent="0.25">
      <c r="AJ681" s="215"/>
      <c r="AK681" s="215"/>
      <c r="AL681" s="215"/>
      <c r="AM681" s="215"/>
      <c r="AN681" s="215"/>
      <c r="AO681" s="215"/>
    </row>
    <row r="682" spans="36:41" ht="13.2" x14ac:dyDescent="0.25">
      <c r="AJ682" s="215"/>
      <c r="AK682" s="215"/>
      <c r="AL682" s="215"/>
      <c r="AM682" s="215"/>
      <c r="AN682" s="215"/>
      <c r="AO682" s="215"/>
    </row>
    <row r="683" spans="36:41" ht="13.2" x14ac:dyDescent="0.25">
      <c r="AJ683" s="215"/>
      <c r="AK683" s="215"/>
      <c r="AL683" s="215"/>
      <c r="AM683" s="215"/>
      <c r="AN683" s="215"/>
      <c r="AO683" s="215"/>
    </row>
    <row r="684" spans="36:41" ht="13.2" x14ac:dyDescent="0.25">
      <c r="AJ684" s="215"/>
      <c r="AK684" s="215"/>
      <c r="AL684" s="215"/>
      <c r="AM684" s="215"/>
      <c r="AN684" s="215"/>
      <c r="AO684" s="215"/>
    </row>
    <row r="685" spans="36:41" ht="13.2" x14ac:dyDescent="0.25">
      <c r="AJ685" s="215"/>
      <c r="AK685" s="215"/>
      <c r="AL685" s="215"/>
      <c r="AM685" s="215"/>
      <c r="AN685" s="215"/>
      <c r="AO685" s="215"/>
    </row>
    <row r="686" spans="36:41" ht="13.2" x14ac:dyDescent="0.25">
      <c r="AJ686" s="215"/>
      <c r="AK686" s="215"/>
      <c r="AL686" s="215"/>
      <c r="AM686" s="215"/>
      <c r="AN686" s="215"/>
      <c r="AO686" s="215"/>
    </row>
    <row r="687" spans="36:41" ht="13.2" x14ac:dyDescent="0.25">
      <c r="AJ687" s="215"/>
      <c r="AK687" s="215"/>
      <c r="AL687" s="215"/>
      <c r="AM687" s="215"/>
      <c r="AN687" s="215"/>
      <c r="AO687" s="215"/>
    </row>
    <row r="688" spans="36:41" ht="13.2" x14ac:dyDescent="0.25">
      <c r="AJ688" s="215"/>
      <c r="AK688" s="215"/>
      <c r="AL688" s="215"/>
      <c r="AM688" s="215"/>
      <c r="AN688" s="215"/>
      <c r="AO688" s="215"/>
    </row>
    <row r="689" spans="36:41" ht="13.2" x14ac:dyDescent="0.25">
      <c r="AJ689" s="215"/>
      <c r="AK689" s="215"/>
      <c r="AL689" s="215"/>
      <c r="AM689" s="215"/>
      <c r="AN689" s="215"/>
      <c r="AO689" s="215"/>
    </row>
    <row r="690" spans="36:41" ht="13.2" x14ac:dyDescent="0.25">
      <c r="AJ690" s="215"/>
      <c r="AK690" s="215"/>
      <c r="AL690" s="215"/>
      <c r="AM690" s="215"/>
      <c r="AN690" s="215"/>
      <c r="AO690" s="215"/>
    </row>
    <row r="691" spans="36:41" ht="13.2" x14ac:dyDescent="0.25">
      <c r="AJ691" s="215"/>
      <c r="AK691" s="215"/>
      <c r="AL691" s="215"/>
      <c r="AM691" s="215"/>
      <c r="AN691" s="215"/>
      <c r="AO691" s="215"/>
    </row>
    <row r="692" spans="36:41" ht="13.2" x14ac:dyDescent="0.25">
      <c r="AJ692" s="215"/>
      <c r="AK692" s="215"/>
      <c r="AL692" s="215"/>
      <c r="AM692" s="215"/>
      <c r="AN692" s="215"/>
      <c r="AO692" s="215"/>
    </row>
    <row r="693" spans="36:41" ht="13.2" x14ac:dyDescent="0.25">
      <c r="AJ693" s="215"/>
      <c r="AK693" s="215"/>
      <c r="AL693" s="215"/>
      <c r="AM693" s="215"/>
      <c r="AN693" s="215"/>
      <c r="AO693" s="215"/>
    </row>
    <row r="694" spans="36:41" ht="13.2" x14ac:dyDescent="0.25">
      <c r="AJ694" s="215"/>
      <c r="AK694" s="215"/>
      <c r="AL694" s="215"/>
      <c r="AM694" s="215"/>
      <c r="AN694" s="215"/>
      <c r="AO694" s="215"/>
    </row>
    <row r="695" spans="36:41" ht="13.2" x14ac:dyDescent="0.25">
      <c r="AJ695" s="215"/>
      <c r="AK695" s="215"/>
      <c r="AL695" s="215"/>
      <c r="AM695" s="215"/>
      <c r="AN695" s="215"/>
      <c r="AO695" s="215"/>
    </row>
    <row r="696" spans="36:41" ht="13.2" x14ac:dyDescent="0.25">
      <c r="AJ696" s="215"/>
      <c r="AK696" s="215"/>
      <c r="AL696" s="215"/>
      <c r="AM696" s="215"/>
      <c r="AN696" s="215"/>
      <c r="AO696" s="215"/>
    </row>
    <row r="697" spans="36:41" ht="13.2" x14ac:dyDescent="0.25">
      <c r="AJ697" s="215"/>
      <c r="AK697" s="215"/>
      <c r="AL697" s="215"/>
      <c r="AM697" s="215"/>
      <c r="AN697" s="215"/>
      <c r="AO697" s="215"/>
    </row>
  </sheetData>
  <mergeCells count="3">
    <mergeCell ref="E2:Q2"/>
    <mergeCell ref="S2:AH2"/>
    <mergeCell ref="AI2:A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aie6">
    <outlinePr summaryBelow="0" summaryRight="0"/>
  </sheetPr>
  <dimension ref="A2:C1000"/>
  <sheetViews>
    <sheetView workbookViewId="0"/>
  </sheetViews>
  <sheetFormatPr defaultColWidth="14.44140625" defaultRowHeight="15.75" customHeight="1" x14ac:dyDescent="0.25"/>
  <cols>
    <col min="1" max="1" width="14.44140625" customWidth="1"/>
    <col min="2" max="2" width="40" customWidth="1"/>
    <col min="3" max="6" width="14.44140625" customWidth="1"/>
  </cols>
  <sheetData>
    <row r="2" spans="1:3" ht="15.75" customHeight="1" x14ac:dyDescent="0.25">
      <c r="A2" s="235" t="s">
        <v>0</v>
      </c>
    </row>
    <row r="3" spans="1:3" ht="15.75" customHeight="1" x14ac:dyDescent="0.25">
      <c r="B3" s="236" t="s">
        <v>380</v>
      </c>
      <c r="C3" s="237">
        <v>10</v>
      </c>
    </row>
    <row r="4" spans="1:3" ht="15.75" customHeight="1" x14ac:dyDescent="0.25">
      <c r="B4" s="237" t="s">
        <v>381</v>
      </c>
      <c r="C4" s="237">
        <v>10</v>
      </c>
    </row>
    <row r="5" spans="1:3" ht="15.75" customHeight="1" x14ac:dyDescent="0.25">
      <c r="B5" s="237" t="s">
        <v>382</v>
      </c>
      <c r="C5" s="237">
        <v>25</v>
      </c>
    </row>
    <row r="7" spans="1:3" ht="15.75" customHeight="1" x14ac:dyDescent="0.25">
      <c r="A7" s="235" t="s">
        <v>1</v>
      </c>
    </row>
    <row r="8" spans="1:3" ht="15.75" customHeight="1" x14ac:dyDescent="0.25">
      <c r="B8" s="237" t="s">
        <v>383</v>
      </c>
      <c r="C8" s="237">
        <v>15</v>
      </c>
    </row>
    <row r="9" spans="1:3" ht="15.75" customHeight="1" x14ac:dyDescent="0.25">
      <c r="B9" s="237" t="s">
        <v>384</v>
      </c>
      <c r="C9" s="237">
        <v>5</v>
      </c>
    </row>
    <row r="10" spans="1:3" ht="15.75" customHeight="1" x14ac:dyDescent="0.25">
      <c r="B10" s="237" t="s">
        <v>385</v>
      </c>
      <c r="C10" s="237">
        <v>15</v>
      </c>
    </row>
    <row r="11" spans="1:3" ht="15.75" customHeight="1" x14ac:dyDescent="0.25">
      <c r="B11" s="237" t="s">
        <v>386</v>
      </c>
      <c r="C11" s="237">
        <v>5</v>
      </c>
    </row>
    <row r="12" spans="1:3" ht="15.75" customHeight="1" x14ac:dyDescent="0.25">
      <c r="B12" s="237" t="s">
        <v>387</v>
      </c>
      <c r="C12" s="237">
        <v>10</v>
      </c>
    </row>
    <row r="14" spans="1:3" ht="15.75" customHeight="1" x14ac:dyDescent="0.25">
      <c r="A14" s="235" t="s">
        <v>2</v>
      </c>
    </row>
    <row r="15" spans="1:3" ht="15.75" customHeight="1" x14ac:dyDescent="0.25">
      <c r="B15" s="237" t="s">
        <v>388</v>
      </c>
      <c r="C15" s="237">
        <v>15</v>
      </c>
    </row>
    <row r="16" spans="1:3" ht="15.75" customHeight="1" x14ac:dyDescent="0.25">
      <c r="B16" s="237" t="s">
        <v>3</v>
      </c>
      <c r="C16" s="237">
        <v>15</v>
      </c>
    </row>
    <row r="17" spans="1:3" ht="15.75" customHeight="1" x14ac:dyDescent="0.25">
      <c r="B17" s="237" t="s">
        <v>4</v>
      </c>
      <c r="C17" s="237">
        <v>20</v>
      </c>
    </row>
    <row r="18" spans="1:3" ht="15.75" customHeight="1" x14ac:dyDescent="0.25">
      <c r="B18" s="237" t="s">
        <v>389</v>
      </c>
      <c r="C18" s="237">
        <v>10</v>
      </c>
    </row>
    <row r="19" spans="1:3" ht="15.75" customHeight="1" x14ac:dyDescent="0.25">
      <c r="B19" s="237" t="s">
        <v>5</v>
      </c>
      <c r="C19" s="237">
        <v>5</v>
      </c>
    </row>
    <row r="21" spans="1:3" ht="15.75" customHeight="1" x14ac:dyDescent="0.25">
      <c r="A21" s="235" t="s">
        <v>6</v>
      </c>
    </row>
    <row r="22" spans="1:3" ht="15.75" customHeight="1" x14ac:dyDescent="0.25">
      <c r="B22" s="237" t="s">
        <v>390</v>
      </c>
      <c r="C22" s="237">
        <v>40</v>
      </c>
    </row>
    <row r="23" spans="1:3" ht="15.75" customHeight="1" x14ac:dyDescent="0.25">
      <c r="B23" s="237" t="s">
        <v>386</v>
      </c>
      <c r="C23" s="237">
        <v>5</v>
      </c>
    </row>
    <row r="24" spans="1:3" ht="15.75" customHeight="1" x14ac:dyDescent="0.25">
      <c r="B24" s="237" t="s">
        <v>391</v>
      </c>
    </row>
    <row r="26" spans="1:3" ht="15.75" customHeight="1" x14ac:dyDescent="0.25">
      <c r="A26" s="235" t="s">
        <v>7</v>
      </c>
    </row>
    <row r="27" spans="1:3" ht="15.75" customHeight="1" x14ac:dyDescent="0.25">
      <c r="B27" s="237" t="s">
        <v>392</v>
      </c>
      <c r="C27" s="237">
        <v>20</v>
      </c>
    </row>
    <row r="28" spans="1:3" ht="15.75" customHeight="1" x14ac:dyDescent="0.25">
      <c r="B28" s="237" t="s">
        <v>393</v>
      </c>
      <c r="C28" s="237">
        <v>25</v>
      </c>
    </row>
    <row r="29" spans="1:3" ht="15.75" customHeight="1" x14ac:dyDescent="0.25">
      <c r="B29" s="237" t="s">
        <v>8</v>
      </c>
      <c r="C29" s="237">
        <v>15</v>
      </c>
    </row>
    <row r="31" spans="1:3" ht="15.75" customHeight="1" x14ac:dyDescent="0.25">
      <c r="A31" s="235" t="s">
        <v>9</v>
      </c>
    </row>
    <row r="32" spans="1:3" ht="15.75" customHeight="1" x14ac:dyDescent="0.25">
      <c r="B32" s="237" t="s">
        <v>11</v>
      </c>
      <c r="C32" s="237">
        <v>5</v>
      </c>
    </row>
    <row r="33" spans="1:3" ht="15.75" customHeight="1" x14ac:dyDescent="0.25">
      <c r="B33" s="237" t="s">
        <v>394</v>
      </c>
      <c r="C33" s="237">
        <v>30</v>
      </c>
    </row>
    <row r="34" spans="1:3" ht="15.75" customHeight="1" x14ac:dyDescent="0.25">
      <c r="B34" s="237" t="s">
        <v>395</v>
      </c>
      <c r="C34" s="237">
        <v>5</v>
      </c>
    </row>
    <row r="35" spans="1:3" ht="15.75" customHeight="1" x14ac:dyDescent="0.25">
      <c r="B35" s="237" t="s">
        <v>12</v>
      </c>
      <c r="C35" s="237">
        <v>10</v>
      </c>
    </row>
    <row r="37" spans="1:3" ht="15.75" customHeight="1" x14ac:dyDescent="0.25">
      <c r="A37" s="235" t="s">
        <v>10</v>
      </c>
    </row>
    <row r="43" spans="1:3" ht="15.75" customHeight="1" x14ac:dyDescent="0.25">
      <c r="A43" s="235" t="s">
        <v>13</v>
      </c>
    </row>
    <row r="44" spans="1:3" ht="15.75" customHeight="1" x14ac:dyDescent="0.25">
      <c r="B44" s="237" t="s">
        <v>396</v>
      </c>
      <c r="C44" s="237">
        <v>30</v>
      </c>
    </row>
    <row r="45" spans="1:3" ht="15.75" customHeight="1" x14ac:dyDescent="0.25">
      <c r="B45" s="237" t="s">
        <v>14</v>
      </c>
      <c r="C45" s="237">
        <v>5</v>
      </c>
    </row>
    <row r="46" spans="1:3" ht="15.75" customHeight="1" x14ac:dyDescent="0.25">
      <c r="B46" s="237" t="s">
        <v>397</v>
      </c>
      <c r="C46" s="238" t="s">
        <v>398</v>
      </c>
    </row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aie7">
    <outlinePr summaryBelow="0" summaryRight="0"/>
  </sheetPr>
  <dimension ref="A1:AO422"/>
  <sheetViews>
    <sheetView workbookViewId="0"/>
  </sheetViews>
  <sheetFormatPr defaultColWidth="14.44140625" defaultRowHeight="15.75" customHeight="1" x14ac:dyDescent="0.25"/>
  <cols>
    <col min="1" max="1" width="14.5546875" customWidth="1"/>
    <col min="2" max="2" width="5.88671875" customWidth="1"/>
    <col min="3" max="3" width="5.44140625" customWidth="1"/>
    <col min="4" max="4" width="42.88671875" customWidth="1"/>
    <col min="5" max="17" width="3.6640625" hidden="1" customWidth="1"/>
    <col min="18" max="18" width="13.109375" hidden="1" customWidth="1"/>
    <col min="19" max="34" width="4.44140625" customWidth="1"/>
    <col min="35" max="35" width="6.88671875" customWidth="1"/>
    <col min="36" max="36" width="19.44140625" customWidth="1"/>
    <col min="37" max="38" width="9.44140625" customWidth="1"/>
    <col min="39" max="39" width="13.44140625" customWidth="1"/>
    <col min="40" max="40" width="12" customWidth="1"/>
    <col min="41" max="41" width="14" customWidth="1"/>
  </cols>
  <sheetData>
    <row r="1" spans="1:41" ht="15.75" customHeight="1" x14ac:dyDescent="0.25">
      <c r="AL1" s="3"/>
    </row>
    <row r="2" spans="1:41" ht="15.75" customHeight="1" x14ac:dyDescent="0.25">
      <c r="E2" s="261" t="s">
        <v>15</v>
      </c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5" t="s">
        <v>16</v>
      </c>
      <c r="S2" s="261" t="s">
        <v>17</v>
      </c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1" t="s">
        <v>18</v>
      </c>
      <c r="AJ2" s="4" t="s">
        <v>19</v>
      </c>
      <c r="AK2" s="4" t="s">
        <v>20</v>
      </c>
      <c r="AL2" s="4" t="s">
        <v>21</v>
      </c>
      <c r="AM2" s="4" t="s">
        <v>22</v>
      </c>
      <c r="AN2" s="4" t="s">
        <v>23</v>
      </c>
      <c r="AO2" s="4" t="s">
        <v>24</v>
      </c>
    </row>
    <row r="3" spans="1:41" ht="15.75" customHeight="1" x14ac:dyDescent="0.25">
      <c r="C3" s="6" t="s">
        <v>25</v>
      </c>
      <c r="D3" s="6" t="s">
        <v>26</v>
      </c>
      <c r="E3" s="7" t="s">
        <v>27</v>
      </c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7" t="s">
        <v>39</v>
      </c>
      <c r="S3" s="7" t="s">
        <v>40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47</v>
      </c>
      <c r="AA3" s="7" t="s">
        <v>48</v>
      </c>
      <c r="AB3" s="7" t="s">
        <v>49</v>
      </c>
      <c r="AC3" s="7" t="s">
        <v>50</v>
      </c>
      <c r="AD3" s="7" t="s">
        <v>51</v>
      </c>
      <c r="AE3" s="7" t="s">
        <v>52</v>
      </c>
      <c r="AF3" s="7" t="s">
        <v>53</v>
      </c>
      <c r="AG3" s="7" t="s">
        <v>54</v>
      </c>
      <c r="AH3" s="7" t="s">
        <v>55</v>
      </c>
      <c r="AI3" s="262"/>
      <c r="AJ3" s="7"/>
      <c r="AK3" s="7"/>
      <c r="AL3" s="8"/>
      <c r="AM3" s="7"/>
      <c r="AN3" s="7"/>
      <c r="AO3" s="7"/>
    </row>
    <row r="4" spans="1:41" ht="15.75" customHeight="1" x14ac:dyDescent="0.25">
      <c r="AL4" s="3"/>
    </row>
    <row r="5" spans="1:41" ht="14.4" x14ac:dyDescent="0.3">
      <c r="A5" s="9" t="s">
        <v>56</v>
      </c>
      <c r="B5" s="9" t="s">
        <v>57</v>
      </c>
      <c r="C5" s="9" t="s">
        <v>399</v>
      </c>
      <c r="D5" s="9" t="s">
        <v>400</v>
      </c>
      <c r="E5" s="6" t="s">
        <v>401</v>
      </c>
      <c r="F5" s="6" t="s">
        <v>401</v>
      </c>
      <c r="G5" s="6" t="s">
        <v>401</v>
      </c>
      <c r="H5" s="6" t="s">
        <v>401</v>
      </c>
      <c r="I5" s="6" t="s">
        <v>401</v>
      </c>
      <c r="J5" s="6" t="s">
        <v>401</v>
      </c>
      <c r="K5" s="6" t="s">
        <v>401</v>
      </c>
      <c r="L5" s="6" t="s">
        <v>401</v>
      </c>
      <c r="O5" s="6" t="s">
        <v>401</v>
      </c>
      <c r="R5">
        <f t="shared" ref="R5:R38" si="0">COUNTIF(E5:Q5, "=p")</f>
        <v>9</v>
      </c>
      <c r="S5" s="6">
        <v>50</v>
      </c>
      <c r="T5" s="6">
        <v>5</v>
      </c>
      <c r="U5" s="6">
        <v>60</v>
      </c>
      <c r="V5" s="6">
        <v>5</v>
      </c>
      <c r="W5" s="6">
        <v>58</v>
      </c>
      <c r="X5" s="6">
        <v>5</v>
      </c>
      <c r="Y5" s="6">
        <v>45</v>
      </c>
      <c r="Z5" s="6">
        <v>0</v>
      </c>
      <c r="AE5" s="6">
        <v>50</v>
      </c>
      <c r="AF5" s="6">
        <v>10</v>
      </c>
      <c r="AJ5">
        <f t="shared" ref="AJ5:AJ38" si="1">SUM(S5:AI5)</f>
        <v>288</v>
      </c>
      <c r="AK5" s="6">
        <v>5.75</v>
      </c>
      <c r="AL5" s="3"/>
    </row>
    <row r="6" spans="1:41" ht="14.4" x14ac:dyDescent="0.3">
      <c r="A6" s="9" t="s">
        <v>56</v>
      </c>
      <c r="B6" s="9" t="s">
        <v>57</v>
      </c>
      <c r="C6" s="9" t="s">
        <v>399</v>
      </c>
      <c r="D6" s="9" t="s">
        <v>402</v>
      </c>
      <c r="E6" s="6" t="s">
        <v>401</v>
      </c>
      <c r="F6" s="6" t="s">
        <v>401</v>
      </c>
      <c r="R6">
        <f t="shared" si="0"/>
        <v>2</v>
      </c>
      <c r="AJ6">
        <f t="shared" si="1"/>
        <v>0</v>
      </c>
      <c r="AL6" s="3"/>
    </row>
    <row r="7" spans="1:41" ht="14.4" x14ac:dyDescent="0.3">
      <c r="A7" s="9" t="s">
        <v>56</v>
      </c>
      <c r="B7" s="9" t="s">
        <v>57</v>
      </c>
      <c r="C7" s="9" t="s">
        <v>399</v>
      </c>
      <c r="D7" s="9" t="s">
        <v>403</v>
      </c>
      <c r="F7" s="6" t="s">
        <v>401</v>
      </c>
      <c r="G7" s="6" t="s">
        <v>401</v>
      </c>
      <c r="H7" s="6" t="s">
        <v>401</v>
      </c>
      <c r="I7" s="6" t="s">
        <v>401</v>
      </c>
      <c r="J7" s="6" t="s">
        <v>401</v>
      </c>
      <c r="K7" s="6" t="s">
        <v>401</v>
      </c>
      <c r="L7" s="6" t="s">
        <v>401</v>
      </c>
      <c r="O7" s="6" t="s">
        <v>401</v>
      </c>
      <c r="R7">
        <f t="shared" si="0"/>
        <v>8</v>
      </c>
      <c r="S7" s="6">
        <v>46</v>
      </c>
      <c r="T7" s="6">
        <v>5</v>
      </c>
      <c r="U7" s="6">
        <v>60</v>
      </c>
      <c r="V7" s="6">
        <v>5</v>
      </c>
      <c r="W7" s="6">
        <v>58</v>
      </c>
      <c r="X7" s="6">
        <v>5</v>
      </c>
      <c r="Y7" s="6">
        <v>45</v>
      </c>
      <c r="Z7" s="6">
        <v>5</v>
      </c>
      <c r="AE7" s="6">
        <v>50</v>
      </c>
      <c r="AF7" s="6">
        <v>5</v>
      </c>
      <c r="AJ7">
        <f t="shared" si="1"/>
        <v>284</v>
      </c>
      <c r="AK7" s="6">
        <v>7.5</v>
      </c>
      <c r="AL7" s="3"/>
    </row>
    <row r="8" spans="1:41" ht="14.4" x14ac:dyDescent="0.3">
      <c r="A8" s="9" t="s">
        <v>56</v>
      </c>
      <c r="B8" s="9" t="s">
        <v>57</v>
      </c>
      <c r="C8" s="9" t="s">
        <v>399</v>
      </c>
      <c r="D8" s="9" t="s">
        <v>404</v>
      </c>
      <c r="E8" s="6" t="s">
        <v>401</v>
      </c>
      <c r="F8" s="6" t="s">
        <v>401</v>
      </c>
      <c r="G8" s="6" t="s">
        <v>401</v>
      </c>
      <c r="H8" s="6" t="s">
        <v>401</v>
      </c>
      <c r="J8" s="6" t="s">
        <v>401</v>
      </c>
      <c r="O8" s="6" t="s">
        <v>401</v>
      </c>
      <c r="R8">
        <f t="shared" si="0"/>
        <v>6</v>
      </c>
      <c r="S8" s="6">
        <v>50</v>
      </c>
      <c r="T8" s="6">
        <v>10</v>
      </c>
      <c r="U8" s="6">
        <v>60</v>
      </c>
      <c r="V8" s="6">
        <v>0</v>
      </c>
      <c r="W8" s="6">
        <v>58</v>
      </c>
      <c r="X8" s="6">
        <v>0</v>
      </c>
      <c r="AE8" s="6">
        <v>50</v>
      </c>
      <c r="AF8" s="6">
        <v>0</v>
      </c>
      <c r="AJ8">
        <f t="shared" si="1"/>
        <v>228</v>
      </c>
      <c r="AK8" s="6">
        <v>5.75</v>
      </c>
      <c r="AL8" s="3"/>
    </row>
    <row r="9" spans="1:41" ht="14.4" x14ac:dyDescent="0.3">
      <c r="A9" s="9" t="s">
        <v>56</v>
      </c>
      <c r="B9" s="9" t="s">
        <v>57</v>
      </c>
      <c r="C9" s="9" t="s">
        <v>399</v>
      </c>
      <c r="D9" s="9" t="s">
        <v>405</v>
      </c>
      <c r="E9" s="6" t="s">
        <v>401</v>
      </c>
      <c r="F9" s="6" t="s">
        <v>401</v>
      </c>
      <c r="G9" s="6" t="s">
        <v>401</v>
      </c>
      <c r="I9" s="6" t="s">
        <v>401</v>
      </c>
      <c r="J9" s="6" t="s">
        <v>401</v>
      </c>
      <c r="K9" s="6" t="s">
        <v>401</v>
      </c>
      <c r="M9" s="6" t="s">
        <v>401</v>
      </c>
      <c r="N9" s="6" t="s">
        <v>401</v>
      </c>
      <c r="R9">
        <f t="shared" si="0"/>
        <v>8</v>
      </c>
      <c r="S9" s="6">
        <v>50</v>
      </c>
      <c r="T9" s="6">
        <v>5</v>
      </c>
      <c r="U9" s="6">
        <v>60</v>
      </c>
      <c r="V9" s="6">
        <v>5</v>
      </c>
      <c r="W9" s="6">
        <v>65</v>
      </c>
      <c r="X9" s="6">
        <v>30</v>
      </c>
      <c r="Y9" s="6">
        <v>45</v>
      </c>
      <c r="Z9" s="6">
        <v>25</v>
      </c>
      <c r="AJ9">
        <f t="shared" si="1"/>
        <v>285</v>
      </c>
      <c r="AK9" s="6">
        <v>7</v>
      </c>
      <c r="AL9" s="3"/>
    </row>
    <row r="10" spans="1:41" ht="14.4" x14ac:dyDescent="0.3">
      <c r="A10" s="9" t="s">
        <v>56</v>
      </c>
      <c r="B10" s="9" t="s">
        <v>57</v>
      </c>
      <c r="C10" s="9" t="s">
        <v>399</v>
      </c>
      <c r="D10" s="9" t="s">
        <v>406</v>
      </c>
      <c r="E10" s="6" t="s">
        <v>401</v>
      </c>
      <c r="F10" s="6" t="s">
        <v>401</v>
      </c>
      <c r="G10" s="6" t="s">
        <v>401</v>
      </c>
      <c r="H10" s="6" t="s">
        <v>401</v>
      </c>
      <c r="I10" s="6" t="s">
        <v>401</v>
      </c>
      <c r="J10" s="6" t="s">
        <v>401</v>
      </c>
      <c r="K10" s="6" t="s">
        <v>401</v>
      </c>
      <c r="L10" s="6" t="s">
        <v>401</v>
      </c>
      <c r="M10" s="6" t="s">
        <v>401</v>
      </c>
      <c r="N10" s="6" t="s">
        <v>401</v>
      </c>
      <c r="O10" s="6" t="s">
        <v>401</v>
      </c>
      <c r="R10">
        <f t="shared" si="0"/>
        <v>11</v>
      </c>
      <c r="S10" s="6">
        <v>50</v>
      </c>
      <c r="T10" s="6">
        <v>15</v>
      </c>
      <c r="U10" s="6">
        <v>60</v>
      </c>
      <c r="V10" s="6">
        <v>30</v>
      </c>
      <c r="W10" s="6">
        <v>65</v>
      </c>
      <c r="X10" s="6">
        <v>5</v>
      </c>
      <c r="Y10" s="6">
        <v>45</v>
      </c>
      <c r="Z10" s="6">
        <v>5</v>
      </c>
      <c r="AA10" s="6">
        <v>60</v>
      </c>
      <c r="AB10" s="6">
        <v>30</v>
      </c>
      <c r="AC10" s="6">
        <v>55</v>
      </c>
      <c r="AD10" s="6">
        <v>30</v>
      </c>
      <c r="AE10" s="6">
        <v>50</v>
      </c>
      <c r="AF10" s="6">
        <v>10</v>
      </c>
      <c r="AG10" s="6">
        <v>50</v>
      </c>
      <c r="AH10" s="6">
        <v>10</v>
      </c>
      <c r="AJ10">
        <f t="shared" si="1"/>
        <v>570</v>
      </c>
      <c r="AK10" s="6">
        <v>3</v>
      </c>
      <c r="AL10" s="3"/>
    </row>
    <row r="11" spans="1:41" ht="14.4" x14ac:dyDescent="0.3">
      <c r="A11" s="9" t="s">
        <v>56</v>
      </c>
      <c r="B11" s="9" t="s">
        <v>57</v>
      </c>
      <c r="C11" s="9" t="s">
        <v>399</v>
      </c>
      <c r="D11" s="9" t="s">
        <v>407</v>
      </c>
      <c r="E11" s="6" t="s">
        <v>401</v>
      </c>
      <c r="F11" s="6" t="s">
        <v>401</v>
      </c>
      <c r="G11" s="6" t="s">
        <v>401</v>
      </c>
      <c r="H11" s="6" t="s">
        <v>401</v>
      </c>
      <c r="I11" s="6" t="s">
        <v>401</v>
      </c>
      <c r="K11" s="6" t="s">
        <v>401</v>
      </c>
      <c r="O11" s="6" t="s">
        <v>401</v>
      </c>
      <c r="R11">
        <f t="shared" si="0"/>
        <v>7</v>
      </c>
      <c r="S11" s="6">
        <v>50</v>
      </c>
      <c r="T11" s="6">
        <v>5</v>
      </c>
      <c r="U11" s="6">
        <v>60</v>
      </c>
      <c r="V11" s="6">
        <v>5</v>
      </c>
      <c r="W11" s="6">
        <v>58</v>
      </c>
      <c r="X11" s="6">
        <v>5</v>
      </c>
      <c r="Y11" s="6">
        <v>45</v>
      </c>
      <c r="Z11" s="6">
        <v>0</v>
      </c>
      <c r="AE11" s="6">
        <v>50</v>
      </c>
      <c r="AF11" s="6">
        <v>10</v>
      </c>
      <c r="AJ11">
        <f t="shared" si="1"/>
        <v>288</v>
      </c>
      <c r="AK11" s="6">
        <v>5.75</v>
      </c>
      <c r="AL11" s="3"/>
    </row>
    <row r="12" spans="1:41" ht="14.4" x14ac:dyDescent="0.3">
      <c r="A12" s="9" t="s">
        <v>56</v>
      </c>
      <c r="B12" s="9" t="s">
        <v>57</v>
      </c>
      <c r="C12" s="9" t="s">
        <v>399</v>
      </c>
      <c r="D12" s="9" t="s">
        <v>408</v>
      </c>
      <c r="E12" s="6" t="s">
        <v>401</v>
      </c>
      <c r="F12" s="6" t="s">
        <v>401</v>
      </c>
      <c r="H12" s="6" t="s">
        <v>401</v>
      </c>
      <c r="I12" s="6" t="s">
        <v>401</v>
      </c>
      <c r="O12" s="6" t="s">
        <v>401</v>
      </c>
      <c r="R12">
        <f t="shared" si="0"/>
        <v>5</v>
      </c>
      <c r="S12" s="6">
        <v>20</v>
      </c>
      <c r="T12" s="6">
        <v>5</v>
      </c>
      <c r="AJ12">
        <f t="shared" si="1"/>
        <v>25</v>
      </c>
      <c r="AK12" s="6">
        <v>7</v>
      </c>
      <c r="AL12" s="3"/>
    </row>
    <row r="13" spans="1:41" ht="14.4" x14ac:dyDescent="0.3">
      <c r="A13" s="9" t="s">
        <v>56</v>
      </c>
      <c r="B13" s="9" t="s">
        <v>57</v>
      </c>
      <c r="C13" s="9" t="s">
        <v>399</v>
      </c>
      <c r="D13" s="9" t="s">
        <v>409</v>
      </c>
      <c r="E13" s="6" t="s">
        <v>401</v>
      </c>
      <c r="F13" s="6" t="s">
        <v>401</v>
      </c>
      <c r="G13" s="6" t="s">
        <v>401</v>
      </c>
      <c r="H13" s="6" t="s">
        <v>401</v>
      </c>
      <c r="I13" s="6" t="s">
        <v>401</v>
      </c>
      <c r="J13" s="6" t="s">
        <v>401</v>
      </c>
      <c r="K13" s="6" t="s">
        <v>401</v>
      </c>
      <c r="L13" s="6" t="s">
        <v>401</v>
      </c>
      <c r="O13" s="6" t="s">
        <v>401</v>
      </c>
      <c r="R13">
        <f t="shared" si="0"/>
        <v>9</v>
      </c>
      <c r="S13" s="6">
        <v>50</v>
      </c>
      <c r="T13" s="6">
        <v>8</v>
      </c>
      <c r="U13" s="6">
        <v>60</v>
      </c>
      <c r="V13" s="6">
        <v>23</v>
      </c>
      <c r="W13" s="6">
        <v>65</v>
      </c>
      <c r="X13" s="6">
        <v>35</v>
      </c>
      <c r="Y13" s="6">
        <v>45</v>
      </c>
      <c r="Z13" s="6">
        <v>25</v>
      </c>
      <c r="AJ13">
        <f t="shared" si="1"/>
        <v>311</v>
      </c>
      <c r="AK13" s="6">
        <v>5.75</v>
      </c>
      <c r="AL13" s="3"/>
    </row>
    <row r="14" spans="1:41" ht="14.4" x14ac:dyDescent="0.3">
      <c r="A14" s="9" t="s">
        <v>56</v>
      </c>
      <c r="B14" s="9" t="s">
        <v>57</v>
      </c>
      <c r="C14" s="9" t="s">
        <v>399</v>
      </c>
      <c r="D14" s="9" t="s">
        <v>410</v>
      </c>
      <c r="F14" s="6" t="s">
        <v>401</v>
      </c>
      <c r="G14" s="6" t="s">
        <v>401</v>
      </c>
      <c r="H14" s="6" t="s">
        <v>401</v>
      </c>
      <c r="I14" s="6" t="s">
        <v>401</v>
      </c>
      <c r="M14" s="6" t="s">
        <v>401</v>
      </c>
      <c r="R14">
        <f t="shared" si="0"/>
        <v>5</v>
      </c>
      <c r="S14" s="6">
        <v>50</v>
      </c>
      <c r="T14" s="6">
        <v>8</v>
      </c>
      <c r="U14" s="6">
        <v>52</v>
      </c>
      <c r="V14" s="6">
        <v>5</v>
      </c>
      <c r="W14" s="6">
        <v>65</v>
      </c>
      <c r="X14" s="6">
        <v>35</v>
      </c>
      <c r="Y14" s="6">
        <v>35</v>
      </c>
      <c r="Z14" s="6">
        <v>0</v>
      </c>
      <c r="AC14" s="6">
        <v>55</v>
      </c>
      <c r="AD14" s="6">
        <v>20</v>
      </c>
      <c r="AJ14">
        <f t="shared" si="1"/>
        <v>325</v>
      </c>
      <c r="AK14" s="6">
        <v>5.25</v>
      </c>
      <c r="AL14" s="3"/>
    </row>
    <row r="15" spans="1:41" ht="14.4" x14ac:dyDescent="0.3">
      <c r="A15" s="9" t="s">
        <v>56</v>
      </c>
      <c r="B15" s="9" t="s">
        <v>57</v>
      </c>
      <c r="C15" s="9" t="s">
        <v>399</v>
      </c>
      <c r="D15" s="9" t="s">
        <v>411</v>
      </c>
      <c r="E15" s="6" t="s">
        <v>401</v>
      </c>
      <c r="F15" s="6" t="s">
        <v>401</v>
      </c>
      <c r="G15" s="6" t="s">
        <v>401</v>
      </c>
      <c r="H15" s="6" t="s">
        <v>401</v>
      </c>
      <c r="I15" s="6" t="s">
        <v>401</v>
      </c>
      <c r="J15" s="6" t="s">
        <v>401</v>
      </c>
      <c r="L15" s="6" t="s">
        <v>401</v>
      </c>
      <c r="M15" s="6" t="s">
        <v>401</v>
      </c>
      <c r="R15">
        <f t="shared" si="0"/>
        <v>8</v>
      </c>
      <c r="S15" s="6">
        <v>46</v>
      </c>
      <c r="T15" s="6">
        <v>5</v>
      </c>
      <c r="U15" s="6">
        <v>60</v>
      </c>
      <c r="V15" s="6">
        <v>5</v>
      </c>
      <c r="W15" s="6">
        <v>58</v>
      </c>
      <c r="X15" s="6">
        <v>5</v>
      </c>
      <c r="Y15" s="6">
        <v>45</v>
      </c>
      <c r="Z15" s="6">
        <v>5</v>
      </c>
      <c r="AE15" s="6">
        <v>50</v>
      </c>
      <c r="AF15" s="6">
        <v>5</v>
      </c>
      <c r="AJ15">
        <f t="shared" si="1"/>
        <v>284</v>
      </c>
      <c r="AK15" s="6">
        <v>6.75</v>
      </c>
      <c r="AL15" s="3"/>
    </row>
    <row r="16" spans="1:41" ht="14.4" x14ac:dyDescent="0.3">
      <c r="A16" s="9" t="s">
        <v>56</v>
      </c>
      <c r="B16" s="9" t="s">
        <v>57</v>
      </c>
      <c r="C16" s="9" t="s">
        <v>399</v>
      </c>
      <c r="D16" s="9" t="s">
        <v>412</v>
      </c>
      <c r="E16" s="6" t="s">
        <v>401</v>
      </c>
      <c r="G16" s="6" t="s">
        <v>401</v>
      </c>
      <c r="H16" s="6" t="s">
        <v>401</v>
      </c>
      <c r="I16" s="6" t="s">
        <v>401</v>
      </c>
      <c r="K16" s="6" t="s">
        <v>401</v>
      </c>
      <c r="L16" s="6" t="s">
        <v>401</v>
      </c>
      <c r="M16" s="6" t="s">
        <v>401</v>
      </c>
      <c r="O16" s="6" t="s">
        <v>401</v>
      </c>
      <c r="R16">
        <f t="shared" si="0"/>
        <v>8</v>
      </c>
      <c r="S16" s="6">
        <v>50</v>
      </c>
      <c r="T16" s="6">
        <v>5</v>
      </c>
      <c r="U16" s="6">
        <v>60</v>
      </c>
      <c r="V16" s="6">
        <v>0</v>
      </c>
      <c r="W16" s="6">
        <v>65</v>
      </c>
      <c r="X16" s="6">
        <v>20</v>
      </c>
      <c r="Y16" s="6">
        <v>45</v>
      </c>
      <c r="Z16" s="6">
        <v>13</v>
      </c>
      <c r="AA16" s="6">
        <v>60</v>
      </c>
      <c r="AB16" s="6">
        <v>10</v>
      </c>
      <c r="AC16" s="6">
        <v>55</v>
      </c>
      <c r="AD16" s="6">
        <v>25</v>
      </c>
      <c r="AJ16">
        <f t="shared" si="1"/>
        <v>408</v>
      </c>
      <c r="AK16" s="6">
        <v>7.25</v>
      </c>
      <c r="AL16" s="3"/>
    </row>
    <row r="17" spans="1:38" ht="14.4" x14ac:dyDescent="0.3">
      <c r="A17" s="9" t="s">
        <v>56</v>
      </c>
      <c r="B17" s="9" t="s">
        <v>57</v>
      </c>
      <c r="C17" s="9" t="s">
        <v>399</v>
      </c>
      <c r="D17" s="9" t="s">
        <v>413</v>
      </c>
      <c r="E17" s="6" t="s">
        <v>401</v>
      </c>
      <c r="F17" s="6" t="s">
        <v>401</v>
      </c>
      <c r="G17" s="6" t="s">
        <v>401</v>
      </c>
      <c r="H17" s="6" t="s">
        <v>401</v>
      </c>
      <c r="I17" s="6" t="s">
        <v>401</v>
      </c>
      <c r="J17" s="6" t="s">
        <v>401</v>
      </c>
      <c r="O17" s="6" t="s">
        <v>401</v>
      </c>
      <c r="R17">
        <f t="shared" si="0"/>
        <v>7</v>
      </c>
      <c r="S17" s="6">
        <v>50</v>
      </c>
      <c r="T17" s="6">
        <v>5</v>
      </c>
      <c r="U17" s="6">
        <v>60</v>
      </c>
      <c r="V17" s="6">
        <v>0</v>
      </c>
      <c r="W17" s="6">
        <v>55</v>
      </c>
      <c r="X17" s="6">
        <v>5</v>
      </c>
      <c r="AJ17">
        <f t="shared" si="1"/>
        <v>175</v>
      </c>
      <c r="AK17" s="6">
        <v>6.5</v>
      </c>
      <c r="AL17" s="3"/>
    </row>
    <row r="18" spans="1:38" ht="14.4" x14ac:dyDescent="0.3">
      <c r="A18" s="9" t="s">
        <v>56</v>
      </c>
      <c r="B18" s="9" t="s">
        <v>57</v>
      </c>
      <c r="C18" s="9" t="s">
        <v>399</v>
      </c>
      <c r="D18" s="9" t="s">
        <v>414</v>
      </c>
      <c r="E18" s="6" t="s">
        <v>401</v>
      </c>
      <c r="F18" s="6" t="s">
        <v>401</v>
      </c>
      <c r="G18" s="6" t="s">
        <v>401</v>
      </c>
      <c r="H18" s="6" t="s">
        <v>401</v>
      </c>
      <c r="J18" s="6" t="s">
        <v>401</v>
      </c>
      <c r="L18" s="6" t="s">
        <v>401</v>
      </c>
      <c r="M18" s="6" t="s">
        <v>401</v>
      </c>
      <c r="N18" s="6" t="s">
        <v>401</v>
      </c>
      <c r="R18">
        <f t="shared" si="0"/>
        <v>8</v>
      </c>
      <c r="S18" s="6">
        <v>50</v>
      </c>
      <c r="T18" s="6">
        <v>8</v>
      </c>
      <c r="U18" s="6">
        <v>52</v>
      </c>
      <c r="V18" s="6">
        <v>5</v>
      </c>
      <c r="W18" s="6">
        <v>65</v>
      </c>
      <c r="X18" s="6">
        <v>35</v>
      </c>
      <c r="Y18" s="6">
        <v>35</v>
      </c>
      <c r="Z18" s="6">
        <v>0</v>
      </c>
      <c r="AC18" s="6">
        <v>55</v>
      </c>
      <c r="AD18" s="6">
        <v>20</v>
      </c>
      <c r="AJ18">
        <f t="shared" si="1"/>
        <v>325</v>
      </c>
      <c r="AK18" s="6">
        <v>7.25</v>
      </c>
      <c r="AL18" s="3"/>
    </row>
    <row r="19" spans="1:38" ht="14.4" x14ac:dyDescent="0.3">
      <c r="A19" s="9" t="s">
        <v>56</v>
      </c>
      <c r="B19" s="9" t="s">
        <v>57</v>
      </c>
      <c r="C19" s="9" t="s">
        <v>399</v>
      </c>
      <c r="D19" s="9" t="s">
        <v>415</v>
      </c>
      <c r="F19" s="6" t="s">
        <v>401</v>
      </c>
      <c r="G19" s="6" t="s">
        <v>401</v>
      </c>
      <c r="H19" s="6" t="s">
        <v>401</v>
      </c>
      <c r="I19" s="6" t="s">
        <v>401</v>
      </c>
      <c r="J19" s="6" t="s">
        <v>401</v>
      </c>
      <c r="K19" s="6" t="s">
        <v>401</v>
      </c>
      <c r="L19" s="6" t="s">
        <v>401</v>
      </c>
      <c r="M19" s="6" t="s">
        <v>401</v>
      </c>
      <c r="N19" s="6" t="s">
        <v>401</v>
      </c>
      <c r="O19" s="6" t="s">
        <v>401</v>
      </c>
      <c r="R19">
        <f t="shared" si="0"/>
        <v>10</v>
      </c>
      <c r="S19" s="6">
        <v>50</v>
      </c>
      <c r="T19" s="6">
        <v>15</v>
      </c>
      <c r="U19" s="6">
        <v>60</v>
      </c>
      <c r="V19" s="6">
        <v>30</v>
      </c>
      <c r="W19" s="6">
        <v>65</v>
      </c>
      <c r="X19" s="6">
        <v>5</v>
      </c>
      <c r="Y19" s="6">
        <v>45</v>
      </c>
      <c r="Z19" s="6">
        <v>5</v>
      </c>
      <c r="AA19" s="6">
        <v>60</v>
      </c>
      <c r="AB19" s="6">
        <v>30</v>
      </c>
      <c r="AC19" s="6">
        <v>55</v>
      </c>
      <c r="AD19" s="6">
        <v>30</v>
      </c>
      <c r="AE19" s="6">
        <v>50</v>
      </c>
      <c r="AF19" s="6">
        <v>10</v>
      </c>
      <c r="AG19" s="6">
        <v>50</v>
      </c>
      <c r="AH19" s="6">
        <v>10</v>
      </c>
      <c r="AJ19">
        <f t="shared" si="1"/>
        <v>570</v>
      </c>
      <c r="AK19" s="6">
        <v>7.25</v>
      </c>
      <c r="AL19" s="3"/>
    </row>
    <row r="20" spans="1:38" ht="14.4" x14ac:dyDescent="0.3">
      <c r="A20" s="9" t="s">
        <v>56</v>
      </c>
      <c r="B20" s="9" t="s">
        <v>57</v>
      </c>
      <c r="C20" s="9" t="s">
        <v>399</v>
      </c>
      <c r="D20" s="9" t="s">
        <v>416</v>
      </c>
      <c r="E20" s="6" t="s">
        <v>401</v>
      </c>
      <c r="F20" s="6" t="s">
        <v>401</v>
      </c>
      <c r="G20" s="6" t="s">
        <v>401</v>
      </c>
      <c r="H20" s="6" t="s">
        <v>401</v>
      </c>
      <c r="I20" s="6" t="s">
        <v>401</v>
      </c>
      <c r="J20" s="6" t="s">
        <v>401</v>
      </c>
      <c r="K20" s="6" t="s">
        <v>401</v>
      </c>
      <c r="L20" s="6" t="s">
        <v>401</v>
      </c>
      <c r="M20" s="6" t="s">
        <v>401</v>
      </c>
      <c r="R20">
        <f t="shared" si="0"/>
        <v>9</v>
      </c>
      <c r="S20" s="6">
        <v>50</v>
      </c>
      <c r="T20" s="6">
        <v>5</v>
      </c>
      <c r="U20" s="6">
        <v>60</v>
      </c>
      <c r="V20" s="6">
        <v>0</v>
      </c>
      <c r="W20" s="6">
        <v>65</v>
      </c>
      <c r="X20" s="6">
        <v>5</v>
      </c>
      <c r="Y20" s="6">
        <v>45</v>
      </c>
      <c r="Z20" s="6">
        <v>25</v>
      </c>
      <c r="AC20" s="6">
        <v>55</v>
      </c>
      <c r="AD20" s="6">
        <v>20</v>
      </c>
      <c r="AJ20">
        <f t="shared" si="1"/>
        <v>330</v>
      </c>
      <c r="AK20" s="6">
        <v>6.75</v>
      </c>
      <c r="AL20" s="3"/>
    </row>
    <row r="21" spans="1:38" ht="14.4" x14ac:dyDescent="0.3">
      <c r="A21" s="9" t="s">
        <v>56</v>
      </c>
      <c r="B21" s="9" t="s">
        <v>57</v>
      </c>
      <c r="C21" s="9" t="s">
        <v>399</v>
      </c>
      <c r="D21" s="9" t="s">
        <v>417</v>
      </c>
      <c r="G21" s="6" t="s">
        <v>401</v>
      </c>
      <c r="H21" s="6" t="s">
        <v>401</v>
      </c>
      <c r="I21" s="6" t="s">
        <v>401</v>
      </c>
      <c r="J21" s="6" t="s">
        <v>401</v>
      </c>
      <c r="L21" s="6" t="s">
        <v>401</v>
      </c>
      <c r="M21" s="6" t="s">
        <v>401</v>
      </c>
      <c r="R21">
        <f t="shared" si="0"/>
        <v>6</v>
      </c>
      <c r="S21" s="6">
        <v>50</v>
      </c>
      <c r="T21" s="6">
        <v>5</v>
      </c>
      <c r="U21" s="6">
        <v>50</v>
      </c>
      <c r="V21" s="6">
        <v>0</v>
      </c>
      <c r="W21" s="6">
        <v>55</v>
      </c>
      <c r="X21" s="6">
        <v>5</v>
      </c>
      <c r="AA21" s="6">
        <v>60</v>
      </c>
      <c r="AB21" s="6">
        <v>0</v>
      </c>
      <c r="AC21" s="6">
        <v>55</v>
      </c>
      <c r="AD21" s="6">
        <v>5</v>
      </c>
      <c r="AJ21">
        <f t="shared" si="1"/>
        <v>285</v>
      </c>
      <c r="AK21" s="239">
        <v>1.5</v>
      </c>
      <c r="AL21" s="4">
        <v>7.75</v>
      </c>
    </row>
    <row r="22" spans="1:38" ht="14.4" x14ac:dyDescent="0.3">
      <c r="A22" s="9" t="s">
        <v>56</v>
      </c>
      <c r="B22" s="9" t="s">
        <v>57</v>
      </c>
      <c r="C22" s="9" t="s">
        <v>399</v>
      </c>
      <c r="D22" s="9" t="s">
        <v>418</v>
      </c>
      <c r="E22" s="6" t="s">
        <v>401</v>
      </c>
      <c r="F22" s="6" t="s">
        <v>401</v>
      </c>
      <c r="G22" s="6" t="s">
        <v>401</v>
      </c>
      <c r="H22" s="6" t="s">
        <v>401</v>
      </c>
      <c r="I22" s="6" t="s">
        <v>401</v>
      </c>
      <c r="J22" s="6" t="s">
        <v>401</v>
      </c>
      <c r="K22" s="6" t="s">
        <v>401</v>
      </c>
      <c r="O22" s="6" t="s">
        <v>401</v>
      </c>
      <c r="R22">
        <f t="shared" si="0"/>
        <v>8</v>
      </c>
      <c r="S22" s="6">
        <v>50</v>
      </c>
      <c r="T22" s="6">
        <v>8</v>
      </c>
      <c r="U22" s="6">
        <v>60</v>
      </c>
      <c r="V22" s="6">
        <v>23</v>
      </c>
      <c r="W22" s="6">
        <v>58</v>
      </c>
      <c r="X22" s="6">
        <v>35</v>
      </c>
      <c r="Y22" s="6">
        <v>45</v>
      </c>
      <c r="Z22" s="6">
        <v>25</v>
      </c>
      <c r="AJ22">
        <f t="shared" si="1"/>
        <v>304</v>
      </c>
      <c r="AK22" s="6">
        <v>7</v>
      </c>
      <c r="AL22" s="3"/>
    </row>
    <row r="23" spans="1:38" ht="14.4" x14ac:dyDescent="0.3">
      <c r="A23" s="9" t="s">
        <v>56</v>
      </c>
      <c r="B23" s="9" t="s">
        <v>57</v>
      </c>
      <c r="C23" s="9" t="s">
        <v>399</v>
      </c>
      <c r="D23" s="9" t="s">
        <v>419</v>
      </c>
      <c r="E23" s="6" t="s">
        <v>401</v>
      </c>
      <c r="F23" s="6" t="s">
        <v>401</v>
      </c>
      <c r="G23" s="6" t="s">
        <v>401</v>
      </c>
      <c r="H23" s="6" t="s">
        <v>401</v>
      </c>
      <c r="J23" s="6" t="s">
        <v>401</v>
      </c>
      <c r="K23" s="6" t="s">
        <v>401</v>
      </c>
      <c r="O23" s="6" t="s">
        <v>401</v>
      </c>
      <c r="R23">
        <f t="shared" si="0"/>
        <v>7</v>
      </c>
      <c r="S23" s="6">
        <v>50</v>
      </c>
      <c r="T23" s="6">
        <v>5</v>
      </c>
      <c r="U23" s="6">
        <v>60</v>
      </c>
      <c r="V23" s="6">
        <v>5</v>
      </c>
      <c r="W23" s="6">
        <v>65</v>
      </c>
      <c r="X23" s="6">
        <v>30</v>
      </c>
      <c r="Y23" s="6">
        <v>45</v>
      </c>
      <c r="Z23" s="6">
        <v>25</v>
      </c>
      <c r="AJ23">
        <f t="shared" si="1"/>
        <v>285</v>
      </c>
      <c r="AK23" s="6">
        <v>4</v>
      </c>
      <c r="AL23" s="3"/>
    </row>
    <row r="24" spans="1:38" ht="14.4" x14ac:dyDescent="0.3">
      <c r="A24" s="9" t="s">
        <v>56</v>
      </c>
      <c r="B24" s="9" t="s">
        <v>57</v>
      </c>
      <c r="C24" s="9" t="s">
        <v>399</v>
      </c>
      <c r="D24" s="9" t="s">
        <v>420</v>
      </c>
      <c r="R24">
        <f t="shared" si="0"/>
        <v>0</v>
      </c>
      <c r="AJ24">
        <f t="shared" si="1"/>
        <v>0</v>
      </c>
      <c r="AL24" s="3"/>
    </row>
    <row r="25" spans="1:38" ht="14.4" x14ac:dyDescent="0.3">
      <c r="A25" s="9" t="s">
        <v>56</v>
      </c>
      <c r="B25" s="9" t="s">
        <v>57</v>
      </c>
      <c r="C25" s="9" t="s">
        <v>399</v>
      </c>
      <c r="D25" s="9" t="s">
        <v>421</v>
      </c>
      <c r="R25">
        <f t="shared" si="0"/>
        <v>0</v>
      </c>
      <c r="AJ25">
        <f t="shared" si="1"/>
        <v>0</v>
      </c>
      <c r="AL25" s="3"/>
    </row>
    <row r="26" spans="1:38" ht="14.4" x14ac:dyDescent="0.3">
      <c r="A26" s="9" t="s">
        <v>56</v>
      </c>
      <c r="B26" s="9" t="s">
        <v>57</v>
      </c>
      <c r="C26" s="9" t="s">
        <v>399</v>
      </c>
      <c r="D26" s="9" t="s">
        <v>422</v>
      </c>
      <c r="R26">
        <f t="shared" si="0"/>
        <v>0</v>
      </c>
      <c r="AJ26">
        <f t="shared" si="1"/>
        <v>0</v>
      </c>
      <c r="AL26" s="3"/>
    </row>
    <row r="27" spans="1:38" ht="14.4" x14ac:dyDescent="0.3">
      <c r="A27" s="9" t="s">
        <v>56</v>
      </c>
      <c r="B27" s="9" t="s">
        <v>57</v>
      </c>
      <c r="C27" s="9" t="s">
        <v>399</v>
      </c>
      <c r="D27" s="9" t="s">
        <v>423</v>
      </c>
      <c r="R27">
        <f t="shared" si="0"/>
        <v>0</v>
      </c>
      <c r="AJ27">
        <f t="shared" si="1"/>
        <v>0</v>
      </c>
      <c r="AL27" s="3"/>
    </row>
    <row r="28" spans="1:38" ht="14.4" x14ac:dyDescent="0.3">
      <c r="A28" s="9" t="s">
        <v>56</v>
      </c>
      <c r="B28" s="9" t="s">
        <v>57</v>
      </c>
      <c r="C28" s="9" t="s">
        <v>399</v>
      </c>
      <c r="D28" s="9" t="s">
        <v>424</v>
      </c>
      <c r="R28">
        <f t="shared" si="0"/>
        <v>0</v>
      </c>
      <c r="AJ28">
        <f t="shared" si="1"/>
        <v>0</v>
      </c>
      <c r="AL28" s="3"/>
    </row>
    <row r="29" spans="1:38" ht="14.4" x14ac:dyDescent="0.3">
      <c r="A29" s="9" t="s">
        <v>56</v>
      </c>
      <c r="B29" s="9" t="s">
        <v>57</v>
      </c>
      <c r="C29" s="9" t="s">
        <v>399</v>
      </c>
      <c r="D29" s="9" t="s">
        <v>425</v>
      </c>
      <c r="R29">
        <f t="shared" si="0"/>
        <v>0</v>
      </c>
      <c r="AJ29">
        <f t="shared" si="1"/>
        <v>0</v>
      </c>
      <c r="AL29" s="3"/>
    </row>
    <row r="30" spans="1:38" ht="14.4" x14ac:dyDescent="0.3">
      <c r="A30" s="9" t="s">
        <v>56</v>
      </c>
      <c r="B30" s="9" t="s">
        <v>57</v>
      </c>
      <c r="C30" s="9" t="s">
        <v>399</v>
      </c>
      <c r="D30" s="9" t="s">
        <v>426</v>
      </c>
      <c r="R30">
        <f t="shared" si="0"/>
        <v>0</v>
      </c>
      <c r="AJ30">
        <f t="shared" si="1"/>
        <v>0</v>
      </c>
      <c r="AL30" s="3"/>
    </row>
    <row r="31" spans="1:38" ht="14.4" x14ac:dyDescent="0.3">
      <c r="A31" s="9" t="s">
        <v>56</v>
      </c>
      <c r="B31" s="9" t="s">
        <v>57</v>
      </c>
      <c r="C31" s="9" t="s">
        <v>399</v>
      </c>
      <c r="D31" s="9" t="s">
        <v>427</v>
      </c>
      <c r="R31">
        <f t="shared" si="0"/>
        <v>0</v>
      </c>
      <c r="AJ31">
        <f t="shared" si="1"/>
        <v>0</v>
      </c>
      <c r="AL31" s="3"/>
    </row>
    <row r="32" spans="1:38" ht="14.4" x14ac:dyDescent="0.3">
      <c r="A32" s="9" t="s">
        <v>56</v>
      </c>
      <c r="B32" s="9" t="s">
        <v>57</v>
      </c>
      <c r="C32" s="9" t="s">
        <v>399</v>
      </c>
      <c r="D32" s="9" t="s">
        <v>428</v>
      </c>
      <c r="R32">
        <f t="shared" si="0"/>
        <v>0</v>
      </c>
      <c r="AJ32">
        <f t="shared" si="1"/>
        <v>0</v>
      </c>
      <c r="AL32" s="3"/>
    </row>
    <row r="33" spans="1:38" ht="14.4" x14ac:dyDescent="0.3">
      <c r="A33" s="9" t="s">
        <v>56</v>
      </c>
      <c r="B33" s="9" t="s">
        <v>57</v>
      </c>
      <c r="C33" s="9" t="s">
        <v>399</v>
      </c>
      <c r="D33" s="9" t="s">
        <v>429</v>
      </c>
      <c r="R33">
        <f t="shared" si="0"/>
        <v>0</v>
      </c>
      <c r="AJ33">
        <f t="shared" si="1"/>
        <v>0</v>
      </c>
      <c r="AL33" s="3"/>
    </row>
    <row r="34" spans="1:38" ht="14.4" x14ac:dyDescent="0.3">
      <c r="A34" s="9" t="s">
        <v>56</v>
      </c>
      <c r="B34" s="9" t="s">
        <v>57</v>
      </c>
      <c r="C34" s="9" t="s">
        <v>399</v>
      </c>
      <c r="D34" s="9" t="s">
        <v>430</v>
      </c>
      <c r="R34">
        <f t="shared" si="0"/>
        <v>0</v>
      </c>
      <c r="AJ34">
        <f t="shared" si="1"/>
        <v>0</v>
      </c>
      <c r="AL34" s="3"/>
    </row>
    <row r="35" spans="1:38" ht="14.4" x14ac:dyDescent="0.3">
      <c r="A35" s="9" t="s">
        <v>56</v>
      </c>
      <c r="B35" s="9" t="s">
        <v>57</v>
      </c>
      <c r="C35" s="9" t="s">
        <v>399</v>
      </c>
      <c r="D35" s="9" t="s">
        <v>431</v>
      </c>
      <c r="R35">
        <f t="shared" si="0"/>
        <v>0</v>
      </c>
      <c r="AJ35">
        <f t="shared" si="1"/>
        <v>0</v>
      </c>
      <c r="AL35" s="3"/>
    </row>
    <row r="36" spans="1:38" ht="14.4" x14ac:dyDescent="0.3">
      <c r="A36" s="9" t="s">
        <v>56</v>
      </c>
      <c r="B36" s="9" t="s">
        <v>57</v>
      </c>
      <c r="C36" s="9" t="s">
        <v>399</v>
      </c>
      <c r="D36" s="9" t="s">
        <v>432</v>
      </c>
      <c r="R36">
        <f t="shared" si="0"/>
        <v>0</v>
      </c>
      <c r="AJ36">
        <f t="shared" si="1"/>
        <v>0</v>
      </c>
      <c r="AL36" s="3"/>
    </row>
    <row r="37" spans="1:38" ht="14.4" x14ac:dyDescent="0.3">
      <c r="A37" s="9" t="s">
        <v>56</v>
      </c>
      <c r="B37" s="9" t="s">
        <v>57</v>
      </c>
      <c r="C37" s="9" t="s">
        <v>399</v>
      </c>
      <c r="D37" s="9" t="s">
        <v>433</v>
      </c>
      <c r="R37">
        <f t="shared" si="0"/>
        <v>0</v>
      </c>
      <c r="AJ37">
        <f t="shared" si="1"/>
        <v>0</v>
      </c>
      <c r="AL37" s="3"/>
    </row>
    <row r="38" spans="1:38" ht="14.4" x14ac:dyDescent="0.3">
      <c r="A38" s="9" t="s">
        <v>56</v>
      </c>
      <c r="B38" s="9" t="s">
        <v>57</v>
      </c>
      <c r="C38" s="6" t="s">
        <v>58</v>
      </c>
      <c r="D38" s="240" t="s">
        <v>434</v>
      </c>
      <c r="E38" s="6" t="s">
        <v>401</v>
      </c>
      <c r="F38" s="6" t="s">
        <v>401</v>
      </c>
      <c r="G38" s="6" t="s">
        <v>401</v>
      </c>
      <c r="H38" s="6" t="s">
        <v>401</v>
      </c>
      <c r="I38" s="6" t="s">
        <v>401</v>
      </c>
      <c r="J38" s="6" t="s">
        <v>401</v>
      </c>
      <c r="K38" s="6" t="s">
        <v>401</v>
      </c>
      <c r="L38" s="6" t="s">
        <v>401</v>
      </c>
      <c r="M38" s="6" t="s">
        <v>401</v>
      </c>
      <c r="R38">
        <f t="shared" si="0"/>
        <v>9</v>
      </c>
      <c r="S38" s="6">
        <v>50</v>
      </c>
      <c r="T38" s="6">
        <v>8</v>
      </c>
      <c r="U38" s="6">
        <v>60</v>
      </c>
      <c r="V38" s="6">
        <v>0</v>
      </c>
      <c r="W38" s="6">
        <v>65</v>
      </c>
      <c r="X38" s="6">
        <v>20</v>
      </c>
      <c r="Y38" s="6">
        <v>45</v>
      </c>
      <c r="Z38" s="6">
        <v>13</v>
      </c>
      <c r="AA38" s="6">
        <v>60</v>
      </c>
      <c r="AB38" s="6">
        <v>10</v>
      </c>
      <c r="AC38" s="6">
        <v>55</v>
      </c>
      <c r="AD38" s="6">
        <v>25</v>
      </c>
      <c r="AJ38">
        <f t="shared" si="1"/>
        <v>411</v>
      </c>
      <c r="AK38" s="6">
        <v>5</v>
      </c>
      <c r="AL38" s="3"/>
    </row>
    <row r="39" spans="1:38" ht="13.2" x14ac:dyDescent="0.25">
      <c r="AL39" s="3"/>
    </row>
    <row r="40" spans="1:38" ht="13.2" x14ac:dyDescent="0.25">
      <c r="AL40" s="3"/>
    </row>
    <row r="41" spans="1:38" ht="13.2" x14ac:dyDescent="0.25">
      <c r="AL41" s="3">
        <f>COUNTIF(AL5:AL38,"&gt;0")</f>
        <v>1</v>
      </c>
    </row>
    <row r="42" spans="1:38" ht="13.2" x14ac:dyDescent="0.25">
      <c r="AL42" s="3"/>
    </row>
    <row r="43" spans="1:38" ht="13.2" x14ac:dyDescent="0.25">
      <c r="AL43" s="3"/>
    </row>
    <row r="44" spans="1:38" ht="13.2" x14ac:dyDescent="0.25">
      <c r="AL44" s="3"/>
    </row>
    <row r="45" spans="1:38" ht="13.2" x14ac:dyDescent="0.25">
      <c r="AL45" s="3"/>
    </row>
    <row r="46" spans="1:38" ht="13.2" x14ac:dyDescent="0.25">
      <c r="AL46" s="3"/>
    </row>
    <row r="47" spans="1:38" ht="13.2" x14ac:dyDescent="0.25">
      <c r="AL47" s="3"/>
    </row>
    <row r="48" spans="1:38" ht="13.2" x14ac:dyDescent="0.25">
      <c r="AL48" s="3"/>
    </row>
    <row r="49" spans="38:38" ht="13.2" x14ac:dyDescent="0.25">
      <c r="AL49" s="3"/>
    </row>
    <row r="50" spans="38:38" ht="13.2" x14ac:dyDescent="0.25">
      <c r="AL50" s="3"/>
    </row>
    <row r="51" spans="38:38" ht="13.2" x14ac:dyDescent="0.25">
      <c r="AL51" s="3"/>
    </row>
    <row r="52" spans="38:38" ht="13.2" x14ac:dyDescent="0.25">
      <c r="AL52" s="3"/>
    </row>
    <row r="53" spans="38:38" ht="13.2" x14ac:dyDescent="0.25">
      <c r="AL53" s="3"/>
    </row>
    <row r="54" spans="38:38" ht="13.2" x14ac:dyDescent="0.25">
      <c r="AL54" s="3"/>
    </row>
    <row r="55" spans="38:38" ht="13.2" x14ac:dyDescent="0.25">
      <c r="AL55" s="3"/>
    </row>
    <row r="56" spans="38:38" ht="13.2" x14ac:dyDescent="0.25">
      <c r="AL56" s="3"/>
    </row>
    <row r="57" spans="38:38" ht="13.2" x14ac:dyDescent="0.25">
      <c r="AL57" s="3"/>
    </row>
    <row r="58" spans="38:38" ht="13.2" x14ac:dyDescent="0.25">
      <c r="AL58" s="3"/>
    </row>
    <row r="59" spans="38:38" ht="13.2" x14ac:dyDescent="0.25">
      <c r="AL59" s="3"/>
    </row>
    <row r="60" spans="38:38" ht="13.2" x14ac:dyDescent="0.25">
      <c r="AL60" s="3"/>
    </row>
    <row r="61" spans="38:38" ht="13.2" x14ac:dyDescent="0.25">
      <c r="AL61" s="3"/>
    </row>
    <row r="62" spans="38:38" ht="13.2" x14ac:dyDescent="0.25">
      <c r="AL62" s="3"/>
    </row>
    <row r="63" spans="38:38" ht="13.2" x14ac:dyDescent="0.25">
      <c r="AL63" s="3"/>
    </row>
    <row r="64" spans="38:38" ht="13.2" x14ac:dyDescent="0.25">
      <c r="AL64" s="3"/>
    </row>
    <row r="65" spans="38:38" ht="13.2" x14ac:dyDescent="0.25">
      <c r="AL65" s="3"/>
    </row>
    <row r="66" spans="38:38" ht="13.2" x14ac:dyDescent="0.25">
      <c r="AL66" s="3"/>
    </row>
    <row r="67" spans="38:38" ht="13.2" x14ac:dyDescent="0.25">
      <c r="AL67" s="3"/>
    </row>
    <row r="68" spans="38:38" ht="13.2" x14ac:dyDescent="0.25">
      <c r="AL68" s="3"/>
    </row>
    <row r="69" spans="38:38" ht="13.2" x14ac:dyDescent="0.25">
      <c r="AL69" s="3"/>
    </row>
    <row r="70" spans="38:38" ht="13.2" x14ac:dyDescent="0.25">
      <c r="AL70" s="3"/>
    </row>
    <row r="71" spans="38:38" ht="13.2" x14ac:dyDescent="0.25">
      <c r="AL71" s="3"/>
    </row>
    <row r="72" spans="38:38" ht="13.2" x14ac:dyDescent="0.25">
      <c r="AL72" s="3"/>
    </row>
    <row r="73" spans="38:38" ht="13.2" x14ac:dyDescent="0.25">
      <c r="AL73" s="3"/>
    </row>
    <row r="74" spans="38:38" ht="13.2" x14ac:dyDescent="0.25">
      <c r="AL74" s="3"/>
    </row>
    <row r="75" spans="38:38" ht="13.2" x14ac:dyDescent="0.25">
      <c r="AL75" s="3"/>
    </row>
    <row r="76" spans="38:38" ht="13.2" x14ac:dyDescent="0.25">
      <c r="AL76" s="3"/>
    </row>
    <row r="77" spans="38:38" ht="13.2" x14ac:dyDescent="0.25">
      <c r="AL77" s="3"/>
    </row>
    <row r="78" spans="38:38" ht="13.2" x14ac:dyDescent="0.25">
      <c r="AL78" s="3"/>
    </row>
    <row r="79" spans="38:38" ht="13.2" x14ac:dyDescent="0.25">
      <c r="AL79" s="3"/>
    </row>
    <row r="80" spans="38:38" ht="13.2" x14ac:dyDescent="0.25">
      <c r="AL80" s="3"/>
    </row>
    <row r="81" spans="38:38" ht="13.2" x14ac:dyDescent="0.25">
      <c r="AL81" s="3"/>
    </row>
    <row r="82" spans="38:38" ht="13.2" x14ac:dyDescent="0.25">
      <c r="AL82" s="3"/>
    </row>
    <row r="83" spans="38:38" ht="13.2" x14ac:dyDescent="0.25">
      <c r="AL83" s="3"/>
    </row>
    <row r="84" spans="38:38" ht="13.2" x14ac:dyDescent="0.25">
      <c r="AL84" s="3"/>
    </row>
    <row r="85" spans="38:38" ht="13.2" x14ac:dyDescent="0.25">
      <c r="AL85" s="3"/>
    </row>
    <row r="86" spans="38:38" ht="13.2" x14ac:dyDescent="0.25">
      <c r="AL86" s="3"/>
    </row>
    <row r="87" spans="38:38" ht="13.2" x14ac:dyDescent="0.25">
      <c r="AL87" s="3"/>
    </row>
    <row r="88" spans="38:38" ht="13.2" x14ac:dyDescent="0.25">
      <c r="AL88" s="3"/>
    </row>
    <row r="89" spans="38:38" ht="13.2" x14ac:dyDescent="0.25">
      <c r="AL89" s="3"/>
    </row>
    <row r="90" spans="38:38" ht="13.2" x14ac:dyDescent="0.25">
      <c r="AL90" s="3"/>
    </row>
    <row r="91" spans="38:38" ht="13.2" x14ac:dyDescent="0.25">
      <c r="AL91" s="3"/>
    </row>
    <row r="92" spans="38:38" ht="13.2" x14ac:dyDescent="0.25">
      <c r="AL92" s="3"/>
    </row>
    <row r="93" spans="38:38" ht="13.2" x14ac:dyDescent="0.25">
      <c r="AL93" s="3"/>
    </row>
    <row r="94" spans="38:38" ht="13.2" x14ac:dyDescent="0.25">
      <c r="AL94" s="3"/>
    </row>
    <row r="95" spans="38:38" ht="13.2" x14ac:dyDescent="0.25">
      <c r="AL95" s="3"/>
    </row>
    <row r="96" spans="38:38" ht="13.2" x14ac:dyDescent="0.25">
      <c r="AL96" s="3"/>
    </row>
    <row r="97" spans="38:38" ht="13.2" x14ac:dyDescent="0.25">
      <c r="AL97" s="3"/>
    </row>
    <row r="98" spans="38:38" ht="13.2" x14ac:dyDescent="0.25">
      <c r="AL98" s="3"/>
    </row>
    <row r="99" spans="38:38" ht="13.2" x14ac:dyDescent="0.25">
      <c r="AL99" s="3"/>
    </row>
    <row r="100" spans="38:38" ht="13.2" x14ac:dyDescent="0.25">
      <c r="AL100" s="3"/>
    </row>
    <row r="101" spans="38:38" ht="13.2" x14ac:dyDescent="0.25">
      <c r="AL101" s="3"/>
    </row>
    <row r="102" spans="38:38" ht="13.2" x14ac:dyDescent="0.25">
      <c r="AL102" s="3"/>
    </row>
    <row r="103" spans="38:38" ht="13.2" x14ac:dyDescent="0.25">
      <c r="AL103" s="3"/>
    </row>
    <row r="104" spans="38:38" ht="13.2" x14ac:dyDescent="0.25">
      <c r="AL104" s="3"/>
    </row>
    <row r="105" spans="38:38" ht="13.2" x14ac:dyDescent="0.25">
      <c r="AL105" s="3"/>
    </row>
    <row r="106" spans="38:38" ht="13.2" x14ac:dyDescent="0.25">
      <c r="AL106" s="3"/>
    </row>
    <row r="107" spans="38:38" ht="13.2" x14ac:dyDescent="0.25">
      <c r="AL107" s="3"/>
    </row>
    <row r="108" spans="38:38" ht="13.2" x14ac:dyDescent="0.25">
      <c r="AL108" s="3"/>
    </row>
    <row r="109" spans="38:38" ht="13.2" x14ac:dyDescent="0.25">
      <c r="AL109" s="3"/>
    </row>
    <row r="110" spans="38:38" ht="13.2" x14ac:dyDescent="0.25">
      <c r="AL110" s="3"/>
    </row>
    <row r="111" spans="38:38" ht="13.2" x14ac:dyDescent="0.25">
      <c r="AL111" s="3"/>
    </row>
    <row r="112" spans="38:38" ht="13.2" x14ac:dyDescent="0.25">
      <c r="AL112" s="3"/>
    </row>
    <row r="113" spans="38:38" ht="13.2" x14ac:dyDescent="0.25">
      <c r="AL113" s="3"/>
    </row>
    <row r="114" spans="38:38" ht="13.2" x14ac:dyDescent="0.25">
      <c r="AL114" s="3"/>
    </row>
    <row r="115" spans="38:38" ht="13.2" x14ac:dyDescent="0.25">
      <c r="AL115" s="3"/>
    </row>
    <row r="116" spans="38:38" ht="13.2" x14ac:dyDescent="0.25">
      <c r="AL116" s="3"/>
    </row>
    <row r="117" spans="38:38" ht="13.2" x14ac:dyDescent="0.25">
      <c r="AL117" s="3"/>
    </row>
    <row r="118" spans="38:38" ht="13.2" x14ac:dyDescent="0.25">
      <c r="AL118" s="3"/>
    </row>
    <row r="119" spans="38:38" ht="13.2" x14ac:dyDescent="0.25">
      <c r="AL119" s="3"/>
    </row>
    <row r="120" spans="38:38" ht="13.2" x14ac:dyDescent="0.25">
      <c r="AL120" s="3"/>
    </row>
    <row r="121" spans="38:38" ht="13.2" x14ac:dyDescent="0.25">
      <c r="AL121" s="3"/>
    </row>
    <row r="122" spans="38:38" ht="13.2" x14ac:dyDescent="0.25">
      <c r="AL122" s="3"/>
    </row>
    <row r="123" spans="38:38" ht="13.2" x14ac:dyDescent="0.25">
      <c r="AL123" s="3"/>
    </row>
    <row r="124" spans="38:38" ht="13.2" x14ac:dyDescent="0.25">
      <c r="AL124" s="3"/>
    </row>
    <row r="125" spans="38:38" ht="13.2" x14ac:dyDescent="0.25">
      <c r="AL125" s="3"/>
    </row>
    <row r="126" spans="38:38" ht="13.2" x14ac:dyDescent="0.25">
      <c r="AL126" s="3"/>
    </row>
    <row r="127" spans="38:38" ht="13.2" x14ac:dyDescent="0.25">
      <c r="AL127" s="3"/>
    </row>
    <row r="128" spans="38:38" ht="13.2" x14ac:dyDescent="0.25">
      <c r="AL128" s="3"/>
    </row>
    <row r="129" spans="38:38" ht="13.2" x14ac:dyDescent="0.25">
      <c r="AL129" s="3"/>
    </row>
    <row r="130" spans="38:38" ht="13.2" x14ac:dyDescent="0.25">
      <c r="AL130" s="3"/>
    </row>
    <row r="131" spans="38:38" ht="13.2" x14ac:dyDescent="0.25">
      <c r="AL131" s="3"/>
    </row>
    <row r="132" spans="38:38" ht="13.2" x14ac:dyDescent="0.25">
      <c r="AL132" s="3"/>
    </row>
    <row r="133" spans="38:38" ht="13.2" x14ac:dyDescent="0.25">
      <c r="AL133" s="3"/>
    </row>
    <row r="134" spans="38:38" ht="13.2" x14ac:dyDescent="0.25">
      <c r="AL134" s="3"/>
    </row>
    <row r="135" spans="38:38" ht="13.2" x14ac:dyDescent="0.25">
      <c r="AL135" s="3"/>
    </row>
    <row r="136" spans="38:38" ht="13.2" x14ac:dyDescent="0.25">
      <c r="AL136" s="3"/>
    </row>
    <row r="137" spans="38:38" ht="13.2" x14ac:dyDescent="0.25">
      <c r="AL137" s="3"/>
    </row>
    <row r="138" spans="38:38" ht="13.2" x14ac:dyDescent="0.25">
      <c r="AL138" s="3"/>
    </row>
    <row r="139" spans="38:38" ht="13.2" x14ac:dyDescent="0.25">
      <c r="AL139" s="3"/>
    </row>
    <row r="140" spans="38:38" ht="13.2" x14ac:dyDescent="0.25">
      <c r="AL140" s="3"/>
    </row>
    <row r="141" spans="38:38" ht="13.2" x14ac:dyDescent="0.25">
      <c r="AL141" s="3"/>
    </row>
    <row r="142" spans="38:38" ht="13.2" x14ac:dyDescent="0.25">
      <c r="AL142" s="3"/>
    </row>
    <row r="143" spans="38:38" ht="13.2" x14ac:dyDescent="0.25">
      <c r="AL143" s="3"/>
    </row>
    <row r="144" spans="38:38" ht="13.2" x14ac:dyDescent="0.25">
      <c r="AL144" s="3"/>
    </row>
    <row r="145" spans="38:38" ht="13.2" x14ac:dyDescent="0.25">
      <c r="AL145" s="3"/>
    </row>
    <row r="146" spans="38:38" ht="13.2" x14ac:dyDescent="0.25">
      <c r="AL146" s="3"/>
    </row>
    <row r="147" spans="38:38" ht="13.2" x14ac:dyDescent="0.25">
      <c r="AL147" s="3"/>
    </row>
    <row r="148" spans="38:38" ht="13.2" x14ac:dyDescent="0.25">
      <c r="AL148" s="3"/>
    </row>
    <row r="149" spans="38:38" ht="13.2" x14ac:dyDescent="0.25">
      <c r="AL149" s="3"/>
    </row>
    <row r="150" spans="38:38" ht="13.2" x14ac:dyDescent="0.25">
      <c r="AL150" s="3"/>
    </row>
    <row r="151" spans="38:38" ht="13.2" x14ac:dyDescent="0.25">
      <c r="AL151" s="3"/>
    </row>
    <row r="152" spans="38:38" ht="13.2" x14ac:dyDescent="0.25">
      <c r="AL152" s="3"/>
    </row>
    <row r="153" spans="38:38" ht="13.2" x14ac:dyDescent="0.25">
      <c r="AL153" s="3"/>
    </row>
    <row r="154" spans="38:38" ht="13.2" x14ac:dyDescent="0.25">
      <c r="AL154" s="3"/>
    </row>
    <row r="155" spans="38:38" ht="13.2" x14ac:dyDescent="0.25">
      <c r="AL155" s="3"/>
    </row>
    <row r="156" spans="38:38" ht="13.2" x14ac:dyDescent="0.25">
      <c r="AL156" s="3"/>
    </row>
    <row r="157" spans="38:38" ht="13.2" x14ac:dyDescent="0.25">
      <c r="AL157" s="3"/>
    </row>
    <row r="158" spans="38:38" ht="13.2" x14ac:dyDescent="0.25">
      <c r="AL158" s="3"/>
    </row>
    <row r="159" spans="38:38" ht="13.2" x14ac:dyDescent="0.25">
      <c r="AL159" s="3"/>
    </row>
    <row r="160" spans="38:38" ht="13.2" x14ac:dyDescent="0.25">
      <c r="AL160" s="3"/>
    </row>
    <row r="161" spans="38:38" ht="13.2" x14ac:dyDescent="0.25">
      <c r="AL161" s="3"/>
    </row>
    <row r="162" spans="38:38" ht="13.2" x14ac:dyDescent="0.25">
      <c r="AL162" s="3"/>
    </row>
    <row r="163" spans="38:38" ht="13.2" x14ac:dyDescent="0.25">
      <c r="AL163" s="3"/>
    </row>
    <row r="164" spans="38:38" ht="13.2" x14ac:dyDescent="0.25">
      <c r="AL164" s="3"/>
    </row>
    <row r="165" spans="38:38" ht="13.2" x14ac:dyDescent="0.25">
      <c r="AL165" s="3"/>
    </row>
    <row r="166" spans="38:38" ht="13.2" x14ac:dyDescent="0.25">
      <c r="AL166" s="3"/>
    </row>
    <row r="167" spans="38:38" ht="13.2" x14ac:dyDescent="0.25">
      <c r="AL167" s="3"/>
    </row>
    <row r="168" spans="38:38" ht="13.2" x14ac:dyDescent="0.25">
      <c r="AL168" s="3"/>
    </row>
    <row r="169" spans="38:38" ht="13.2" x14ac:dyDescent="0.25">
      <c r="AL169" s="3"/>
    </row>
    <row r="170" spans="38:38" ht="13.2" x14ac:dyDescent="0.25">
      <c r="AL170" s="3"/>
    </row>
    <row r="171" spans="38:38" ht="13.2" x14ac:dyDescent="0.25">
      <c r="AL171" s="3"/>
    </row>
    <row r="172" spans="38:38" ht="13.2" x14ac:dyDescent="0.25">
      <c r="AL172" s="3"/>
    </row>
    <row r="173" spans="38:38" ht="13.2" x14ac:dyDescent="0.25">
      <c r="AL173" s="3"/>
    </row>
    <row r="174" spans="38:38" ht="13.2" x14ac:dyDescent="0.25">
      <c r="AL174" s="3"/>
    </row>
    <row r="175" spans="38:38" ht="13.2" x14ac:dyDescent="0.25">
      <c r="AL175" s="3"/>
    </row>
    <row r="176" spans="38:38" ht="13.2" x14ac:dyDescent="0.25">
      <c r="AL176" s="3"/>
    </row>
    <row r="177" spans="38:38" ht="13.2" x14ac:dyDescent="0.25">
      <c r="AL177" s="3"/>
    </row>
    <row r="178" spans="38:38" ht="13.2" x14ac:dyDescent="0.25">
      <c r="AL178" s="3"/>
    </row>
    <row r="179" spans="38:38" ht="13.2" x14ac:dyDescent="0.25">
      <c r="AL179" s="3"/>
    </row>
    <row r="180" spans="38:38" ht="13.2" x14ac:dyDescent="0.25">
      <c r="AL180" s="3"/>
    </row>
    <row r="181" spans="38:38" ht="13.2" x14ac:dyDescent="0.25">
      <c r="AL181" s="3"/>
    </row>
    <row r="182" spans="38:38" ht="13.2" x14ac:dyDescent="0.25">
      <c r="AL182" s="3"/>
    </row>
    <row r="183" spans="38:38" ht="13.2" x14ac:dyDescent="0.25">
      <c r="AL183" s="3"/>
    </row>
    <row r="184" spans="38:38" ht="13.2" x14ac:dyDescent="0.25">
      <c r="AL184" s="3"/>
    </row>
    <row r="185" spans="38:38" ht="13.2" x14ac:dyDescent="0.25">
      <c r="AL185" s="3"/>
    </row>
    <row r="186" spans="38:38" ht="13.2" x14ac:dyDescent="0.25">
      <c r="AL186" s="3"/>
    </row>
    <row r="187" spans="38:38" ht="13.2" x14ac:dyDescent="0.25">
      <c r="AL187" s="3"/>
    </row>
    <row r="188" spans="38:38" ht="13.2" x14ac:dyDescent="0.25">
      <c r="AL188" s="3"/>
    </row>
    <row r="189" spans="38:38" ht="13.2" x14ac:dyDescent="0.25">
      <c r="AL189" s="3"/>
    </row>
    <row r="190" spans="38:38" ht="13.2" x14ac:dyDescent="0.25">
      <c r="AL190" s="3"/>
    </row>
    <row r="191" spans="38:38" ht="13.2" x14ac:dyDescent="0.25">
      <c r="AL191" s="3"/>
    </row>
    <row r="192" spans="38:38" ht="13.2" x14ac:dyDescent="0.25">
      <c r="AL192" s="3"/>
    </row>
    <row r="193" spans="38:38" ht="13.2" x14ac:dyDescent="0.25">
      <c r="AL193" s="3"/>
    </row>
    <row r="194" spans="38:38" ht="13.2" x14ac:dyDescent="0.25">
      <c r="AL194" s="3"/>
    </row>
    <row r="195" spans="38:38" ht="13.2" x14ac:dyDescent="0.25">
      <c r="AL195" s="3"/>
    </row>
    <row r="196" spans="38:38" ht="13.2" x14ac:dyDescent="0.25">
      <c r="AL196" s="3"/>
    </row>
    <row r="197" spans="38:38" ht="13.2" x14ac:dyDescent="0.25">
      <c r="AL197" s="3"/>
    </row>
    <row r="198" spans="38:38" ht="13.2" x14ac:dyDescent="0.25">
      <c r="AL198" s="3"/>
    </row>
    <row r="199" spans="38:38" ht="13.2" x14ac:dyDescent="0.25">
      <c r="AL199" s="3"/>
    </row>
    <row r="200" spans="38:38" ht="13.2" x14ac:dyDescent="0.25">
      <c r="AL200" s="3"/>
    </row>
    <row r="201" spans="38:38" ht="13.2" x14ac:dyDescent="0.25">
      <c r="AL201" s="3"/>
    </row>
    <row r="202" spans="38:38" ht="13.2" x14ac:dyDescent="0.25">
      <c r="AL202" s="3"/>
    </row>
    <row r="203" spans="38:38" ht="13.2" x14ac:dyDescent="0.25">
      <c r="AL203" s="3"/>
    </row>
    <row r="204" spans="38:38" ht="13.2" x14ac:dyDescent="0.25">
      <c r="AL204" s="3"/>
    </row>
    <row r="205" spans="38:38" ht="13.2" x14ac:dyDescent="0.25">
      <c r="AL205" s="3"/>
    </row>
    <row r="206" spans="38:38" ht="13.2" x14ac:dyDescent="0.25">
      <c r="AL206" s="3"/>
    </row>
    <row r="207" spans="38:38" ht="13.2" x14ac:dyDescent="0.25">
      <c r="AL207" s="3"/>
    </row>
    <row r="208" spans="38:38" ht="13.2" x14ac:dyDescent="0.25">
      <c r="AL208" s="3"/>
    </row>
    <row r="209" spans="38:38" ht="13.2" x14ac:dyDescent="0.25">
      <c r="AL209" s="3"/>
    </row>
    <row r="210" spans="38:38" ht="13.2" x14ac:dyDescent="0.25">
      <c r="AL210" s="3"/>
    </row>
    <row r="211" spans="38:38" ht="13.2" x14ac:dyDescent="0.25">
      <c r="AL211" s="3"/>
    </row>
    <row r="212" spans="38:38" ht="13.2" x14ac:dyDescent="0.25">
      <c r="AL212" s="3"/>
    </row>
    <row r="213" spans="38:38" ht="13.2" x14ac:dyDescent="0.25">
      <c r="AL213" s="3"/>
    </row>
    <row r="214" spans="38:38" ht="13.2" x14ac:dyDescent="0.25">
      <c r="AL214" s="3"/>
    </row>
    <row r="215" spans="38:38" ht="13.2" x14ac:dyDescent="0.25">
      <c r="AL215" s="3"/>
    </row>
    <row r="216" spans="38:38" ht="13.2" x14ac:dyDescent="0.25">
      <c r="AL216" s="3"/>
    </row>
    <row r="217" spans="38:38" ht="13.2" x14ac:dyDescent="0.25">
      <c r="AL217" s="3"/>
    </row>
    <row r="218" spans="38:38" ht="13.2" x14ac:dyDescent="0.25">
      <c r="AL218" s="3"/>
    </row>
    <row r="219" spans="38:38" ht="13.2" x14ac:dyDescent="0.25">
      <c r="AL219" s="3"/>
    </row>
    <row r="220" spans="38:38" ht="13.2" x14ac:dyDescent="0.25">
      <c r="AL220" s="3"/>
    </row>
    <row r="221" spans="38:38" ht="13.2" x14ac:dyDescent="0.25">
      <c r="AL221" s="3"/>
    </row>
    <row r="222" spans="38:38" ht="13.2" x14ac:dyDescent="0.25">
      <c r="AL222" s="3"/>
    </row>
    <row r="223" spans="38:38" ht="13.2" x14ac:dyDescent="0.25">
      <c r="AL223" s="3"/>
    </row>
    <row r="224" spans="38:38" ht="13.2" x14ac:dyDescent="0.25">
      <c r="AL224" s="3"/>
    </row>
    <row r="225" spans="38:38" ht="13.2" x14ac:dyDescent="0.25">
      <c r="AL225" s="3"/>
    </row>
    <row r="226" spans="38:38" ht="13.2" x14ac:dyDescent="0.25">
      <c r="AL226" s="3"/>
    </row>
    <row r="227" spans="38:38" ht="13.2" x14ac:dyDescent="0.25">
      <c r="AL227" s="3"/>
    </row>
    <row r="228" spans="38:38" ht="13.2" x14ac:dyDescent="0.25">
      <c r="AL228" s="3"/>
    </row>
    <row r="229" spans="38:38" ht="13.2" x14ac:dyDescent="0.25">
      <c r="AL229" s="3"/>
    </row>
    <row r="230" spans="38:38" ht="13.2" x14ac:dyDescent="0.25">
      <c r="AL230" s="3"/>
    </row>
    <row r="231" spans="38:38" ht="13.2" x14ac:dyDescent="0.25">
      <c r="AL231" s="3"/>
    </row>
    <row r="232" spans="38:38" ht="13.2" x14ac:dyDescent="0.25">
      <c r="AL232" s="3"/>
    </row>
    <row r="233" spans="38:38" ht="13.2" x14ac:dyDescent="0.25">
      <c r="AL233" s="3"/>
    </row>
    <row r="234" spans="38:38" ht="13.2" x14ac:dyDescent="0.25">
      <c r="AL234" s="3"/>
    </row>
    <row r="235" spans="38:38" ht="13.2" x14ac:dyDescent="0.25">
      <c r="AL235" s="3"/>
    </row>
    <row r="236" spans="38:38" ht="13.2" x14ac:dyDescent="0.25">
      <c r="AL236" s="3"/>
    </row>
    <row r="237" spans="38:38" ht="13.2" x14ac:dyDescent="0.25">
      <c r="AL237" s="3"/>
    </row>
    <row r="238" spans="38:38" ht="13.2" x14ac:dyDescent="0.25">
      <c r="AL238" s="3"/>
    </row>
    <row r="239" spans="38:38" ht="13.2" x14ac:dyDescent="0.25">
      <c r="AL239" s="3"/>
    </row>
    <row r="240" spans="38:38" ht="13.2" x14ac:dyDescent="0.25">
      <c r="AL240" s="3"/>
    </row>
    <row r="241" spans="38:38" ht="13.2" x14ac:dyDescent="0.25">
      <c r="AL241" s="3"/>
    </row>
    <row r="242" spans="38:38" ht="13.2" x14ac:dyDescent="0.25">
      <c r="AL242" s="3"/>
    </row>
    <row r="243" spans="38:38" ht="13.2" x14ac:dyDescent="0.25">
      <c r="AL243" s="3"/>
    </row>
    <row r="244" spans="38:38" ht="13.2" x14ac:dyDescent="0.25">
      <c r="AL244" s="3"/>
    </row>
    <row r="245" spans="38:38" ht="13.2" x14ac:dyDescent="0.25">
      <c r="AL245" s="3"/>
    </row>
    <row r="246" spans="38:38" ht="13.2" x14ac:dyDescent="0.25">
      <c r="AL246" s="3"/>
    </row>
    <row r="247" spans="38:38" ht="13.2" x14ac:dyDescent="0.25">
      <c r="AL247" s="3"/>
    </row>
    <row r="248" spans="38:38" ht="13.2" x14ac:dyDescent="0.25">
      <c r="AL248" s="3"/>
    </row>
    <row r="249" spans="38:38" ht="13.2" x14ac:dyDescent="0.25">
      <c r="AL249" s="3"/>
    </row>
    <row r="250" spans="38:38" ht="13.2" x14ac:dyDescent="0.25">
      <c r="AL250" s="3"/>
    </row>
    <row r="251" spans="38:38" ht="13.2" x14ac:dyDescent="0.25">
      <c r="AL251" s="3"/>
    </row>
    <row r="252" spans="38:38" ht="13.2" x14ac:dyDescent="0.25">
      <c r="AL252" s="3"/>
    </row>
    <row r="253" spans="38:38" ht="13.2" x14ac:dyDescent="0.25">
      <c r="AL253" s="3"/>
    </row>
    <row r="254" spans="38:38" ht="13.2" x14ac:dyDescent="0.25">
      <c r="AL254" s="3"/>
    </row>
    <row r="255" spans="38:38" ht="13.2" x14ac:dyDescent="0.25">
      <c r="AL255" s="3"/>
    </row>
    <row r="256" spans="38:38" ht="13.2" x14ac:dyDescent="0.25">
      <c r="AL256" s="3"/>
    </row>
    <row r="257" spans="38:38" ht="13.2" x14ac:dyDescent="0.25">
      <c r="AL257" s="3"/>
    </row>
    <row r="258" spans="38:38" ht="13.2" x14ac:dyDescent="0.25">
      <c r="AL258" s="3"/>
    </row>
    <row r="259" spans="38:38" ht="13.2" x14ac:dyDescent="0.25">
      <c r="AL259" s="3"/>
    </row>
    <row r="260" spans="38:38" ht="13.2" x14ac:dyDescent="0.25">
      <c r="AL260" s="3"/>
    </row>
    <row r="261" spans="38:38" ht="13.2" x14ac:dyDescent="0.25">
      <c r="AL261" s="3"/>
    </row>
    <row r="262" spans="38:38" ht="13.2" x14ac:dyDescent="0.25">
      <c r="AL262" s="3"/>
    </row>
    <row r="263" spans="38:38" ht="13.2" x14ac:dyDescent="0.25">
      <c r="AL263" s="3"/>
    </row>
    <row r="264" spans="38:38" ht="13.2" x14ac:dyDescent="0.25">
      <c r="AL264" s="3"/>
    </row>
    <row r="265" spans="38:38" ht="13.2" x14ac:dyDescent="0.25">
      <c r="AL265" s="3"/>
    </row>
    <row r="266" spans="38:38" ht="13.2" x14ac:dyDescent="0.25">
      <c r="AL266" s="3"/>
    </row>
    <row r="267" spans="38:38" ht="13.2" x14ac:dyDescent="0.25">
      <c r="AL267" s="3"/>
    </row>
    <row r="268" spans="38:38" ht="13.2" x14ac:dyDescent="0.25">
      <c r="AL268" s="3"/>
    </row>
    <row r="269" spans="38:38" ht="13.2" x14ac:dyDescent="0.25">
      <c r="AL269" s="3"/>
    </row>
    <row r="270" spans="38:38" ht="13.2" x14ac:dyDescent="0.25">
      <c r="AL270" s="3"/>
    </row>
    <row r="271" spans="38:38" ht="13.2" x14ac:dyDescent="0.25">
      <c r="AL271" s="3"/>
    </row>
    <row r="272" spans="38:38" ht="13.2" x14ac:dyDescent="0.25">
      <c r="AL272" s="3"/>
    </row>
    <row r="273" spans="38:38" ht="13.2" x14ac:dyDescent="0.25">
      <c r="AL273" s="3"/>
    </row>
    <row r="274" spans="38:38" ht="13.2" x14ac:dyDescent="0.25">
      <c r="AL274" s="3"/>
    </row>
    <row r="275" spans="38:38" ht="13.2" x14ac:dyDescent="0.25">
      <c r="AL275" s="3"/>
    </row>
    <row r="276" spans="38:38" ht="13.2" x14ac:dyDescent="0.25">
      <c r="AL276" s="3"/>
    </row>
    <row r="277" spans="38:38" ht="13.2" x14ac:dyDescent="0.25">
      <c r="AL277" s="3"/>
    </row>
    <row r="278" spans="38:38" ht="13.2" x14ac:dyDescent="0.25">
      <c r="AL278" s="3"/>
    </row>
    <row r="279" spans="38:38" ht="13.2" x14ac:dyDescent="0.25">
      <c r="AL279" s="3"/>
    </row>
    <row r="280" spans="38:38" ht="13.2" x14ac:dyDescent="0.25">
      <c r="AL280" s="3"/>
    </row>
    <row r="281" spans="38:38" ht="13.2" x14ac:dyDescent="0.25">
      <c r="AL281" s="3"/>
    </row>
    <row r="282" spans="38:38" ht="13.2" x14ac:dyDescent="0.25">
      <c r="AL282" s="3"/>
    </row>
    <row r="283" spans="38:38" ht="13.2" x14ac:dyDescent="0.25">
      <c r="AL283" s="3"/>
    </row>
    <row r="284" spans="38:38" ht="13.2" x14ac:dyDescent="0.25">
      <c r="AL284" s="3"/>
    </row>
    <row r="285" spans="38:38" ht="13.2" x14ac:dyDescent="0.25">
      <c r="AL285" s="3"/>
    </row>
    <row r="286" spans="38:38" ht="13.2" x14ac:dyDescent="0.25">
      <c r="AL286" s="3"/>
    </row>
    <row r="287" spans="38:38" ht="13.2" x14ac:dyDescent="0.25">
      <c r="AL287" s="3"/>
    </row>
    <row r="288" spans="38:38" ht="13.2" x14ac:dyDescent="0.25">
      <c r="AL288" s="3"/>
    </row>
    <row r="289" spans="38:38" ht="13.2" x14ac:dyDescent="0.25">
      <c r="AL289" s="3"/>
    </row>
    <row r="290" spans="38:38" ht="13.2" x14ac:dyDescent="0.25">
      <c r="AL290" s="3"/>
    </row>
    <row r="291" spans="38:38" ht="13.2" x14ac:dyDescent="0.25">
      <c r="AL291" s="3"/>
    </row>
    <row r="292" spans="38:38" ht="13.2" x14ac:dyDescent="0.25">
      <c r="AL292" s="3"/>
    </row>
    <row r="293" spans="38:38" ht="13.2" x14ac:dyDescent="0.25">
      <c r="AL293" s="3"/>
    </row>
    <row r="294" spans="38:38" ht="13.2" x14ac:dyDescent="0.25">
      <c r="AL294" s="3"/>
    </row>
    <row r="295" spans="38:38" ht="13.2" x14ac:dyDescent="0.25">
      <c r="AL295" s="3"/>
    </row>
    <row r="296" spans="38:38" ht="13.2" x14ac:dyDescent="0.25">
      <c r="AL296" s="3"/>
    </row>
    <row r="297" spans="38:38" ht="13.2" x14ac:dyDescent="0.25">
      <c r="AL297" s="3"/>
    </row>
    <row r="298" spans="38:38" ht="13.2" x14ac:dyDescent="0.25">
      <c r="AL298" s="3"/>
    </row>
    <row r="299" spans="38:38" ht="13.2" x14ac:dyDescent="0.25">
      <c r="AL299" s="3"/>
    </row>
    <row r="300" spans="38:38" ht="13.2" x14ac:dyDescent="0.25">
      <c r="AL300" s="3"/>
    </row>
    <row r="301" spans="38:38" ht="13.2" x14ac:dyDescent="0.25">
      <c r="AL301" s="3"/>
    </row>
    <row r="302" spans="38:38" ht="13.2" x14ac:dyDescent="0.25">
      <c r="AL302" s="3"/>
    </row>
    <row r="303" spans="38:38" ht="13.2" x14ac:dyDescent="0.25">
      <c r="AL303" s="3"/>
    </row>
    <row r="304" spans="38:38" ht="13.2" x14ac:dyDescent="0.25">
      <c r="AL304" s="3"/>
    </row>
    <row r="305" spans="38:38" ht="13.2" x14ac:dyDescent="0.25">
      <c r="AL305" s="3"/>
    </row>
    <row r="306" spans="38:38" ht="13.2" x14ac:dyDescent="0.25">
      <c r="AL306" s="3"/>
    </row>
    <row r="307" spans="38:38" ht="13.2" x14ac:dyDescent="0.25">
      <c r="AL307" s="3"/>
    </row>
    <row r="308" spans="38:38" ht="13.2" x14ac:dyDescent="0.25">
      <c r="AL308" s="3"/>
    </row>
    <row r="309" spans="38:38" ht="13.2" x14ac:dyDescent="0.25">
      <c r="AL309" s="3"/>
    </row>
    <row r="310" spans="38:38" ht="13.2" x14ac:dyDescent="0.25">
      <c r="AL310" s="3"/>
    </row>
    <row r="311" spans="38:38" ht="13.2" x14ac:dyDescent="0.25">
      <c r="AL311" s="3"/>
    </row>
    <row r="312" spans="38:38" ht="13.2" x14ac:dyDescent="0.25">
      <c r="AL312" s="3"/>
    </row>
    <row r="313" spans="38:38" ht="13.2" x14ac:dyDescent="0.25">
      <c r="AL313" s="3"/>
    </row>
    <row r="314" spans="38:38" ht="13.2" x14ac:dyDescent="0.25">
      <c r="AL314" s="3"/>
    </row>
    <row r="315" spans="38:38" ht="13.2" x14ac:dyDescent="0.25">
      <c r="AL315" s="3"/>
    </row>
    <row r="316" spans="38:38" ht="13.2" x14ac:dyDescent="0.25">
      <c r="AL316" s="3"/>
    </row>
    <row r="317" spans="38:38" ht="13.2" x14ac:dyDescent="0.25">
      <c r="AL317" s="3"/>
    </row>
    <row r="318" spans="38:38" ht="13.2" x14ac:dyDescent="0.25">
      <c r="AL318" s="3"/>
    </row>
    <row r="319" spans="38:38" ht="13.2" x14ac:dyDescent="0.25">
      <c r="AL319" s="3"/>
    </row>
    <row r="320" spans="38:38" ht="13.2" x14ac:dyDescent="0.25">
      <c r="AL320" s="3"/>
    </row>
    <row r="321" spans="38:38" ht="13.2" x14ac:dyDescent="0.25">
      <c r="AL321" s="3"/>
    </row>
    <row r="322" spans="38:38" ht="13.2" x14ac:dyDescent="0.25">
      <c r="AL322" s="3"/>
    </row>
    <row r="323" spans="38:38" ht="13.2" x14ac:dyDescent="0.25">
      <c r="AL323" s="3"/>
    </row>
    <row r="324" spans="38:38" ht="13.2" x14ac:dyDescent="0.25">
      <c r="AL324" s="3"/>
    </row>
    <row r="325" spans="38:38" ht="13.2" x14ac:dyDescent="0.25">
      <c r="AL325" s="3"/>
    </row>
    <row r="326" spans="38:38" ht="13.2" x14ac:dyDescent="0.25">
      <c r="AL326" s="3"/>
    </row>
    <row r="327" spans="38:38" ht="13.2" x14ac:dyDescent="0.25">
      <c r="AL327" s="3"/>
    </row>
    <row r="328" spans="38:38" ht="13.2" x14ac:dyDescent="0.25">
      <c r="AL328" s="3"/>
    </row>
    <row r="329" spans="38:38" ht="13.2" x14ac:dyDescent="0.25">
      <c r="AL329" s="3"/>
    </row>
    <row r="330" spans="38:38" ht="13.2" x14ac:dyDescent="0.25">
      <c r="AL330" s="3"/>
    </row>
    <row r="331" spans="38:38" ht="13.2" x14ac:dyDescent="0.25">
      <c r="AL331" s="3"/>
    </row>
    <row r="332" spans="38:38" ht="13.2" x14ac:dyDescent="0.25">
      <c r="AL332" s="3"/>
    </row>
    <row r="333" spans="38:38" ht="13.2" x14ac:dyDescent="0.25">
      <c r="AL333" s="3"/>
    </row>
    <row r="334" spans="38:38" ht="13.2" x14ac:dyDescent="0.25">
      <c r="AL334" s="3"/>
    </row>
    <row r="335" spans="38:38" ht="13.2" x14ac:dyDescent="0.25">
      <c r="AL335" s="3"/>
    </row>
    <row r="336" spans="38:38" ht="13.2" x14ac:dyDescent="0.25">
      <c r="AL336" s="3"/>
    </row>
    <row r="337" spans="38:38" ht="13.2" x14ac:dyDescent="0.25">
      <c r="AL337" s="3"/>
    </row>
    <row r="338" spans="38:38" ht="13.2" x14ac:dyDescent="0.25">
      <c r="AL338" s="3"/>
    </row>
    <row r="339" spans="38:38" ht="13.2" x14ac:dyDescent="0.25">
      <c r="AL339" s="3"/>
    </row>
    <row r="340" spans="38:38" ht="13.2" x14ac:dyDescent="0.25">
      <c r="AL340" s="3"/>
    </row>
    <row r="341" spans="38:38" ht="13.2" x14ac:dyDescent="0.25">
      <c r="AL341" s="3"/>
    </row>
    <row r="342" spans="38:38" ht="13.2" x14ac:dyDescent="0.25">
      <c r="AL342" s="3"/>
    </row>
    <row r="343" spans="38:38" ht="13.2" x14ac:dyDescent="0.25">
      <c r="AL343" s="3"/>
    </row>
    <row r="344" spans="38:38" ht="13.2" x14ac:dyDescent="0.25">
      <c r="AL344" s="3"/>
    </row>
    <row r="345" spans="38:38" ht="13.2" x14ac:dyDescent="0.25">
      <c r="AL345" s="3"/>
    </row>
    <row r="346" spans="38:38" ht="13.2" x14ac:dyDescent="0.25">
      <c r="AL346" s="3"/>
    </row>
    <row r="347" spans="38:38" ht="13.2" x14ac:dyDescent="0.25">
      <c r="AL347" s="3"/>
    </row>
    <row r="348" spans="38:38" ht="13.2" x14ac:dyDescent="0.25">
      <c r="AL348" s="3"/>
    </row>
    <row r="349" spans="38:38" ht="13.2" x14ac:dyDescent="0.25">
      <c r="AL349" s="3"/>
    </row>
    <row r="350" spans="38:38" ht="13.2" x14ac:dyDescent="0.25">
      <c r="AL350" s="3"/>
    </row>
    <row r="351" spans="38:38" ht="13.2" x14ac:dyDescent="0.25">
      <c r="AL351" s="3"/>
    </row>
    <row r="352" spans="38:38" ht="13.2" x14ac:dyDescent="0.25">
      <c r="AL352" s="3"/>
    </row>
    <row r="353" spans="38:38" ht="13.2" x14ac:dyDescent="0.25">
      <c r="AL353" s="3"/>
    </row>
    <row r="354" spans="38:38" ht="13.2" x14ac:dyDescent="0.25">
      <c r="AL354" s="3"/>
    </row>
    <row r="355" spans="38:38" ht="13.2" x14ac:dyDescent="0.25">
      <c r="AL355" s="3"/>
    </row>
    <row r="356" spans="38:38" ht="13.2" x14ac:dyDescent="0.25">
      <c r="AL356" s="3"/>
    </row>
    <row r="357" spans="38:38" ht="13.2" x14ac:dyDescent="0.25">
      <c r="AL357" s="3"/>
    </row>
    <row r="358" spans="38:38" ht="13.2" x14ac:dyDescent="0.25">
      <c r="AL358" s="3"/>
    </row>
    <row r="359" spans="38:38" ht="13.2" x14ac:dyDescent="0.25">
      <c r="AL359" s="3"/>
    </row>
    <row r="360" spans="38:38" ht="13.2" x14ac:dyDescent="0.25">
      <c r="AL360" s="3"/>
    </row>
    <row r="361" spans="38:38" ht="13.2" x14ac:dyDescent="0.25">
      <c r="AL361" s="3"/>
    </row>
    <row r="362" spans="38:38" ht="13.2" x14ac:dyDescent="0.25">
      <c r="AL362" s="3"/>
    </row>
    <row r="363" spans="38:38" ht="13.2" x14ac:dyDescent="0.25">
      <c r="AL363" s="3"/>
    </row>
    <row r="364" spans="38:38" ht="13.2" x14ac:dyDescent="0.25">
      <c r="AL364" s="3"/>
    </row>
    <row r="365" spans="38:38" ht="13.2" x14ac:dyDescent="0.25">
      <c r="AL365" s="3"/>
    </row>
    <row r="366" spans="38:38" ht="13.2" x14ac:dyDescent="0.25">
      <c r="AL366" s="3"/>
    </row>
    <row r="367" spans="38:38" ht="13.2" x14ac:dyDescent="0.25">
      <c r="AL367" s="3"/>
    </row>
    <row r="368" spans="38:38" ht="13.2" x14ac:dyDescent="0.25">
      <c r="AL368" s="3"/>
    </row>
    <row r="369" spans="38:38" ht="13.2" x14ac:dyDescent="0.25">
      <c r="AL369" s="3"/>
    </row>
    <row r="370" spans="38:38" ht="13.2" x14ac:dyDescent="0.25">
      <c r="AL370" s="3"/>
    </row>
    <row r="371" spans="38:38" ht="13.2" x14ac:dyDescent="0.25">
      <c r="AL371" s="3"/>
    </row>
    <row r="372" spans="38:38" ht="13.2" x14ac:dyDescent="0.25">
      <c r="AL372" s="3"/>
    </row>
    <row r="373" spans="38:38" ht="13.2" x14ac:dyDescent="0.25">
      <c r="AL373" s="3"/>
    </row>
    <row r="374" spans="38:38" ht="13.2" x14ac:dyDescent="0.25">
      <c r="AL374" s="3"/>
    </row>
    <row r="375" spans="38:38" ht="13.2" x14ac:dyDescent="0.25">
      <c r="AL375" s="3"/>
    </row>
    <row r="376" spans="38:38" ht="13.2" x14ac:dyDescent="0.25">
      <c r="AL376" s="3"/>
    </row>
    <row r="377" spans="38:38" ht="13.2" x14ac:dyDescent="0.25">
      <c r="AL377" s="3"/>
    </row>
    <row r="378" spans="38:38" ht="13.2" x14ac:dyDescent="0.25">
      <c r="AL378" s="3"/>
    </row>
    <row r="379" spans="38:38" ht="13.2" x14ac:dyDescent="0.25">
      <c r="AL379" s="3"/>
    </row>
    <row r="380" spans="38:38" ht="13.2" x14ac:dyDescent="0.25">
      <c r="AL380" s="3"/>
    </row>
    <row r="381" spans="38:38" ht="13.2" x14ac:dyDescent="0.25">
      <c r="AL381" s="3"/>
    </row>
    <row r="382" spans="38:38" ht="13.2" x14ac:dyDescent="0.25">
      <c r="AL382" s="3"/>
    </row>
    <row r="383" spans="38:38" ht="13.2" x14ac:dyDescent="0.25">
      <c r="AL383" s="3"/>
    </row>
    <row r="384" spans="38:38" ht="13.2" x14ac:dyDescent="0.25">
      <c r="AL384" s="3"/>
    </row>
    <row r="385" spans="38:38" ht="13.2" x14ac:dyDescent="0.25">
      <c r="AL385" s="3"/>
    </row>
    <row r="386" spans="38:38" ht="13.2" x14ac:dyDescent="0.25">
      <c r="AL386" s="3"/>
    </row>
    <row r="387" spans="38:38" ht="13.2" x14ac:dyDescent="0.25">
      <c r="AL387" s="3"/>
    </row>
    <row r="388" spans="38:38" ht="13.2" x14ac:dyDescent="0.25">
      <c r="AL388" s="3"/>
    </row>
    <row r="389" spans="38:38" ht="13.2" x14ac:dyDescent="0.25">
      <c r="AL389" s="3"/>
    </row>
    <row r="390" spans="38:38" ht="13.2" x14ac:dyDescent="0.25">
      <c r="AL390" s="3"/>
    </row>
    <row r="391" spans="38:38" ht="13.2" x14ac:dyDescent="0.25">
      <c r="AL391" s="3"/>
    </row>
    <row r="392" spans="38:38" ht="13.2" x14ac:dyDescent="0.25">
      <c r="AL392" s="3"/>
    </row>
    <row r="393" spans="38:38" ht="13.2" x14ac:dyDescent="0.25">
      <c r="AL393" s="3"/>
    </row>
    <row r="394" spans="38:38" ht="13.2" x14ac:dyDescent="0.25">
      <c r="AL394" s="3"/>
    </row>
    <row r="395" spans="38:38" ht="13.2" x14ac:dyDescent="0.25">
      <c r="AL395" s="3"/>
    </row>
    <row r="396" spans="38:38" ht="13.2" x14ac:dyDescent="0.25">
      <c r="AL396" s="3"/>
    </row>
    <row r="397" spans="38:38" ht="13.2" x14ac:dyDescent="0.25">
      <c r="AL397" s="3"/>
    </row>
    <row r="398" spans="38:38" ht="13.2" x14ac:dyDescent="0.25">
      <c r="AL398" s="3"/>
    </row>
    <row r="399" spans="38:38" ht="13.2" x14ac:dyDescent="0.25">
      <c r="AL399" s="3"/>
    </row>
    <row r="400" spans="38:38" ht="13.2" x14ac:dyDescent="0.25">
      <c r="AL400" s="3"/>
    </row>
    <row r="401" spans="38:38" ht="13.2" x14ac:dyDescent="0.25">
      <c r="AL401" s="3"/>
    </row>
    <row r="402" spans="38:38" ht="13.2" x14ac:dyDescent="0.25">
      <c r="AL402" s="3"/>
    </row>
    <row r="403" spans="38:38" ht="13.2" x14ac:dyDescent="0.25">
      <c r="AL403" s="3"/>
    </row>
    <row r="404" spans="38:38" ht="13.2" x14ac:dyDescent="0.25">
      <c r="AL404" s="3"/>
    </row>
    <row r="405" spans="38:38" ht="13.2" x14ac:dyDescent="0.25">
      <c r="AL405" s="3"/>
    </row>
    <row r="406" spans="38:38" ht="13.2" x14ac:dyDescent="0.25">
      <c r="AL406" s="3"/>
    </row>
    <row r="407" spans="38:38" ht="13.2" x14ac:dyDescent="0.25">
      <c r="AL407" s="3"/>
    </row>
    <row r="408" spans="38:38" ht="13.2" x14ac:dyDescent="0.25">
      <c r="AL408" s="3"/>
    </row>
    <row r="409" spans="38:38" ht="13.2" x14ac:dyDescent="0.25">
      <c r="AL409" s="3"/>
    </row>
    <row r="410" spans="38:38" ht="13.2" x14ac:dyDescent="0.25">
      <c r="AL410" s="3"/>
    </row>
    <row r="411" spans="38:38" ht="13.2" x14ac:dyDescent="0.25">
      <c r="AL411" s="3"/>
    </row>
    <row r="412" spans="38:38" ht="13.2" x14ac:dyDescent="0.25">
      <c r="AL412" s="3"/>
    </row>
    <row r="413" spans="38:38" ht="13.2" x14ac:dyDescent="0.25">
      <c r="AL413" s="3"/>
    </row>
    <row r="414" spans="38:38" ht="13.2" x14ac:dyDescent="0.25">
      <c r="AL414" s="3"/>
    </row>
    <row r="415" spans="38:38" ht="13.2" x14ac:dyDescent="0.25">
      <c r="AL415" s="3"/>
    </row>
    <row r="416" spans="38:38" ht="13.2" x14ac:dyDescent="0.25">
      <c r="AL416" s="3"/>
    </row>
    <row r="417" spans="38:38" ht="13.2" x14ac:dyDescent="0.25">
      <c r="AL417" s="3"/>
    </row>
    <row r="418" spans="38:38" ht="13.2" x14ac:dyDescent="0.25">
      <c r="AL418" s="3"/>
    </row>
    <row r="419" spans="38:38" ht="13.2" x14ac:dyDescent="0.25">
      <c r="AL419" s="3"/>
    </row>
    <row r="420" spans="38:38" ht="13.2" x14ac:dyDescent="0.25">
      <c r="AL420" s="3"/>
    </row>
    <row r="421" spans="38:38" ht="13.2" x14ac:dyDescent="0.25">
      <c r="AL421" s="3"/>
    </row>
    <row r="422" spans="38:38" ht="13.2" x14ac:dyDescent="0.25">
      <c r="AL422" s="3"/>
    </row>
  </sheetData>
  <mergeCells count="3">
    <mergeCell ref="E2:Q2"/>
    <mergeCell ref="S2:AH2"/>
    <mergeCell ref="AI2:A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aie8">
    <outlinePr summaryBelow="0" summaryRight="0"/>
  </sheetPr>
  <dimension ref="A1:AO423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.75" customHeight="1" x14ac:dyDescent="0.25"/>
  <cols>
    <col min="1" max="1" width="5.33203125" customWidth="1"/>
    <col min="2" max="2" width="5.88671875" customWidth="1"/>
    <col min="3" max="3" width="5.44140625" customWidth="1"/>
    <col min="4" max="4" width="42.88671875" customWidth="1"/>
    <col min="5" max="17" width="3.6640625" hidden="1" customWidth="1"/>
    <col min="18" max="18" width="13.109375" hidden="1" customWidth="1"/>
    <col min="19" max="34" width="4.44140625" customWidth="1"/>
    <col min="35" max="35" width="6.88671875" customWidth="1"/>
    <col min="36" max="36" width="19.44140625" customWidth="1"/>
    <col min="37" max="38" width="9.44140625" customWidth="1"/>
    <col min="39" max="39" width="13.44140625" customWidth="1"/>
    <col min="40" max="40" width="12" customWidth="1"/>
    <col min="41" max="41" width="14" customWidth="1"/>
  </cols>
  <sheetData>
    <row r="1" spans="1:41" ht="15.75" customHeight="1" x14ac:dyDescent="0.25">
      <c r="AI1" s="241"/>
      <c r="AL1" s="3"/>
    </row>
    <row r="2" spans="1:41" ht="15.75" customHeight="1" x14ac:dyDescent="0.25">
      <c r="E2" s="261" t="s">
        <v>15</v>
      </c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5" t="s">
        <v>16</v>
      </c>
      <c r="S2" s="261" t="s">
        <v>17</v>
      </c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7" t="s">
        <v>435</v>
      </c>
      <c r="AJ2" s="4" t="s">
        <v>19</v>
      </c>
      <c r="AK2" s="4" t="s">
        <v>20</v>
      </c>
      <c r="AL2" s="4" t="s">
        <v>21</v>
      </c>
      <c r="AM2" s="4" t="s">
        <v>22</v>
      </c>
      <c r="AN2" s="4" t="s">
        <v>23</v>
      </c>
      <c r="AO2" s="4" t="s">
        <v>24</v>
      </c>
    </row>
    <row r="3" spans="1:41" ht="15.75" customHeight="1" x14ac:dyDescent="0.25">
      <c r="C3" s="6" t="s">
        <v>25</v>
      </c>
      <c r="D3" s="6" t="s">
        <v>26</v>
      </c>
      <c r="E3" s="7" t="s">
        <v>27</v>
      </c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7" t="s">
        <v>39</v>
      </c>
      <c r="S3" s="7" t="s">
        <v>40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47</v>
      </c>
      <c r="AA3" s="7" t="s">
        <v>48</v>
      </c>
      <c r="AB3" s="7" t="s">
        <v>49</v>
      </c>
      <c r="AC3" s="7" t="s">
        <v>50</v>
      </c>
      <c r="AD3" s="7" t="s">
        <v>51</v>
      </c>
      <c r="AE3" s="7" t="s">
        <v>52</v>
      </c>
      <c r="AF3" s="7" t="s">
        <v>53</v>
      </c>
      <c r="AG3" s="7" t="s">
        <v>54</v>
      </c>
      <c r="AH3" s="7" t="s">
        <v>55</v>
      </c>
      <c r="AI3" s="262"/>
      <c r="AJ3" s="7"/>
      <c r="AK3" s="7"/>
      <c r="AL3" s="8"/>
      <c r="AM3" s="7"/>
      <c r="AN3" s="7"/>
      <c r="AO3" s="7"/>
    </row>
    <row r="4" spans="1:41" ht="15.75" customHeight="1" x14ac:dyDescent="0.25">
      <c r="E4" s="241"/>
      <c r="F4" s="241"/>
      <c r="G4" s="241"/>
      <c r="S4" s="241"/>
      <c r="T4" s="243"/>
      <c r="U4" s="243"/>
      <c r="V4" s="241"/>
      <c r="W4" s="241"/>
      <c r="X4" s="241"/>
      <c r="Y4" s="241"/>
      <c r="Z4" s="241"/>
      <c r="AI4" s="241"/>
      <c r="AL4" s="3"/>
    </row>
    <row r="5" spans="1:41" ht="14.4" x14ac:dyDescent="0.3">
      <c r="A5" s="9" t="s">
        <v>56</v>
      </c>
      <c r="B5" s="9" t="s">
        <v>436</v>
      </c>
      <c r="C5" s="9" t="s">
        <v>41</v>
      </c>
      <c r="D5" s="9" t="s">
        <v>437</v>
      </c>
      <c r="E5" s="243"/>
      <c r="F5" s="243"/>
      <c r="G5" s="242">
        <v>1</v>
      </c>
      <c r="H5" s="242">
        <v>1</v>
      </c>
      <c r="I5" s="242">
        <v>1</v>
      </c>
      <c r="J5" s="242">
        <v>1</v>
      </c>
      <c r="K5" s="242">
        <v>1</v>
      </c>
      <c r="L5" s="242">
        <v>1</v>
      </c>
      <c r="M5" s="243"/>
      <c r="N5" s="242">
        <v>1</v>
      </c>
      <c r="O5" s="242">
        <v>1</v>
      </c>
      <c r="S5" s="242">
        <v>35</v>
      </c>
      <c r="T5" s="243"/>
      <c r="U5" s="242">
        <v>10</v>
      </c>
      <c r="V5" s="243"/>
      <c r="W5" s="244">
        <v>65</v>
      </c>
      <c r="X5" s="242">
        <v>30</v>
      </c>
      <c r="Y5" s="242">
        <v>45</v>
      </c>
      <c r="Z5" s="242">
        <v>20</v>
      </c>
      <c r="AA5" s="242">
        <v>60</v>
      </c>
      <c r="AB5" s="243"/>
      <c r="AC5" s="242">
        <v>55</v>
      </c>
      <c r="AD5" s="242">
        <v>20</v>
      </c>
      <c r="AE5" s="243"/>
      <c r="AF5" s="243"/>
      <c r="AG5" s="242">
        <v>50</v>
      </c>
      <c r="AH5" s="242">
        <v>10</v>
      </c>
      <c r="AI5" s="245">
        <v>25</v>
      </c>
      <c r="AJ5">
        <f t="shared" ref="AJ5:AJ25" si="0">SUM(S5:AI5)</f>
        <v>425</v>
      </c>
      <c r="AK5" s="6">
        <v>4</v>
      </c>
      <c r="AL5" s="3"/>
    </row>
    <row r="6" spans="1:41" ht="14.4" x14ac:dyDescent="0.3">
      <c r="A6" s="9" t="s">
        <v>56</v>
      </c>
      <c r="B6" s="9" t="s">
        <v>436</v>
      </c>
      <c r="C6" s="9" t="s">
        <v>41</v>
      </c>
      <c r="D6" s="9" t="s">
        <v>438</v>
      </c>
      <c r="E6" s="242">
        <v>1</v>
      </c>
      <c r="F6" s="243"/>
      <c r="G6" s="242">
        <v>1</v>
      </c>
      <c r="H6" s="242">
        <v>1</v>
      </c>
      <c r="I6" s="242">
        <v>1</v>
      </c>
      <c r="J6" s="242">
        <v>1</v>
      </c>
      <c r="K6" s="242">
        <v>1</v>
      </c>
      <c r="L6" s="242">
        <v>1</v>
      </c>
      <c r="M6" s="243"/>
      <c r="N6" s="242">
        <v>1</v>
      </c>
      <c r="O6" s="242">
        <v>1</v>
      </c>
      <c r="S6" s="242">
        <v>50</v>
      </c>
      <c r="T6" s="242">
        <v>5</v>
      </c>
      <c r="U6" s="242">
        <v>60</v>
      </c>
      <c r="V6" s="242">
        <v>25</v>
      </c>
      <c r="W6" s="242">
        <v>65</v>
      </c>
      <c r="X6" s="243"/>
      <c r="Y6" s="242">
        <v>45</v>
      </c>
      <c r="Z6" s="243"/>
      <c r="AA6" s="242">
        <v>40</v>
      </c>
      <c r="AB6" s="243"/>
      <c r="AC6" s="243"/>
      <c r="AD6" s="243"/>
      <c r="AE6" s="243"/>
      <c r="AF6" s="243"/>
      <c r="AG6" s="243"/>
      <c r="AH6" s="243"/>
      <c r="AI6" s="241"/>
      <c r="AJ6">
        <f t="shared" si="0"/>
        <v>290</v>
      </c>
      <c r="AK6" s="6">
        <v>4.75</v>
      </c>
      <c r="AL6" s="3"/>
    </row>
    <row r="7" spans="1:41" ht="14.4" x14ac:dyDescent="0.3">
      <c r="A7" s="9" t="s">
        <v>56</v>
      </c>
      <c r="B7" s="9" t="s">
        <v>436</v>
      </c>
      <c r="C7" s="9" t="s">
        <v>41</v>
      </c>
      <c r="D7" s="9" t="s">
        <v>439</v>
      </c>
      <c r="E7" s="243"/>
      <c r="F7" s="243"/>
      <c r="G7" s="242">
        <v>1</v>
      </c>
      <c r="H7" s="242">
        <v>1</v>
      </c>
      <c r="I7" s="243"/>
      <c r="J7" s="242">
        <v>1</v>
      </c>
      <c r="K7" s="242">
        <v>1</v>
      </c>
      <c r="L7" s="242">
        <v>1</v>
      </c>
      <c r="M7" s="243"/>
      <c r="N7" s="242">
        <v>1</v>
      </c>
      <c r="O7" s="242">
        <v>1</v>
      </c>
      <c r="S7" s="242">
        <v>46</v>
      </c>
      <c r="T7" s="243"/>
      <c r="U7" s="242">
        <v>50</v>
      </c>
      <c r="V7" s="243"/>
      <c r="W7" s="243"/>
      <c r="X7" s="243"/>
      <c r="Y7" s="243"/>
      <c r="Z7" s="243"/>
      <c r="AA7" s="243"/>
      <c r="AB7" s="243"/>
      <c r="AC7" s="242">
        <v>55</v>
      </c>
      <c r="AD7" s="242">
        <v>15</v>
      </c>
      <c r="AE7" s="243"/>
      <c r="AF7" s="243"/>
      <c r="AG7" s="243"/>
      <c r="AH7" s="243"/>
      <c r="AI7" s="241"/>
      <c r="AJ7">
        <f t="shared" si="0"/>
        <v>166</v>
      </c>
      <c r="AK7" s="6">
        <v>5.25</v>
      </c>
      <c r="AL7" s="3"/>
    </row>
    <row r="8" spans="1:41" ht="14.4" x14ac:dyDescent="0.3">
      <c r="A8" s="9" t="s">
        <v>56</v>
      </c>
      <c r="B8" s="9" t="s">
        <v>57</v>
      </c>
      <c r="C8" s="9" t="s">
        <v>67</v>
      </c>
      <c r="D8" s="9" t="s">
        <v>440</v>
      </c>
      <c r="E8" s="242">
        <v>1</v>
      </c>
      <c r="F8" s="242">
        <v>1</v>
      </c>
      <c r="G8" s="242">
        <v>1</v>
      </c>
      <c r="H8" s="242">
        <v>1</v>
      </c>
      <c r="I8" s="242">
        <v>1</v>
      </c>
      <c r="J8" s="242">
        <v>1</v>
      </c>
      <c r="K8" s="242">
        <v>1</v>
      </c>
      <c r="L8" s="242">
        <v>1</v>
      </c>
      <c r="M8" s="243"/>
      <c r="N8" s="242">
        <v>1</v>
      </c>
      <c r="O8" s="242">
        <v>1</v>
      </c>
      <c r="S8" s="242">
        <v>50</v>
      </c>
      <c r="T8" s="246">
        <v>10</v>
      </c>
      <c r="U8" s="242">
        <v>60</v>
      </c>
      <c r="V8" s="242">
        <v>35</v>
      </c>
      <c r="W8" s="242">
        <v>65</v>
      </c>
      <c r="X8" s="242">
        <v>40</v>
      </c>
      <c r="Y8" s="242">
        <v>45</v>
      </c>
      <c r="Z8" s="242">
        <v>30</v>
      </c>
      <c r="AA8" s="242">
        <v>60</v>
      </c>
      <c r="AB8" s="242">
        <v>30</v>
      </c>
      <c r="AC8" s="242">
        <v>55</v>
      </c>
      <c r="AD8" s="242">
        <v>25</v>
      </c>
      <c r="AE8" s="242">
        <v>50</v>
      </c>
      <c r="AF8" s="242">
        <v>30</v>
      </c>
      <c r="AG8" s="242">
        <v>50</v>
      </c>
      <c r="AH8" s="242">
        <v>10</v>
      </c>
      <c r="AI8" s="245">
        <v>25</v>
      </c>
      <c r="AJ8">
        <f t="shared" si="0"/>
        <v>670</v>
      </c>
      <c r="AK8" s="6">
        <v>8.75</v>
      </c>
      <c r="AL8" s="3"/>
    </row>
    <row r="9" spans="1:41" ht="14.4" x14ac:dyDescent="0.3">
      <c r="A9" s="9" t="s">
        <v>56</v>
      </c>
      <c r="B9" s="9" t="s">
        <v>436</v>
      </c>
      <c r="C9" s="9" t="s">
        <v>41</v>
      </c>
      <c r="D9" s="9" t="s">
        <v>441</v>
      </c>
      <c r="E9" s="242">
        <v>1</v>
      </c>
      <c r="F9" s="242">
        <v>1</v>
      </c>
      <c r="G9" s="243"/>
      <c r="H9" s="242">
        <v>1</v>
      </c>
      <c r="I9" s="242">
        <v>1</v>
      </c>
      <c r="J9" s="242">
        <v>1</v>
      </c>
      <c r="K9" s="242">
        <v>1</v>
      </c>
      <c r="L9" s="242">
        <v>1</v>
      </c>
      <c r="M9" s="243"/>
      <c r="N9" s="242">
        <v>1</v>
      </c>
      <c r="O9" s="242">
        <v>1</v>
      </c>
      <c r="S9" s="242">
        <v>50</v>
      </c>
      <c r="T9" s="246">
        <v>5</v>
      </c>
      <c r="U9" s="242">
        <v>60</v>
      </c>
      <c r="V9" s="242">
        <v>25</v>
      </c>
      <c r="W9" s="242">
        <v>65</v>
      </c>
      <c r="X9" s="243"/>
      <c r="Y9" s="242">
        <v>45</v>
      </c>
      <c r="Z9" s="243"/>
      <c r="AA9" s="242">
        <v>40</v>
      </c>
      <c r="AB9" s="243"/>
      <c r="AC9" s="243"/>
      <c r="AD9" s="243"/>
      <c r="AE9" s="243"/>
      <c r="AF9" s="243"/>
      <c r="AG9" s="243"/>
      <c r="AH9" s="243"/>
      <c r="AI9" s="241"/>
      <c r="AJ9">
        <f t="shared" si="0"/>
        <v>290</v>
      </c>
      <c r="AK9" s="6">
        <v>6</v>
      </c>
      <c r="AL9" s="3"/>
    </row>
    <row r="10" spans="1:41" ht="14.4" x14ac:dyDescent="0.3">
      <c r="A10" s="9" t="s">
        <v>56</v>
      </c>
      <c r="B10" s="9" t="s">
        <v>436</v>
      </c>
      <c r="C10" s="9" t="s">
        <v>41</v>
      </c>
      <c r="D10" s="9" t="s">
        <v>442</v>
      </c>
      <c r="E10" s="242">
        <v>1</v>
      </c>
      <c r="F10" s="242">
        <v>1</v>
      </c>
      <c r="G10" s="242">
        <v>1</v>
      </c>
      <c r="H10" s="242">
        <v>1</v>
      </c>
      <c r="I10" s="242">
        <v>1</v>
      </c>
      <c r="J10" s="243"/>
      <c r="K10" s="243"/>
      <c r="L10" s="242">
        <v>1</v>
      </c>
      <c r="M10" s="243"/>
      <c r="N10" s="242">
        <v>1</v>
      </c>
      <c r="O10" s="243"/>
      <c r="S10" s="242">
        <v>50</v>
      </c>
      <c r="T10" s="246">
        <v>10</v>
      </c>
      <c r="U10" s="242">
        <v>60</v>
      </c>
      <c r="V10" s="243"/>
      <c r="W10" s="242">
        <v>65</v>
      </c>
      <c r="X10" s="243"/>
      <c r="Y10" s="242">
        <v>45</v>
      </c>
      <c r="Z10" s="243"/>
      <c r="AA10" s="243"/>
      <c r="AB10" s="243"/>
      <c r="AC10" s="242">
        <v>55</v>
      </c>
      <c r="AD10" s="243"/>
      <c r="AE10" s="243"/>
      <c r="AF10" s="243"/>
      <c r="AG10" s="243"/>
      <c r="AH10" s="243"/>
      <c r="AI10" s="241"/>
      <c r="AJ10">
        <f t="shared" si="0"/>
        <v>285</v>
      </c>
      <c r="AL10" s="4">
        <v>2.25</v>
      </c>
    </row>
    <row r="11" spans="1:41" ht="14.4" x14ac:dyDescent="0.3">
      <c r="A11" s="9" t="s">
        <v>56</v>
      </c>
      <c r="B11" s="9" t="s">
        <v>436</v>
      </c>
      <c r="C11" s="9" t="s">
        <v>41</v>
      </c>
      <c r="D11" s="9" t="s">
        <v>443</v>
      </c>
      <c r="E11" s="243"/>
      <c r="F11" s="243"/>
      <c r="G11" s="242">
        <v>1</v>
      </c>
      <c r="H11" s="242">
        <v>1</v>
      </c>
      <c r="I11" s="242">
        <v>1</v>
      </c>
      <c r="J11" s="242">
        <v>1</v>
      </c>
      <c r="K11" s="242">
        <v>1</v>
      </c>
      <c r="L11" s="242">
        <v>1</v>
      </c>
      <c r="M11" s="243"/>
      <c r="N11" s="242">
        <v>1</v>
      </c>
      <c r="O11" s="242">
        <v>1</v>
      </c>
      <c r="S11" s="242">
        <v>46</v>
      </c>
      <c r="T11" s="247"/>
      <c r="U11" s="242">
        <v>50</v>
      </c>
      <c r="V11" s="243"/>
      <c r="W11" s="243"/>
      <c r="X11" s="243"/>
      <c r="Y11" s="243"/>
      <c r="Z11" s="243"/>
      <c r="AA11" s="243"/>
      <c r="AB11" s="243"/>
      <c r="AC11" s="242">
        <v>55</v>
      </c>
      <c r="AD11" s="242">
        <v>15</v>
      </c>
      <c r="AE11" s="243"/>
      <c r="AF11" s="243"/>
      <c r="AG11" s="243"/>
      <c r="AH11" s="243"/>
      <c r="AI11" s="241"/>
      <c r="AJ11">
        <f t="shared" si="0"/>
        <v>166</v>
      </c>
      <c r="AK11" s="6">
        <v>3.25</v>
      </c>
      <c r="AL11" s="3"/>
    </row>
    <row r="12" spans="1:41" ht="14.4" x14ac:dyDescent="0.3">
      <c r="A12" s="9" t="s">
        <v>56</v>
      </c>
      <c r="B12" s="9" t="s">
        <v>436</v>
      </c>
      <c r="C12" s="9" t="s">
        <v>41</v>
      </c>
      <c r="D12" s="9" t="s">
        <v>444</v>
      </c>
      <c r="E12" s="242">
        <v>1</v>
      </c>
      <c r="F12" s="242">
        <v>1</v>
      </c>
      <c r="G12" s="242">
        <v>1</v>
      </c>
      <c r="H12" s="242">
        <v>1</v>
      </c>
      <c r="I12" s="243"/>
      <c r="J12" s="242">
        <v>1</v>
      </c>
      <c r="K12" s="242">
        <v>1</v>
      </c>
      <c r="L12" s="242">
        <v>1</v>
      </c>
      <c r="M12" s="243"/>
      <c r="N12" s="242">
        <v>1</v>
      </c>
      <c r="O12" s="242">
        <v>1</v>
      </c>
      <c r="S12" s="242">
        <v>50</v>
      </c>
      <c r="T12" s="246">
        <v>10</v>
      </c>
      <c r="U12" s="242">
        <v>45</v>
      </c>
      <c r="V12" s="243"/>
      <c r="W12" s="244">
        <v>65</v>
      </c>
      <c r="X12" s="242">
        <v>30</v>
      </c>
      <c r="Y12" s="242">
        <v>45</v>
      </c>
      <c r="Z12" s="242">
        <v>20</v>
      </c>
      <c r="AA12" s="242">
        <v>60</v>
      </c>
      <c r="AB12" s="243"/>
      <c r="AC12" s="242">
        <v>55</v>
      </c>
      <c r="AD12" s="242">
        <v>20</v>
      </c>
      <c r="AE12" s="243"/>
      <c r="AF12" s="243"/>
      <c r="AG12" s="242">
        <v>50</v>
      </c>
      <c r="AH12" s="242">
        <v>10</v>
      </c>
      <c r="AI12" s="245">
        <v>25</v>
      </c>
      <c r="AJ12">
        <f t="shared" si="0"/>
        <v>485</v>
      </c>
      <c r="AK12" s="6">
        <v>4.25</v>
      </c>
      <c r="AL12" s="3"/>
    </row>
    <row r="13" spans="1:41" ht="14.4" x14ac:dyDescent="0.3">
      <c r="A13" s="9" t="s">
        <v>56</v>
      </c>
      <c r="B13" s="9" t="s">
        <v>436</v>
      </c>
      <c r="C13" s="9" t="s">
        <v>41</v>
      </c>
      <c r="D13" s="9" t="s">
        <v>445</v>
      </c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S13" s="243"/>
      <c r="T13" s="247"/>
      <c r="U13" s="243"/>
      <c r="V13" s="243"/>
      <c r="W13" s="243"/>
      <c r="X13" s="243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241"/>
      <c r="AJ13">
        <f t="shared" si="0"/>
        <v>0</v>
      </c>
      <c r="AL13" s="3"/>
    </row>
    <row r="14" spans="1:41" ht="14.4" x14ac:dyDescent="0.3">
      <c r="A14" s="9" t="s">
        <v>56</v>
      </c>
      <c r="B14" s="9" t="s">
        <v>436</v>
      </c>
      <c r="C14" s="9" t="s">
        <v>41</v>
      </c>
      <c r="D14" s="9" t="s">
        <v>446</v>
      </c>
      <c r="E14" s="242">
        <v>1</v>
      </c>
      <c r="F14" s="242">
        <v>1</v>
      </c>
      <c r="G14" s="242">
        <v>1</v>
      </c>
      <c r="H14" s="242">
        <v>1</v>
      </c>
      <c r="I14" s="242">
        <v>1</v>
      </c>
      <c r="J14" s="242">
        <v>1</v>
      </c>
      <c r="K14" s="242">
        <v>1</v>
      </c>
      <c r="L14" s="242">
        <v>1</v>
      </c>
      <c r="M14" s="243"/>
      <c r="N14" s="242">
        <v>1</v>
      </c>
      <c r="O14" s="242">
        <v>1</v>
      </c>
      <c r="S14" s="242">
        <v>50</v>
      </c>
      <c r="T14" s="246">
        <v>10</v>
      </c>
      <c r="U14" s="242">
        <v>60</v>
      </c>
      <c r="V14" s="243"/>
      <c r="W14" s="242">
        <v>65</v>
      </c>
      <c r="X14" s="243"/>
      <c r="Y14" s="242">
        <v>45</v>
      </c>
      <c r="Z14" s="243"/>
      <c r="AA14" s="243"/>
      <c r="AB14" s="243"/>
      <c r="AC14" s="242">
        <v>55</v>
      </c>
      <c r="AD14" s="243"/>
      <c r="AE14" s="243"/>
      <c r="AF14" s="243"/>
      <c r="AG14" s="243"/>
      <c r="AH14" s="243"/>
      <c r="AI14" s="241"/>
      <c r="AJ14">
        <f t="shared" si="0"/>
        <v>285</v>
      </c>
      <c r="AK14" s="6">
        <v>6</v>
      </c>
      <c r="AL14" s="3"/>
    </row>
    <row r="15" spans="1:41" ht="14.4" x14ac:dyDescent="0.3">
      <c r="A15" s="9" t="s">
        <v>56</v>
      </c>
      <c r="B15" s="9" t="s">
        <v>436</v>
      </c>
      <c r="C15" s="9" t="s">
        <v>41</v>
      </c>
      <c r="D15" s="9" t="s">
        <v>447</v>
      </c>
      <c r="E15" s="242">
        <v>1</v>
      </c>
      <c r="F15" s="242">
        <v>1</v>
      </c>
      <c r="G15" s="242">
        <v>1</v>
      </c>
      <c r="H15" s="242">
        <v>1</v>
      </c>
      <c r="I15" s="242">
        <v>1</v>
      </c>
      <c r="J15" s="242">
        <v>1</v>
      </c>
      <c r="K15" s="242">
        <v>1</v>
      </c>
      <c r="L15" s="242">
        <v>1</v>
      </c>
      <c r="M15" s="243"/>
      <c r="N15" s="242">
        <v>1</v>
      </c>
      <c r="O15" s="242">
        <v>1</v>
      </c>
      <c r="S15" s="242">
        <v>50</v>
      </c>
      <c r="T15" s="246">
        <v>5</v>
      </c>
      <c r="U15" s="242">
        <v>60</v>
      </c>
      <c r="V15" s="242">
        <v>30</v>
      </c>
      <c r="W15" s="242">
        <v>65</v>
      </c>
      <c r="X15" s="242">
        <v>35</v>
      </c>
      <c r="Y15" s="242">
        <v>35</v>
      </c>
      <c r="Z15" s="242">
        <v>20</v>
      </c>
      <c r="AA15" s="243"/>
      <c r="AB15" s="243"/>
      <c r="AC15" s="243"/>
      <c r="AD15" s="243"/>
      <c r="AE15" s="243"/>
      <c r="AF15" s="243"/>
      <c r="AG15" s="243"/>
      <c r="AH15" s="243"/>
      <c r="AI15" s="241"/>
      <c r="AJ15">
        <f t="shared" si="0"/>
        <v>300</v>
      </c>
      <c r="AK15" s="6">
        <v>7</v>
      </c>
      <c r="AL15" s="3"/>
    </row>
    <row r="16" spans="1:41" ht="14.4" x14ac:dyDescent="0.3">
      <c r="A16" s="9" t="s">
        <v>56</v>
      </c>
      <c r="B16" s="9" t="s">
        <v>436</v>
      </c>
      <c r="C16" s="9" t="s">
        <v>41</v>
      </c>
      <c r="D16" s="9" t="s">
        <v>448</v>
      </c>
      <c r="E16" s="242">
        <v>1</v>
      </c>
      <c r="F16" s="242">
        <v>1</v>
      </c>
      <c r="G16" s="242">
        <v>1</v>
      </c>
      <c r="H16" s="242">
        <v>1</v>
      </c>
      <c r="I16" s="242">
        <v>1</v>
      </c>
      <c r="J16" s="242">
        <v>1</v>
      </c>
      <c r="K16" s="242">
        <v>1</v>
      </c>
      <c r="L16" s="242">
        <v>1</v>
      </c>
      <c r="M16" s="243"/>
      <c r="N16" s="242">
        <v>1</v>
      </c>
      <c r="O16" s="242">
        <v>1</v>
      </c>
      <c r="S16" s="242">
        <v>50</v>
      </c>
      <c r="T16" s="246">
        <v>5</v>
      </c>
      <c r="U16" s="242">
        <v>60</v>
      </c>
      <c r="V16" s="242">
        <v>30</v>
      </c>
      <c r="W16" s="242">
        <v>65</v>
      </c>
      <c r="X16" s="242">
        <v>35</v>
      </c>
      <c r="Y16" s="242">
        <v>35</v>
      </c>
      <c r="Z16" s="242">
        <v>20</v>
      </c>
      <c r="AA16" s="243"/>
      <c r="AB16" s="243"/>
      <c r="AC16" s="243"/>
      <c r="AD16" s="243"/>
      <c r="AE16" s="243"/>
      <c r="AF16" s="243"/>
      <c r="AG16" s="243"/>
      <c r="AH16" s="243"/>
      <c r="AI16" s="241"/>
      <c r="AJ16">
        <f t="shared" si="0"/>
        <v>300</v>
      </c>
      <c r="AK16" s="6">
        <v>8</v>
      </c>
      <c r="AL16" s="3"/>
    </row>
    <row r="17" spans="1:38" ht="14.4" x14ac:dyDescent="0.3">
      <c r="A17" s="9" t="s">
        <v>56</v>
      </c>
      <c r="B17" s="9" t="s">
        <v>436</v>
      </c>
      <c r="C17" s="9" t="s">
        <v>41</v>
      </c>
      <c r="D17" s="9" t="s">
        <v>449</v>
      </c>
      <c r="E17" s="242">
        <v>1</v>
      </c>
      <c r="F17" s="242">
        <v>1</v>
      </c>
      <c r="G17" s="242">
        <v>1</v>
      </c>
      <c r="H17" s="243"/>
      <c r="I17" s="242">
        <v>1</v>
      </c>
      <c r="J17" s="242">
        <v>1</v>
      </c>
      <c r="K17" s="242">
        <v>1</v>
      </c>
      <c r="L17" s="242">
        <v>1</v>
      </c>
      <c r="M17" s="243"/>
      <c r="N17" s="242">
        <v>1</v>
      </c>
      <c r="O17" s="242">
        <v>1</v>
      </c>
      <c r="S17" s="242">
        <v>50</v>
      </c>
      <c r="T17" s="246">
        <v>5</v>
      </c>
      <c r="U17" s="242">
        <v>60</v>
      </c>
      <c r="V17" s="242">
        <v>35</v>
      </c>
      <c r="W17" s="242">
        <v>65</v>
      </c>
      <c r="X17" s="242">
        <v>35</v>
      </c>
      <c r="Y17" s="242">
        <v>45</v>
      </c>
      <c r="Z17" s="242">
        <v>30</v>
      </c>
      <c r="AA17" s="242">
        <v>60</v>
      </c>
      <c r="AB17" s="242">
        <v>15</v>
      </c>
      <c r="AC17" s="242">
        <v>55</v>
      </c>
      <c r="AD17" s="242">
        <v>25</v>
      </c>
      <c r="AE17" s="242">
        <v>50</v>
      </c>
      <c r="AF17" s="242">
        <v>15</v>
      </c>
      <c r="AG17" s="242">
        <v>50</v>
      </c>
      <c r="AH17" s="242">
        <v>10</v>
      </c>
      <c r="AI17" s="245">
        <v>30</v>
      </c>
      <c r="AJ17">
        <f t="shared" si="0"/>
        <v>635</v>
      </c>
      <c r="AK17" s="6">
        <v>7.25</v>
      </c>
      <c r="AL17" s="3"/>
    </row>
    <row r="18" spans="1:38" ht="14.4" x14ac:dyDescent="0.3">
      <c r="A18" s="9" t="s">
        <v>56</v>
      </c>
      <c r="B18" s="9" t="s">
        <v>436</v>
      </c>
      <c r="C18" s="9" t="s">
        <v>41</v>
      </c>
      <c r="D18" s="9" t="s">
        <v>450</v>
      </c>
      <c r="E18" s="242">
        <v>1</v>
      </c>
      <c r="F18" s="242">
        <v>1</v>
      </c>
      <c r="G18" s="242">
        <v>1</v>
      </c>
      <c r="H18" s="242">
        <v>1</v>
      </c>
      <c r="I18" s="243"/>
      <c r="J18" s="242">
        <v>1</v>
      </c>
      <c r="K18" s="242">
        <v>1</v>
      </c>
      <c r="L18" s="242">
        <v>1</v>
      </c>
      <c r="M18" s="243"/>
      <c r="N18" s="242">
        <v>1</v>
      </c>
      <c r="O18" s="242">
        <v>1</v>
      </c>
      <c r="S18" s="242">
        <v>50</v>
      </c>
      <c r="T18" s="246">
        <v>5</v>
      </c>
      <c r="U18" s="242">
        <v>60</v>
      </c>
      <c r="V18" s="243"/>
      <c r="W18" s="242">
        <v>45</v>
      </c>
      <c r="X18" s="243"/>
      <c r="Y18" s="242">
        <v>45</v>
      </c>
      <c r="Z18" s="243"/>
      <c r="AA18" s="248"/>
      <c r="AB18" s="248"/>
      <c r="AC18" s="242">
        <v>55</v>
      </c>
      <c r="AD18" s="243"/>
      <c r="AE18" s="242">
        <v>50</v>
      </c>
      <c r="AF18" s="243"/>
      <c r="AG18" s="242">
        <v>50</v>
      </c>
      <c r="AH18" s="242">
        <v>5</v>
      </c>
      <c r="AI18" s="245">
        <v>15</v>
      </c>
      <c r="AJ18">
        <f t="shared" si="0"/>
        <v>380</v>
      </c>
      <c r="AK18" s="6">
        <v>4.5</v>
      </c>
      <c r="AL18" s="3"/>
    </row>
    <row r="19" spans="1:38" ht="14.4" x14ac:dyDescent="0.3">
      <c r="A19" s="9" t="s">
        <v>56</v>
      </c>
      <c r="B19" s="9" t="s">
        <v>436</v>
      </c>
      <c r="C19" s="9" t="s">
        <v>41</v>
      </c>
      <c r="D19" s="9" t="s">
        <v>451</v>
      </c>
      <c r="E19" s="242">
        <v>1</v>
      </c>
      <c r="F19" s="242">
        <v>1</v>
      </c>
      <c r="G19" s="242">
        <v>1</v>
      </c>
      <c r="H19" s="242">
        <v>1</v>
      </c>
      <c r="I19" s="242">
        <v>1</v>
      </c>
      <c r="J19" s="242">
        <v>1</v>
      </c>
      <c r="K19" s="242">
        <v>1</v>
      </c>
      <c r="L19" s="242">
        <v>1</v>
      </c>
      <c r="M19" s="243"/>
      <c r="N19" s="242">
        <v>1</v>
      </c>
      <c r="O19" s="242">
        <v>1</v>
      </c>
      <c r="S19" s="242">
        <v>50</v>
      </c>
      <c r="T19" s="246">
        <v>5</v>
      </c>
      <c r="U19" s="242">
        <v>38</v>
      </c>
      <c r="V19" s="243"/>
      <c r="W19" s="242">
        <v>65</v>
      </c>
      <c r="X19" s="242">
        <v>5</v>
      </c>
      <c r="Y19" s="242">
        <v>45</v>
      </c>
      <c r="Z19" s="243"/>
      <c r="AA19" s="248"/>
      <c r="AB19" s="248"/>
      <c r="AC19" s="242">
        <v>30</v>
      </c>
      <c r="AD19" s="243"/>
      <c r="AE19" s="242">
        <v>50</v>
      </c>
      <c r="AF19" s="243"/>
      <c r="AG19" s="243"/>
      <c r="AH19" s="243"/>
      <c r="AI19" s="241"/>
      <c r="AJ19">
        <f t="shared" si="0"/>
        <v>288</v>
      </c>
      <c r="AK19" s="6">
        <v>6.25</v>
      </c>
      <c r="AL19" s="3"/>
    </row>
    <row r="20" spans="1:38" ht="14.4" x14ac:dyDescent="0.3">
      <c r="A20" s="9" t="s">
        <v>56</v>
      </c>
      <c r="B20" s="9" t="s">
        <v>436</v>
      </c>
      <c r="C20" s="9" t="s">
        <v>41</v>
      </c>
      <c r="D20" s="9" t="s">
        <v>452</v>
      </c>
      <c r="E20" s="242">
        <v>1</v>
      </c>
      <c r="F20" s="242">
        <v>1</v>
      </c>
      <c r="G20" s="242">
        <v>1</v>
      </c>
      <c r="H20" s="242">
        <v>1</v>
      </c>
      <c r="I20" s="242">
        <v>1</v>
      </c>
      <c r="J20" s="243"/>
      <c r="K20" s="243"/>
      <c r="L20" s="242">
        <v>1</v>
      </c>
      <c r="M20" s="243"/>
      <c r="N20" s="242">
        <v>1</v>
      </c>
      <c r="O20" s="243"/>
      <c r="S20" s="242">
        <v>50</v>
      </c>
      <c r="T20" s="246">
        <v>5</v>
      </c>
      <c r="U20" s="242">
        <v>60</v>
      </c>
      <c r="V20" s="243"/>
      <c r="W20" s="242">
        <v>45</v>
      </c>
      <c r="X20" s="243"/>
      <c r="Y20" s="242">
        <v>45</v>
      </c>
      <c r="Z20" s="243"/>
      <c r="AA20" s="248"/>
      <c r="AB20" s="248"/>
      <c r="AC20" s="242">
        <v>55</v>
      </c>
      <c r="AD20" s="243"/>
      <c r="AE20" s="242">
        <v>50</v>
      </c>
      <c r="AF20" s="243"/>
      <c r="AG20" s="242">
        <v>50</v>
      </c>
      <c r="AH20" s="242">
        <v>5</v>
      </c>
      <c r="AI20" s="245">
        <v>15</v>
      </c>
      <c r="AJ20">
        <f t="shared" si="0"/>
        <v>380</v>
      </c>
      <c r="AK20" s="6">
        <v>7</v>
      </c>
      <c r="AL20" s="3"/>
    </row>
    <row r="21" spans="1:38" ht="14.4" x14ac:dyDescent="0.3">
      <c r="A21" s="9" t="s">
        <v>56</v>
      </c>
      <c r="B21" s="9" t="s">
        <v>436</v>
      </c>
      <c r="C21" s="9" t="s">
        <v>41</v>
      </c>
      <c r="D21" s="9" t="s">
        <v>278</v>
      </c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3"/>
      <c r="S21" s="243"/>
      <c r="T21" s="247"/>
      <c r="U21" s="243"/>
      <c r="V21" s="243"/>
      <c r="W21" s="243"/>
      <c r="X21" s="243"/>
      <c r="Y21" s="243"/>
      <c r="Z21" s="243"/>
      <c r="AA21" s="248"/>
      <c r="AB21" s="248"/>
      <c r="AC21" s="243"/>
      <c r="AD21" s="243"/>
      <c r="AE21" s="243"/>
      <c r="AF21" s="243"/>
      <c r="AG21" s="243"/>
      <c r="AH21" s="243"/>
      <c r="AI21" s="241"/>
      <c r="AJ21">
        <f t="shared" si="0"/>
        <v>0</v>
      </c>
      <c r="AK21" s="6">
        <v>4</v>
      </c>
      <c r="AL21" s="3"/>
    </row>
    <row r="22" spans="1:38" ht="14.4" x14ac:dyDescent="0.3">
      <c r="A22" s="9" t="s">
        <v>56</v>
      </c>
      <c r="B22" s="9" t="s">
        <v>436</v>
      </c>
      <c r="C22" s="9" t="s">
        <v>41</v>
      </c>
      <c r="D22" s="9" t="s">
        <v>453</v>
      </c>
      <c r="E22" s="242">
        <v>1</v>
      </c>
      <c r="F22" s="242">
        <v>1</v>
      </c>
      <c r="G22" s="242">
        <v>1</v>
      </c>
      <c r="H22" s="242">
        <v>1</v>
      </c>
      <c r="I22" s="242">
        <v>1</v>
      </c>
      <c r="J22" s="242">
        <v>1</v>
      </c>
      <c r="K22" s="242">
        <v>1</v>
      </c>
      <c r="L22" s="242">
        <v>1</v>
      </c>
      <c r="M22" s="243"/>
      <c r="N22" s="242">
        <v>1</v>
      </c>
      <c r="O22" s="242">
        <v>1</v>
      </c>
      <c r="S22" s="242">
        <v>50</v>
      </c>
      <c r="T22" s="246">
        <v>5</v>
      </c>
      <c r="U22" s="242">
        <v>60</v>
      </c>
      <c r="V22" s="242">
        <v>30</v>
      </c>
      <c r="W22" s="242">
        <v>65</v>
      </c>
      <c r="X22" s="242">
        <v>35</v>
      </c>
      <c r="Y22" s="242">
        <v>45</v>
      </c>
      <c r="Z22" s="242">
        <v>25</v>
      </c>
      <c r="AA22" s="242">
        <v>60</v>
      </c>
      <c r="AB22" s="242">
        <v>25</v>
      </c>
      <c r="AC22" s="242">
        <v>55</v>
      </c>
      <c r="AD22" s="242">
        <v>20</v>
      </c>
      <c r="AE22" s="242">
        <v>50</v>
      </c>
      <c r="AF22" s="243"/>
      <c r="AG22" s="243"/>
      <c r="AH22" s="243"/>
      <c r="AI22" s="245">
        <v>5</v>
      </c>
      <c r="AJ22">
        <f t="shared" si="0"/>
        <v>530</v>
      </c>
      <c r="AK22" s="6">
        <v>8</v>
      </c>
      <c r="AL22" s="3"/>
    </row>
    <row r="23" spans="1:38" ht="14.4" x14ac:dyDescent="0.3">
      <c r="A23" s="9" t="s">
        <v>56</v>
      </c>
      <c r="B23" s="9" t="s">
        <v>436</v>
      </c>
      <c r="C23" s="9" t="s">
        <v>41</v>
      </c>
      <c r="D23" s="9" t="s">
        <v>454</v>
      </c>
      <c r="E23" s="242">
        <v>1</v>
      </c>
      <c r="F23" s="242">
        <v>1</v>
      </c>
      <c r="G23" s="242">
        <v>1</v>
      </c>
      <c r="H23" s="242">
        <v>1</v>
      </c>
      <c r="I23" s="242">
        <v>1</v>
      </c>
      <c r="J23" s="242">
        <v>1</v>
      </c>
      <c r="K23" s="242">
        <v>1</v>
      </c>
      <c r="L23" s="242">
        <v>1</v>
      </c>
      <c r="M23" s="243"/>
      <c r="N23" s="242">
        <v>1</v>
      </c>
      <c r="O23" s="242">
        <v>1</v>
      </c>
      <c r="S23" s="242">
        <v>50</v>
      </c>
      <c r="T23" s="246">
        <v>5</v>
      </c>
      <c r="U23" s="242">
        <v>38</v>
      </c>
      <c r="V23" s="243"/>
      <c r="W23" s="242">
        <v>65</v>
      </c>
      <c r="X23" s="242">
        <v>5</v>
      </c>
      <c r="Y23" s="242">
        <v>45</v>
      </c>
      <c r="Z23" s="243"/>
      <c r="AA23" s="248"/>
      <c r="AB23" s="248"/>
      <c r="AC23" s="242">
        <v>30</v>
      </c>
      <c r="AD23" s="243"/>
      <c r="AE23" s="242">
        <v>50</v>
      </c>
      <c r="AF23" s="243"/>
      <c r="AG23" s="243"/>
      <c r="AH23" s="243"/>
      <c r="AI23" s="241"/>
      <c r="AJ23">
        <f t="shared" si="0"/>
        <v>288</v>
      </c>
      <c r="AK23" s="6">
        <v>7.75</v>
      </c>
      <c r="AL23" s="3"/>
    </row>
    <row r="24" spans="1:38" ht="14.4" x14ac:dyDescent="0.3">
      <c r="A24" s="9" t="s">
        <v>56</v>
      </c>
      <c r="B24" s="9" t="s">
        <v>436</v>
      </c>
      <c r="C24" s="9" t="s">
        <v>41</v>
      </c>
      <c r="D24" s="9" t="s">
        <v>455</v>
      </c>
      <c r="E24" s="242">
        <v>1</v>
      </c>
      <c r="F24" s="242">
        <v>1</v>
      </c>
      <c r="G24" s="242">
        <v>1</v>
      </c>
      <c r="H24" s="242">
        <v>1</v>
      </c>
      <c r="I24" s="242">
        <v>1</v>
      </c>
      <c r="J24" s="242">
        <v>1</v>
      </c>
      <c r="K24" s="242">
        <v>1</v>
      </c>
      <c r="L24" s="242">
        <v>1</v>
      </c>
      <c r="M24" s="243"/>
      <c r="N24" s="242">
        <v>1</v>
      </c>
      <c r="O24" s="242">
        <v>1</v>
      </c>
      <c r="S24" s="242">
        <v>50</v>
      </c>
      <c r="T24" s="246">
        <v>5</v>
      </c>
      <c r="U24" s="242">
        <v>60</v>
      </c>
      <c r="V24" s="242">
        <v>30</v>
      </c>
      <c r="W24" s="242">
        <v>65</v>
      </c>
      <c r="X24" s="242">
        <v>35</v>
      </c>
      <c r="Y24" s="242">
        <v>45</v>
      </c>
      <c r="Z24" s="242">
        <v>25</v>
      </c>
      <c r="AA24" s="242">
        <v>60</v>
      </c>
      <c r="AB24" s="242">
        <v>25</v>
      </c>
      <c r="AC24" s="242">
        <v>55</v>
      </c>
      <c r="AD24" s="242">
        <v>20</v>
      </c>
      <c r="AE24" s="242">
        <v>50</v>
      </c>
      <c r="AF24" s="243"/>
      <c r="AG24" s="243"/>
      <c r="AH24" s="243"/>
      <c r="AI24" s="245">
        <v>5</v>
      </c>
      <c r="AJ24">
        <f t="shared" si="0"/>
        <v>530</v>
      </c>
      <c r="AK24" s="6">
        <v>8</v>
      </c>
      <c r="AL24" s="3"/>
    </row>
    <row r="25" spans="1:38" ht="14.4" x14ac:dyDescent="0.3">
      <c r="A25" s="9" t="s">
        <v>56</v>
      </c>
      <c r="B25" s="9" t="s">
        <v>436</v>
      </c>
      <c r="C25" s="9" t="s">
        <v>41</v>
      </c>
      <c r="D25" s="9" t="s">
        <v>456</v>
      </c>
      <c r="E25" s="242">
        <v>1</v>
      </c>
      <c r="F25" s="242">
        <v>1</v>
      </c>
      <c r="G25" s="242">
        <v>1</v>
      </c>
      <c r="H25" s="242">
        <v>1</v>
      </c>
      <c r="I25" s="242">
        <v>1</v>
      </c>
      <c r="J25" s="242">
        <v>1</v>
      </c>
      <c r="K25" s="242">
        <v>1</v>
      </c>
      <c r="L25" s="242">
        <v>1</v>
      </c>
      <c r="M25" s="243"/>
      <c r="N25" s="242">
        <v>1</v>
      </c>
      <c r="O25" s="242">
        <v>1</v>
      </c>
      <c r="S25" s="242">
        <v>50</v>
      </c>
      <c r="T25" s="246">
        <v>5</v>
      </c>
      <c r="U25" s="242">
        <v>60</v>
      </c>
      <c r="V25" s="242">
        <v>35</v>
      </c>
      <c r="W25" s="242">
        <v>65</v>
      </c>
      <c r="X25" s="242">
        <v>35</v>
      </c>
      <c r="Y25" s="242">
        <v>45</v>
      </c>
      <c r="Z25" s="242">
        <v>30</v>
      </c>
      <c r="AA25" s="242">
        <v>60</v>
      </c>
      <c r="AB25" s="242">
        <v>15</v>
      </c>
      <c r="AC25" s="242">
        <v>55</v>
      </c>
      <c r="AD25" s="242">
        <v>25</v>
      </c>
      <c r="AE25" s="242">
        <v>50</v>
      </c>
      <c r="AF25" s="242">
        <v>15</v>
      </c>
      <c r="AG25" s="242">
        <v>50</v>
      </c>
      <c r="AH25" s="242">
        <v>10</v>
      </c>
      <c r="AI25" s="245">
        <v>30</v>
      </c>
      <c r="AJ25">
        <f t="shared" si="0"/>
        <v>635</v>
      </c>
      <c r="AK25" s="6">
        <v>8</v>
      </c>
      <c r="AL25" s="3"/>
    </row>
    <row r="26" spans="1:38" ht="14.4" x14ac:dyDescent="0.3">
      <c r="A26" s="9" t="s">
        <v>56</v>
      </c>
      <c r="B26" s="9" t="s">
        <v>436</v>
      </c>
      <c r="C26" s="9" t="s">
        <v>41</v>
      </c>
      <c r="D26" s="9" t="s">
        <v>457</v>
      </c>
      <c r="AI26" s="241"/>
      <c r="AL26" s="3"/>
    </row>
    <row r="27" spans="1:38" ht="14.4" x14ac:dyDescent="0.3">
      <c r="A27" s="9" t="s">
        <v>56</v>
      </c>
      <c r="B27" s="9" t="s">
        <v>436</v>
      </c>
      <c r="C27" s="9" t="s">
        <v>41</v>
      </c>
      <c r="D27" s="9" t="s">
        <v>458</v>
      </c>
      <c r="AI27" s="241"/>
      <c r="AK27">
        <f>COUNTIF(AK5:AK25,"&gt;0")</f>
        <v>19</v>
      </c>
      <c r="AL27" s="3"/>
    </row>
    <row r="28" spans="1:38" ht="14.4" x14ac:dyDescent="0.3">
      <c r="A28" s="9" t="s">
        <v>56</v>
      </c>
      <c r="B28" s="9" t="s">
        <v>436</v>
      </c>
      <c r="C28" s="9" t="s">
        <v>41</v>
      </c>
      <c r="D28" s="9" t="s">
        <v>459</v>
      </c>
      <c r="AI28" s="241"/>
      <c r="AL28" s="3"/>
    </row>
    <row r="29" spans="1:38" ht="14.4" x14ac:dyDescent="0.3">
      <c r="A29" s="9" t="s">
        <v>56</v>
      </c>
      <c r="B29" s="9" t="s">
        <v>436</v>
      </c>
      <c r="C29" s="9" t="s">
        <v>41</v>
      </c>
      <c r="D29" s="9" t="s">
        <v>460</v>
      </c>
      <c r="AI29" s="241"/>
      <c r="AL29" s="3"/>
    </row>
    <row r="30" spans="1:38" ht="14.4" x14ac:dyDescent="0.3">
      <c r="A30" s="9" t="s">
        <v>56</v>
      </c>
      <c r="B30" s="9" t="s">
        <v>436</v>
      </c>
      <c r="C30" s="9" t="s">
        <v>41</v>
      </c>
      <c r="D30" s="9" t="s">
        <v>461</v>
      </c>
      <c r="AI30" s="241"/>
      <c r="AL30" s="3"/>
    </row>
    <row r="31" spans="1:38" ht="14.4" x14ac:dyDescent="0.3">
      <c r="A31" s="9" t="s">
        <v>56</v>
      </c>
      <c r="B31" s="9" t="s">
        <v>436</v>
      </c>
      <c r="C31" s="9" t="s">
        <v>41</v>
      </c>
      <c r="D31" s="9" t="s">
        <v>462</v>
      </c>
      <c r="AI31" s="241"/>
      <c r="AL31" s="3"/>
    </row>
    <row r="32" spans="1:38" ht="14.4" x14ac:dyDescent="0.3">
      <c r="A32" s="9" t="s">
        <v>56</v>
      </c>
      <c r="B32" s="9" t="s">
        <v>436</v>
      </c>
      <c r="C32" s="9" t="s">
        <v>41</v>
      </c>
      <c r="D32" s="9" t="s">
        <v>463</v>
      </c>
      <c r="AI32" s="241"/>
      <c r="AL32" s="3"/>
    </row>
    <row r="33" spans="1:38" ht="14.4" x14ac:dyDescent="0.3">
      <c r="A33" s="9" t="s">
        <v>56</v>
      </c>
      <c r="B33" s="9" t="s">
        <v>436</v>
      </c>
      <c r="C33" s="9" t="s">
        <v>41</v>
      </c>
      <c r="D33" s="9" t="s">
        <v>464</v>
      </c>
      <c r="AI33" s="241"/>
      <c r="AL33" s="3"/>
    </row>
    <row r="34" spans="1:38" ht="14.4" x14ac:dyDescent="0.3">
      <c r="A34" s="9" t="s">
        <v>56</v>
      </c>
      <c r="B34" s="9" t="s">
        <v>436</v>
      </c>
      <c r="C34" s="9" t="s">
        <v>41</v>
      </c>
      <c r="D34" s="9" t="s">
        <v>465</v>
      </c>
      <c r="AI34" s="241"/>
      <c r="AL34" s="3"/>
    </row>
    <row r="35" spans="1:38" ht="14.4" x14ac:dyDescent="0.3">
      <c r="A35" s="9" t="s">
        <v>56</v>
      </c>
      <c r="B35" s="9" t="s">
        <v>436</v>
      </c>
      <c r="C35" s="9" t="s">
        <v>41</v>
      </c>
      <c r="D35" s="9" t="s">
        <v>466</v>
      </c>
      <c r="AI35" s="241"/>
      <c r="AL35" s="3"/>
    </row>
    <row r="36" spans="1:38" ht="14.4" x14ac:dyDescent="0.3">
      <c r="A36" s="9" t="s">
        <v>56</v>
      </c>
      <c r="B36" s="9" t="s">
        <v>436</v>
      </c>
      <c r="C36" s="9" t="s">
        <v>41</v>
      </c>
      <c r="D36" s="9" t="s">
        <v>467</v>
      </c>
      <c r="AI36" s="241"/>
      <c r="AL36" s="3"/>
    </row>
    <row r="37" spans="1:38" ht="14.4" x14ac:dyDescent="0.3">
      <c r="A37" s="9" t="s">
        <v>56</v>
      </c>
      <c r="B37" s="9" t="s">
        <v>436</v>
      </c>
      <c r="C37" s="9" t="s">
        <v>41</v>
      </c>
      <c r="D37" s="9" t="s">
        <v>468</v>
      </c>
      <c r="AI37" s="241"/>
      <c r="AL37" s="3"/>
    </row>
    <row r="38" spans="1:38" ht="14.4" x14ac:dyDescent="0.3">
      <c r="A38" s="9" t="s">
        <v>56</v>
      </c>
      <c r="B38" s="9" t="s">
        <v>436</v>
      </c>
      <c r="C38" s="9" t="s">
        <v>41</v>
      </c>
      <c r="D38" s="9" t="s">
        <v>469</v>
      </c>
      <c r="AI38" s="241"/>
      <c r="AL38" s="3"/>
    </row>
    <row r="39" spans="1:38" ht="14.4" x14ac:dyDescent="0.3">
      <c r="A39" s="9" t="s">
        <v>56</v>
      </c>
      <c r="B39" s="9" t="s">
        <v>436</v>
      </c>
      <c r="C39" s="9" t="s">
        <v>41</v>
      </c>
      <c r="D39" s="9" t="s">
        <v>470</v>
      </c>
      <c r="AI39" s="241"/>
      <c r="AL39" s="3"/>
    </row>
    <row r="40" spans="1:38" ht="13.2" x14ac:dyDescent="0.25">
      <c r="AI40" s="241"/>
      <c r="AL40" s="3"/>
    </row>
    <row r="41" spans="1:38" ht="13.2" x14ac:dyDescent="0.25">
      <c r="AI41" s="241"/>
      <c r="AL41" s="3">
        <f>COUNTIF(AL5:AL39,"&gt;0")</f>
        <v>1</v>
      </c>
    </row>
    <row r="42" spans="1:38" ht="13.2" x14ac:dyDescent="0.25">
      <c r="AI42" s="241"/>
      <c r="AL42" s="3"/>
    </row>
    <row r="43" spans="1:38" ht="13.2" x14ac:dyDescent="0.25">
      <c r="AI43" s="241"/>
      <c r="AL43" s="3"/>
    </row>
    <row r="44" spans="1:38" ht="13.2" x14ac:dyDescent="0.25">
      <c r="AI44" s="241"/>
      <c r="AL44" s="3"/>
    </row>
    <row r="45" spans="1:38" ht="13.2" x14ac:dyDescent="0.25">
      <c r="AI45" s="241"/>
      <c r="AL45" s="3"/>
    </row>
    <row r="46" spans="1:38" ht="13.2" x14ac:dyDescent="0.25">
      <c r="AI46" s="241"/>
      <c r="AL46" s="3"/>
    </row>
    <row r="47" spans="1:38" ht="13.2" x14ac:dyDescent="0.25">
      <c r="AI47" s="241"/>
      <c r="AL47" s="3"/>
    </row>
    <row r="48" spans="1:38" ht="13.2" x14ac:dyDescent="0.25">
      <c r="AI48" s="241"/>
      <c r="AL48" s="3"/>
    </row>
    <row r="49" spans="35:38" ht="13.2" x14ac:dyDescent="0.25">
      <c r="AI49" s="241"/>
      <c r="AL49" s="3"/>
    </row>
    <row r="50" spans="35:38" ht="13.2" x14ac:dyDescent="0.25">
      <c r="AI50" s="241"/>
      <c r="AL50" s="3"/>
    </row>
    <row r="51" spans="35:38" ht="13.2" x14ac:dyDescent="0.25">
      <c r="AI51" s="241"/>
      <c r="AL51" s="3"/>
    </row>
    <row r="52" spans="35:38" ht="13.2" x14ac:dyDescent="0.25">
      <c r="AI52" s="241"/>
      <c r="AL52" s="3"/>
    </row>
    <row r="53" spans="35:38" ht="13.2" x14ac:dyDescent="0.25">
      <c r="AI53" s="241"/>
      <c r="AL53" s="3"/>
    </row>
    <row r="54" spans="35:38" ht="13.2" x14ac:dyDescent="0.25">
      <c r="AI54" s="241"/>
      <c r="AL54" s="3"/>
    </row>
    <row r="55" spans="35:38" ht="13.2" x14ac:dyDescent="0.25">
      <c r="AI55" s="241"/>
      <c r="AL55" s="3"/>
    </row>
    <row r="56" spans="35:38" ht="13.2" x14ac:dyDescent="0.25">
      <c r="AI56" s="241"/>
      <c r="AL56" s="3"/>
    </row>
    <row r="57" spans="35:38" ht="13.2" x14ac:dyDescent="0.25">
      <c r="AI57" s="241"/>
      <c r="AL57" s="3"/>
    </row>
    <row r="58" spans="35:38" ht="13.2" x14ac:dyDescent="0.25">
      <c r="AI58" s="241"/>
      <c r="AL58" s="3"/>
    </row>
    <row r="59" spans="35:38" ht="13.2" x14ac:dyDescent="0.25">
      <c r="AI59" s="241"/>
      <c r="AL59" s="3"/>
    </row>
    <row r="60" spans="35:38" ht="13.2" x14ac:dyDescent="0.25">
      <c r="AI60" s="241"/>
      <c r="AL60" s="3"/>
    </row>
    <row r="61" spans="35:38" ht="13.2" x14ac:dyDescent="0.25">
      <c r="AI61" s="241"/>
      <c r="AL61" s="3"/>
    </row>
    <row r="62" spans="35:38" ht="13.2" x14ac:dyDescent="0.25">
      <c r="AI62" s="241"/>
      <c r="AL62" s="3"/>
    </row>
    <row r="63" spans="35:38" ht="13.2" x14ac:dyDescent="0.25">
      <c r="AI63" s="241"/>
      <c r="AL63" s="3"/>
    </row>
    <row r="64" spans="35:38" ht="13.2" x14ac:dyDescent="0.25">
      <c r="AI64" s="241"/>
      <c r="AL64" s="3"/>
    </row>
    <row r="65" spans="35:38" ht="13.2" x14ac:dyDescent="0.25">
      <c r="AI65" s="241"/>
      <c r="AL65" s="3"/>
    </row>
    <row r="66" spans="35:38" ht="13.2" x14ac:dyDescent="0.25">
      <c r="AI66" s="241"/>
      <c r="AL66" s="3"/>
    </row>
    <row r="67" spans="35:38" ht="13.2" x14ac:dyDescent="0.25">
      <c r="AI67" s="241"/>
      <c r="AL67" s="3"/>
    </row>
    <row r="68" spans="35:38" ht="13.2" x14ac:dyDescent="0.25">
      <c r="AI68" s="241"/>
      <c r="AL68" s="3"/>
    </row>
    <row r="69" spans="35:38" ht="13.2" x14ac:dyDescent="0.25">
      <c r="AI69" s="241"/>
      <c r="AL69" s="3"/>
    </row>
    <row r="70" spans="35:38" ht="13.2" x14ac:dyDescent="0.25">
      <c r="AI70" s="241"/>
      <c r="AL70" s="3"/>
    </row>
    <row r="71" spans="35:38" ht="13.2" x14ac:dyDescent="0.25">
      <c r="AI71" s="241"/>
      <c r="AL71" s="3"/>
    </row>
    <row r="72" spans="35:38" ht="13.2" x14ac:dyDescent="0.25">
      <c r="AI72" s="241"/>
      <c r="AL72" s="3"/>
    </row>
    <row r="73" spans="35:38" ht="13.2" x14ac:dyDescent="0.25">
      <c r="AI73" s="241"/>
      <c r="AL73" s="3"/>
    </row>
    <row r="74" spans="35:38" ht="13.2" x14ac:dyDescent="0.25">
      <c r="AI74" s="241"/>
      <c r="AL74" s="3"/>
    </row>
    <row r="75" spans="35:38" ht="13.2" x14ac:dyDescent="0.25">
      <c r="AI75" s="241"/>
      <c r="AL75" s="3"/>
    </row>
    <row r="76" spans="35:38" ht="13.2" x14ac:dyDescent="0.25">
      <c r="AI76" s="241"/>
      <c r="AL76" s="3"/>
    </row>
    <row r="77" spans="35:38" ht="13.2" x14ac:dyDescent="0.25">
      <c r="AI77" s="241"/>
      <c r="AL77" s="3"/>
    </row>
    <row r="78" spans="35:38" ht="13.2" x14ac:dyDescent="0.25">
      <c r="AI78" s="241"/>
      <c r="AL78" s="3"/>
    </row>
    <row r="79" spans="35:38" ht="13.2" x14ac:dyDescent="0.25">
      <c r="AI79" s="241"/>
      <c r="AL79" s="3"/>
    </row>
    <row r="80" spans="35:38" ht="13.2" x14ac:dyDescent="0.25">
      <c r="AI80" s="241"/>
      <c r="AL80" s="3"/>
    </row>
    <row r="81" spans="35:38" ht="13.2" x14ac:dyDescent="0.25">
      <c r="AI81" s="241"/>
      <c r="AL81" s="3"/>
    </row>
    <row r="82" spans="35:38" ht="13.2" x14ac:dyDescent="0.25">
      <c r="AI82" s="241"/>
      <c r="AL82" s="3"/>
    </row>
    <row r="83" spans="35:38" ht="13.2" x14ac:dyDescent="0.25">
      <c r="AI83" s="241"/>
      <c r="AL83" s="3"/>
    </row>
    <row r="84" spans="35:38" ht="13.2" x14ac:dyDescent="0.25">
      <c r="AI84" s="241"/>
      <c r="AL84" s="3"/>
    </row>
    <row r="85" spans="35:38" ht="13.2" x14ac:dyDescent="0.25">
      <c r="AI85" s="241"/>
      <c r="AL85" s="3"/>
    </row>
    <row r="86" spans="35:38" ht="13.2" x14ac:dyDescent="0.25">
      <c r="AI86" s="241"/>
      <c r="AL86" s="3"/>
    </row>
    <row r="87" spans="35:38" ht="13.2" x14ac:dyDescent="0.25">
      <c r="AI87" s="241"/>
      <c r="AL87" s="3"/>
    </row>
    <row r="88" spans="35:38" ht="13.2" x14ac:dyDescent="0.25">
      <c r="AI88" s="241"/>
      <c r="AL88" s="3"/>
    </row>
    <row r="89" spans="35:38" ht="13.2" x14ac:dyDescent="0.25">
      <c r="AI89" s="241"/>
      <c r="AL89" s="3"/>
    </row>
    <row r="90" spans="35:38" ht="13.2" x14ac:dyDescent="0.25">
      <c r="AI90" s="241"/>
      <c r="AL90" s="3"/>
    </row>
    <row r="91" spans="35:38" ht="13.2" x14ac:dyDescent="0.25">
      <c r="AI91" s="241"/>
      <c r="AL91" s="3"/>
    </row>
    <row r="92" spans="35:38" ht="13.2" x14ac:dyDescent="0.25">
      <c r="AI92" s="241"/>
      <c r="AL92" s="3"/>
    </row>
    <row r="93" spans="35:38" ht="13.2" x14ac:dyDescent="0.25">
      <c r="AI93" s="241"/>
      <c r="AL93" s="3"/>
    </row>
    <row r="94" spans="35:38" ht="13.2" x14ac:dyDescent="0.25">
      <c r="AI94" s="241"/>
      <c r="AL94" s="3"/>
    </row>
    <row r="95" spans="35:38" ht="13.2" x14ac:dyDescent="0.25">
      <c r="AI95" s="241"/>
      <c r="AL95" s="3"/>
    </row>
    <row r="96" spans="35:38" ht="13.2" x14ac:dyDescent="0.25">
      <c r="AI96" s="241"/>
      <c r="AL96" s="3"/>
    </row>
    <row r="97" spans="35:38" ht="13.2" x14ac:dyDescent="0.25">
      <c r="AI97" s="241"/>
      <c r="AL97" s="3"/>
    </row>
    <row r="98" spans="35:38" ht="13.2" x14ac:dyDescent="0.25">
      <c r="AI98" s="241"/>
      <c r="AL98" s="3"/>
    </row>
    <row r="99" spans="35:38" ht="13.2" x14ac:dyDescent="0.25">
      <c r="AI99" s="241"/>
      <c r="AL99" s="3"/>
    </row>
    <row r="100" spans="35:38" ht="13.2" x14ac:dyDescent="0.25">
      <c r="AI100" s="241"/>
      <c r="AL100" s="3"/>
    </row>
    <row r="101" spans="35:38" ht="13.2" x14ac:dyDescent="0.25">
      <c r="AI101" s="241"/>
      <c r="AL101" s="3"/>
    </row>
    <row r="102" spans="35:38" ht="13.2" x14ac:dyDescent="0.25">
      <c r="AI102" s="241"/>
      <c r="AL102" s="3"/>
    </row>
    <row r="103" spans="35:38" ht="13.2" x14ac:dyDescent="0.25">
      <c r="AI103" s="241"/>
      <c r="AL103" s="3"/>
    </row>
    <row r="104" spans="35:38" ht="13.2" x14ac:dyDescent="0.25">
      <c r="AI104" s="241"/>
      <c r="AL104" s="3"/>
    </row>
    <row r="105" spans="35:38" ht="13.2" x14ac:dyDescent="0.25">
      <c r="AI105" s="241"/>
      <c r="AL105" s="3"/>
    </row>
    <row r="106" spans="35:38" ht="13.2" x14ac:dyDescent="0.25">
      <c r="AI106" s="241"/>
      <c r="AL106" s="3"/>
    </row>
    <row r="107" spans="35:38" ht="13.2" x14ac:dyDescent="0.25">
      <c r="AI107" s="241"/>
      <c r="AL107" s="3"/>
    </row>
    <row r="108" spans="35:38" ht="13.2" x14ac:dyDescent="0.25">
      <c r="AI108" s="241"/>
      <c r="AL108" s="3"/>
    </row>
    <row r="109" spans="35:38" ht="13.2" x14ac:dyDescent="0.25">
      <c r="AI109" s="241"/>
      <c r="AL109" s="3"/>
    </row>
    <row r="110" spans="35:38" ht="13.2" x14ac:dyDescent="0.25">
      <c r="AI110" s="241"/>
      <c r="AL110" s="3"/>
    </row>
    <row r="111" spans="35:38" ht="13.2" x14ac:dyDescent="0.25">
      <c r="AI111" s="241"/>
      <c r="AL111" s="3"/>
    </row>
    <row r="112" spans="35:38" ht="13.2" x14ac:dyDescent="0.25">
      <c r="AI112" s="241"/>
      <c r="AL112" s="3"/>
    </row>
    <row r="113" spans="35:38" ht="13.2" x14ac:dyDescent="0.25">
      <c r="AI113" s="241"/>
      <c r="AL113" s="3"/>
    </row>
    <row r="114" spans="35:38" ht="13.2" x14ac:dyDescent="0.25">
      <c r="AI114" s="241"/>
      <c r="AL114" s="3"/>
    </row>
    <row r="115" spans="35:38" ht="13.2" x14ac:dyDescent="0.25">
      <c r="AI115" s="241"/>
      <c r="AL115" s="3"/>
    </row>
    <row r="116" spans="35:38" ht="13.2" x14ac:dyDescent="0.25">
      <c r="AI116" s="241"/>
      <c r="AL116" s="3"/>
    </row>
    <row r="117" spans="35:38" ht="13.2" x14ac:dyDescent="0.25">
      <c r="AI117" s="241"/>
      <c r="AL117" s="3"/>
    </row>
    <row r="118" spans="35:38" ht="13.2" x14ac:dyDescent="0.25">
      <c r="AI118" s="241"/>
      <c r="AL118" s="3"/>
    </row>
    <row r="119" spans="35:38" ht="13.2" x14ac:dyDescent="0.25">
      <c r="AI119" s="241"/>
      <c r="AL119" s="3"/>
    </row>
    <row r="120" spans="35:38" ht="13.2" x14ac:dyDescent="0.25">
      <c r="AI120" s="241"/>
      <c r="AL120" s="3"/>
    </row>
    <row r="121" spans="35:38" ht="13.2" x14ac:dyDescent="0.25">
      <c r="AI121" s="241"/>
      <c r="AL121" s="3"/>
    </row>
    <row r="122" spans="35:38" ht="13.2" x14ac:dyDescent="0.25">
      <c r="AI122" s="241"/>
      <c r="AL122" s="3"/>
    </row>
    <row r="123" spans="35:38" ht="13.2" x14ac:dyDescent="0.25">
      <c r="AI123" s="241"/>
      <c r="AL123" s="3"/>
    </row>
    <row r="124" spans="35:38" ht="13.2" x14ac:dyDescent="0.25">
      <c r="AI124" s="241"/>
      <c r="AL124" s="3"/>
    </row>
    <row r="125" spans="35:38" ht="13.2" x14ac:dyDescent="0.25">
      <c r="AI125" s="241"/>
      <c r="AL125" s="3"/>
    </row>
    <row r="126" spans="35:38" ht="13.2" x14ac:dyDescent="0.25">
      <c r="AI126" s="241"/>
      <c r="AL126" s="3"/>
    </row>
    <row r="127" spans="35:38" ht="13.2" x14ac:dyDescent="0.25">
      <c r="AI127" s="241"/>
      <c r="AL127" s="3"/>
    </row>
    <row r="128" spans="35:38" ht="13.2" x14ac:dyDescent="0.25">
      <c r="AI128" s="241"/>
      <c r="AL128" s="3"/>
    </row>
    <row r="129" spans="35:38" ht="13.2" x14ac:dyDescent="0.25">
      <c r="AI129" s="241"/>
      <c r="AL129" s="3"/>
    </row>
    <row r="130" spans="35:38" ht="13.2" x14ac:dyDescent="0.25">
      <c r="AI130" s="241"/>
      <c r="AL130" s="3"/>
    </row>
    <row r="131" spans="35:38" ht="13.2" x14ac:dyDescent="0.25">
      <c r="AI131" s="241"/>
      <c r="AL131" s="3"/>
    </row>
    <row r="132" spans="35:38" ht="13.2" x14ac:dyDescent="0.25">
      <c r="AI132" s="241"/>
      <c r="AL132" s="3"/>
    </row>
    <row r="133" spans="35:38" ht="13.2" x14ac:dyDescent="0.25">
      <c r="AI133" s="241"/>
      <c r="AL133" s="3"/>
    </row>
    <row r="134" spans="35:38" ht="13.2" x14ac:dyDescent="0.25">
      <c r="AI134" s="241"/>
      <c r="AL134" s="3"/>
    </row>
    <row r="135" spans="35:38" ht="13.2" x14ac:dyDescent="0.25">
      <c r="AI135" s="241"/>
      <c r="AL135" s="3"/>
    </row>
    <row r="136" spans="35:38" ht="13.2" x14ac:dyDescent="0.25">
      <c r="AI136" s="241"/>
      <c r="AL136" s="3"/>
    </row>
    <row r="137" spans="35:38" ht="13.2" x14ac:dyDescent="0.25">
      <c r="AI137" s="241"/>
      <c r="AL137" s="3"/>
    </row>
    <row r="138" spans="35:38" ht="13.2" x14ac:dyDescent="0.25">
      <c r="AI138" s="241"/>
      <c r="AL138" s="3"/>
    </row>
    <row r="139" spans="35:38" ht="13.2" x14ac:dyDescent="0.25">
      <c r="AI139" s="241"/>
      <c r="AL139" s="3"/>
    </row>
    <row r="140" spans="35:38" ht="13.2" x14ac:dyDescent="0.25">
      <c r="AI140" s="241"/>
      <c r="AL140" s="3"/>
    </row>
    <row r="141" spans="35:38" ht="13.2" x14ac:dyDescent="0.25">
      <c r="AI141" s="241"/>
      <c r="AL141" s="3"/>
    </row>
    <row r="142" spans="35:38" ht="13.2" x14ac:dyDescent="0.25">
      <c r="AI142" s="241"/>
      <c r="AL142" s="3"/>
    </row>
    <row r="143" spans="35:38" ht="13.2" x14ac:dyDescent="0.25">
      <c r="AI143" s="241"/>
      <c r="AL143" s="3"/>
    </row>
    <row r="144" spans="35:38" ht="13.2" x14ac:dyDescent="0.25">
      <c r="AI144" s="241"/>
      <c r="AL144" s="3"/>
    </row>
    <row r="145" spans="35:38" ht="13.2" x14ac:dyDescent="0.25">
      <c r="AI145" s="241"/>
      <c r="AL145" s="3"/>
    </row>
    <row r="146" spans="35:38" ht="13.2" x14ac:dyDescent="0.25">
      <c r="AI146" s="241"/>
      <c r="AL146" s="3"/>
    </row>
    <row r="147" spans="35:38" ht="13.2" x14ac:dyDescent="0.25">
      <c r="AI147" s="241"/>
      <c r="AL147" s="3"/>
    </row>
    <row r="148" spans="35:38" ht="13.2" x14ac:dyDescent="0.25">
      <c r="AI148" s="241"/>
      <c r="AL148" s="3"/>
    </row>
    <row r="149" spans="35:38" ht="13.2" x14ac:dyDescent="0.25">
      <c r="AI149" s="241"/>
      <c r="AL149" s="3"/>
    </row>
    <row r="150" spans="35:38" ht="13.2" x14ac:dyDescent="0.25">
      <c r="AI150" s="241"/>
      <c r="AL150" s="3"/>
    </row>
    <row r="151" spans="35:38" ht="13.2" x14ac:dyDescent="0.25">
      <c r="AI151" s="241"/>
      <c r="AL151" s="3"/>
    </row>
    <row r="152" spans="35:38" ht="13.2" x14ac:dyDescent="0.25">
      <c r="AI152" s="241"/>
      <c r="AL152" s="3"/>
    </row>
    <row r="153" spans="35:38" ht="13.2" x14ac:dyDescent="0.25">
      <c r="AI153" s="241"/>
      <c r="AL153" s="3"/>
    </row>
    <row r="154" spans="35:38" ht="13.2" x14ac:dyDescent="0.25">
      <c r="AI154" s="241"/>
      <c r="AL154" s="3"/>
    </row>
    <row r="155" spans="35:38" ht="13.2" x14ac:dyDescent="0.25">
      <c r="AI155" s="241"/>
      <c r="AL155" s="3"/>
    </row>
    <row r="156" spans="35:38" ht="13.2" x14ac:dyDescent="0.25">
      <c r="AI156" s="241"/>
      <c r="AL156" s="3"/>
    </row>
    <row r="157" spans="35:38" ht="13.2" x14ac:dyDescent="0.25">
      <c r="AI157" s="241"/>
      <c r="AL157" s="3"/>
    </row>
    <row r="158" spans="35:38" ht="13.2" x14ac:dyDescent="0.25">
      <c r="AI158" s="241"/>
      <c r="AL158" s="3"/>
    </row>
    <row r="159" spans="35:38" ht="13.2" x14ac:dyDescent="0.25">
      <c r="AI159" s="241"/>
      <c r="AL159" s="3"/>
    </row>
    <row r="160" spans="35:38" ht="13.2" x14ac:dyDescent="0.25">
      <c r="AI160" s="241"/>
      <c r="AL160" s="3"/>
    </row>
    <row r="161" spans="35:38" ht="13.2" x14ac:dyDescent="0.25">
      <c r="AI161" s="241"/>
      <c r="AL161" s="3"/>
    </row>
    <row r="162" spans="35:38" ht="13.2" x14ac:dyDescent="0.25">
      <c r="AI162" s="241"/>
      <c r="AL162" s="3"/>
    </row>
    <row r="163" spans="35:38" ht="13.2" x14ac:dyDescent="0.25">
      <c r="AI163" s="241"/>
      <c r="AL163" s="3"/>
    </row>
    <row r="164" spans="35:38" ht="13.2" x14ac:dyDescent="0.25">
      <c r="AI164" s="241"/>
      <c r="AL164" s="3"/>
    </row>
    <row r="165" spans="35:38" ht="13.2" x14ac:dyDescent="0.25">
      <c r="AI165" s="241"/>
      <c r="AL165" s="3"/>
    </row>
    <row r="166" spans="35:38" ht="13.2" x14ac:dyDescent="0.25">
      <c r="AI166" s="241"/>
      <c r="AL166" s="3"/>
    </row>
    <row r="167" spans="35:38" ht="13.2" x14ac:dyDescent="0.25">
      <c r="AI167" s="241"/>
      <c r="AL167" s="3"/>
    </row>
    <row r="168" spans="35:38" ht="13.2" x14ac:dyDescent="0.25">
      <c r="AI168" s="241"/>
      <c r="AL168" s="3"/>
    </row>
    <row r="169" spans="35:38" ht="13.2" x14ac:dyDescent="0.25">
      <c r="AI169" s="241"/>
      <c r="AL169" s="3"/>
    </row>
    <row r="170" spans="35:38" ht="13.2" x14ac:dyDescent="0.25">
      <c r="AI170" s="241"/>
      <c r="AL170" s="3"/>
    </row>
    <row r="171" spans="35:38" ht="13.2" x14ac:dyDescent="0.25">
      <c r="AI171" s="241"/>
      <c r="AL171" s="3"/>
    </row>
    <row r="172" spans="35:38" ht="13.2" x14ac:dyDescent="0.25">
      <c r="AI172" s="241"/>
      <c r="AL172" s="3"/>
    </row>
    <row r="173" spans="35:38" ht="13.2" x14ac:dyDescent="0.25">
      <c r="AI173" s="241"/>
      <c r="AL173" s="3"/>
    </row>
    <row r="174" spans="35:38" ht="13.2" x14ac:dyDescent="0.25">
      <c r="AI174" s="241"/>
      <c r="AL174" s="3"/>
    </row>
    <row r="175" spans="35:38" ht="13.2" x14ac:dyDescent="0.25">
      <c r="AI175" s="241"/>
      <c r="AL175" s="3"/>
    </row>
    <row r="176" spans="35:38" ht="13.2" x14ac:dyDescent="0.25">
      <c r="AI176" s="241"/>
      <c r="AL176" s="3"/>
    </row>
    <row r="177" spans="35:38" ht="13.2" x14ac:dyDescent="0.25">
      <c r="AI177" s="241"/>
      <c r="AL177" s="3"/>
    </row>
    <row r="178" spans="35:38" ht="13.2" x14ac:dyDescent="0.25">
      <c r="AI178" s="241"/>
      <c r="AL178" s="3"/>
    </row>
    <row r="179" spans="35:38" ht="13.2" x14ac:dyDescent="0.25">
      <c r="AI179" s="241"/>
      <c r="AL179" s="3"/>
    </row>
    <row r="180" spans="35:38" ht="13.2" x14ac:dyDescent="0.25">
      <c r="AI180" s="241"/>
      <c r="AL180" s="3"/>
    </row>
    <row r="181" spans="35:38" ht="13.2" x14ac:dyDescent="0.25">
      <c r="AI181" s="241"/>
      <c r="AL181" s="3"/>
    </row>
    <row r="182" spans="35:38" ht="13.2" x14ac:dyDescent="0.25">
      <c r="AI182" s="241"/>
      <c r="AL182" s="3"/>
    </row>
    <row r="183" spans="35:38" ht="13.2" x14ac:dyDescent="0.25">
      <c r="AI183" s="241"/>
      <c r="AL183" s="3"/>
    </row>
    <row r="184" spans="35:38" ht="13.2" x14ac:dyDescent="0.25">
      <c r="AI184" s="241"/>
      <c r="AL184" s="3"/>
    </row>
    <row r="185" spans="35:38" ht="13.2" x14ac:dyDescent="0.25">
      <c r="AI185" s="241"/>
      <c r="AL185" s="3"/>
    </row>
    <row r="186" spans="35:38" ht="13.2" x14ac:dyDescent="0.25">
      <c r="AI186" s="241"/>
      <c r="AL186" s="3"/>
    </row>
    <row r="187" spans="35:38" ht="13.2" x14ac:dyDescent="0.25">
      <c r="AI187" s="241"/>
      <c r="AL187" s="3"/>
    </row>
    <row r="188" spans="35:38" ht="13.2" x14ac:dyDescent="0.25">
      <c r="AI188" s="241"/>
      <c r="AL188" s="3"/>
    </row>
    <row r="189" spans="35:38" ht="13.2" x14ac:dyDescent="0.25">
      <c r="AI189" s="241"/>
      <c r="AL189" s="3"/>
    </row>
    <row r="190" spans="35:38" ht="13.2" x14ac:dyDescent="0.25">
      <c r="AI190" s="241"/>
      <c r="AL190" s="3"/>
    </row>
    <row r="191" spans="35:38" ht="13.2" x14ac:dyDescent="0.25">
      <c r="AI191" s="241"/>
      <c r="AL191" s="3"/>
    </row>
    <row r="192" spans="35:38" ht="13.2" x14ac:dyDescent="0.25">
      <c r="AI192" s="241"/>
      <c r="AL192" s="3"/>
    </row>
    <row r="193" spans="35:38" ht="13.2" x14ac:dyDescent="0.25">
      <c r="AI193" s="241"/>
      <c r="AL193" s="3"/>
    </row>
    <row r="194" spans="35:38" ht="13.2" x14ac:dyDescent="0.25">
      <c r="AI194" s="241"/>
      <c r="AL194" s="3"/>
    </row>
    <row r="195" spans="35:38" ht="13.2" x14ac:dyDescent="0.25">
      <c r="AI195" s="241"/>
      <c r="AL195" s="3"/>
    </row>
    <row r="196" spans="35:38" ht="13.2" x14ac:dyDescent="0.25">
      <c r="AI196" s="241"/>
      <c r="AL196" s="3"/>
    </row>
    <row r="197" spans="35:38" ht="13.2" x14ac:dyDescent="0.25">
      <c r="AI197" s="241"/>
      <c r="AL197" s="3"/>
    </row>
    <row r="198" spans="35:38" ht="13.2" x14ac:dyDescent="0.25">
      <c r="AI198" s="241"/>
      <c r="AL198" s="3"/>
    </row>
    <row r="199" spans="35:38" ht="13.2" x14ac:dyDescent="0.25">
      <c r="AI199" s="241"/>
      <c r="AL199" s="3"/>
    </row>
    <row r="200" spans="35:38" ht="13.2" x14ac:dyDescent="0.25">
      <c r="AI200" s="241"/>
      <c r="AL200" s="3"/>
    </row>
    <row r="201" spans="35:38" ht="13.2" x14ac:dyDescent="0.25">
      <c r="AI201" s="241"/>
      <c r="AL201" s="3"/>
    </row>
    <row r="202" spans="35:38" ht="13.2" x14ac:dyDescent="0.25">
      <c r="AI202" s="241"/>
      <c r="AL202" s="3"/>
    </row>
    <row r="203" spans="35:38" ht="13.2" x14ac:dyDescent="0.25">
      <c r="AI203" s="241"/>
      <c r="AL203" s="3"/>
    </row>
    <row r="204" spans="35:38" ht="13.2" x14ac:dyDescent="0.25">
      <c r="AI204" s="241"/>
      <c r="AL204" s="3"/>
    </row>
    <row r="205" spans="35:38" ht="13.2" x14ac:dyDescent="0.25">
      <c r="AI205" s="241"/>
      <c r="AL205" s="3"/>
    </row>
    <row r="206" spans="35:38" ht="13.2" x14ac:dyDescent="0.25">
      <c r="AI206" s="241"/>
      <c r="AL206" s="3"/>
    </row>
    <row r="207" spans="35:38" ht="13.2" x14ac:dyDescent="0.25">
      <c r="AI207" s="241"/>
      <c r="AL207" s="3"/>
    </row>
    <row r="208" spans="35:38" ht="13.2" x14ac:dyDescent="0.25">
      <c r="AI208" s="241"/>
      <c r="AL208" s="3"/>
    </row>
    <row r="209" spans="35:38" ht="13.2" x14ac:dyDescent="0.25">
      <c r="AI209" s="241"/>
      <c r="AL209" s="3"/>
    </row>
    <row r="210" spans="35:38" ht="13.2" x14ac:dyDescent="0.25">
      <c r="AI210" s="241"/>
      <c r="AL210" s="3"/>
    </row>
    <row r="211" spans="35:38" ht="13.2" x14ac:dyDescent="0.25">
      <c r="AI211" s="241"/>
      <c r="AL211" s="3"/>
    </row>
    <row r="212" spans="35:38" ht="13.2" x14ac:dyDescent="0.25">
      <c r="AI212" s="241"/>
      <c r="AL212" s="3"/>
    </row>
    <row r="213" spans="35:38" ht="13.2" x14ac:dyDescent="0.25">
      <c r="AI213" s="241"/>
      <c r="AL213" s="3"/>
    </row>
    <row r="214" spans="35:38" ht="13.2" x14ac:dyDescent="0.25">
      <c r="AI214" s="241"/>
      <c r="AL214" s="3"/>
    </row>
    <row r="215" spans="35:38" ht="13.2" x14ac:dyDescent="0.25">
      <c r="AI215" s="241"/>
      <c r="AL215" s="3"/>
    </row>
    <row r="216" spans="35:38" ht="13.2" x14ac:dyDescent="0.25">
      <c r="AI216" s="241"/>
      <c r="AL216" s="3"/>
    </row>
    <row r="217" spans="35:38" ht="13.2" x14ac:dyDescent="0.25">
      <c r="AI217" s="241"/>
      <c r="AL217" s="3"/>
    </row>
    <row r="218" spans="35:38" ht="13.2" x14ac:dyDescent="0.25">
      <c r="AI218" s="241"/>
      <c r="AL218" s="3"/>
    </row>
    <row r="219" spans="35:38" ht="13.2" x14ac:dyDescent="0.25">
      <c r="AI219" s="241"/>
      <c r="AL219" s="3"/>
    </row>
    <row r="220" spans="35:38" ht="13.2" x14ac:dyDescent="0.25">
      <c r="AI220" s="241"/>
      <c r="AL220" s="3"/>
    </row>
    <row r="221" spans="35:38" ht="13.2" x14ac:dyDescent="0.25">
      <c r="AI221" s="241"/>
      <c r="AL221" s="3"/>
    </row>
    <row r="222" spans="35:38" ht="13.2" x14ac:dyDescent="0.25">
      <c r="AI222" s="241"/>
      <c r="AL222" s="3"/>
    </row>
    <row r="223" spans="35:38" ht="13.2" x14ac:dyDescent="0.25">
      <c r="AI223" s="241"/>
      <c r="AL223" s="3"/>
    </row>
    <row r="224" spans="35:38" ht="13.2" x14ac:dyDescent="0.25">
      <c r="AI224" s="241"/>
      <c r="AL224" s="3"/>
    </row>
    <row r="225" spans="35:38" ht="13.2" x14ac:dyDescent="0.25">
      <c r="AI225" s="241"/>
      <c r="AL225" s="3"/>
    </row>
    <row r="226" spans="35:38" ht="13.2" x14ac:dyDescent="0.25">
      <c r="AI226" s="241"/>
      <c r="AL226" s="3"/>
    </row>
    <row r="227" spans="35:38" ht="13.2" x14ac:dyDescent="0.25">
      <c r="AI227" s="241"/>
      <c r="AL227" s="3"/>
    </row>
    <row r="228" spans="35:38" ht="13.2" x14ac:dyDescent="0.25">
      <c r="AI228" s="241"/>
      <c r="AL228" s="3"/>
    </row>
    <row r="229" spans="35:38" ht="13.2" x14ac:dyDescent="0.25">
      <c r="AI229" s="241"/>
      <c r="AL229" s="3"/>
    </row>
    <row r="230" spans="35:38" ht="13.2" x14ac:dyDescent="0.25">
      <c r="AI230" s="241"/>
      <c r="AL230" s="3"/>
    </row>
    <row r="231" spans="35:38" ht="13.2" x14ac:dyDescent="0.25">
      <c r="AI231" s="241"/>
      <c r="AL231" s="3"/>
    </row>
    <row r="232" spans="35:38" ht="13.2" x14ac:dyDescent="0.25">
      <c r="AI232" s="241"/>
      <c r="AL232" s="3"/>
    </row>
    <row r="233" spans="35:38" ht="13.2" x14ac:dyDescent="0.25">
      <c r="AI233" s="241"/>
      <c r="AL233" s="3"/>
    </row>
    <row r="234" spans="35:38" ht="13.2" x14ac:dyDescent="0.25">
      <c r="AI234" s="241"/>
      <c r="AL234" s="3"/>
    </row>
    <row r="235" spans="35:38" ht="13.2" x14ac:dyDescent="0.25">
      <c r="AI235" s="241"/>
      <c r="AL235" s="3"/>
    </row>
    <row r="236" spans="35:38" ht="13.2" x14ac:dyDescent="0.25">
      <c r="AI236" s="241"/>
      <c r="AL236" s="3"/>
    </row>
    <row r="237" spans="35:38" ht="13.2" x14ac:dyDescent="0.25">
      <c r="AI237" s="241"/>
      <c r="AL237" s="3"/>
    </row>
    <row r="238" spans="35:38" ht="13.2" x14ac:dyDescent="0.25">
      <c r="AI238" s="241"/>
      <c r="AL238" s="3"/>
    </row>
    <row r="239" spans="35:38" ht="13.2" x14ac:dyDescent="0.25">
      <c r="AI239" s="241"/>
      <c r="AL239" s="3"/>
    </row>
    <row r="240" spans="35:38" ht="13.2" x14ac:dyDescent="0.25">
      <c r="AI240" s="241"/>
      <c r="AL240" s="3"/>
    </row>
    <row r="241" spans="35:38" ht="13.2" x14ac:dyDescent="0.25">
      <c r="AI241" s="241"/>
      <c r="AL241" s="3"/>
    </row>
    <row r="242" spans="35:38" ht="13.2" x14ac:dyDescent="0.25">
      <c r="AI242" s="241"/>
      <c r="AL242" s="3"/>
    </row>
    <row r="243" spans="35:38" ht="13.2" x14ac:dyDescent="0.25">
      <c r="AI243" s="241"/>
      <c r="AL243" s="3"/>
    </row>
    <row r="244" spans="35:38" ht="13.2" x14ac:dyDescent="0.25">
      <c r="AI244" s="241"/>
      <c r="AL244" s="3"/>
    </row>
    <row r="245" spans="35:38" ht="13.2" x14ac:dyDescent="0.25">
      <c r="AI245" s="241"/>
      <c r="AL245" s="3"/>
    </row>
    <row r="246" spans="35:38" ht="13.2" x14ac:dyDescent="0.25">
      <c r="AI246" s="241"/>
      <c r="AL246" s="3"/>
    </row>
    <row r="247" spans="35:38" ht="13.2" x14ac:dyDescent="0.25">
      <c r="AI247" s="241"/>
      <c r="AL247" s="3"/>
    </row>
    <row r="248" spans="35:38" ht="13.2" x14ac:dyDescent="0.25">
      <c r="AI248" s="241"/>
      <c r="AL248" s="3"/>
    </row>
    <row r="249" spans="35:38" ht="13.2" x14ac:dyDescent="0.25">
      <c r="AI249" s="241"/>
      <c r="AL249" s="3"/>
    </row>
    <row r="250" spans="35:38" ht="13.2" x14ac:dyDescent="0.25">
      <c r="AI250" s="241"/>
      <c r="AL250" s="3"/>
    </row>
    <row r="251" spans="35:38" ht="13.2" x14ac:dyDescent="0.25">
      <c r="AI251" s="241"/>
      <c r="AL251" s="3"/>
    </row>
    <row r="252" spans="35:38" ht="13.2" x14ac:dyDescent="0.25">
      <c r="AI252" s="241"/>
      <c r="AL252" s="3"/>
    </row>
    <row r="253" spans="35:38" ht="13.2" x14ac:dyDescent="0.25">
      <c r="AI253" s="241"/>
      <c r="AL253" s="3"/>
    </row>
    <row r="254" spans="35:38" ht="13.2" x14ac:dyDescent="0.25">
      <c r="AI254" s="241"/>
      <c r="AL254" s="3"/>
    </row>
    <row r="255" spans="35:38" ht="13.2" x14ac:dyDescent="0.25">
      <c r="AI255" s="241"/>
      <c r="AL255" s="3"/>
    </row>
    <row r="256" spans="35:38" ht="13.2" x14ac:dyDescent="0.25">
      <c r="AI256" s="241"/>
      <c r="AL256" s="3"/>
    </row>
    <row r="257" spans="35:38" ht="13.2" x14ac:dyDescent="0.25">
      <c r="AI257" s="241"/>
      <c r="AL257" s="3"/>
    </row>
    <row r="258" spans="35:38" ht="13.2" x14ac:dyDescent="0.25">
      <c r="AI258" s="241"/>
      <c r="AL258" s="3"/>
    </row>
    <row r="259" spans="35:38" ht="13.2" x14ac:dyDescent="0.25">
      <c r="AI259" s="241"/>
      <c r="AL259" s="3"/>
    </row>
    <row r="260" spans="35:38" ht="13.2" x14ac:dyDescent="0.25">
      <c r="AI260" s="241"/>
      <c r="AL260" s="3"/>
    </row>
    <row r="261" spans="35:38" ht="13.2" x14ac:dyDescent="0.25">
      <c r="AI261" s="241"/>
      <c r="AL261" s="3"/>
    </row>
    <row r="262" spans="35:38" ht="13.2" x14ac:dyDescent="0.25">
      <c r="AI262" s="241"/>
      <c r="AL262" s="3"/>
    </row>
    <row r="263" spans="35:38" ht="13.2" x14ac:dyDescent="0.25">
      <c r="AI263" s="241"/>
      <c r="AL263" s="3"/>
    </row>
    <row r="264" spans="35:38" ht="13.2" x14ac:dyDescent="0.25">
      <c r="AI264" s="241"/>
      <c r="AL264" s="3"/>
    </row>
    <row r="265" spans="35:38" ht="13.2" x14ac:dyDescent="0.25">
      <c r="AI265" s="241"/>
      <c r="AL265" s="3"/>
    </row>
    <row r="266" spans="35:38" ht="13.2" x14ac:dyDescent="0.25">
      <c r="AI266" s="241"/>
      <c r="AL266" s="3"/>
    </row>
    <row r="267" spans="35:38" ht="13.2" x14ac:dyDescent="0.25">
      <c r="AI267" s="241"/>
      <c r="AL267" s="3"/>
    </row>
    <row r="268" spans="35:38" ht="13.2" x14ac:dyDescent="0.25">
      <c r="AI268" s="241"/>
      <c r="AL268" s="3"/>
    </row>
    <row r="269" spans="35:38" ht="13.2" x14ac:dyDescent="0.25">
      <c r="AI269" s="241"/>
      <c r="AL269" s="3"/>
    </row>
    <row r="270" spans="35:38" ht="13.2" x14ac:dyDescent="0.25">
      <c r="AI270" s="241"/>
      <c r="AL270" s="3"/>
    </row>
    <row r="271" spans="35:38" ht="13.2" x14ac:dyDescent="0.25">
      <c r="AI271" s="241"/>
      <c r="AL271" s="3"/>
    </row>
    <row r="272" spans="35:38" ht="13.2" x14ac:dyDescent="0.25">
      <c r="AI272" s="241"/>
      <c r="AL272" s="3"/>
    </row>
    <row r="273" spans="35:38" ht="13.2" x14ac:dyDescent="0.25">
      <c r="AI273" s="241"/>
      <c r="AL273" s="3"/>
    </row>
    <row r="274" spans="35:38" ht="13.2" x14ac:dyDescent="0.25">
      <c r="AI274" s="241"/>
      <c r="AL274" s="3"/>
    </row>
    <row r="275" spans="35:38" ht="13.2" x14ac:dyDescent="0.25">
      <c r="AI275" s="241"/>
      <c r="AL275" s="3"/>
    </row>
    <row r="276" spans="35:38" ht="13.2" x14ac:dyDescent="0.25">
      <c r="AI276" s="241"/>
      <c r="AL276" s="3"/>
    </row>
    <row r="277" spans="35:38" ht="13.2" x14ac:dyDescent="0.25">
      <c r="AI277" s="241"/>
      <c r="AL277" s="3"/>
    </row>
    <row r="278" spans="35:38" ht="13.2" x14ac:dyDescent="0.25">
      <c r="AI278" s="241"/>
      <c r="AL278" s="3"/>
    </row>
    <row r="279" spans="35:38" ht="13.2" x14ac:dyDescent="0.25">
      <c r="AI279" s="241"/>
      <c r="AL279" s="3"/>
    </row>
    <row r="280" spans="35:38" ht="13.2" x14ac:dyDescent="0.25">
      <c r="AI280" s="241"/>
      <c r="AL280" s="3"/>
    </row>
    <row r="281" spans="35:38" ht="13.2" x14ac:dyDescent="0.25">
      <c r="AI281" s="241"/>
      <c r="AL281" s="3"/>
    </row>
    <row r="282" spans="35:38" ht="13.2" x14ac:dyDescent="0.25">
      <c r="AI282" s="241"/>
      <c r="AL282" s="3"/>
    </row>
    <row r="283" spans="35:38" ht="13.2" x14ac:dyDescent="0.25">
      <c r="AI283" s="241"/>
      <c r="AL283" s="3"/>
    </row>
    <row r="284" spans="35:38" ht="13.2" x14ac:dyDescent="0.25">
      <c r="AI284" s="241"/>
      <c r="AL284" s="3"/>
    </row>
    <row r="285" spans="35:38" ht="13.2" x14ac:dyDescent="0.25">
      <c r="AI285" s="241"/>
      <c r="AL285" s="3"/>
    </row>
    <row r="286" spans="35:38" ht="13.2" x14ac:dyDescent="0.25">
      <c r="AI286" s="241"/>
      <c r="AL286" s="3"/>
    </row>
    <row r="287" spans="35:38" ht="13.2" x14ac:dyDescent="0.25">
      <c r="AI287" s="241"/>
      <c r="AL287" s="3"/>
    </row>
    <row r="288" spans="35:38" ht="13.2" x14ac:dyDescent="0.25">
      <c r="AI288" s="241"/>
      <c r="AL288" s="3"/>
    </row>
    <row r="289" spans="35:38" ht="13.2" x14ac:dyDescent="0.25">
      <c r="AI289" s="241"/>
      <c r="AL289" s="3"/>
    </row>
    <row r="290" spans="35:38" ht="13.2" x14ac:dyDescent="0.25">
      <c r="AI290" s="241"/>
      <c r="AL290" s="3"/>
    </row>
    <row r="291" spans="35:38" ht="13.2" x14ac:dyDescent="0.25">
      <c r="AI291" s="241"/>
      <c r="AL291" s="3"/>
    </row>
    <row r="292" spans="35:38" ht="13.2" x14ac:dyDescent="0.25">
      <c r="AI292" s="241"/>
      <c r="AL292" s="3"/>
    </row>
    <row r="293" spans="35:38" ht="13.2" x14ac:dyDescent="0.25">
      <c r="AI293" s="241"/>
      <c r="AL293" s="3"/>
    </row>
    <row r="294" spans="35:38" ht="13.2" x14ac:dyDescent="0.25">
      <c r="AI294" s="241"/>
      <c r="AL294" s="3"/>
    </row>
    <row r="295" spans="35:38" ht="13.2" x14ac:dyDescent="0.25">
      <c r="AI295" s="241"/>
      <c r="AL295" s="3"/>
    </row>
    <row r="296" spans="35:38" ht="13.2" x14ac:dyDescent="0.25">
      <c r="AI296" s="241"/>
      <c r="AL296" s="3"/>
    </row>
    <row r="297" spans="35:38" ht="13.2" x14ac:dyDescent="0.25">
      <c r="AI297" s="241"/>
      <c r="AL297" s="3"/>
    </row>
    <row r="298" spans="35:38" ht="13.2" x14ac:dyDescent="0.25">
      <c r="AI298" s="241"/>
      <c r="AL298" s="3"/>
    </row>
    <row r="299" spans="35:38" ht="13.2" x14ac:dyDescent="0.25">
      <c r="AI299" s="241"/>
      <c r="AL299" s="3"/>
    </row>
    <row r="300" spans="35:38" ht="13.2" x14ac:dyDescent="0.25">
      <c r="AI300" s="241"/>
      <c r="AL300" s="3"/>
    </row>
    <row r="301" spans="35:38" ht="13.2" x14ac:dyDescent="0.25">
      <c r="AI301" s="241"/>
      <c r="AL301" s="3"/>
    </row>
    <row r="302" spans="35:38" ht="13.2" x14ac:dyDescent="0.25">
      <c r="AI302" s="241"/>
      <c r="AL302" s="3"/>
    </row>
    <row r="303" spans="35:38" ht="13.2" x14ac:dyDescent="0.25">
      <c r="AI303" s="241"/>
      <c r="AL303" s="3"/>
    </row>
    <row r="304" spans="35:38" ht="13.2" x14ac:dyDescent="0.25">
      <c r="AI304" s="241"/>
      <c r="AL304" s="3"/>
    </row>
    <row r="305" spans="35:38" ht="13.2" x14ac:dyDescent="0.25">
      <c r="AI305" s="241"/>
      <c r="AL305" s="3"/>
    </row>
    <row r="306" spans="35:38" ht="13.2" x14ac:dyDescent="0.25">
      <c r="AI306" s="241"/>
      <c r="AL306" s="3"/>
    </row>
    <row r="307" spans="35:38" ht="13.2" x14ac:dyDescent="0.25">
      <c r="AI307" s="241"/>
      <c r="AL307" s="3"/>
    </row>
    <row r="308" spans="35:38" ht="13.2" x14ac:dyDescent="0.25">
      <c r="AI308" s="241"/>
      <c r="AL308" s="3"/>
    </row>
    <row r="309" spans="35:38" ht="13.2" x14ac:dyDescent="0.25">
      <c r="AI309" s="241"/>
      <c r="AL309" s="3"/>
    </row>
    <row r="310" spans="35:38" ht="13.2" x14ac:dyDescent="0.25">
      <c r="AI310" s="241"/>
      <c r="AL310" s="3"/>
    </row>
    <row r="311" spans="35:38" ht="13.2" x14ac:dyDescent="0.25">
      <c r="AI311" s="241"/>
      <c r="AL311" s="3"/>
    </row>
    <row r="312" spans="35:38" ht="13.2" x14ac:dyDescent="0.25">
      <c r="AI312" s="241"/>
      <c r="AL312" s="3"/>
    </row>
    <row r="313" spans="35:38" ht="13.2" x14ac:dyDescent="0.25">
      <c r="AI313" s="241"/>
      <c r="AL313" s="3"/>
    </row>
    <row r="314" spans="35:38" ht="13.2" x14ac:dyDescent="0.25">
      <c r="AI314" s="241"/>
      <c r="AL314" s="3"/>
    </row>
    <row r="315" spans="35:38" ht="13.2" x14ac:dyDescent="0.25">
      <c r="AI315" s="241"/>
      <c r="AL315" s="3"/>
    </row>
    <row r="316" spans="35:38" ht="13.2" x14ac:dyDescent="0.25">
      <c r="AI316" s="241"/>
      <c r="AL316" s="3"/>
    </row>
    <row r="317" spans="35:38" ht="13.2" x14ac:dyDescent="0.25">
      <c r="AI317" s="241"/>
      <c r="AL317" s="3"/>
    </row>
    <row r="318" spans="35:38" ht="13.2" x14ac:dyDescent="0.25">
      <c r="AI318" s="241"/>
      <c r="AL318" s="3"/>
    </row>
    <row r="319" spans="35:38" ht="13.2" x14ac:dyDescent="0.25">
      <c r="AI319" s="241"/>
      <c r="AL319" s="3"/>
    </row>
    <row r="320" spans="35:38" ht="13.2" x14ac:dyDescent="0.25">
      <c r="AI320" s="241"/>
      <c r="AL320" s="3"/>
    </row>
    <row r="321" spans="35:38" ht="13.2" x14ac:dyDescent="0.25">
      <c r="AI321" s="241"/>
      <c r="AL321" s="3"/>
    </row>
    <row r="322" spans="35:38" ht="13.2" x14ac:dyDescent="0.25">
      <c r="AI322" s="241"/>
      <c r="AL322" s="3"/>
    </row>
    <row r="323" spans="35:38" ht="13.2" x14ac:dyDescent="0.25">
      <c r="AI323" s="241"/>
      <c r="AL323" s="3"/>
    </row>
    <row r="324" spans="35:38" ht="13.2" x14ac:dyDescent="0.25">
      <c r="AI324" s="241"/>
      <c r="AL324" s="3"/>
    </row>
    <row r="325" spans="35:38" ht="13.2" x14ac:dyDescent="0.25">
      <c r="AI325" s="241"/>
      <c r="AL325" s="3"/>
    </row>
    <row r="326" spans="35:38" ht="13.2" x14ac:dyDescent="0.25">
      <c r="AI326" s="241"/>
      <c r="AL326" s="3"/>
    </row>
    <row r="327" spans="35:38" ht="13.2" x14ac:dyDescent="0.25">
      <c r="AI327" s="241"/>
      <c r="AL327" s="3"/>
    </row>
    <row r="328" spans="35:38" ht="13.2" x14ac:dyDescent="0.25">
      <c r="AI328" s="241"/>
      <c r="AL328" s="3"/>
    </row>
    <row r="329" spans="35:38" ht="13.2" x14ac:dyDescent="0.25">
      <c r="AI329" s="241"/>
      <c r="AL329" s="3"/>
    </row>
    <row r="330" spans="35:38" ht="13.2" x14ac:dyDescent="0.25">
      <c r="AI330" s="241"/>
      <c r="AL330" s="3"/>
    </row>
    <row r="331" spans="35:38" ht="13.2" x14ac:dyDescent="0.25">
      <c r="AI331" s="241"/>
      <c r="AL331" s="3"/>
    </row>
    <row r="332" spans="35:38" ht="13.2" x14ac:dyDescent="0.25">
      <c r="AI332" s="241"/>
      <c r="AL332" s="3"/>
    </row>
    <row r="333" spans="35:38" ht="13.2" x14ac:dyDescent="0.25">
      <c r="AI333" s="241"/>
      <c r="AL333" s="3"/>
    </row>
    <row r="334" spans="35:38" ht="13.2" x14ac:dyDescent="0.25">
      <c r="AI334" s="241"/>
      <c r="AL334" s="3"/>
    </row>
    <row r="335" spans="35:38" ht="13.2" x14ac:dyDescent="0.25">
      <c r="AI335" s="241"/>
      <c r="AL335" s="3"/>
    </row>
    <row r="336" spans="35:38" ht="13.2" x14ac:dyDescent="0.25">
      <c r="AI336" s="241"/>
      <c r="AL336" s="3"/>
    </row>
    <row r="337" spans="35:38" ht="13.2" x14ac:dyDescent="0.25">
      <c r="AI337" s="241"/>
      <c r="AL337" s="3"/>
    </row>
    <row r="338" spans="35:38" ht="13.2" x14ac:dyDescent="0.25">
      <c r="AI338" s="241"/>
      <c r="AL338" s="3"/>
    </row>
    <row r="339" spans="35:38" ht="13.2" x14ac:dyDescent="0.25">
      <c r="AI339" s="241"/>
      <c r="AL339" s="3"/>
    </row>
    <row r="340" spans="35:38" ht="13.2" x14ac:dyDescent="0.25">
      <c r="AI340" s="241"/>
      <c r="AL340" s="3"/>
    </row>
    <row r="341" spans="35:38" ht="13.2" x14ac:dyDescent="0.25">
      <c r="AI341" s="241"/>
      <c r="AL341" s="3"/>
    </row>
    <row r="342" spans="35:38" ht="13.2" x14ac:dyDescent="0.25">
      <c r="AI342" s="241"/>
      <c r="AL342" s="3"/>
    </row>
    <row r="343" spans="35:38" ht="13.2" x14ac:dyDescent="0.25">
      <c r="AI343" s="241"/>
      <c r="AL343" s="3"/>
    </row>
    <row r="344" spans="35:38" ht="13.2" x14ac:dyDescent="0.25">
      <c r="AI344" s="241"/>
      <c r="AL344" s="3"/>
    </row>
    <row r="345" spans="35:38" ht="13.2" x14ac:dyDescent="0.25">
      <c r="AI345" s="241"/>
      <c r="AL345" s="3"/>
    </row>
    <row r="346" spans="35:38" ht="13.2" x14ac:dyDescent="0.25">
      <c r="AI346" s="241"/>
      <c r="AL346" s="3"/>
    </row>
    <row r="347" spans="35:38" ht="13.2" x14ac:dyDescent="0.25">
      <c r="AI347" s="241"/>
      <c r="AL347" s="3"/>
    </row>
    <row r="348" spans="35:38" ht="13.2" x14ac:dyDescent="0.25">
      <c r="AI348" s="241"/>
      <c r="AL348" s="3"/>
    </row>
    <row r="349" spans="35:38" ht="13.2" x14ac:dyDescent="0.25">
      <c r="AI349" s="241"/>
      <c r="AL349" s="3"/>
    </row>
    <row r="350" spans="35:38" ht="13.2" x14ac:dyDescent="0.25">
      <c r="AI350" s="241"/>
      <c r="AL350" s="3"/>
    </row>
    <row r="351" spans="35:38" ht="13.2" x14ac:dyDescent="0.25">
      <c r="AI351" s="241"/>
      <c r="AL351" s="3"/>
    </row>
    <row r="352" spans="35:38" ht="13.2" x14ac:dyDescent="0.25">
      <c r="AI352" s="241"/>
      <c r="AL352" s="3"/>
    </row>
    <row r="353" spans="35:38" ht="13.2" x14ac:dyDescent="0.25">
      <c r="AI353" s="241"/>
      <c r="AL353" s="3"/>
    </row>
    <row r="354" spans="35:38" ht="13.2" x14ac:dyDescent="0.25">
      <c r="AI354" s="241"/>
      <c r="AL354" s="3"/>
    </row>
    <row r="355" spans="35:38" ht="13.2" x14ac:dyDescent="0.25">
      <c r="AI355" s="241"/>
      <c r="AL355" s="3"/>
    </row>
    <row r="356" spans="35:38" ht="13.2" x14ac:dyDescent="0.25">
      <c r="AI356" s="241"/>
      <c r="AL356" s="3"/>
    </row>
    <row r="357" spans="35:38" ht="13.2" x14ac:dyDescent="0.25">
      <c r="AI357" s="241"/>
      <c r="AL357" s="3"/>
    </row>
    <row r="358" spans="35:38" ht="13.2" x14ac:dyDescent="0.25">
      <c r="AI358" s="241"/>
      <c r="AL358" s="3"/>
    </row>
    <row r="359" spans="35:38" ht="13.2" x14ac:dyDescent="0.25">
      <c r="AI359" s="241"/>
      <c r="AL359" s="3"/>
    </row>
    <row r="360" spans="35:38" ht="13.2" x14ac:dyDescent="0.25">
      <c r="AI360" s="241"/>
      <c r="AL360" s="3"/>
    </row>
    <row r="361" spans="35:38" ht="13.2" x14ac:dyDescent="0.25">
      <c r="AI361" s="241"/>
      <c r="AL361" s="3"/>
    </row>
    <row r="362" spans="35:38" ht="13.2" x14ac:dyDescent="0.25">
      <c r="AI362" s="241"/>
      <c r="AL362" s="3"/>
    </row>
    <row r="363" spans="35:38" ht="13.2" x14ac:dyDescent="0.25">
      <c r="AI363" s="241"/>
      <c r="AL363" s="3"/>
    </row>
    <row r="364" spans="35:38" ht="13.2" x14ac:dyDescent="0.25">
      <c r="AI364" s="241"/>
      <c r="AL364" s="3"/>
    </row>
    <row r="365" spans="35:38" ht="13.2" x14ac:dyDescent="0.25">
      <c r="AI365" s="241"/>
      <c r="AL365" s="3"/>
    </row>
    <row r="366" spans="35:38" ht="13.2" x14ac:dyDescent="0.25">
      <c r="AI366" s="241"/>
      <c r="AL366" s="3"/>
    </row>
    <row r="367" spans="35:38" ht="13.2" x14ac:dyDescent="0.25">
      <c r="AI367" s="241"/>
      <c r="AL367" s="3"/>
    </row>
    <row r="368" spans="35:38" ht="13.2" x14ac:dyDescent="0.25">
      <c r="AI368" s="241"/>
      <c r="AL368" s="3"/>
    </row>
    <row r="369" spans="35:38" ht="13.2" x14ac:dyDescent="0.25">
      <c r="AI369" s="241"/>
      <c r="AL369" s="3"/>
    </row>
    <row r="370" spans="35:38" ht="13.2" x14ac:dyDescent="0.25">
      <c r="AI370" s="241"/>
      <c r="AL370" s="3"/>
    </row>
    <row r="371" spans="35:38" ht="13.2" x14ac:dyDescent="0.25">
      <c r="AI371" s="241"/>
      <c r="AL371" s="3"/>
    </row>
    <row r="372" spans="35:38" ht="13.2" x14ac:dyDescent="0.25">
      <c r="AI372" s="241"/>
      <c r="AL372" s="3"/>
    </row>
    <row r="373" spans="35:38" ht="13.2" x14ac:dyDescent="0.25">
      <c r="AI373" s="241"/>
      <c r="AL373" s="3"/>
    </row>
    <row r="374" spans="35:38" ht="13.2" x14ac:dyDescent="0.25">
      <c r="AI374" s="241"/>
      <c r="AL374" s="3"/>
    </row>
    <row r="375" spans="35:38" ht="13.2" x14ac:dyDescent="0.25">
      <c r="AI375" s="241"/>
      <c r="AL375" s="3"/>
    </row>
    <row r="376" spans="35:38" ht="13.2" x14ac:dyDescent="0.25">
      <c r="AI376" s="241"/>
      <c r="AL376" s="3"/>
    </row>
    <row r="377" spans="35:38" ht="13.2" x14ac:dyDescent="0.25">
      <c r="AI377" s="241"/>
      <c r="AL377" s="3"/>
    </row>
    <row r="378" spans="35:38" ht="13.2" x14ac:dyDescent="0.25">
      <c r="AI378" s="241"/>
      <c r="AL378" s="3"/>
    </row>
    <row r="379" spans="35:38" ht="13.2" x14ac:dyDescent="0.25">
      <c r="AI379" s="241"/>
      <c r="AL379" s="3"/>
    </row>
    <row r="380" spans="35:38" ht="13.2" x14ac:dyDescent="0.25">
      <c r="AI380" s="241"/>
      <c r="AL380" s="3"/>
    </row>
    <row r="381" spans="35:38" ht="13.2" x14ac:dyDescent="0.25">
      <c r="AI381" s="241"/>
      <c r="AL381" s="3"/>
    </row>
    <row r="382" spans="35:38" ht="13.2" x14ac:dyDescent="0.25">
      <c r="AI382" s="241"/>
      <c r="AL382" s="3"/>
    </row>
    <row r="383" spans="35:38" ht="13.2" x14ac:dyDescent="0.25">
      <c r="AI383" s="241"/>
      <c r="AL383" s="3"/>
    </row>
    <row r="384" spans="35:38" ht="13.2" x14ac:dyDescent="0.25">
      <c r="AI384" s="241"/>
      <c r="AL384" s="3"/>
    </row>
    <row r="385" spans="35:38" ht="13.2" x14ac:dyDescent="0.25">
      <c r="AI385" s="241"/>
      <c r="AL385" s="3"/>
    </row>
    <row r="386" spans="35:38" ht="13.2" x14ac:dyDescent="0.25">
      <c r="AI386" s="241"/>
      <c r="AL386" s="3"/>
    </row>
    <row r="387" spans="35:38" ht="13.2" x14ac:dyDescent="0.25">
      <c r="AI387" s="241"/>
      <c r="AL387" s="3"/>
    </row>
    <row r="388" spans="35:38" ht="13.2" x14ac:dyDescent="0.25">
      <c r="AI388" s="241"/>
      <c r="AL388" s="3"/>
    </row>
    <row r="389" spans="35:38" ht="13.2" x14ac:dyDescent="0.25">
      <c r="AI389" s="241"/>
      <c r="AL389" s="3"/>
    </row>
    <row r="390" spans="35:38" ht="13.2" x14ac:dyDescent="0.25">
      <c r="AI390" s="241"/>
      <c r="AL390" s="3"/>
    </row>
    <row r="391" spans="35:38" ht="13.2" x14ac:dyDescent="0.25">
      <c r="AI391" s="241"/>
      <c r="AL391" s="3"/>
    </row>
    <row r="392" spans="35:38" ht="13.2" x14ac:dyDescent="0.25">
      <c r="AI392" s="241"/>
      <c r="AL392" s="3"/>
    </row>
    <row r="393" spans="35:38" ht="13.2" x14ac:dyDescent="0.25">
      <c r="AI393" s="241"/>
      <c r="AL393" s="3"/>
    </row>
    <row r="394" spans="35:38" ht="13.2" x14ac:dyDescent="0.25">
      <c r="AI394" s="241"/>
      <c r="AL394" s="3"/>
    </row>
    <row r="395" spans="35:38" ht="13.2" x14ac:dyDescent="0.25">
      <c r="AI395" s="241"/>
      <c r="AL395" s="3"/>
    </row>
    <row r="396" spans="35:38" ht="13.2" x14ac:dyDescent="0.25">
      <c r="AI396" s="241"/>
      <c r="AL396" s="3"/>
    </row>
    <row r="397" spans="35:38" ht="13.2" x14ac:dyDescent="0.25">
      <c r="AI397" s="241"/>
      <c r="AL397" s="3"/>
    </row>
    <row r="398" spans="35:38" ht="13.2" x14ac:dyDescent="0.25">
      <c r="AI398" s="241"/>
      <c r="AL398" s="3"/>
    </row>
    <row r="399" spans="35:38" ht="13.2" x14ac:dyDescent="0.25">
      <c r="AI399" s="241"/>
      <c r="AL399" s="3"/>
    </row>
    <row r="400" spans="35:38" ht="13.2" x14ac:dyDescent="0.25">
      <c r="AI400" s="241"/>
      <c r="AL400" s="3"/>
    </row>
    <row r="401" spans="35:38" ht="13.2" x14ac:dyDescent="0.25">
      <c r="AI401" s="241"/>
      <c r="AL401" s="3"/>
    </row>
    <row r="402" spans="35:38" ht="13.2" x14ac:dyDescent="0.25">
      <c r="AI402" s="241"/>
      <c r="AL402" s="3"/>
    </row>
    <row r="403" spans="35:38" ht="13.2" x14ac:dyDescent="0.25">
      <c r="AI403" s="241"/>
      <c r="AL403" s="3"/>
    </row>
    <row r="404" spans="35:38" ht="13.2" x14ac:dyDescent="0.25">
      <c r="AI404" s="241"/>
      <c r="AL404" s="3"/>
    </row>
    <row r="405" spans="35:38" ht="13.2" x14ac:dyDescent="0.25">
      <c r="AI405" s="241"/>
      <c r="AL405" s="3"/>
    </row>
    <row r="406" spans="35:38" ht="13.2" x14ac:dyDescent="0.25">
      <c r="AI406" s="241"/>
      <c r="AL406" s="3"/>
    </row>
    <row r="407" spans="35:38" ht="13.2" x14ac:dyDescent="0.25">
      <c r="AI407" s="241"/>
      <c r="AL407" s="3"/>
    </row>
    <row r="408" spans="35:38" ht="13.2" x14ac:dyDescent="0.25">
      <c r="AI408" s="241"/>
      <c r="AL408" s="3"/>
    </row>
    <row r="409" spans="35:38" ht="13.2" x14ac:dyDescent="0.25">
      <c r="AI409" s="241"/>
      <c r="AL409" s="3"/>
    </row>
    <row r="410" spans="35:38" ht="13.2" x14ac:dyDescent="0.25">
      <c r="AI410" s="241"/>
      <c r="AL410" s="3"/>
    </row>
    <row r="411" spans="35:38" ht="13.2" x14ac:dyDescent="0.25">
      <c r="AI411" s="241"/>
      <c r="AL411" s="3"/>
    </row>
    <row r="412" spans="35:38" ht="13.2" x14ac:dyDescent="0.25">
      <c r="AI412" s="241"/>
      <c r="AL412" s="3"/>
    </row>
    <row r="413" spans="35:38" ht="13.2" x14ac:dyDescent="0.25">
      <c r="AI413" s="241"/>
      <c r="AL413" s="3"/>
    </row>
    <row r="414" spans="35:38" ht="13.2" x14ac:dyDescent="0.25">
      <c r="AI414" s="241"/>
      <c r="AL414" s="3"/>
    </row>
    <row r="415" spans="35:38" ht="13.2" x14ac:dyDescent="0.25">
      <c r="AI415" s="241"/>
      <c r="AL415" s="3"/>
    </row>
    <row r="416" spans="35:38" ht="13.2" x14ac:dyDescent="0.25">
      <c r="AI416" s="241"/>
      <c r="AL416" s="3"/>
    </row>
    <row r="417" spans="35:38" ht="13.2" x14ac:dyDescent="0.25">
      <c r="AI417" s="241"/>
      <c r="AL417" s="3"/>
    </row>
    <row r="418" spans="35:38" ht="13.2" x14ac:dyDescent="0.25">
      <c r="AI418" s="241"/>
      <c r="AL418" s="3"/>
    </row>
    <row r="419" spans="35:38" ht="13.2" x14ac:dyDescent="0.25">
      <c r="AI419" s="241"/>
      <c r="AL419" s="3"/>
    </row>
    <row r="420" spans="35:38" ht="13.2" x14ac:dyDescent="0.25">
      <c r="AI420" s="241"/>
      <c r="AL420" s="3"/>
    </row>
    <row r="421" spans="35:38" ht="13.2" x14ac:dyDescent="0.25">
      <c r="AI421" s="241"/>
      <c r="AL421" s="3"/>
    </row>
    <row r="422" spans="35:38" ht="13.2" x14ac:dyDescent="0.25">
      <c r="AI422" s="241"/>
      <c r="AL422" s="3"/>
    </row>
    <row r="423" spans="35:38" ht="13.2" x14ac:dyDescent="0.25">
      <c r="AI423" s="241"/>
      <c r="AL423" s="3"/>
    </row>
  </sheetData>
  <mergeCells count="3">
    <mergeCell ref="E2:Q2"/>
    <mergeCell ref="S2:AH2"/>
    <mergeCell ref="AI2:A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aie9">
    <outlinePr summaryBelow="0" summaryRight="0"/>
  </sheetPr>
  <dimension ref="A1:AO422"/>
  <sheetViews>
    <sheetView workbookViewId="0"/>
  </sheetViews>
  <sheetFormatPr defaultColWidth="14.44140625" defaultRowHeight="15.75" customHeight="1" x14ac:dyDescent="0.25"/>
  <cols>
    <col min="1" max="1" width="11.6640625" customWidth="1"/>
    <col min="2" max="2" width="12.88671875" customWidth="1"/>
    <col min="3" max="3" width="6.44140625" customWidth="1"/>
    <col min="4" max="4" width="42.88671875" customWidth="1"/>
    <col min="5" max="17" width="3.6640625" hidden="1" customWidth="1"/>
    <col min="18" max="18" width="13.109375" hidden="1" customWidth="1"/>
    <col min="19" max="34" width="4.44140625" hidden="1" customWidth="1"/>
    <col min="35" max="35" width="6.88671875" hidden="1" customWidth="1"/>
    <col min="36" max="36" width="19.44140625" customWidth="1"/>
    <col min="37" max="38" width="9.44140625" customWidth="1"/>
    <col min="39" max="39" width="13.44140625" customWidth="1"/>
    <col min="40" max="40" width="12" customWidth="1"/>
    <col min="41" max="41" width="14" customWidth="1"/>
  </cols>
  <sheetData>
    <row r="1" spans="1:41" ht="15.75" customHeight="1" x14ac:dyDescent="0.25">
      <c r="AL1" s="3"/>
    </row>
    <row r="2" spans="1:41" ht="15.75" customHeight="1" x14ac:dyDescent="0.25">
      <c r="E2" s="261" t="s">
        <v>15</v>
      </c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5" t="s">
        <v>16</v>
      </c>
      <c r="S2" s="261" t="s">
        <v>17</v>
      </c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1" t="s">
        <v>18</v>
      </c>
      <c r="AJ2" s="4" t="s">
        <v>19</v>
      </c>
      <c r="AK2" s="4" t="s">
        <v>20</v>
      </c>
      <c r="AL2" s="4" t="s">
        <v>21</v>
      </c>
      <c r="AM2" s="4" t="s">
        <v>22</v>
      </c>
      <c r="AN2" s="4" t="s">
        <v>23</v>
      </c>
      <c r="AO2" s="4" t="s">
        <v>24</v>
      </c>
    </row>
    <row r="3" spans="1:41" ht="15.75" customHeight="1" x14ac:dyDescent="0.25">
      <c r="C3" s="6" t="s">
        <v>25</v>
      </c>
      <c r="D3" s="6" t="s">
        <v>26</v>
      </c>
      <c r="E3" s="7" t="s">
        <v>27</v>
      </c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7" t="s">
        <v>39</v>
      </c>
      <c r="S3" s="7" t="s">
        <v>40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47</v>
      </c>
      <c r="AA3" s="7" t="s">
        <v>48</v>
      </c>
      <c r="AB3" s="7" t="s">
        <v>49</v>
      </c>
      <c r="AC3" s="7" t="s">
        <v>50</v>
      </c>
      <c r="AD3" s="7" t="s">
        <v>51</v>
      </c>
      <c r="AE3" s="7" t="s">
        <v>52</v>
      </c>
      <c r="AF3" s="7" t="s">
        <v>53</v>
      </c>
      <c r="AG3" s="7" t="s">
        <v>54</v>
      </c>
      <c r="AH3" s="7" t="s">
        <v>55</v>
      </c>
      <c r="AI3" s="262"/>
      <c r="AJ3" s="7"/>
      <c r="AK3" s="7"/>
      <c r="AL3" s="8"/>
      <c r="AM3" s="7"/>
      <c r="AN3" s="7"/>
      <c r="AO3" s="7"/>
    </row>
    <row r="4" spans="1:41" ht="15.75" customHeight="1" x14ac:dyDescent="0.25">
      <c r="AL4" s="3"/>
    </row>
    <row r="5" spans="1:41" ht="14.4" x14ac:dyDescent="0.3">
      <c r="A5" s="9" t="s">
        <v>56</v>
      </c>
      <c r="B5" s="9" t="s">
        <v>436</v>
      </c>
      <c r="C5" s="9" t="s">
        <v>43</v>
      </c>
      <c r="D5" s="9" t="s">
        <v>471</v>
      </c>
      <c r="AL5" s="3"/>
    </row>
    <row r="6" spans="1:41" ht="14.4" x14ac:dyDescent="0.3">
      <c r="A6" s="9" t="s">
        <v>56</v>
      </c>
      <c r="B6" s="9" t="s">
        <v>436</v>
      </c>
      <c r="C6" s="9" t="s">
        <v>43</v>
      </c>
      <c r="D6" s="9" t="s">
        <v>472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K6" s="6">
        <v>1</v>
      </c>
      <c r="AJ6" s="6">
        <v>325</v>
      </c>
      <c r="AK6" s="220">
        <v>1</v>
      </c>
      <c r="AL6" s="4">
        <v>8</v>
      </c>
    </row>
    <row r="7" spans="1:41" ht="14.4" x14ac:dyDescent="0.3">
      <c r="A7" s="9" t="s">
        <v>56</v>
      </c>
      <c r="B7" s="9" t="s">
        <v>436</v>
      </c>
      <c r="C7" s="9" t="s">
        <v>43</v>
      </c>
      <c r="D7" s="9" t="s">
        <v>473</v>
      </c>
      <c r="E7" s="6">
        <v>1</v>
      </c>
      <c r="F7" s="6">
        <v>1</v>
      </c>
      <c r="G7" s="6">
        <v>1</v>
      </c>
      <c r="H7" s="6">
        <v>1</v>
      </c>
      <c r="K7" s="6">
        <v>1</v>
      </c>
      <c r="L7" s="6">
        <v>1</v>
      </c>
      <c r="AJ7" s="6">
        <v>323</v>
      </c>
      <c r="AK7" s="6">
        <v>6.5</v>
      </c>
      <c r="AL7" s="3"/>
    </row>
    <row r="8" spans="1:41" ht="14.4" x14ac:dyDescent="0.3">
      <c r="A8" s="9" t="s">
        <v>56</v>
      </c>
      <c r="B8" s="9" t="s">
        <v>436</v>
      </c>
      <c r="C8" s="9" t="s">
        <v>43</v>
      </c>
      <c r="D8" s="9" t="s">
        <v>474</v>
      </c>
      <c r="E8" s="6">
        <v>1</v>
      </c>
      <c r="F8" s="6">
        <v>1</v>
      </c>
      <c r="G8" s="6">
        <v>1</v>
      </c>
      <c r="H8" s="6">
        <v>1</v>
      </c>
      <c r="L8" s="6">
        <v>1</v>
      </c>
      <c r="AJ8" s="6">
        <v>476</v>
      </c>
      <c r="AK8" s="6">
        <v>4</v>
      </c>
      <c r="AL8" s="3"/>
    </row>
    <row r="9" spans="1:41" ht="14.4" x14ac:dyDescent="0.3">
      <c r="A9" s="9" t="s">
        <v>56</v>
      </c>
      <c r="B9" s="9" t="s">
        <v>436</v>
      </c>
      <c r="C9" s="9" t="s">
        <v>43</v>
      </c>
      <c r="D9" s="9" t="s">
        <v>475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K9" s="6">
        <v>1</v>
      </c>
      <c r="L9" s="6">
        <v>1</v>
      </c>
      <c r="AJ9" s="6">
        <v>463</v>
      </c>
      <c r="AK9" s="6">
        <v>7.75</v>
      </c>
      <c r="AL9" s="3"/>
    </row>
    <row r="10" spans="1:41" ht="14.4" x14ac:dyDescent="0.3">
      <c r="A10" s="9" t="s">
        <v>56</v>
      </c>
      <c r="B10" s="9" t="s">
        <v>436</v>
      </c>
      <c r="C10" s="9" t="s">
        <v>43</v>
      </c>
      <c r="D10" s="9" t="s">
        <v>476</v>
      </c>
      <c r="E10" s="6">
        <v>1</v>
      </c>
      <c r="F10" s="6">
        <v>1</v>
      </c>
      <c r="G10" s="6">
        <v>1</v>
      </c>
      <c r="AL10" s="3"/>
    </row>
    <row r="11" spans="1:41" ht="14.4" x14ac:dyDescent="0.3">
      <c r="A11" s="9" t="s">
        <v>56</v>
      </c>
      <c r="B11" s="9" t="s">
        <v>436</v>
      </c>
      <c r="C11" s="9" t="s">
        <v>43</v>
      </c>
      <c r="D11" s="9" t="s">
        <v>477</v>
      </c>
      <c r="E11" s="6">
        <v>1</v>
      </c>
      <c r="F11" s="6">
        <v>1</v>
      </c>
      <c r="H11" s="6">
        <v>1</v>
      </c>
      <c r="I11" s="6">
        <v>1</v>
      </c>
      <c r="K11" s="6">
        <v>1</v>
      </c>
      <c r="L11" s="6">
        <v>1</v>
      </c>
      <c r="AJ11" s="6">
        <v>630</v>
      </c>
      <c r="AK11" s="6">
        <v>7</v>
      </c>
      <c r="AL11" s="3"/>
    </row>
    <row r="12" spans="1:41" ht="14.4" x14ac:dyDescent="0.3">
      <c r="A12" s="9" t="s">
        <v>56</v>
      </c>
      <c r="B12" s="9" t="s">
        <v>436</v>
      </c>
      <c r="C12" s="9" t="s">
        <v>43</v>
      </c>
      <c r="D12" s="9" t="s">
        <v>478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AJ12" s="6">
        <v>510</v>
      </c>
      <c r="AK12" s="6">
        <v>6</v>
      </c>
      <c r="AL12" s="3"/>
    </row>
    <row r="13" spans="1:41" ht="14.4" x14ac:dyDescent="0.3">
      <c r="A13" s="9" t="s">
        <v>56</v>
      </c>
      <c r="B13" s="9" t="s">
        <v>436</v>
      </c>
      <c r="C13" s="9" t="s">
        <v>43</v>
      </c>
      <c r="D13" s="9" t="s">
        <v>479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K13" s="6">
        <v>1</v>
      </c>
      <c r="L13" s="6">
        <v>1</v>
      </c>
      <c r="AJ13" s="6">
        <v>251</v>
      </c>
      <c r="AK13" s="6">
        <v>8</v>
      </c>
      <c r="AL13" s="3"/>
    </row>
    <row r="14" spans="1:41" ht="14.4" x14ac:dyDescent="0.3">
      <c r="A14" s="9" t="s">
        <v>56</v>
      </c>
      <c r="B14" s="9" t="s">
        <v>436</v>
      </c>
      <c r="C14" s="9" t="s">
        <v>43</v>
      </c>
      <c r="D14" s="9" t="s">
        <v>480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K14" s="6">
        <v>1</v>
      </c>
      <c r="L14" s="6">
        <v>1</v>
      </c>
      <c r="AJ14" s="6">
        <v>441</v>
      </c>
      <c r="AK14" s="6">
        <v>7.25</v>
      </c>
      <c r="AL14" s="3"/>
    </row>
    <row r="15" spans="1:41" ht="14.4" x14ac:dyDescent="0.3">
      <c r="A15" s="9" t="s">
        <v>56</v>
      </c>
      <c r="B15" s="9" t="s">
        <v>436</v>
      </c>
      <c r="C15" s="9" t="s">
        <v>43</v>
      </c>
      <c r="D15" s="9" t="s">
        <v>481</v>
      </c>
      <c r="E15" s="6">
        <v>1</v>
      </c>
      <c r="F15" s="6">
        <v>1</v>
      </c>
      <c r="G15" s="6">
        <v>1</v>
      </c>
      <c r="I15" s="6">
        <v>1</v>
      </c>
      <c r="L15" s="6">
        <v>1</v>
      </c>
      <c r="AJ15" s="6">
        <v>463</v>
      </c>
      <c r="AK15" s="6">
        <v>8</v>
      </c>
      <c r="AL15" s="3"/>
    </row>
    <row r="16" spans="1:41" ht="14.4" x14ac:dyDescent="0.3">
      <c r="A16" s="9" t="s">
        <v>56</v>
      </c>
      <c r="B16" s="9" t="s">
        <v>436</v>
      </c>
      <c r="C16" s="9" t="s">
        <v>43</v>
      </c>
      <c r="D16" s="9" t="s">
        <v>482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K16" s="6">
        <v>1</v>
      </c>
      <c r="L16" s="6">
        <v>1</v>
      </c>
      <c r="AJ16" s="6">
        <v>608</v>
      </c>
      <c r="AK16" s="6">
        <v>4</v>
      </c>
      <c r="AL16" s="4">
        <v>9.75</v>
      </c>
    </row>
    <row r="17" spans="1:38" ht="14.4" x14ac:dyDescent="0.3">
      <c r="A17" s="9" t="s">
        <v>56</v>
      </c>
      <c r="B17" s="9" t="s">
        <v>436</v>
      </c>
      <c r="C17" s="9" t="s">
        <v>43</v>
      </c>
      <c r="D17" s="9" t="s">
        <v>483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L17" s="6">
        <v>1</v>
      </c>
      <c r="AJ17" s="6">
        <v>476</v>
      </c>
      <c r="AK17" s="6">
        <v>5.25</v>
      </c>
      <c r="AL17" s="3"/>
    </row>
    <row r="18" spans="1:38" ht="14.4" x14ac:dyDescent="0.3">
      <c r="A18" s="9" t="s">
        <v>56</v>
      </c>
      <c r="B18" s="9" t="s">
        <v>436</v>
      </c>
      <c r="C18" s="9" t="s">
        <v>43</v>
      </c>
      <c r="D18" s="9" t="s">
        <v>484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K18" s="6">
        <v>1</v>
      </c>
      <c r="L18" s="6">
        <v>1</v>
      </c>
      <c r="AJ18" s="6">
        <v>358</v>
      </c>
      <c r="AK18" s="6">
        <v>4</v>
      </c>
      <c r="AL18" s="3"/>
    </row>
    <row r="19" spans="1:38" ht="14.4" x14ac:dyDescent="0.3">
      <c r="A19" s="9" t="s">
        <v>56</v>
      </c>
      <c r="B19" s="9" t="s">
        <v>436</v>
      </c>
      <c r="C19" s="9" t="s">
        <v>43</v>
      </c>
      <c r="D19" s="9" t="s">
        <v>485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K19" s="6">
        <v>1</v>
      </c>
      <c r="L19" s="6">
        <v>1</v>
      </c>
      <c r="AJ19" s="6">
        <v>472</v>
      </c>
      <c r="AK19" s="6">
        <v>8</v>
      </c>
      <c r="AL19" s="3"/>
    </row>
    <row r="20" spans="1:38" ht="14.4" x14ac:dyDescent="0.3">
      <c r="A20" s="9" t="s">
        <v>56</v>
      </c>
      <c r="B20" s="9" t="s">
        <v>436</v>
      </c>
      <c r="C20" s="9" t="s">
        <v>43</v>
      </c>
      <c r="D20" s="9" t="s">
        <v>486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K20" s="6">
        <v>1</v>
      </c>
      <c r="L20" s="6">
        <v>1</v>
      </c>
      <c r="AJ20" s="6">
        <v>386</v>
      </c>
      <c r="AK20" s="6">
        <v>5</v>
      </c>
      <c r="AL20" s="3"/>
    </row>
    <row r="21" spans="1:38" ht="14.4" x14ac:dyDescent="0.3">
      <c r="A21" s="9" t="s">
        <v>56</v>
      </c>
      <c r="B21" s="9" t="s">
        <v>436</v>
      </c>
      <c r="C21" s="9" t="s">
        <v>43</v>
      </c>
      <c r="D21" s="9" t="s">
        <v>487</v>
      </c>
      <c r="E21" s="6">
        <v>1</v>
      </c>
      <c r="G21" s="6">
        <v>1</v>
      </c>
      <c r="H21" s="6">
        <v>1</v>
      </c>
      <c r="K21" s="6">
        <v>1</v>
      </c>
      <c r="L21" s="6">
        <v>1</v>
      </c>
      <c r="AJ21" s="6">
        <v>386</v>
      </c>
      <c r="AK21" s="6">
        <v>4</v>
      </c>
      <c r="AL21" s="3"/>
    </row>
    <row r="22" spans="1:38" ht="14.4" x14ac:dyDescent="0.3">
      <c r="A22" s="9" t="s">
        <v>56</v>
      </c>
      <c r="B22" s="9" t="s">
        <v>436</v>
      </c>
      <c r="C22" s="9" t="s">
        <v>43</v>
      </c>
      <c r="D22" s="9" t="s">
        <v>488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K22" s="6">
        <v>1</v>
      </c>
      <c r="L22" s="6">
        <v>1</v>
      </c>
      <c r="AJ22" s="6">
        <v>323</v>
      </c>
      <c r="AK22" s="6">
        <v>6.5</v>
      </c>
      <c r="AL22" s="3"/>
    </row>
    <row r="23" spans="1:38" ht="14.4" x14ac:dyDescent="0.3">
      <c r="A23" s="9" t="s">
        <v>56</v>
      </c>
      <c r="B23" s="9" t="s">
        <v>436</v>
      </c>
      <c r="C23" s="9" t="s">
        <v>43</v>
      </c>
      <c r="D23" s="9" t="s">
        <v>489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K23" s="6">
        <v>1</v>
      </c>
      <c r="AJ23" s="6">
        <v>143</v>
      </c>
      <c r="AL23" s="3"/>
    </row>
    <row r="24" spans="1:38" ht="14.4" x14ac:dyDescent="0.3">
      <c r="A24" s="9" t="s">
        <v>56</v>
      </c>
      <c r="B24" s="9" t="s">
        <v>436</v>
      </c>
      <c r="C24" s="9" t="s">
        <v>43</v>
      </c>
      <c r="D24" s="9" t="s">
        <v>490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K24" s="6">
        <v>1</v>
      </c>
      <c r="L24" s="6">
        <v>1</v>
      </c>
      <c r="AJ24" s="6">
        <v>472</v>
      </c>
      <c r="AK24" s="6">
        <v>7</v>
      </c>
      <c r="AL24" s="3"/>
    </row>
    <row r="25" spans="1:38" ht="14.4" x14ac:dyDescent="0.3">
      <c r="A25" s="9" t="s">
        <v>56</v>
      </c>
      <c r="B25" s="9" t="s">
        <v>436</v>
      </c>
      <c r="C25" s="9" t="s">
        <v>43</v>
      </c>
      <c r="D25" s="9" t="s">
        <v>491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K25" s="6">
        <v>1</v>
      </c>
      <c r="L25" s="6">
        <v>1</v>
      </c>
      <c r="AJ25" s="6">
        <v>441</v>
      </c>
      <c r="AK25" s="6">
        <v>8</v>
      </c>
      <c r="AL25" s="3"/>
    </row>
    <row r="26" spans="1:38" ht="14.4" x14ac:dyDescent="0.3">
      <c r="A26" s="9" t="s">
        <v>56</v>
      </c>
      <c r="B26" s="9" t="s">
        <v>436</v>
      </c>
      <c r="C26" s="9" t="s">
        <v>43</v>
      </c>
      <c r="D26" s="9" t="s">
        <v>492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L26" s="6">
        <v>1</v>
      </c>
      <c r="AJ26" s="6">
        <v>630</v>
      </c>
      <c r="AK26" s="6">
        <v>8.5</v>
      </c>
      <c r="AL26" s="3"/>
    </row>
    <row r="27" spans="1:38" ht="14.4" x14ac:dyDescent="0.3">
      <c r="A27" s="9" t="s">
        <v>56</v>
      </c>
      <c r="B27" s="9" t="s">
        <v>436</v>
      </c>
      <c r="C27" s="9" t="s">
        <v>43</v>
      </c>
      <c r="D27" s="9" t="s">
        <v>493</v>
      </c>
      <c r="E27" s="6">
        <v>1</v>
      </c>
      <c r="F27" s="6">
        <v>1</v>
      </c>
      <c r="G27" s="6">
        <v>1</v>
      </c>
      <c r="H27" s="6">
        <v>1</v>
      </c>
      <c r="K27" s="249">
        <v>1</v>
      </c>
      <c r="L27" s="6">
        <v>1</v>
      </c>
      <c r="AJ27" s="6">
        <v>356</v>
      </c>
      <c r="AK27" s="6">
        <v>6.75</v>
      </c>
      <c r="AL27" s="3"/>
    </row>
    <row r="28" spans="1:38" ht="14.4" x14ac:dyDescent="0.3">
      <c r="A28" s="9" t="s">
        <v>56</v>
      </c>
      <c r="B28" s="9" t="s">
        <v>436</v>
      </c>
      <c r="C28" s="9" t="s">
        <v>43</v>
      </c>
      <c r="D28" s="9" t="s">
        <v>494</v>
      </c>
      <c r="G28" s="6">
        <v>1</v>
      </c>
      <c r="H28" s="6">
        <v>1</v>
      </c>
      <c r="I28" s="6">
        <v>1</v>
      </c>
      <c r="L28" s="6">
        <v>1</v>
      </c>
      <c r="AJ28" s="6">
        <v>251</v>
      </c>
      <c r="AK28" s="6">
        <v>7</v>
      </c>
      <c r="AL28" s="3"/>
    </row>
    <row r="29" spans="1:38" ht="14.4" x14ac:dyDescent="0.3">
      <c r="A29" s="9" t="s">
        <v>56</v>
      </c>
      <c r="B29" s="9" t="s">
        <v>436</v>
      </c>
      <c r="C29" s="9" t="s">
        <v>43</v>
      </c>
      <c r="D29" s="9" t="s">
        <v>495</v>
      </c>
      <c r="E29" s="6">
        <v>1</v>
      </c>
      <c r="F29" s="6">
        <v>1</v>
      </c>
      <c r="G29" s="6">
        <v>1</v>
      </c>
      <c r="K29" s="6">
        <v>1</v>
      </c>
      <c r="L29" s="6">
        <v>1</v>
      </c>
      <c r="AJ29" s="6">
        <v>325</v>
      </c>
      <c r="AK29" s="6">
        <v>4.75</v>
      </c>
      <c r="AL29" s="3"/>
    </row>
    <row r="30" spans="1:38" ht="14.4" x14ac:dyDescent="0.3">
      <c r="A30" s="9" t="s">
        <v>56</v>
      </c>
      <c r="B30" s="9" t="s">
        <v>436</v>
      </c>
      <c r="C30" s="9" t="s">
        <v>43</v>
      </c>
      <c r="D30" s="9" t="s">
        <v>496</v>
      </c>
      <c r="E30" s="6">
        <v>1</v>
      </c>
      <c r="F30" s="6">
        <v>1</v>
      </c>
      <c r="G30" s="6">
        <v>1</v>
      </c>
      <c r="I30" s="6">
        <v>1</v>
      </c>
      <c r="K30" s="6">
        <v>1</v>
      </c>
      <c r="L30" s="6">
        <v>1</v>
      </c>
      <c r="AJ30" s="6">
        <v>356</v>
      </c>
      <c r="AK30" s="6">
        <v>5.75</v>
      </c>
      <c r="AL30" s="3"/>
    </row>
    <row r="31" spans="1:38" ht="14.4" x14ac:dyDescent="0.3">
      <c r="A31" s="9" t="s">
        <v>56</v>
      </c>
      <c r="B31" s="9" t="s">
        <v>436</v>
      </c>
      <c r="C31" s="9" t="s">
        <v>43</v>
      </c>
      <c r="D31" s="9" t="s">
        <v>497</v>
      </c>
      <c r="AL31" s="3"/>
    </row>
    <row r="32" spans="1:38" ht="14.4" x14ac:dyDescent="0.3">
      <c r="A32" s="9" t="s">
        <v>56</v>
      </c>
      <c r="B32" s="9" t="s">
        <v>436</v>
      </c>
      <c r="C32" s="9" t="s">
        <v>43</v>
      </c>
      <c r="D32" s="9" t="s">
        <v>498</v>
      </c>
      <c r="AL32" s="3"/>
    </row>
    <row r="33" spans="1:38" ht="14.4" x14ac:dyDescent="0.3">
      <c r="A33" s="9" t="s">
        <v>56</v>
      </c>
      <c r="B33" s="9" t="s">
        <v>436</v>
      </c>
      <c r="C33" s="9" t="s">
        <v>43</v>
      </c>
      <c r="D33" s="9" t="s">
        <v>499</v>
      </c>
      <c r="AL33" s="3"/>
    </row>
    <row r="34" spans="1:38" ht="14.4" x14ac:dyDescent="0.3">
      <c r="A34" s="9" t="s">
        <v>56</v>
      </c>
      <c r="B34" s="9" t="s">
        <v>436</v>
      </c>
      <c r="C34" s="9" t="s">
        <v>43</v>
      </c>
      <c r="D34" s="9" t="s">
        <v>500</v>
      </c>
      <c r="AL34" s="3"/>
    </row>
    <row r="35" spans="1:38" ht="14.4" x14ac:dyDescent="0.3">
      <c r="A35" s="9" t="s">
        <v>56</v>
      </c>
      <c r="B35" s="9" t="s">
        <v>436</v>
      </c>
      <c r="C35" s="9" t="s">
        <v>43</v>
      </c>
      <c r="D35" s="9" t="s">
        <v>501</v>
      </c>
      <c r="AL35" s="3"/>
    </row>
    <row r="36" spans="1:38" ht="14.4" x14ac:dyDescent="0.3">
      <c r="A36" s="9" t="s">
        <v>56</v>
      </c>
      <c r="B36" s="9" t="s">
        <v>436</v>
      </c>
      <c r="C36" s="9" t="s">
        <v>43</v>
      </c>
      <c r="D36" s="9" t="s">
        <v>502</v>
      </c>
      <c r="AL36" s="3"/>
    </row>
    <row r="37" spans="1:38" ht="14.4" x14ac:dyDescent="0.3">
      <c r="A37" s="9" t="s">
        <v>56</v>
      </c>
      <c r="B37" s="9" t="s">
        <v>436</v>
      </c>
      <c r="C37" s="9" t="s">
        <v>43</v>
      </c>
      <c r="D37" s="9" t="s">
        <v>503</v>
      </c>
      <c r="AL37" s="3"/>
    </row>
    <row r="38" spans="1:38" ht="14.4" x14ac:dyDescent="0.3">
      <c r="A38" s="9" t="s">
        <v>56</v>
      </c>
      <c r="B38" s="9" t="s">
        <v>436</v>
      </c>
      <c r="C38" s="9" t="s">
        <v>45</v>
      </c>
      <c r="D38" s="9" t="s">
        <v>504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AJ38" s="6">
        <v>605</v>
      </c>
      <c r="AK38" s="6">
        <v>4.75</v>
      </c>
      <c r="AL38" s="3"/>
    </row>
    <row r="39" spans="1:38" ht="14.4" x14ac:dyDescent="0.3">
      <c r="A39" s="9" t="s">
        <v>56</v>
      </c>
      <c r="B39" s="9" t="s">
        <v>436</v>
      </c>
      <c r="C39" s="9" t="s">
        <v>45</v>
      </c>
      <c r="D39" s="9" t="s">
        <v>505</v>
      </c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AJ39" s="6">
        <v>312</v>
      </c>
      <c r="AK39" s="6">
        <v>7</v>
      </c>
      <c r="AL39" s="3"/>
    </row>
    <row r="40" spans="1:38" ht="14.4" x14ac:dyDescent="0.3">
      <c r="A40" s="9" t="s">
        <v>56</v>
      </c>
      <c r="B40" s="9" t="s">
        <v>436</v>
      </c>
      <c r="C40" s="9" t="s">
        <v>45</v>
      </c>
      <c r="D40" s="9" t="s">
        <v>506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AJ40" s="6">
        <v>312</v>
      </c>
      <c r="AK40" s="6">
        <v>6</v>
      </c>
      <c r="AL40" s="3"/>
    </row>
    <row r="41" spans="1:38" ht="14.4" x14ac:dyDescent="0.3">
      <c r="A41" s="9" t="s">
        <v>56</v>
      </c>
      <c r="B41" s="9" t="s">
        <v>436</v>
      </c>
      <c r="C41" s="9" t="s">
        <v>45</v>
      </c>
      <c r="D41" s="9" t="s">
        <v>507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AJ41" s="6">
        <v>605</v>
      </c>
      <c r="AK41" s="239">
        <v>4</v>
      </c>
      <c r="AL41" s="250">
        <v>1</v>
      </c>
    </row>
    <row r="42" spans="1:38" ht="14.4" x14ac:dyDescent="0.3">
      <c r="A42" s="9" t="s">
        <v>56</v>
      </c>
      <c r="B42" s="9" t="s">
        <v>436</v>
      </c>
      <c r="C42" s="9" t="s">
        <v>45</v>
      </c>
      <c r="D42" s="9" t="s">
        <v>508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AJ42" s="6">
        <v>510</v>
      </c>
      <c r="AK42" s="6">
        <v>8.25</v>
      </c>
      <c r="AL42" s="3"/>
    </row>
    <row r="43" spans="1:38" ht="14.4" x14ac:dyDescent="0.3">
      <c r="A43" s="9" t="s">
        <v>56</v>
      </c>
      <c r="B43" s="9" t="s">
        <v>436</v>
      </c>
      <c r="C43" s="9" t="s">
        <v>45</v>
      </c>
      <c r="D43" s="9" t="s">
        <v>509</v>
      </c>
      <c r="E43" s="6">
        <v>1</v>
      </c>
      <c r="F43" s="6">
        <v>1</v>
      </c>
      <c r="G43" s="6">
        <v>1</v>
      </c>
      <c r="H43" s="6">
        <v>1</v>
      </c>
      <c r="J43" s="6">
        <v>1</v>
      </c>
      <c r="K43" s="6">
        <v>1</v>
      </c>
      <c r="L43" s="6">
        <v>1</v>
      </c>
      <c r="AJ43" s="6">
        <v>341</v>
      </c>
      <c r="AK43" s="6">
        <v>7.75</v>
      </c>
      <c r="AL43" s="3"/>
    </row>
    <row r="44" spans="1:38" ht="14.4" x14ac:dyDescent="0.3">
      <c r="A44" s="9" t="s">
        <v>56</v>
      </c>
      <c r="B44" s="9" t="s">
        <v>436</v>
      </c>
      <c r="C44" s="9" t="s">
        <v>45</v>
      </c>
      <c r="D44" s="9" t="s">
        <v>510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AJ44" s="6">
        <v>301</v>
      </c>
      <c r="AK44" s="6">
        <v>7.5</v>
      </c>
      <c r="AL44" s="3"/>
    </row>
    <row r="45" spans="1:38" ht="14.4" x14ac:dyDescent="0.3">
      <c r="A45" s="9" t="s">
        <v>56</v>
      </c>
      <c r="B45" s="9" t="s">
        <v>436</v>
      </c>
      <c r="C45" s="9" t="s">
        <v>45</v>
      </c>
      <c r="D45" s="9" t="s">
        <v>511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AJ45" s="6">
        <v>274</v>
      </c>
      <c r="AK45" s="6">
        <v>6.5</v>
      </c>
      <c r="AL45" s="4">
        <v>8</v>
      </c>
    </row>
    <row r="46" spans="1:38" ht="14.4" x14ac:dyDescent="0.3">
      <c r="A46" s="9" t="s">
        <v>56</v>
      </c>
      <c r="B46" s="9" t="s">
        <v>436</v>
      </c>
      <c r="C46" s="9" t="s">
        <v>45</v>
      </c>
      <c r="D46" s="9" t="s">
        <v>512</v>
      </c>
      <c r="E46" s="6">
        <v>1</v>
      </c>
      <c r="F46" s="6">
        <v>1</v>
      </c>
      <c r="G46" s="6">
        <v>1</v>
      </c>
      <c r="I46" s="6">
        <v>1</v>
      </c>
      <c r="J46" s="6">
        <v>1</v>
      </c>
      <c r="K46" s="6">
        <v>1</v>
      </c>
      <c r="L46" s="6">
        <v>1</v>
      </c>
      <c r="AJ46" s="6">
        <v>293</v>
      </c>
      <c r="AK46" s="6">
        <v>8</v>
      </c>
      <c r="AL46" s="3"/>
    </row>
    <row r="47" spans="1:38" ht="14.4" x14ac:dyDescent="0.3">
      <c r="A47" s="9" t="s">
        <v>56</v>
      </c>
      <c r="B47" s="9" t="s">
        <v>436</v>
      </c>
      <c r="C47" s="9" t="s">
        <v>45</v>
      </c>
      <c r="D47" s="9" t="s">
        <v>513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AJ47" s="6">
        <v>316</v>
      </c>
      <c r="AK47" s="6">
        <v>4.5</v>
      </c>
      <c r="AL47" s="3"/>
    </row>
    <row r="48" spans="1:38" ht="14.4" x14ac:dyDescent="0.3">
      <c r="A48" s="9" t="s">
        <v>56</v>
      </c>
      <c r="B48" s="9" t="s">
        <v>436</v>
      </c>
      <c r="C48" s="9" t="s">
        <v>45</v>
      </c>
      <c r="D48" s="9" t="s">
        <v>514</v>
      </c>
      <c r="E48" s="6">
        <v>1</v>
      </c>
      <c r="F48" s="6">
        <v>1</v>
      </c>
      <c r="G48" s="6">
        <v>1</v>
      </c>
      <c r="H48" s="6">
        <v>1</v>
      </c>
      <c r="L48" s="6">
        <v>1</v>
      </c>
      <c r="AJ48" s="6">
        <v>358</v>
      </c>
      <c r="AK48" s="6">
        <v>8</v>
      </c>
      <c r="AL48" s="3"/>
    </row>
    <row r="49" spans="1:38" ht="14.4" x14ac:dyDescent="0.3">
      <c r="A49" s="9" t="s">
        <v>56</v>
      </c>
      <c r="B49" s="9" t="s">
        <v>436</v>
      </c>
      <c r="C49" s="9" t="s">
        <v>45</v>
      </c>
      <c r="D49" s="9" t="s">
        <v>515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AJ49" s="6">
        <v>312</v>
      </c>
      <c r="AK49" s="6">
        <v>5.75</v>
      </c>
      <c r="AL49" s="3"/>
    </row>
    <row r="50" spans="1:38" ht="14.4" x14ac:dyDescent="0.3">
      <c r="A50" s="9" t="s">
        <v>56</v>
      </c>
      <c r="B50" s="9" t="s">
        <v>436</v>
      </c>
      <c r="C50" s="9" t="s">
        <v>45</v>
      </c>
      <c r="D50" s="9" t="s">
        <v>516</v>
      </c>
      <c r="E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AJ50" s="6">
        <v>315</v>
      </c>
      <c r="AK50" s="6">
        <v>5</v>
      </c>
      <c r="AL50" s="3"/>
    </row>
    <row r="51" spans="1:38" ht="14.4" x14ac:dyDescent="0.3">
      <c r="A51" s="9" t="s">
        <v>56</v>
      </c>
      <c r="B51" s="9" t="s">
        <v>436</v>
      </c>
      <c r="C51" s="9" t="s">
        <v>45</v>
      </c>
      <c r="D51" s="9" t="s">
        <v>517</v>
      </c>
      <c r="E51" s="6">
        <v>1</v>
      </c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>
        <v>1</v>
      </c>
      <c r="L51" s="6">
        <v>1</v>
      </c>
      <c r="AJ51" s="6">
        <v>313</v>
      </c>
      <c r="AK51" s="6">
        <v>9.25</v>
      </c>
      <c r="AL51" s="3"/>
    </row>
    <row r="52" spans="1:38" ht="14.4" x14ac:dyDescent="0.3">
      <c r="A52" s="9" t="s">
        <v>56</v>
      </c>
      <c r="B52" s="9" t="s">
        <v>436</v>
      </c>
      <c r="C52" s="9" t="s">
        <v>45</v>
      </c>
      <c r="D52" s="9" t="s">
        <v>518</v>
      </c>
      <c r="E52" s="6">
        <v>1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1</v>
      </c>
      <c r="L52" s="6">
        <v>1</v>
      </c>
      <c r="AJ52" s="6">
        <v>315</v>
      </c>
      <c r="AK52" s="6">
        <v>6.5</v>
      </c>
      <c r="AL52" s="3"/>
    </row>
    <row r="53" spans="1:38" ht="14.4" x14ac:dyDescent="0.3">
      <c r="A53" s="9" t="s">
        <v>56</v>
      </c>
      <c r="B53" s="9" t="s">
        <v>436</v>
      </c>
      <c r="C53" s="9" t="s">
        <v>45</v>
      </c>
      <c r="D53" s="9" t="s">
        <v>519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AJ53" s="6">
        <v>301</v>
      </c>
      <c r="AK53" s="6">
        <v>4.25</v>
      </c>
      <c r="AL53" s="3"/>
    </row>
    <row r="54" spans="1:38" ht="14.4" x14ac:dyDescent="0.3">
      <c r="A54" s="9" t="s">
        <v>56</v>
      </c>
      <c r="B54" s="9" t="s">
        <v>436</v>
      </c>
      <c r="C54" s="9" t="s">
        <v>45</v>
      </c>
      <c r="D54" s="9" t="s">
        <v>520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K54" s="6">
        <v>1</v>
      </c>
      <c r="AJ54" s="6">
        <v>311</v>
      </c>
      <c r="AK54" s="6">
        <v>6.5</v>
      </c>
      <c r="AL54" s="3"/>
    </row>
    <row r="55" spans="1:38" ht="14.4" x14ac:dyDescent="0.3">
      <c r="A55" s="9" t="s">
        <v>56</v>
      </c>
      <c r="B55" s="9" t="s">
        <v>436</v>
      </c>
      <c r="C55" s="9" t="s">
        <v>45</v>
      </c>
      <c r="D55" s="9" t="s">
        <v>521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1</v>
      </c>
      <c r="L55" s="6">
        <v>1</v>
      </c>
      <c r="AJ55" s="6">
        <v>312</v>
      </c>
      <c r="AK55" s="6">
        <v>4.5</v>
      </c>
      <c r="AL55" s="3"/>
    </row>
    <row r="56" spans="1:38" ht="14.4" x14ac:dyDescent="0.3">
      <c r="A56" s="9" t="s">
        <v>56</v>
      </c>
      <c r="B56" s="9" t="s">
        <v>436</v>
      </c>
      <c r="C56" s="9" t="s">
        <v>45</v>
      </c>
      <c r="D56" s="9" t="s">
        <v>522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AJ56" s="6">
        <v>341</v>
      </c>
      <c r="AK56" s="6">
        <v>8</v>
      </c>
      <c r="AL56" s="3"/>
    </row>
    <row r="57" spans="1:38" ht="14.4" x14ac:dyDescent="0.3">
      <c r="A57" s="9" t="s">
        <v>56</v>
      </c>
      <c r="B57" s="9" t="s">
        <v>436</v>
      </c>
      <c r="C57" s="9" t="s">
        <v>45</v>
      </c>
      <c r="D57" s="9" t="s">
        <v>523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K57" s="6">
        <v>1</v>
      </c>
      <c r="L57" s="6">
        <v>1</v>
      </c>
      <c r="AJ57" s="6">
        <v>311</v>
      </c>
      <c r="AK57" s="6">
        <v>6</v>
      </c>
      <c r="AL57" s="3"/>
    </row>
    <row r="58" spans="1:38" ht="14.4" x14ac:dyDescent="0.3">
      <c r="A58" s="9" t="s">
        <v>56</v>
      </c>
      <c r="B58" s="9" t="s">
        <v>436</v>
      </c>
      <c r="C58" s="9" t="s">
        <v>45</v>
      </c>
      <c r="D58" s="9" t="s">
        <v>524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  <c r="K58" s="6">
        <v>1</v>
      </c>
      <c r="L58" s="6">
        <v>1</v>
      </c>
      <c r="AJ58" s="6">
        <v>375</v>
      </c>
      <c r="AK58" s="6">
        <v>9.25</v>
      </c>
      <c r="AL58" s="3"/>
    </row>
    <row r="59" spans="1:38" ht="14.4" x14ac:dyDescent="0.3">
      <c r="A59" s="9" t="s">
        <v>56</v>
      </c>
      <c r="B59" s="9" t="s">
        <v>436</v>
      </c>
      <c r="C59" s="9" t="s">
        <v>45</v>
      </c>
      <c r="D59" s="9" t="s">
        <v>525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K59" s="6">
        <v>1</v>
      </c>
      <c r="L59" s="6">
        <v>1</v>
      </c>
      <c r="AJ59" s="6">
        <v>293</v>
      </c>
      <c r="AK59" s="6">
        <v>7.5</v>
      </c>
      <c r="AL59" s="3"/>
    </row>
    <row r="60" spans="1:38" ht="14.4" x14ac:dyDescent="0.3">
      <c r="A60" s="9" t="s">
        <v>56</v>
      </c>
      <c r="B60" s="9" t="s">
        <v>436</v>
      </c>
      <c r="C60" s="9" t="s">
        <v>45</v>
      </c>
      <c r="D60" s="9" t="s">
        <v>526</v>
      </c>
      <c r="E60" s="6">
        <v>1</v>
      </c>
      <c r="F60" s="6">
        <v>1</v>
      </c>
      <c r="G60" s="6">
        <v>1</v>
      </c>
      <c r="H60" s="6">
        <v>1</v>
      </c>
      <c r="I60" s="6">
        <v>1</v>
      </c>
      <c r="J60" s="6">
        <v>1</v>
      </c>
      <c r="AJ60" s="6">
        <v>375</v>
      </c>
      <c r="AK60" s="6">
        <v>7.75</v>
      </c>
      <c r="AL60" s="3"/>
    </row>
    <row r="61" spans="1:38" ht="14.4" x14ac:dyDescent="0.3">
      <c r="A61" s="9" t="s">
        <v>56</v>
      </c>
      <c r="B61" s="9" t="s">
        <v>436</v>
      </c>
      <c r="C61" s="9" t="s">
        <v>45</v>
      </c>
      <c r="D61" s="9" t="s">
        <v>527</v>
      </c>
      <c r="E61" s="6">
        <v>1</v>
      </c>
      <c r="F61" s="6">
        <v>1</v>
      </c>
      <c r="G61" s="6">
        <v>1</v>
      </c>
      <c r="H61" s="6">
        <v>1</v>
      </c>
      <c r="I61" s="6">
        <v>1</v>
      </c>
      <c r="J61" s="6">
        <v>1</v>
      </c>
      <c r="K61" s="6">
        <v>1</v>
      </c>
      <c r="L61" s="6">
        <v>1</v>
      </c>
      <c r="AJ61" s="6">
        <v>313</v>
      </c>
      <c r="AK61" s="6">
        <v>8</v>
      </c>
      <c r="AL61" s="3"/>
    </row>
    <row r="62" spans="1:38" ht="14.4" x14ac:dyDescent="0.3">
      <c r="A62" s="9" t="s">
        <v>56</v>
      </c>
      <c r="B62" s="9" t="s">
        <v>436</v>
      </c>
      <c r="C62" s="9" t="s">
        <v>45</v>
      </c>
      <c r="D62" s="9" t="s">
        <v>528</v>
      </c>
      <c r="E62" s="6">
        <v>1</v>
      </c>
      <c r="F62" s="6">
        <v>1</v>
      </c>
      <c r="G62" s="6">
        <v>1</v>
      </c>
      <c r="H62" s="6">
        <v>1</v>
      </c>
      <c r="I62" s="6">
        <v>1</v>
      </c>
      <c r="J62" s="6">
        <v>1</v>
      </c>
      <c r="K62" s="6">
        <v>1</v>
      </c>
      <c r="L62" s="6">
        <v>1</v>
      </c>
      <c r="AJ62" s="6">
        <v>316</v>
      </c>
      <c r="AK62" s="6">
        <v>6</v>
      </c>
      <c r="AL62" s="3"/>
    </row>
    <row r="63" spans="1:38" ht="14.4" x14ac:dyDescent="0.3">
      <c r="A63" s="9" t="s">
        <v>56</v>
      </c>
      <c r="B63" s="9" t="s">
        <v>436</v>
      </c>
      <c r="C63" s="9" t="s">
        <v>45</v>
      </c>
      <c r="D63" s="9" t="s">
        <v>529</v>
      </c>
      <c r="AL63" s="3"/>
    </row>
    <row r="64" spans="1:38" ht="14.4" x14ac:dyDescent="0.3">
      <c r="A64" s="9" t="s">
        <v>56</v>
      </c>
      <c r="B64" s="9" t="s">
        <v>436</v>
      </c>
      <c r="C64" s="9" t="s">
        <v>45</v>
      </c>
      <c r="D64" s="9" t="s">
        <v>530</v>
      </c>
      <c r="AL64" s="3"/>
    </row>
    <row r="65" spans="1:38" ht="14.4" x14ac:dyDescent="0.3">
      <c r="A65" s="9" t="s">
        <v>56</v>
      </c>
      <c r="B65" s="9" t="s">
        <v>436</v>
      </c>
      <c r="C65" s="9" t="s">
        <v>45</v>
      </c>
      <c r="D65" s="9" t="s">
        <v>531</v>
      </c>
      <c r="AL65" s="3"/>
    </row>
    <row r="66" spans="1:38" ht="14.4" x14ac:dyDescent="0.3">
      <c r="A66" s="9" t="s">
        <v>56</v>
      </c>
      <c r="B66" s="9" t="s">
        <v>436</v>
      </c>
      <c r="C66" s="9" t="s">
        <v>45</v>
      </c>
      <c r="D66" s="9" t="s">
        <v>532</v>
      </c>
      <c r="AL66" s="3"/>
    </row>
    <row r="67" spans="1:38" ht="14.4" x14ac:dyDescent="0.3">
      <c r="A67" s="9" t="s">
        <v>56</v>
      </c>
      <c r="B67" s="9" t="s">
        <v>436</v>
      </c>
      <c r="C67" s="9" t="s">
        <v>45</v>
      </c>
      <c r="D67" s="9" t="s">
        <v>533</v>
      </c>
      <c r="AL67" s="3"/>
    </row>
    <row r="68" spans="1:38" ht="14.4" x14ac:dyDescent="0.3">
      <c r="A68" s="9" t="s">
        <v>56</v>
      </c>
      <c r="B68" s="9" t="s">
        <v>436</v>
      </c>
      <c r="C68" s="9" t="s">
        <v>45</v>
      </c>
      <c r="D68" s="9" t="s">
        <v>534</v>
      </c>
      <c r="AL68" s="3"/>
    </row>
    <row r="69" spans="1:38" ht="14.4" x14ac:dyDescent="0.3">
      <c r="A69" s="9" t="s">
        <v>56</v>
      </c>
      <c r="B69" s="9" t="s">
        <v>436</v>
      </c>
      <c r="C69" s="9" t="s">
        <v>45</v>
      </c>
      <c r="D69" s="9" t="s">
        <v>535</v>
      </c>
      <c r="AL69" s="3"/>
    </row>
    <row r="70" spans="1:38" ht="14.4" x14ac:dyDescent="0.3">
      <c r="A70" s="9" t="s">
        <v>56</v>
      </c>
      <c r="B70" s="9" t="s">
        <v>436</v>
      </c>
      <c r="C70" s="9" t="s">
        <v>45</v>
      </c>
      <c r="D70" s="9" t="s">
        <v>536</v>
      </c>
      <c r="AL70" s="3"/>
    </row>
    <row r="71" spans="1:38" ht="14.4" x14ac:dyDescent="0.3">
      <c r="A71" s="9" t="s">
        <v>56</v>
      </c>
      <c r="B71" s="9" t="s">
        <v>436</v>
      </c>
      <c r="C71" s="9" t="s">
        <v>45</v>
      </c>
      <c r="D71" s="9" t="s">
        <v>537</v>
      </c>
      <c r="AL71" s="3"/>
    </row>
    <row r="72" spans="1:38" ht="14.4" x14ac:dyDescent="0.3">
      <c r="A72" s="9" t="s">
        <v>56</v>
      </c>
      <c r="B72" s="9" t="s">
        <v>436</v>
      </c>
      <c r="C72" s="9" t="s">
        <v>45</v>
      </c>
      <c r="D72" s="9" t="s">
        <v>538</v>
      </c>
      <c r="AL72" s="3"/>
    </row>
    <row r="73" spans="1:38" ht="14.4" x14ac:dyDescent="0.3">
      <c r="A73" s="9" t="s">
        <v>56</v>
      </c>
      <c r="B73" s="9" t="s">
        <v>57</v>
      </c>
      <c r="C73" s="9" t="s">
        <v>58</v>
      </c>
      <c r="D73" s="9" t="s">
        <v>84</v>
      </c>
      <c r="E73" s="6">
        <v>1</v>
      </c>
      <c r="F73" s="6">
        <v>1</v>
      </c>
      <c r="G73" s="6">
        <v>1</v>
      </c>
      <c r="H73" s="6">
        <v>1</v>
      </c>
      <c r="I73" s="6">
        <v>1</v>
      </c>
      <c r="K73" s="6">
        <v>1</v>
      </c>
      <c r="L73" s="6">
        <v>1</v>
      </c>
      <c r="AK73" s="6">
        <v>4.75</v>
      </c>
      <c r="AL73" s="3"/>
    </row>
    <row r="74" spans="1:38" ht="14.4" x14ac:dyDescent="0.3">
      <c r="A74" s="9" t="s">
        <v>56</v>
      </c>
      <c r="B74" s="9" t="s">
        <v>57</v>
      </c>
      <c r="C74" s="9" t="s">
        <v>58</v>
      </c>
      <c r="D74" s="9" t="s">
        <v>87</v>
      </c>
      <c r="F74" s="6">
        <v>1</v>
      </c>
      <c r="G74" s="6">
        <v>1</v>
      </c>
      <c r="H74" s="6">
        <v>1</v>
      </c>
      <c r="I74" s="6">
        <v>1</v>
      </c>
      <c r="K74" s="6">
        <v>1</v>
      </c>
      <c r="L74" s="6">
        <v>1</v>
      </c>
      <c r="AK74" s="6">
        <v>5.75</v>
      </c>
      <c r="AL74" s="3"/>
    </row>
    <row r="75" spans="1:38" ht="14.4" x14ac:dyDescent="0.3">
      <c r="A75" s="9" t="s">
        <v>56</v>
      </c>
      <c r="B75" s="9" t="s">
        <v>137</v>
      </c>
      <c r="C75" s="9" t="s">
        <v>138</v>
      </c>
      <c r="D75" s="9" t="s">
        <v>172</v>
      </c>
      <c r="G75" s="6">
        <v>1</v>
      </c>
      <c r="H75" s="6">
        <v>1</v>
      </c>
      <c r="I75" s="6">
        <v>1</v>
      </c>
      <c r="K75" s="6">
        <v>1</v>
      </c>
      <c r="AK75" s="6">
        <v>8</v>
      </c>
      <c r="AL75" s="3"/>
    </row>
    <row r="76" spans="1:38" ht="13.2" x14ac:dyDescent="0.25">
      <c r="AL76" s="3"/>
    </row>
    <row r="77" spans="1:38" ht="13.2" x14ac:dyDescent="0.25">
      <c r="AL77" s="3">
        <f>COUNTIF(AL5:AL75,"&gt;0")</f>
        <v>4</v>
      </c>
    </row>
    <row r="78" spans="1:38" ht="13.2" x14ac:dyDescent="0.25">
      <c r="AL78" s="3"/>
    </row>
    <row r="79" spans="1:38" ht="13.2" x14ac:dyDescent="0.25">
      <c r="AL79" s="3"/>
    </row>
    <row r="80" spans="1:38" ht="13.2" x14ac:dyDescent="0.25">
      <c r="AL80" s="3"/>
    </row>
    <row r="81" spans="38:38" ht="13.2" x14ac:dyDescent="0.25">
      <c r="AL81" s="3"/>
    </row>
    <row r="82" spans="38:38" ht="13.2" x14ac:dyDescent="0.25">
      <c r="AL82" s="3"/>
    </row>
    <row r="83" spans="38:38" ht="13.2" x14ac:dyDescent="0.25">
      <c r="AL83" s="3"/>
    </row>
    <row r="84" spans="38:38" ht="13.2" x14ac:dyDescent="0.25">
      <c r="AL84" s="3"/>
    </row>
    <row r="85" spans="38:38" ht="13.2" x14ac:dyDescent="0.25">
      <c r="AL85" s="3"/>
    </row>
    <row r="86" spans="38:38" ht="13.2" x14ac:dyDescent="0.25">
      <c r="AL86" s="3"/>
    </row>
    <row r="87" spans="38:38" ht="13.2" x14ac:dyDescent="0.25">
      <c r="AL87" s="3"/>
    </row>
    <row r="88" spans="38:38" ht="13.2" x14ac:dyDescent="0.25">
      <c r="AL88" s="3"/>
    </row>
    <row r="89" spans="38:38" ht="13.2" x14ac:dyDescent="0.25">
      <c r="AL89" s="3"/>
    </row>
    <row r="90" spans="38:38" ht="13.2" x14ac:dyDescent="0.25">
      <c r="AL90" s="3"/>
    </row>
    <row r="91" spans="38:38" ht="13.2" x14ac:dyDescent="0.25">
      <c r="AL91" s="3"/>
    </row>
    <row r="92" spans="38:38" ht="13.2" x14ac:dyDescent="0.25">
      <c r="AL92" s="3"/>
    </row>
    <row r="93" spans="38:38" ht="13.2" x14ac:dyDescent="0.25">
      <c r="AL93" s="3"/>
    </row>
    <row r="94" spans="38:38" ht="13.2" x14ac:dyDescent="0.25">
      <c r="AL94" s="3"/>
    </row>
    <row r="95" spans="38:38" ht="13.2" x14ac:dyDescent="0.25">
      <c r="AL95" s="3"/>
    </row>
    <row r="96" spans="38:38" ht="13.2" x14ac:dyDescent="0.25">
      <c r="AL96" s="3"/>
    </row>
    <row r="97" spans="38:38" ht="13.2" x14ac:dyDescent="0.25">
      <c r="AL97" s="3"/>
    </row>
    <row r="98" spans="38:38" ht="13.2" x14ac:dyDescent="0.25">
      <c r="AL98" s="3"/>
    </row>
    <row r="99" spans="38:38" ht="13.2" x14ac:dyDescent="0.25">
      <c r="AL99" s="3"/>
    </row>
    <row r="100" spans="38:38" ht="13.2" x14ac:dyDescent="0.25">
      <c r="AL100" s="3"/>
    </row>
    <row r="101" spans="38:38" ht="13.2" x14ac:dyDescent="0.25">
      <c r="AL101" s="3"/>
    </row>
    <row r="102" spans="38:38" ht="13.2" x14ac:dyDescent="0.25">
      <c r="AL102" s="3"/>
    </row>
    <row r="103" spans="38:38" ht="13.2" x14ac:dyDescent="0.25">
      <c r="AL103" s="3"/>
    </row>
    <row r="104" spans="38:38" ht="13.2" x14ac:dyDescent="0.25">
      <c r="AL104" s="3"/>
    </row>
    <row r="105" spans="38:38" ht="13.2" x14ac:dyDescent="0.25">
      <c r="AL105" s="3"/>
    </row>
    <row r="106" spans="38:38" ht="13.2" x14ac:dyDescent="0.25">
      <c r="AL106" s="3"/>
    </row>
    <row r="107" spans="38:38" ht="13.2" x14ac:dyDescent="0.25">
      <c r="AL107" s="3"/>
    </row>
    <row r="108" spans="38:38" ht="13.2" x14ac:dyDescent="0.25">
      <c r="AL108" s="3"/>
    </row>
    <row r="109" spans="38:38" ht="13.2" x14ac:dyDescent="0.25">
      <c r="AL109" s="3"/>
    </row>
    <row r="110" spans="38:38" ht="13.2" x14ac:dyDescent="0.25">
      <c r="AL110" s="3"/>
    </row>
    <row r="111" spans="38:38" ht="13.2" x14ac:dyDescent="0.25">
      <c r="AL111" s="3"/>
    </row>
    <row r="112" spans="38:38" ht="13.2" x14ac:dyDescent="0.25">
      <c r="AL112" s="3"/>
    </row>
    <row r="113" spans="38:38" ht="13.2" x14ac:dyDescent="0.25">
      <c r="AL113" s="3"/>
    </row>
    <row r="114" spans="38:38" ht="13.2" x14ac:dyDescent="0.25">
      <c r="AL114" s="3"/>
    </row>
    <row r="115" spans="38:38" ht="13.2" x14ac:dyDescent="0.25">
      <c r="AL115" s="3"/>
    </row>
    <row r="116" spans="38:38" ht="13.2" x14ac:dyDescent="0.25">
      <c r="AL116" s="3"/>
    </row>
    <row r="117" spans="38:38" ht="13.2" x14ac:dyDescent="0.25">
      <c r="AL117" s="3"/>
    </row>
    <row r="118" spans="38:38" ht="13.2" x14ac:dyDescent="0.25">
      <c r="AL118" s="3"/>
    </row>
    <row r="119" spans="38:38" ht="13.2" x14ac:dyDescent="0.25">
      <c r="AL119" s="3"/>
    </row>
    <row r="120" spans="38:38" ht="13.2" x14ac:dyDescent="0.25">
      <c r="AL120" s="3"/>
    </row>
    <row r="121" spans="38:38" ht="13.2" x14ac:dyDescent="0.25">
      <c r="AL121" s="3"/>
    </row>
    <row r="122" spans="38:38" ht="13.2" x14ac:dyDescent="0.25">
      <c r="AL122" s="3"/>
    </row>
    <row r="123" spans="38:38" ht="13.2" x14ac:dyDescent="0.25">
      <c r="AL123" s="3"/>
    </row>
    <row r="124" spans="38:38" ht="13.2" x14ac:dyDescent="0.25">
      <c r="AL124" s="3"/>
    </row>
    <row r="125" spans="38:38" ht="13.2" x14ac:dyDescent="0.25">
      <c r="AL125" s="3"/>
    </row>
    <row r="126" spans="38:38" ht="13.2" x14ac:dyDescent="0.25">
      <c r="AL126" s="3"/>
    </row>
    <row r="127" spans="38:38" ht="13.2" x14ac:dyDescent="0.25">
      <c r="AL127" s="3"/>
    </row>
    <row r="128" spans="38:38" ht="13.2" x14ac:dyDescent="0.25">
      <c r="AL128" s="3"/>
    </row>
    <row r="129" spans="38:38" ht="13.2" x14ac:dyDescent="0.25">
      <c r="AL129" s="3"/>
    </row>
    <row r="130" spans="38:38" ht="13.2" x14ac:dyDescent="0.25">
      <c r="AL130" s="3"/>
    </row>
    <row r="131" spans="38:38" ht="13.2" x14ac:dyDescent="0.25">
      <c r="AL131" s="3"/>
    </row>
    <row r="132" spans="38:38" ht="13.2" x14ac:dyDescent="0.25">
      <c r="AL132" s="3"/>
    </row>
    <row r="133" spans="38:38" ht="13.2" x14ac:dyDescent="0.25">
      <c r="AL133" s="3"/>
    </row>
    <row r="134" spans="38:38" ht="13.2" x14ac:dyDescent="0.25">
      <c r="AL134" s="3"/>
    </row>
    <row r="135" spans="38:38" ht="13.2" x14ac:dyDescent="0.25">
      <c r="AL135" s="3"/>
    </row>
    <row r="136" spans="38:38" ht="13.2" x14ac:dyDescent="0.25">
      <c r="AL136" s="3"/>
    </row>
    <row r="137" spans="38:38" ht="13.2" x14ac:dyDescent="0.25">
      <c r="AL137" s="3"/>
    </row>
    <row r="138" spans="38:38" ht="13.2" x14ac:dyDescent="0.25">
      <c r="AL138" s="3"/>
    </row>
    <row r="139" spans="38:38" ht="13.2" x14ac:dyDescent="0.25">
      <c r="AL139" s="3"/>
    </row>
    <row r="140" spans="38:38" ht="13.2" x14ac:dyDescent="0.25">
      <c r="AL140" s="3"/>
    </row>
    <row r="141" spans="38:38" ht="13.2" x14ac:dyDescent="0.25">
      <c r="AL141" s="3"/>
    </row>
    <row r="142" spans="38:38" ht="13.2" x14ac:dyDescent="0.25">
      <c r="AL142" s="3"/>
    </row>
    <row r="143" spans="38:38" ht="13.2" x14ac:dyDescent="0.25">
      <c r="AL143" s="3"/>
    </row>
    <row r="144" spans="38:38" ht="13.2" x14ac:dyDescent="0.25">
      <c r="AL144" s="3"/>
    </row>
    <row r="145" spans="38:38" ht="13.2" x14ac:dyDescent="0.25">
      <c r="AL145" s="3"/>
    </row>
    <row r="146" spans="38:38" ht="13.2" x14ac:dyDescent="0.25">
      <c r="AL146" s="3"/>
    </row>
    <row r="147" spans="38:38" ht="13.2" x14ac:dyDescent="0.25">
      <c r="AL147" s="3"/>
    </row>
    <row r="148" spans="38:38" ht="13.2" x14ac:dyDescent="0.25">
      <c r="AL148" s="3"/>
    </row>
    <row r="149" spans="38:38" ht="13.2" x14ac:dyDescent="0.25">
      <c r="AL149" s="3"/>
    </row>
    <row r="150" spans="38:38" ht="13.2" x14ac:dyDescent="0.25">
      <c r="AL150" s="3"/>
    </row>
    <row r="151" spans="38:38" ht="13.2" x14ac:dyDescent="0.25">
      <c r="AL151" s="3"/>
    </row>
    <row r="152" spans="38:38" ht="13.2" x14ac:dyDescent="0.25">
      <c r="AL152" s="3"/>
    </row>
    <row r="153" spans="38:38" ht="13.2" x14ac:dyDescent="0.25">
      <c r="AL153" s="3"/>
    </row>
    <row r="154" spans="38:38" ht="13.2" x14ac:dyDescent="0.25">
      <c r="AL154" s="3"/>
    </row>
    <row r="155" spans="38:38" ht="13.2" x14ac:dyDescent="0.25">
      <c r="AL155" s="3"/>
    </row>
    <row r="156" spans="38:38" ht="13.2" x14ac:dyDescent="0.25">
      <c r="AL156" s="3"/>
    </row>
    <row r="157" spans="38:38" ht="13.2" x14ac:dyDescent="0.25">
      <c r="AL157" s="3"/>
    </row>
    <row r="158" spans="38:38" ht="13.2" x14ac:dyDescent="0.25">
      <c r="AL158" s="3"/>
    </row>
    <row r="159" spans="38:38" ht="13.2" x14ac:dyDescent="0.25">
      <c r="AL159" s="3"/>
    </row>
    <row r="160" spans="38:38" ht="13.2" x14ac:dyDescent="0.25">
      <c r="AL160" s="3"/>
    </row>
    <row r="161" spans="38:38" ht="13.2" x14ac:dyDescent="0.25">
      <c r="AL161" s="3"/>
    </row>
    <row r="162" spans="38:38" ht="13.2" x14ac:dyDescent="0.25">
      <c r="AL162" s="3"/>
    </row>
    <row r="163" spans="38:38" ht="13.2" x14ac:dyDescent="0.25">
      <c r="AL163" s="3"/>
    </row>
    <row r="164" spans="38:38" ht="13.2" x14ac:dyDescent="0.25">
      <c r="AL164" s="3"/>
    </row>
    <row r="165" spans="38:38" ht="13.2" x14ac:dyDescent="0.25">
      <c r="AL165" s="3"/>
    </row>
    <row r="166" spans="38:38" ht="13.2" x14ac:dyDescent="0.25">
      <c r="AL166" s="3"/>
    </row>
    <row r="167" spans="38:38" ht="13.2" x14ac:dyDescent="0.25">
      <c r="AL167" s="3"/>
    </row>
    <row r="168" spans="38:38" ht="13.2" x14ac:dyDescent="0.25">
      <c r="AL168" s="3"/>
    </row>
    <row r="169" spans="38:38" ht="13.2" x14ac:dyDescent="0.25">
      <c r="AL169" s="3"/>
    </row>
    <row r="170" spans="38:38" ht="13.2" x14ac:dyDescent="0.25">
      <c r="AL170" s="3"/>
    </row>
    <row r="171" spans="38:38" ht="13.2" x14ac:dyDescent="0.25">
      <c r="AL171" s="3"/>
    </row>
    <row r="172" spans="38:38" ht="13.2" x14ac:dyDescent="0.25">
      <c r="AL172" s="3"/>
    </row>
    <row r="173" spans="38:38" ht="13.2" x14ac:dyDescent="0.25">
      <c r="AL173" s="3"/>
    </row>
    <row r="174" spans="38:38" ht="13.2" x14ac:dyDescent="0.25">
      <c r="AL174" s="3"/>
    </row>
    <row r="175" spans="38:38" ht="13.2" x14ac:dyDescent="0.25">
      <c r="AL175" s="3"/>
    </row>
    <row r="176" spans="38:38" ht="13.2" x14ac:dyDescent="0.25">
      <c r="AL176" s="3"/>
    </row>
    <row r="177" spans="38:38" ht="13.2" x14ac:dyDescent="0.25">
      <c r="AL177" s="3"/>
    </row>
    <row r="178" spans="38:38" ht="13.2" x14ac:dyDescent="0.25">
      <c r="AL178" s="3"/>
    </row>
    <row r="179" spans="38:38" ht="13.2" x14ac:dyDescent="0.25">
      <c r="AL179" s="3"/>
    </row>
    <row r="180" spans="38:38" ht="13.2" x14ac:dyDescent="0.25">
      <c r="AL180" s="3"/>
    </row>
    <row r="181" spans="38:38" ht="13.2" x14ac:dyDescent="0.25">
      <c r="AL181" s="3"/>
    </row>
    <row r="182" spans="38:38" ht="13.2" x14ac:dyDescent="0.25">
      <c r="AL182" s="3"/>
    </row>
    <row r="183" spans="38:38" ht="13.2" x14ac:dyDescent="0.25">
      <c r="AL183" s="3"/>
    </row>
    <row r="184" spans="38:38" ht="13.2" x14ac:dyDescent="0.25">
      <c r="AL184" s="3"/>
    </row>
    <row r="185" spans="38:38" ht="13.2" x14ac:dyDescent="0.25">
      <c r="AL185" s="3"/>
    </row>
    <row r="186" spans="38:38" ht="13.2" x14ac:dyDescent="0.25">
      <c r="AL186" s="3"/>
    </row>
    <row r="187" spans="38:38" ht="13.2" x14ac:dyDescent="0.25">
      <c r="AL187" s="3"/>
    </row>
    <row r="188" spans="38:38" ht="13.2" x14ac:dyDescent="0.25">
      <c r="AL188" s="3"/>
    </row>
    <row r="189" spans="38:38" ht="13.2" x14ac:dyDescent="0.25">
      <c r="AL189" s="3"/>
    </row>
    <row r="190" spans="38:38" ht="13.2" x14ac:dyDescent="0.25">
      <c r="AL190" s="3"/>
    </row>
    <row r="191" spans="38:38" ht="13.2" x14ac:dyDescent="0.25">
      <c r="AL191" s="3"/>
    </row>
    <row r="192" spans="38:38" ht="13.2" x14ac:dyDescent="0.25">
      <c r="AL192" s="3"/>
    </row>
    <row r="193" spans="38:38" ht="13.2" x14ac:dyDescent="0.25">
      <c r="AL193" s="3"/>
    </row>
    <row r="194" spans="38:38" ht="13.2" x14ac:dyDescent="0.25">
      <c r="AL194" s="3"/>
    </row>
    <row r="195" spans="38:38" ht="13.2" x14ac:dyDescent="0.25">
      <c r="AL195" s="3"/>
    </row>
    <row r="196" spans="38:38" ht="13.2" x14ac:dyDescent="0.25">
      <c r="AL196" s="3"/>
    </row>
    <row r="197" spans="38:38" ht="13.2" x14ac:dyDescent="0.25">
      <c r="AL197" s="3"/>
    </row>
    <row r="198" spans="38:38" ht="13.2" x14ac:dyDescent="0.25">
      <c r="AL198" s="3"/>
    </row>
    <row r="199" spans="38:38" ht="13.2" x14ac:dyDescent="0.25">
      <c r="AL199" s="3"/>
    </row>
    <row r="200" spans="38:38" ht="13.2" x14ac:dyDescent="0.25">
      <c r="AL200" s="3"/>
    </row>
    <row r="201" spans="38:38" ht="13.2" x14ac:dyDescent="0.25">
      <c r="AL201" s="3"/>
    </row>
    <row r="202" spans="38:38" ht="13.2" x14ac:dyDescent="0.25">
      <c r="AL202" s="3"/>
    </row>
    <row r="203" spans="38:38" ht="13.2" x14ac:dyDescent="0.25">
      <c r="AL203" s="3"/>
    </row>
    <row r="204" spans="38:38" ht="13.2" x14ac:dyDescent="0.25">
      <c r="AL204" s="3"/>
    </row>
    <row r="205" spans="38:38" ht="13.2" x14ac:dyDescent="0.25">
      <c r="AL205" s="3"/>
    </row>
    <row r="206" spans="38:38" ht="13.2" x14ac:dyDescent="0.25">
      <c r="AL206" s="3"/>
    </row>
    <row r="207" spans="38:38" ht="13.2" x14ac:dyDescent="0.25">
      <c r="AL207" s="3"/>
    </row>
    <row r="208" spans="38:38" ht="13.2" x14ac:dyDescent="0.25">
      <c r="AL208" s="3"/>
    </row>
    <row r="209" spans="38:38" ht="13.2" x14ac:dyDescent="0.25">
      <c r="AL209" s="3"/>
    </row>
    <row r="210" spans="38:38" ht="13.2" x14ac:dyDescent="0.25">
      <c r="AL210" s="3"/>
    </row>
    <row r="211" spans="38:38" ht="13.2" x14ac:dyDescent="0.25">
      <c r="AL211" s="3"/>
    </row>
    <row r="212" spans="38:38" ht="13.2" x14ac:dyDescent="0.25">
      <c r="AL212" s="3"/>
    </row>
    <row r="213" spans="38:38" ht="13.2" x14ac:dyDescent="0.25">
      <c r="AL213" s="3"/>
    </row>
    <row r="214" spans="38:38" ht="13.2" x14ac:dyDescent="0.25">
      <c r="AL214" s="3"/>
    </row>
    <row r="215" spans="38:38" ht="13.2" x14ac:dyDescent="0.25">
      <c r="AL215" s="3"/>
    </row>
    <row r="216" spans="38:38" ht="13.2" x14ac:dyDescent="0.25">
      <c r="AL216" s="3"/>
    </row>
    <row r="217" spans="38:38" ht="13.2" x14ac:dyDescent="0.25">
      <c r="AL217" s="3"/>
    </row>
    <row r="218" spans="38:38" ht="13.2" x14ac:dyDescent="0.25">
      <c r="AL218" s="3"/>
    </row>
    <row r="219" spans="38:38" ht="13.2" x14ac:dyDescent="0.25">
      <c r="AL219" s="3"/>
    </row>
    <row r="220" spans="38:38" ht="13.2" x14ac:dyDescent="0.25">
      <c r="AL220" s="3"/>
    </row>
    <row r="221" spans="38:38" ht="13.2" x14ac:dyDescent="0.25">
      <c r="AL221" s="3"/>
    </row>
    <row r="222" spans="38:38" ht="13.2" x14ac:dyDescent="0.25">
      <c r="AL222" s="3"/>
    </row>
    <row r="223" spans="38:38" ht="13.2" x14ac:dyDescent="0.25">
      <c r="AL223" s="3"/>
    </row>
    <row r="224" spans="38:38" ht="13.2" x14ac:dyDescent="0.25">
      <c r="AL224" s="3"/>
    </row>
    <row r="225" spans="38:38" ht="13.2" x14ac:dyDescent="0.25">
      <c r="AL225" s="3"/>
    </row>
    <row r="226" spans="38:38" ht="13.2" x14ac:dyDescent="0.25">
      <c r="AL226" s="3"/>
    </row>
    <row r="227" spans="38:38" ht="13.2" x14ac:dyDescent="0.25">
      <c r="AL227" s="3"/>
    </row>
    <row r="228" spans="38:38" ht="13.2" x14ac:dyDescent="0.25">
      <c r="AL228" s="3"/>
    </row>
    <row r="229" spans="38:38" ht="13.2" x14ac:dyDescent="0.25">
      <c r="AL229" s="3"/>
    </row>
    <row r="230" spans="38:38" ht="13.2" x14ac:dyDescent="0.25">
      <c r="AL230" s="3"/>
    </row>
    <row r="231" spans="38:38" ht="13.2" x14ac:dyDescent="0.25">
      <c r="AL231" s="3"/>
    </row>
    <row r="232" spans="38:38" ht="13.2" x14ac:dyDescent="0.25">
      <c r="AL232" s="3"/>
    </row>
    <row r="233" spans="38:38" ht="13.2" x14ac:dyDescent="0.25">
      <c r="AL233" s="3"/>
    </row>
    <row r="234" spans="38:38" ht="13.2" x14ac:dyDescent="0.25">
      <c r="AL234" s="3"/>
    </row>
    <row r="235" spans="38:38" ht="13.2" x14ac:dyDescent="0.25">
      <c r="AL235" s="3"/>
    </row>
    <row r="236" spans="38:38" ht="13.2" x14ac:dyDescent="0.25">
      <c r="AL236" s="3"/>
    </row>
    <row r="237" spans="38:38" ht="13.2" x14ac:dyDescent="0.25">
      <c r="AL237" s="3"/>
    </row>
    <row r="238" spans="38:38" ht="13.2" x14ac:dyDescent="0.25">
      <c r="AL238" s="3"/>
    </row>
    <row r="239" spans="38:38" ht="13.2" x14ac:dyDescent="0.25">
      <c r="AL239" s="3"/>
    </row>
    <row r="240" spans="38:38" ht="13.2" x14ac:dyDescent="0.25">
      <c r="AL240" s="3"/>
    </row>
    <row r="241" spans="38:38" ht="13.2" x14ac:dyDescent="0.25">
      <c r="AL241" s="3"/>
    </row>
    <row r="242" spans="38:38" ht="13.2" x14ac:dyDescent="0.25">
      <c r="AL242" s="3"/>
    </row>
    <row r="243" spans="38:38" ht="13.2" x14ac:dyDescent="0.25">
      <c r="AL243" s="3"/>
    </row>
    <row r="244" spans="38:38" ht="13.2" x14ac:dyDescent="0.25">
      <c r="AL244" s="3"/>
    </row>
    <row r="245" spans="38:38" ht="13.2" x14ac:dyDescent="0.25">
      <c r="AL245" s="3"/>
    </row>
    <row r="246" spans="38:38" ht="13.2" x14ac:dyDescent="0.25">
      <c r="AL246" s="3"/>
    </row>
    <row r="247" spans="38:38" ht="13.2" x14ac:dyDescent="0.25">
      <c r="AL247" s="3"/>
    </row>
    <row r="248" spans="38:38" ht="13.2" x14ac:dyDescent="0.25">
      <c r="AL248" s="3"/>
    </row>
    <row r="249" spans="38:38" ht="13.2" x14ac:dyDescent="0.25">
      <c r="AL249" s="3"/>
    </row>
    <row r="250" spans="38:38" ht="13.2" x14ac:dyDescent="0.25">
      <c r="AL250" s="3"/>
    </row>
    <row r="251" spans="38:38" ht="13.2" x14ac:dyDescent="0.25">
      <c r="AL251" s="3"/>
    </row>
    <row r="252" spans="38:38" ht="13.2" x14ac:dyDescent="0.25">
      <c r="AL252" s="3"/>
    </row>
    <row r="253" spans="38:38" ht="13.2" x14ac:dyDescent="0.25">
      <c r="AL253" s="3"/>
    </row>
    <row r="254" spans="38:38" ht="13.2" x14ac:dyDescent="0.25">
      <c r="AL254" s="3"/>
    </row>
    <row r="255" spans="38:38" ht="13.2" x14ac:dyDescent="0.25">
      <c r="AL255" s="3"/>
    </row>
    <row r="256" spans="38:38" ht="13.2" x14ac:dyDescent="0.25">
      <c r="AL256" s="3"/>
    </row>
    <row r="257" spans="38:38" ht="13.2" x14ac:dyDescent="0.25">
      <c r="AL257" s="3"/>
    </row>
    <row r="258" spans="38:38" ht="13.2" x14ac:dyDescent="0.25">
      <c r="AL258" s="3"/>
    </row>
    <row r="259" spans="38:38" ht="13.2" x14ac:dyDescent="0.25">
      <c r="AL259" s="3"/>
    </row>
    <row r="260" spans="38:38" ht="13.2" x14ac:dyDescent="0.25">
      <c r="AL260" s="3"/>
    </row>
    <row r="261" spans="38:38" ht="13.2" x14ac:dyDescent="0.25">
      <c r="AL261" s="3"/>
    </row>
    <row r="262" spans="38:38" ht="13.2" x14ac:dyDescent="0.25">
      <c r="AL262" s="3"/>
    </row>
    <row r="263" spans="38:38" ht="13.2" x14ac:dyDescent="0.25">
      <c r="AL263" s="3"/>
    </row>
    <row r="264" spans="38:38" ht="13.2" x14ac:dyDescent="0.25">
      <c r="AL264" s="3"/>
    </row>
    <row r="265" spans="38:38" ht="13.2" x14ac:dyDescent="0.25">
      <c r="AL265" s="3"/>
    </row>
    <row r="266" spans="38:38" ht="13.2" x14ac:dyDescent="0.25">
      <c r="AL266" s="3"/>
    </row>
    <row r="267" spans="38:38" ht="13.2" x14ac:dyDescent="0.25">
      <c r="AL267" s="3"/>
    </row>
    <row r="268" spans="38:38" ht="13.2" x14ac:dyDescent="0.25">
      <c r="AL268" s="3"/>
    </row>
    <row r="269" spans="38:38" ht="13.2" x14ac:dyDescent="0.25">
      <c r="AL269" s="3"/>
    </row>
    <row r="270" spans="38:38" ht="13.2" x14ac:dyDescent="0.25">
      <c r="AL270" s="3"/>
    </row>
    <row r="271" spans="38:38" ht="13.2" x14ac:dyDescent="0.25">
      <c r="AL271" s="3"/>
    </row>
    <row r="272" spans="38:38" ht="13.2" x14ac:dyDescent="0.25">
      <c r="AL272" s="3"/>
    </row>
    <row r="273" spans="38:38" ht="13.2" x14ac:dyDescent="0.25">
      <c r="AL273" s="3"/>
    </row>
    <row r="274" spans="38:38" ht="13.2" x14ac:dyDescent="0.25">
      <c r="AL274" s="3"/>
    </row>
    <row r="275" spans="38:38" ht="13.2" x14ac:dyDescent="0.25">
      <c r="AL275" s="3"/>
    </row>
    <row r="276" spans="38:38" ht="13.2" x14ac:dyDescent="0.25">
      <c r="AL276" s="3"/>
    </row>
    <row r="277" spans="38:38" ht="13.2" x14ac:dyDescent="0.25">
      <c r="AL277" s="3"/>
    </row>
    <row r="278" spans="38:38" ht="13.2" x14ac:dyDescent="0.25">
      <c r="AL278" s="3"/>
    </row>
    <row r="279" spans="38:38" ht="13.2" x14ac:dyDescent="0.25">
      <c r="AL279" s="3"/>
    </row>
    <row r="280" spans="38:38" ht="13.2" x14ac:dyDescent="0.25">
      <c r="AL280" s="3"/>
    </row>
    <row r="281" spans="38:38" ht="13.2" x14ac:dyDescent="0.25">
      <c r="AL281" s="3"/>
    </row>
    <row r="282" spans="38:38" ht="13.2" x14ac:dyDescent="0.25">
      <c r="AL282" s="3"/>
    </row>
    <row r="283" spans="38:38" ht="13.2" x14ac:dyDescent="0.25">
      <c r="AL283" s="3"/>
    </row>
    <row r="284" spans="38:38" ht="13.2" x14ac:dyDescent="0.25">
      <c r="AL284" s="3"/>
    </row>
    <row r="285" spans="38:38" ht="13.2" x14ac:dyDescent="0.25">
      <c r="AL285" s="3"/>
    </row>
    <row r="286" spans="38:38" ht="13.2" x14ac:dyDescent="0.25">
      <c r="AL286" s="3"/>
    </row>
    <row r="287" spans="38:38" ht="13.2" x14ac:dyDescent="0.25">
      <c r="AL287" s="3"/>
    </row>
    <row r="288" spans="38:38" ht="13.2" x14ac:dyDescent="0.25">
      <c r="AL288" s="3"/>
    </row>
    <row r="289" spans="38:38" ht="13.2" x14ac:dyDescent="0.25">
      <c r="AL289" s="3"/>
    </row>
    <row r="290" spans="38:38" ht="13.2" x14ac:dyDescent="0.25">
      <c r="AL290" s="3"/>
    </row>
    <row r="291" spans="38:38" ht="13.2" x14ac:dyDescent="0.25">
      <c r="AL291" s="3"/>
    </row>
    <row r="292" spans="38:38" ht="13.2" x14ac:dyDescent="0.25">
      <c r="AL292" s="3"/>
    </row>
    <row r="293" spans="38:38" ht="13.2" x14ac:dyDescent="0.25">
      <c r="AL293" s="3"/>
    </row>
    <row r="294" spans="38:38" ht="13.2" x14ac:dyDescent="0.25">
      <c r="AL294" s="3"/>
    </row>
    <row r="295" spans="38:38" ht="13.2" x14ac:dyDescent="0.25">
      <c r="AL295" s="3"/>
    </row>
    <row r="296" spans="38:38" ht="13.2" x14ac:dyDescent="0.25">
      <c r="AL296" s="3"/>
    </row>
    <row r="297" spans="38:38" ht="13.2" x14ac:dyDescent="0.25">
      <c r="AL297" s="3"/>
    </row>
    <row r="298" spans="38:38" ht="13.2" x14ac:dyDescent="0.25">
      <c r="AL298" s="3"/>
    </row>
    <row r="299" spans="38:38" ht="13.2" x14ac:dyDescent="0.25">
      <c r="AL299" s="3"/>
    </row>
    <row r="300" spans="38:38" ht="13.2" x14ac:dyDescent="0.25">
      <c r="AL300" s="3"/>
    </row>
    <row r="301" spans="38:38" ht="13.2" x14ac:dyDescent="0.25">
      <c r="AL301" s="3"/>
    </row>
    <row r="302" spans="38:38" ht="13.2" x14ac:dyDescent="0.25">
      <c r="AL302" s="3"/>
    </row>
    <row r="303" spans="38:38" ht="13.2" x14ac:dyDescent="0.25">
      <c r="AL303" s="3"/>
    </row>
    <row r="304" spans="38:38" ht="13.2" x14ac:dyDescent="0.25">
      <c r="AL304" s="3"/>
    </row>
    <row r="305" spans="38:38" ht="13.2" x14ac:dyDescent="0.25">
      <c r="AL305" s="3"/>
    </row>
    <row r="306" spans="38:38" ht="13.2" x14ac:dyDescent="0.25">
      <c r="AL306" s="3"/>
    </row>
    <row r="307" spans="38:38" ht="13.2" x14ac:dyDescent="0.25">
      <c r="AL307" s="3"/>
    </row>
    <row r="308" spans="38:38" ht="13.2" x14ac:dyDescent="0.25">
      <c r="AL308" s="3"/>
    </row>
    <row r="309" spans="38:38" ht="13.2" x14ac:dyDescent="0.25">
      <c r="AL309" s="3"/>
    </row>
    <row r="310" spans="38:38" ht="13.2" x14ac:dyDescent="0.25">
      <c r="AL310" s="3"/>
    </row>
    <row r="311" spans="38:38" ht="13.2" x14ac:dyDescent="0.25">
      <c r="AL311" s="3"/>
    </row>
    <row r="312" spans="38:38" ht="13.2" x14ac:dyDescent="0.25">
      <c r="AL312" s="3"/>
    </row>
    <row r="313" spans="38:38" ht="13.2" x14ac:dyDescent="0.25">
      <c r="AL313" s="3"/>
    </row>
    <row r="314" spans="38:38" ht="13.2" x14ac:dyDescent="0.25">
      <c r="AL314" s="3"/>
    </row>
    <row r="315" spans="38:38" ht="13.2" x14ac:dyDescent="0.25">
      <c r="AL315" s="3"/>
    </row>
    <row r="316" spans="38:38" ht="13.2" x14ac:dyDescent="0.25">
      <c r="AL316" s="3"/>
    </row>
    <row r="317" spans="38:38" ht="13.2" x14ac:dyDescent="0.25">
      <c r="AL317" s="3"/>
    </row>
    <row r="318" spans="38:38" ht="13.2" x14ac:dyDescent="0.25">
      <c r="AL318" s="3"/>
    </row>
    <row r="319" spans="38:38" ht="13.2" x14ac:dyDescent="0.25">
      <c r="AL319" s="3"/>
    </row>
    <row r="320" spans="38:38" ht="13.2" x14ac:dyDescent="0.25">
      <c r="AL320" s="3"/>
    </row>
    <row r="321" spans="38:38" ht="13.2" x14ac:dyDescent="0.25">
      <c r="AL321" s="3"/>
    </row>
    <row r="322" spans="38:38" ht="13.2" x14ac:dyDescent="0.25">
      <c r="AL322" s="3"/>
    </row>
    <row r="323" spans="38:38" ht="13.2" x14ac:dyDescent="0.25">
      <c r="AL323" s="3"/>
    </row>
    <row r="324" spans="38:38" ht="13.2" x14ac:dyDescent="0.25">
      <c r="AL324" s="3"/>
    </row>
    <row r="325" spans="38:38" ht="13.2" x14ac:dyDescent="0.25">
      <c r="AL325" s="3"/>
    </row>
    <row r="326" spans="38:38" ht="13.2" x14ac:dyDescent="0.25">
      <c r="AL326" s="3"/>
    </row>
    <row r="327" spans="38:38" ht="13.2" x14ac:dyDescent="0.25">
      <c r="AL327" s="3"/>
    </row>
    <row r="328" spans="38:38" ht="13.2" x14ac:dyDescent="0.25">
      <c r="AL328" s="3"/>
    </row>
    <row r="329" spans="38:38" ht="13.2" x14ac:dyDescent="0.25">
      <c r="AL329" s="3"/>
    </row>
    <row r="330" spans="38:38" ht="13.2" x14ac:dyDescent="0.25">
      <c r="AL330" s="3"/>
    </row>
    <row r="331" spans="38:38" ht="13.2" x14ac:dyDescent="0.25">
      <c r="AL331" s="3"/>
    </row>
    <row r="332" spans="38:38" ht="13.2" x14ac:dyDescent="0.25">
      <c r="AL332" s="3"/>
    </row>
    <row r="333" spans="38:38" ht="13.2" x14ac:dyDescent="0.25">
      <c r="AL333" s="3"/>
    </row>
    <row r="334" spans="38:38" ht="13.2" x14ac:dyDescent="0.25">
      <c r="AL334" s="3"/>
    </row>
    <row r="335" spans="38:38" ht="13.2" x14ac:dyDescent="0.25">
      <c r="AL335" s="3"/>
    </row>
    <row r="336" spans="38:38" ht="13.2" x14ac:dyDescent="0.25">
      <c r="AL336" s="3"/>
    </row>
    <row r="337" spans="38:38" ht="13.2" x14ac:dyDescent="0.25">
      <c r="AL337" s="3"/>
    </row>
    <row r="338" spans="38:38" ht="13.2" x14ac:dyDescent="0.25">
      <c r="AL338" s="3"/>
    </row>
    <row r="339" spans="38:38" ht="13.2" x14ac:dyDescent="0.25">
      <c r="AL339" s="3"/>
    </row>
    <row r="340" spans="38:38" ht="13.2" x14ac:dyDescent="0.25">
      <c r="AL340" s="3"/>
    </row>
    <row r="341" spans="38:38" ht="13.2" x14ac:dyDescent="0.25">
      <c r="AL341" s="3"/>
    </row>
    <row r="342" spans="38:38" ht="13.2" x14ac:dyDescent="0.25">
      <c r="AL342" s="3"/>
    </row>
    <row r="343" spans="38:38" ht="13.2" x14ac:dyDescent="0.25">
      <c r="AL343" s="3"/>
    </row>
    <row r="344" spans="38:38" ht="13.2" x14ac:dyDescent="0.25">
      <c r="AL344" s="3"/>
    </row>
    <row r="345" spans="38:38" ht="13.2" x14ac:dyDescent="0.25">
      <c r="AL345" s="3"/>
    </row>
    <row r="346" spans="38:38" ht="13.2" x14ac:dyDescent="0.25">
      <c r="AL346" s="3"/>
    </row>
    <row r="347" spans="38:38" ht="13.2" x14ac:dyDescent="0.25">
      <c r="AL347" s="3"/>
    </row>
    <row r="348" spans="38:38" ht="13.2" x14ac:dyDescent="0.25">
      <c r="AL348" s="3"/>
    </row>
    <row r="349" spans="38:38" ht="13.2" x14ac:dyDescent="0.25">
      <c r="AL349" s="3"/>
    </row>
    <row r="350" spans="38:38" ht="13.2" x14ac:dyDescent="0.25">
      <c r="AL350" s="3"/>
    </row>
    <row r="351" spans="38:38" ht="13.2" x14ac:dyDescent="0.25">
      <c r="AL351" s="3"/>
    </row>
    <row r="352" spans="38:38" ht="13.2" x14ac:dyDescent="0.25">
      <c r="AL352" s="3"/>
    </row>
    <row r="353" spans="38:38" ht="13.2" x14ac:dyDescent="0.25">
      <c r="AL353" s="3"/>
    </row>
    <row r="354" spans="38:38" ht="13.2" x14ac:dyDescent="0.25">
      <c r="AL354" s="3"/>
    </row>
    <row r="355" spans="38:38" ht="13.2" x14ac:dyDescent="0.25">
      <c r="AL355" s="3"/>
    </row>
    <row r="356" spans="38:38" ht="13.2" x14ac:dyDescent="0.25">
      <c r="AL356" s="3"/>
    </row>
    <row r="357" spans="38:38" ht="13.2" x14ac:dyDescent="0.25">
      <c r="AL357" s="3"/>
    </row>
    <row r="358" spans="38:38" ht="13.2" x14ac:dyDescent="0.25">
      <c r="AL358" s="3"/>
    </row>
    <row r="359" spans="38:38" ht="13.2" x14ac:dyDescent="0.25">
      <c r="AL359" s="3"/>
    </row>
    <row r="360" spans="38:38" ht="13.2" x14ac:dyDescent="0.25">
      <c r="AL360" s="3"/>
    </row>
    <row r="361" spans="38:38" ht="13.2" x14ac:dyDescent="0.25">
      <c r="AL361" s="3"/>
    </row>
    <row r="362" spans="38:38" ht="13.2" x14ac:dyDescent="0.25">
      <c r="AL362" s="3"/>
    </row>
    <row r="363" spans="38:38" ht="13.2" x14ac:dyDescent="0.25">
      <c r="AL363" s="3"/>
    </row>
    <row r="364" spans="38:38" ht="13.2" x14ac:dyDescent="0.25">
      <c r="AL364" s="3"/>
    </row>
    <row r="365" spans="38:38" ht="13.2" x14ac:dyDescent="0.25">
      <c r="AL365" s="3"/>
    </row>
    <row r="366" spans="38:38" ht="13.2" x14ac:dyDescent="0.25">
      <c r="AL366" s="3"/>
    </row>
    <row r="367" spans="38:38" ht="13.2" x14ac:dyDescent="0.25">
      <c r="AL367" s="3"/>
    </row>
    <row r="368" spans="38:38" ht="13.2" x14ac:dyDescent="0.25">
      <c r="AL368" s="3"/>
    </row>
    <row r="369" spans="38:38" ht="13.2" x14ac:dyDescent="0.25">
      <c r="AL369" s="3"/>
    </row>
    <row r="370" spans="38:38" ht="13.2" x14ac:dyDescent="0.25">
      <c r="AL370" s="3"/>
    </row>
    <row r="371" spans="38:38" ht="13.2" x14ac:dyDescent="0.25">
      <c r="AL371" s="3"/>
    </row>
    <row r="372" spans="38:38" ht="13.2" x14ac:dyDescent="0.25">
      <c r="AL372" s="3"/>
    </row>
    <row r="373" spans="38:38" ht="13.2" x14ac:dyDescent="0.25">
      <c r="AL373" s="3"/>
    </row>
    <row r="374" spans="38:38" ht="13.2" x14ac:dyDescent="0.25">
      <c r="AL374" s="3"/>
    </row>
    <row r="375" spans="38:38" ht="13.2" x14ac:dyDescent="0.25">
      <c r="AL375" s="3"/>
    </row>
    <row r="376" spans="38:38" ht="13.2" x14ac:dyDescent="0.25">
      <c r="AL376" s="3"/>
    </row>
    <row r="377" spans="38:38" ht="13.2" x14ac:dyDescent="0.25">
      <c r="AL377" s="3"/>
    </row>
    <row r="378" spans="38:38" ht="13.2" x14ac:dyDescent="0.25">
      <c r="AL378" s="3"/>
    </row>
    <row r="379" spans="38:38" ht="13.2" x14ac:dyDescent="0.25">
      <c r="AL379" s="3"/>
    </row>
    <row r="380" spans="38:38" ht="13.2" x14ac:dyDescent="0.25">
      <c r="AL380" s="3"/>
    </row>
    <row r="381" spans="38:38" ht="13.2" x14ac:dyDescent="0.25">
      <c r="AL381" s="3"/>
    </row>
    <row r="382" spans="38:38" ht="13.2" x14ac:dyDescent="0.25">
      <c r="AL382" s="3"/>
    </row>
    <row r="383" spans="38:38" ht="13.2" x14ac:dyDescent="0.25">
      <c r="AL383" s="3"/>
    </row>
    <row r="384" spans="38:38" ht="13.2" x14ac:dyDescent="0.25">
      <c r="AL384" s="3"/>
    </row>
    <row r="385" spans="38:38" ht="13.2" x14ac:dyDescent="0.25">
      <c r="AL385" s="3"/>
    </row>
    <row r="386" spans="38:38" ht="13.2" x14ac:dyDescent="0.25">
      <c r="AL386" s="3"/>
    </row>
    <row r="387" spans="38:38" ht="13.2" x14ac:dyDescent="0.25">
      <c r="AL387" s="3"/>
    </row>
    <row r="388" spans="38:38" ht="13.2" x14ac:dyDescent="0.25">
      <c r="AL388" s="3"/>
    </row>
    <row r="389" spans="38:38" ht="13.2" x14ac:dyDescent="0.25">
      <c r="AL389" s="3"/>
    </row>
    <row r="390" spans="38:38" ht="13.2" x14ac:dyDescent="0.25">
      <c r="AL390" s="3"/>
    </row>
    <row r="391" spans="38:38" ht="13.2" x14ac:dyDescent="0.25">
      <c r="AL391" s="3"/>
    </row>
    <row r="392" spans="38:38" ht="13.2" x14ac:dyDescent="0.25">
      <c r="AL392" s="3"/>
    </row>
    <row r="393" spans="38:38" ht="13.2" x14ac:dyDescent="0.25">
      <c r="AL393" s="3"/>
    </row>
    <row r="394" spans="38:38" ht="13.2" x14ac:dyDescent="0.25">
      <c r="AL394" s="3"/>
    </row>
    <row r="395" spans="38:38" ht="13.2" x14ac:dyDescent="0.25">
      <c r="AL395" s="3"/>
    </row>
    <row r="396" spans="38:38" ht="13.2" x14ac:dyDescent="0.25">
      <c r="AL396" s="3"/>
    </row>
    <row r="397" spans="38:38" ht="13.2" x14ac:dyDescent="0.25">
      <c r="AL397" s="3"/>
    </row>
    <row r="398" spans="38:38" ht="13.2" x14ac:dyDescent="0.25">
      <c r="AL398" s="3"/>
    </row>
    <row r="399" spans="38:38" ht="13.2" x14ac:dyDescent="0.25">
      <c r="AL399" s="3"/>
    </row>
    <row r="400" spans="38:38" ht="13.2" x14ac:dyDescent="0.25">
      <c r="AL400" s="3"/>
    </row>
    <row r="401" spans="38:38" ht="13.2" x14ac:dyDescent="0.25">
      <c r="AL401" s="3"/>
    </row>
    <row r="402" spans="38:38" ht="13.2" x14ac:dyDescent="0.25">
      <c r="AL402" s="3"/>
    </row>
    <row r="403" spans="38:38" ht="13.2" x14ac:dyDescent="0.25">
      <c r="AL403" s="3"/>
    </row>
    <row r="404" spans="38:38" ht="13.2" x14ac:dyDescent="0.25">
      <c r="AL404" s="3"/>
    </row>
    <row r="405" spans="38:38" ht="13.2" x14ac:dyDescent="0.25">
      <c r="AL405" s="3"/>
    </row>
    <row r="406" spans="38:38" ht="13.2" x14ac:dyDescent="0.25">
      <c r="AL406" s="3"/>
    </row>
    <row r="407" spans="38:38" ht="13.2" x14ac:dyDescent="0.25">
      <c r="AL407" s="3"/>
    </row>
    <row r="408" spans="38:38" ht="13.2" x14ac:dyDescent="0.25">
      <c r="AL408" s="3"/>
    </row>
    <row r="409" spans="38:38" ht="13.2" x14ac:dyDescent="0.25">
      <c r="AL409" s="3"/>
    </row>
    <row r="410" spans="38:38" ht="13.2" x14ac:dyDescent="0.25">
      <c r="AL410" s="3"/>
    </row>
    <row r="411" spans="38:38" ht="13.2" x14ac:dyDescent="0.25">
      <c r="AL411" s="3"/>
    </row>
    <row r="412" spans="38:38" ht="13.2" x14ac:dyDescent="0.25">
      <c r="AL412" s="3"/>
    </row>
    <row r="413" spans="38:38" ht="13.2" x14ac:dyDescent="0.25">
      <c r="AL413" s="3"/>
    </row>
    <row r="414" spans="38:38" ht="13.2" x14ac:dyDescent="0.25">
      <c r="AL414" s="3"/>
    </row>
    <row r="415" spans="38:38" ht="13.2" x14ac:dyDescent="0.25">
      <c r="AL415" s="3"/>
    </row>
    <row r="416" spans="38:38" ht="13.2" x14ac:dyDescent="0.25">
      <c r="AL416" s="3"/>
    </row>
    <row r="417" spans="38:38" ht="13.2" x14ac:dyDescent="0.25">
      <c r="AL417" s="3"/>
    </row>
    <row r="418" spans="38:38" ht="13.2" x14ac:dyDescent="0.25">
      <c r="AL418" s="3"/>
    </row>
    <row r="419" spans="38:38" ht="13.2" x14ac:dyDescent="0.25">
      <c r="AL419" s="3"/>
    </row>
    <row r="420" spans="38:38" ht="13.2" x14ac:dyDescent="0.25">
      <c r="AL420" s="3"/>
    </row>
    <row r="421" spans="38:38" ht="13.2" x14ac:dyDescent="0.25">
      <c r="AL421" s="3"/>
    </row>
    <row r="422" spans="38:38" ht="13.2" x14ac:dyDescent="0.25">
      <c r="AL422" s="3"/>
    </row>
  </sheetData>
  <mergeCells count="3">
    <mergeCell ref="E2:Q2"/>
    <mergeCell ref="S2:AH2"/>
    <mergeCell ref="AI2:A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aie10">
    <outlinePr summaryBelow="0" summaryRight="0"/>
  </sheetPr>
  <dimension ref="A1:AO422"/>
  <sheetViews>
    <sheetView workbookViewId="0"/>
  </sheetViews>
  <sheetFormatPr defaultColWidth="14.44140625" defaultRowHeight="15.75" customHeight="1" x14ac:dyDescent="0.25"/>
  <cols>
    <col min="1" max="1" width="5.33203125" customWidth="1"/>
    <col min="2" max="2" width="5.88671875" customWidth="1"/>
    <col min="3" max="3" width="5.44140625" customWidth="1"/>
    <col min="4" max="4" width="42.88671875" customWidth="1"/>
    <col min="5" max="17" width="3.6640625" hidden="1" customWidth="1"/>
    <col min="18" max="18" width="13.109375" hidden="1" customWidth="1"/>
    <col min="19" max="34" width="4.44140625" customWidth="1"/>
    <col min="35" max="35" width="6.88671875" customWidth="1"/>
    <col min="36" max="36" width="19.44140625" customWidth="1"/>
    <col min="37" max="38" width="9.44140625" customWidth="1"/>
    <col min="39" max="39" width="13.44140625" customWidth="1"/>
    <col min="40" max="40" width="12" customWidth="1"/>
    <col min="41" max="41" width="14" customWidth="1"/>
  </cols>
  <sheetData>
    <row r="1" spans="1:41" ht="15.75" customHeight="1" x14ac:dyDescent="0.25">
      <c r="AL1" s="3"/>
    </row>
    <row r="2" spans="1:41" ht="15.75" customHeight="1" x14ac:dyDescent="0.25">
      <c r="E2" s="261" t="s">
        <v>15</v>
      </c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5" t="s">
        <v>16</v>
      </c>
      <c r="S2" s="261" t="s">
        <v>17</v>
      </c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1" t="s">
        <v>18</v>
      </c>
      <c r="AJ2" s="4" t="s">
        <v>19</v>
      </c>
      <c r="AK2" s="4" t="s">
        <v>20</v>
      </c>
      <c r="AL2" s="4" t="s">
        <v>21</v>
      </c>
      <c r="AM2" s="4" t="s">
        <v>22</v>
      </c>
      <c r="AN2" s="4" t="s">
        <v>23</v>
      </c>
      <c r="AO2" s="4" t="s">
        <v>24</v>
      </c>
    </row>
    <row r="3" spans="1:41" ht="15.75" customHeight="1" x14ac:dyDescent="0.25">
      <c r="C3" s="6" t="s">
        <v>25</v>
      </c>
      <c r="D3" s="6" t="s">
        <v>26</v>
      </c>
      <c r="E3" s="7" t="s">
        <v>27</v>
      </c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7" t="s">
        <v>39</v>
      </c>
      <c r="S3" s="7" t="s">
        <v>40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47</v>
      </c>
      <c r="AA3" s="7" t="s">
        <v>48</v>
      </c>
      <c r="AB3" s="7" t="s">
        <v>49</v>
      </c>
      <c r="AC3" s="7" t="s">
        <v>50</v>
      </c>
      <c r="AD3" s="7" t="s">
        <v>51</v>
      </c>
      <c r="AE3" s="7" t="s">
        <v>52</v>
      </c>
      <c r="AF3" s="7" t="s">
        <v>53</v>
      </c>
      <c r="AG3" s="7" t="s">
        <v>54</v>
      </c>
      <c r="AH3" s="7" t="s">
        <v>55</v>
      </c>
      <c r="AI3" s="262"/>
      <c r="AJ3" s="7"/>
      <c r="AK3" s="7"/>
      <c r="AL3" s="8"/>
      <c r="AM3" s="7"/>
      <c r="AN3" s="7"/>
      <c r="AO3" s="7"/>
    </row>
    <row r="4" spans="1:41" ht="15.75" customHeight="1" x14ac:dyDescent="0.25">
      <c r="AL4" s="3"/>
    </row>
    <row r="5" spans="1:41" ht="14.4" x14ac:dyDescent="0.3">
      <c r="A5" s="9" t="s">
        <v>56</v>
      </c>
      <c r="B5" s="9" t="s">
        <v>57</v>
      </c>
      <c r="C5" s="9" t="s">
        <v>539</v>
      </c>
      <c r="D5" s="9" t="s">
        <v>540</v>
      </c>
      <c r="E5" s="6">
        <v>1</v>
      </c>
      <c r="F5" s="6">
        <v>1</v>
      </c>
      <c r="G5" s="6">
        <v>1</v>
      </c>
      <c r="H5" s="6">
        <v>1</v>
      </c>
      <c r="R5">
        <f t="shared" ref="R5:R40" si="0">SUM(E5:Q5)</f>
        <v>4</v>
      </c>
      <c r="S5" s="6">
        <v>50</v>
      </c>
      <c r="T5" s="6">
        <v>5</v>
      </c>
      <c r="U5" s="6">
        <v>60</v>
      </c>
      <c r="V5" s="6">
        <v>5</v>
      </c>
      <c r="W5" s="6">
        <v>65</v>
      </c>
      <c r="X5" s="6">
        <v>35</v>
      </c>
      <c r="Y5" s="6">
        <v>45</v>
      </c>
      <c r="Z5" s="6">
        <v>5</v>
      </c>
      <c r="AA5" s="6">
        <v>30</v>
      </c>
      <c r="AB5" s="6">
        <v>5</v>
      </c>
      <c r="AJ5">
        <f t="shared" ref="AJ5:AJ46" si="1">SUM(S5:AI5)</f>
        <v>305</v>
      </c>
      <c r="AK5" s="6">
        <v>5</v>
      </c>
      <c r="AL5" s="3"/>
    </row>
    <row r="6" spans="1:41" ht="14.4" x14ac:dyDescent="0.3">
      <c r="A6" s="9" t="s">
        <v>56</v>
      </c>
      <c r="B6" s="9" t="s">
        <v>57</v>
      </c>
      <c r="C6" s="9" t="s">
        <v>539</v>
      </c>
      <c r="D6" s="9" t="s">
        <v>541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K6" s="6">
        <v>1</v>
      </c>
      <c r="R6">
        <f t="shared" si="0"/>
        <v>6</v>
      </c>
      <c r="S6" s="6">
        <v>50</v>
      </c>
      <c r="T6" s="6">
        <v>10</v>
      </c>
      <c r="U6" s="6">
        <v>60</v>
      </c>
      <c r="V6" s="6">
        <v>5</v>
      </c>
      <c r="W6" s="6">
        <v>65</v>
      </c>
      <c r="X6" s="6">
        <v>5</v>
      </c>
      <c r="Y6" s="6">
        <v>45</v>
      </c>
      <c r="Z6" s="6">
        <v>5</v>
      </c>
      <c r="AE6" s="6">
        <v>50</v>
      </c>
      <c r="AF6" s="6">
        <v>5</v>
      </c>
      <c r="AJ6">
        <f t="shared" si="1"/>
        <v>300</v>
      </c>
      <c r="AK6" s="6">
        <v>4.75</v>
      </c>
      <c r="AL6" s="3"/>
    </row>
    <row r="7" spans="1:41" ht="14.4" x14ac:dyDescent="0.3">
      <c r="A7" s="9" t="s">
        <v>56</v>
      </c>
      <c r="B7" s="9" t="s">
        <v>57</v>
      </c>
      <c r="C7" s="9" t="s">
        <v>539</v>
      </c>
      <c r="D7" s="9" t="s">
        <v>542</v>
      </c>
      <c r="E7" s="6">
        <v>1</v>
      </c>
      <c r="F7" s="6">
        <v>1</v>
      </c>
      <c r="G7" s="6">
        <v>1</v>
      </c>
      <c r="H7" s="6">
        <v>1</v>
      </c>
      <c r="R7">
        <f t="shared" si="0"/>
        <v>4</v>
      </c>
      <c r="S7" s="6">
        <v>50</v>
      </c>
      <c r="T7" s="6">
        <v>10</v>
      </c>
      <c r="U7" s="6">
        <v>60</v>
      </c>
      <c r="V7" s="6">
        <v>5</v>
      </c>
      <c r="W7" s="6">
        <v>65</v>
      </c>
      <c r="X7" s="6">
        <v>5</v>
      </c>
      <c r="Y7" s="6">
        <v>35</v>
      </c>
      <c r="Z7" s="6">
        <v>5</v>
      </c>
      <c r="AA7" s="6">
        <v>60</v>
      </c>
      <c r="AB7" s="6">
        <v>5</v>
      </c>
      <c r="AC7" s="6">
        <v>55</v>
      </c>
      <c r="AD7" s="6">
        <v>5</v>
      </c>
      <c r="AE7" s="6">
        <v>50</v>
      </c>
      <c r="AF7" s="6">
        <v>5</v>
      </c>
      <c r="AG7" s="6">
        <v>50</v>
      </c>
      <c r="AH7" s="6">
        <v>5</v>
      </c>
      <c r="AJ7">
        <f t="shared" si="1"/>
        <v>470</v>
      </c>
      <c r="AK7" s="6">
        <v>8</v>
      </c>
      <c r="AL7" s="3"/>
    </row>
    <row r="8" spans="1:41" ht="14.4" x14ac:dyDescent="0.3">
      <c r="A8" s="9" t="s">
        <v>56</v>
      </c>
      <c r="B8" s="9" t="s">
        <v>57</v>
      </c>
      <c r="C8" s="9" t="s">
        <v>539</v>
      </c>
      <c r="D8" s="9" t="s">
        <v>543</v>
      </c>
      <c r="E8" s="6">
        <v>1</v>
      </c>
      <c r="F8" s="6">
        <v>1</v>
      </c>
      <c r="G8" s="6">
        <v>1</v>
      </c>
      <c r="H8" s="6">
        <v>1</v>
      </c>
      <c r="K8" s="6">
        <v>1</v>
      </c>
      <c r="R8">
        <f t="shared" si="0"/>
        <v>5</v>
      </c>
      <c r="S8" s="6">
        <v>50</v>
      </c>
      <c r="T8" s="6">
        <v>10</v>
      </c>
      <c r="U8" s="6">
        <v>50</v>
      </c>
      <c r="V8" s="6">
        <v>5</v>
      </c>
      <c r="W8" s="6">
        <v>65</v>
      </c>
      <c r="X8" s="6">
        <v>10</v>
      </c>
      <c r="Y8" s="6">
        <v>35</v>
      </c>
      <c r="Z8" s="6">
        <v>5</v>
      </c>
      <c r="AA8" s="6">
        <v>50</v>
      </c>
      <c r="AB8" s="6">
        <v>10</v>
      </c>
      <c r="AJ8">
        <f t="shared" si="1"/>
        <v>290</v>
      </c>
      <c r="AK8" s="6">
        <v>7</v>
      </c>
      <c r="AL8" s="3"/>
    </row>
    <row r="9" spans="1:41" ht="14.4" x14ac:dyDescent="0.3">
      <c r="A9" s="9" t="s">
        <v>56</v>
      </c>
      <c r="B9" s="9" t="s">
        <v>57</v>
      </c>
      <c r="C9" s="9" t="s">
        <v>539</v>
      </c>
      <c r="D9" s="9" t="s">
        <v>544</v>
      </c>
      <c r="E9" s="6">
        <v>1</v>
      </c>
      <c r="F9" s="6">
        <v>1</v>
      </c>
      <c r="G9" s="6">
        <v>1</v>
      </c>
      <c r="H9" s="6">
        <v>1</v>
      </c>
      <c r="R9">
        <f t="shared" si="0"/>
        <v>4</v>
      </c>
      <c r="S9" s="6">
        <v>50</v>
      </c>
      <c r="T9" s="6">
        <v>5</v>
      </c>
      <c r="U9" s="6">
        <v>60</v>
      </c>
      <c r="V9" s="6">
        <v>5</v>
      </c>
      <c r="W9" s="6">
        <v>65</v>
      </c>
      <c r="X9" s="6">
        <v>35</v>
      </c>
      <c r="Y9" s="6">
        <v>45</v>
      </c>
      <c r="Z9" s="6">
        <v>5</v>
      </c>
      <c r="AA9" s="6">
        <v>30</v>
      </c>
      <c r="AB9" s="6">
        <v>5</v>
      </c>
      <c r="AJ9">
        <f t="shared" si="1"/>
        <v>305</v>
      </c>
      <c r="AK9" s="6">
        <v>8</v>
      </c>
      <c r="AL9" s="3"/>
    </row>
    <row r="10" spans="1:41" ht="14.4" x14ac:dyDescent="0.3">
      <c r="A10" s="9" t="s">
        <v>56</v>
      </c>
      <c r="B10" s="9" t="s">
        <v>57</v>
      </c>
      <c r="C10" s="9" t="s">
        <v>539</v>
      </c>
      <c r="D10" s="9" t="s">
        <v>545</v>
      </c>
      <c r="E10" s="6">
        <v>1</v>
      </c>
      <c r="F10" s="6">
        <v>1</v>
      </c>
      <c r="G10" s="6">
        <v>1</v>
      </c>
      <c r="H10" s="6">
        <v>1</v>
      </c>
      <c r="K10" s="6">
        <v>1</v>
      </c>
      <c r="L10" s="6">
        <v>1</v>
      </c>
      <c r="R10">
        <f t="shared" si="0"/>
        <v>6</v>
      </c>
      <c r="S10" s="6">
        <v>50</v>
      </c>
      <c r="T10" s="6">
        <v>10</v>
      </c>
      <c r="U10" s="6">
        <v>60</v>
      </c>
      <c r="V10" s="6">
        <v>5</v>
      </c>
      <c r="W10" s="6">
        <v>65</v>
      </c>
      <c r="X10" s="6">
        <v>35</v>
      </c>
      <c r="Y10" s="6">
        <v>45</v>
      </c>
      <c r="Z10" s="6">
        <v>5</v>
      </c>
      <c r="AA10" s="6"/>
      <c r="AB10" s="6"/>
      <c r="AE10" s="6">
        <v>50</v>
      </c>
      <c r="AF10" s="6">
        <v>5</v>
      </c>
      <c r="AG10" s="6">
        <v>50</v>
      </c>
      <c r="AH10" s="6">
        <v>5</v>
      </c>
      <c r="AJ10">
        <f t="shared" si="1"/>
        <v>385</v>
      </c>
      <c r="AL10" s="4">
        <v>4</v>
      </c>
    </row>
    <row r="11" spans="1:41" ht="14.4" x14ac:dyDescent="0.3">
      <c r="A11" s="9" t="s">
        <v>56</v>
      </c>
      <c r="B11" s="9" t="s">
        <v>57</v>
      </c>
      <c r="C11" s="9" t="s">
        <v>539</v>
      </c>
      <c r="D11" s="9" t="s">
        <v>546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R11">
        <f t="shared" si="0"/>
        <v>8</v>
      </c>
      <c r="S11" s="6">
        <v>50</v>
      </c>
      <c r="T11" s="6">
        <v>10</v>
      </c>
      <c r="U11" s="6">
        <v>60</v>
      </c>
      <c r="V11" s="6">
        <v>5</v>
      </c>
      <c r="W11" s="6">
        <v>65</v>
      </c>
      <c r="X11" s="6">
        <v>40</v>
      </c>
      <c r="Y11" s="6">
        <v>45</v>
      </c>
      <c r="Z11" s="6">
        <v>25</v>
      </c>
      <c r="AA11" s="6">
        <v>60</v>
      </c>
      <c r="AB11" s="6">
        <v>10</v>
      </c>
      <c r="AC11" s="6">
        <v>55</v>
      </c>
      <c r="AD11" s="6">
        <v>25</v>
      </c>
      <c r="AE11" s="6">
        <v>50</v>
      </c>
      <c r="AF11" s="6">
        <v>30</v>
      </c>
      <c r="AG11" s="6">
        <v>50</v>
      </c>
      <c r="AH11" s="6">
        <v>20</v>
      </c>
      <c r="AJ11">
        <f t="shared" si="1"/>
        <v>600</v>
      </c>
      <c r="AK11" s="6">
        <v>8</v>
      </c>
      <c r="AL11" s="3"/>
    </row>
    <row r="12" spans="1:41" ht="14.4" x14ac:dyDescent="0.3">
      <c r="A12" s="9" t="s">
        <v>56</v>
      </c>
      <c r="B12" s="9" t="s">
        <v>57</v>
      </c>
      <c r="C12" s="9" t="s">
        <v>539</v>
      </c>
      <c r="D12" s="9" t="s">
        <v>547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R12">
        <f t="shared" si="0"/>
        <v>5</v>
      </c>
      <c r="S12" s="6">
        <v>50</v>
      </c>
      <c r="T12" s="6">
        <v>5</v>
      </c>
      <c r="U12" s="6">
        <v>60</v>
      </c>
      <c r="V12" s="6">
        <v>30</v>
      </c>
      <c r="W12" s="6">
        <v>65</v>
      </c>
      <c r="X12" s="6">
        <v>35</v>
      </c>
      <c r="Y12" s="6">
        <v>45</v>
      </c>
      <c r="Z12" s="6">
        <v>10</v>
      </c>
      <c r="AJ12">
        <f t="shared" si="1"/>
        <v>300</v>
      </c>
      <c r="AK12" s="6">
        <v>5</v>
      </c>
      <c r="AL12" s="3"/>
    </row>
    <row r="13" spans="1:41" ht="14.4" x14ac:dyDescent="0.3">
      <c r="A13" s="9" t="s">
        <v>56</v>
      </c>
      <c r="B13" s="9" t="s">
        <v>57</v>
      </c>
      <c r="C13" s="9" t="s">
        <v>539</v>
      </c>
      <c r="D13" s="9" t="s">
        <v>548</v>
      </c>
      <c r="E13" s="6">
        <v>1</v>
      </c>
      <c r="F13" s="6">
        <v>1</v>
      </c>
      <c r="G13" s="6">
        <v>1</v>
      </c>
      <c r="H13" s="6">
        <v>1</v>
      </c>
      <c r="J13" s="6"/>
      <c r="K13" s="6">
        <v>1</v>
      </c>
      <c r="R13">
        <f t="shared" si="0"/>
        <v>5</v>
      </c>
      <c r="S13" s="6">
        <v>50</v>
      </c>
      <c r="T13" s="6">
        <v>10</v>
      </c>
      <c r="U13" s="6">
        <v>50</v>
      </c>
      <c r="V13" s="6">
        <v>5</v>
      </c>
      <c r="W13" s="6">
        <v>65</v>
      </c>
      <c r="X13" s="6">
        <v>10</v>
      </c>
      <c r="Y13" s="6">
        <v>35</v>
      </c>
      <c r="Z13" s="6">
        <v>5</v>
      </c>
      <c r="AA13" s="6">
        <v>50</v>
      </c>
      <c r="AB13" s="6">
        <v>10</v>
      </c>
      <c r="AJ13">
        <f t="shared" si="1"/>
        <v>290</v>
      </c>
      <c r="AK13" s="6">
        <v>6.75</v>
      </c>
      <c r="AL13" s="3"/>
    </row>
    <row r="14" spans="1:41" ht="14.4" x14ac:dyDescent="0.3">
      <c r="A14" s="9" t="s">
        <v>56</v>
      </c>
      <c r="B14" s="9" t="s">
        <v>57</v>
      </c>
      <c r="C14" s="9" t="s">
        <v>539</v>
      </c>
      <c r="D14" s="9" t="s">
        <v>549</v>
      </c>
      <c r="E14" s="6">
        <v>1</v>
      </c>
      <c r="F14" s="6">
        <v>1</v>
      </c>
      <c r="R14">
        <f t="shared" si="0"/>
        <v>2</v>
      </c>
      <c r="S14" s="6">
        <v>50</v>
      </c>
      <c r="AJ14">
        <f t="shared" si="1"/>
        <v>50</v>
      </c>
      <c r="AL14" s="3"/>
    </row>
    <row r="15" spans="1:41" ht="14.4" x14ac:dyDescent="0.3">
      <c r="A15" s="9" t="s">
        <v>56</v>
      </c>
      <c r="B15" s="9" t="s">
        <v>57</v>
      </c>
      <c r="C15" s="9" t="s">
        <v>539</v>
      </c>
      <c r="D15" s="9" t="s">
        <v>550</v>
      </c>
      <c r="E15" s="6">
        <v>1</v>
      </c>
      <c r="F15" s="6">
        <v>1</v>
      </c>
      <c r="G15" s="6">
        <v>1</v>
      </c>
      <c r="H15" s="6">
        <v>1</v>
      </c>
      <c r="K15" s="6">
        <v>1</v>
      </c>
      <c r="L15" s="6">
        <v>1</v>
      </c>
      <c r="R15">
        <f t="shared" si="0"/>
        <v>6</v>
      </c>
      <c r="S15" s="6">
        <v>50</v>
      </c>
      <c r="T15" s="6">
        <v>10</v>
      </c>
      <c r="U15" s="6">
        <v>60</v>
      </c>
      <c r="V15" s="6">
        <v>5</v>
      </c>
      <c r="W15" s="6">
        <v>65</v>
      </c>
      <c r="X15" s="6">
        <v>35</v>
      </c>
      <c r="Y15" s="6">
        <v>45</v>
      </c>
      <c r="Z15" s="6">
        <v>5</v>
      </c>
      <c r="AE15" s="6">
        <v>50</v>
      </c>
      <c r="AF15" s="6">
        <v>5</v>
      </c>
      <c r="AG15" s="6">
        <v>50</v>
      </c>
      <c r="AH15" s="6">
        <v>5</v>
      </c>
      <c r="AJ15">
        <f t="shared" si="1"/>
        <v>385</v>
      </c>
      <c r="AK15" s="6">
        <v>4</v>
      </c>
      <c r="AL15" s="3"/>
    </row>
    <row r="16" spans="1:41" ht="14.4" x14ac:dyDescent="0.3">
      <c r="A16" s="9" t="s">
        <v>56</v>
      </c>
      <c r="B16" s="9" t="s">
        <v>57</v>
      </c>
      <c r="C16" s="9" t="s">
        <v>539</v>
      </c>
      <c r="D16" s="9" t="s">
        <v>551</v>
      </c>
      <c r="E16" s="6">
        <v>1</v>
      </c>
      <c r="F16" s="6">
        <v>1</v>
      </c>
      <c r="G16" s="6">
        <v>1</v>
      </c>
      <c r="H16" s="6">
        <v>1</v>
      </c>
      <c r="R16">
        <f t="shared" si="0"/>
        <v>4</v>
      </c>
      <c r="S16" s="6">
        <v>50</v>
      </c>
      <c r="T16" s="6">
        <v>10</v>
      </c>
      <c r="U16" s="6">
        <v>60</v>
      </c>
      <c r="V16" s="6">
        <v>5</v>
      </c>
      <c r="W16" s="6">
        <v>65</v>
      </c>
      <c r="X16" s="6">
        <v>5</v>
      </c>
      <c r="Y16" s="6">
        <v>35</v>
      </c>
      <c r="Z16" s="6">
        <v>5</v>
      </c>
      <c r="AJ16">
        <f t="shared" si="1"/>
        <v>235</v>
      </c>
      <c r="AL16" s="3"/>
    </row>
    <row r="17" spans="1:38" ht="14.4" x14ac:dyDescent="0.3">
      <c r="A17" s="9" t="s">
        <v>56</v>
      </c>
      <c r="B17" s="9" t="s">
        <v>57</v>
      </c>
      <c r="C17" s="9" t="s">
        <v>539</v>
      </c>
      <c r="D17" s="9" t="s">
        <v>552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R17">
        <f t="shared" si="0"/>
        <v>5</v>
      </c>
      <c r="S17" s="6">
        <v>50</v>
      </c>
      <c r="T17" s="6">
        <v>5</v>
      </c>
      <c r="U17" s="6">
        <v>60</v>
      </c>
      <c r="V17" s="6">
        <v>30</v>
      </c>
      <c r="W17" s="6">
        <v>65</v>
      </c>
      <c r="X17" s="6">
        <v>35</v>
      </c>
      <c r="Y17" s="6">
        <v>45</v>
      </c>
      <c r="Z17" s="6">
        <v>10</v>
      </c>
      <c r="AJ17">
        <f t="shared" si="1"/>
        <v>300</v>
      </c>
      <c r="AK17" s="6">
        <v>4.5</v>
      </c>
      <c r="AL17" s="3"/>
    </row>
    <row r="18" spans="1:38" ht="14.4" x14ac:dyDescent="0.3">
      <c r="A18" s="9" t="s">
        <v>56</v>
      </c>
      <c r="B18" s="9" t="s">
        <v>57</v>
      </c>
      <c r="C18" s="9" t="s">
        <v>539</v>
      </c>
      <c r="D18" s="9" t="s">
        <v>553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L18" s="6">
        <v>1</v>
      </c>
      <c r="R18">
        <f t="shared" si="0"/>
        <v>7</v>
      </c>
      <c r="S18" s="6">
        <v>50</v>
      </c>
      <c r="T18" s="6">
        <v>13</v>
      </c>
      <c r="U18" s="6">
        <v>60</v>
      </c>
      <c r="V18" s="6">
        <v>10</v>
      </c>
      <c r="W18" s="6">
        <v>65</v>
      </c>
      <c r="X18" s="6">
        <v>35</v>
      </c>
      <c r="Y18" s="6">
        <v>45</v>
      </c>
      <c r="Z18" s="6">
        <v>25</v>
      </c>
      <c r="AA18" s="6">
        <v>60</v>
      </c>
      <c r="AB18" s="6">
        <v>25</v>
      </c>
      <c r="AC18" s="6">
        <v>55</v>
      </c>
      <c r="AD18" s="6">
        <v>20</v>
      </c>
      <c r="AE18" s="6">
        <v>55</v>
      </c>
      <c r="AG18" s="6">
        <v>50</v>
      </c>
      <c r="AH18" s="6">
        <v>5</v>
      </c>
      <c r="AJ18">
        <f t="shared" si="1"/>
        <v>573</v>
      </c>
      <c r="AK18" s="6">
        <v>7.75</v>
      </c>
      <c r="AL18" s="3"/>
    </row>
    <row r="19" spans="1:38" ht="14.4" x14ac:dyDescent="0.3">
      <c r="A19" s="9" t="s">
        <v>56</v>
      </c>
      <c r="B19" s="9" t="s">
        <v>57</v>
      </c>
      <c r="C19" s="9" t="s">
        <v>539</v>
      </c>
      <c r="D19" s="9" t="s">
        <v>554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R19">
        <f t="shared" si="0"/>
        <v>8</v>
      </c>
      <c r="S19" s="6">
        <v>50</v>
      </c>
      <c r="T19" s="6">
        <v>10</v>
      </c>
      <c r="U19" s="6">
        <v>60</v>
      </c>
      <c r="V19" s="6">
        <v>5</v>
      </c>
      <c r="W19" s="6">
        <v>65</v>
      </c>
      <c r="X19" s="6">
        <v>40</v>
      </c>
      <c r="Y19" s="6">
        <v>45</v>
      </c>
      <c r="Z19" s="6">
        <v>25</v>
      </c>
      <c r="AA19" s="6">
        <v>60</v>
      </c>
      <c r="AB19" s="6">
        <v>10</v>
      </c>
      <c r="AC19" s="6">
        <v>55</v>
      </c>
      <c r="AD19" s="6">
        <v>25</v>
      </c>
      <c r="AE19" s="6">
        <v>50</v>
      </c>
      <c r="AF19" s="6">
        <v>30</v>
      </c>
      <c r="AG19" s="6">
        <v>50</v>
      </c>
      <c r="AH19" s="6">
        <v>20</v>
      </c>
      <c r="AJ19">
        <f t="shared" si="1"/>
        <v>600</v>
      </c>
      <c r="AK19" s="6">
        <v>4.25</v>
      </c>
      <c r="AL19" s="3"/>
    </row>
    <row r="20" spans="1:38" ht="14.4" x14ac:dyDescent="0.3">
      <c r="A20" s="9" t="s">
        <v>56</v>
      </c>
      <c r="B20" s="9" t="s">
        <v>57</v>
      </c>
      <c r="C20" s="9" t="s">
        <v>539</v>
      </c>
      <c r="D20" s="9" t="s">
        <v>555</v>
      </c>
      <c r="E20" s="6">
        <v>1</v>
      </c>
      <c r="F20" s="6">
        <v>1</v>
      </c>
      <c r="G20" s="6">
        <v>1</v>
      </c>
      <c r="H20" s="6">
        <v>1</v>
      </c>
      <c r="R20">
        <f t="shared" si="0"/>
        <v>4</v>
      </c>
      <c r="S20" s="6">
        <v>30</v>
      </c>
      <c r="U20" s="6">
        <v>60</v>
      </c>
      <c r="V20" s="6">
        <v>5</v>
      </c>
      <c r="W20" s="6">
        <v>65</v>
      </c>
      <c r="Y20" s="6">
        <v>45</v>
      </c>
      <c r="Z20" s="6">
        <v>5</v>
      </c>
      <c r="AA20" s="6">
        <v>60</v>
      </c>
      <c r="AB20" s="6">
        <v>5</v>
      </c>
      <c r="AC20" s="6">
        <v>55</v>
      </c>
      <c r="AD20" s="6">
        <v>5</v>
      </c>
      <c r="AJ20">
        <f t="shared" si="1"/>
        <v>335</v>
      </c>
      <c r="AK20" s="239">
        <v>2</v>
      </c>
      <c r="AL20" s="4">
        <v>5.5</v>
      </c>
    </row>
    <row r="21" spans="1:38" ht="14.4" x14ac:dyDescent="0.3">
      <c r="A21" s="9" t="s">
        <v>56</v>
      </c>
      <c r="B21" s="9" t="s">
        <v>57</v>
      </c>
      <c r="C21" s="9" t="s">
        <v>539</v>
      </c>
      <c r="D21" s="9" t="s">
        <v>556</v>
      </c>
      <c r="E21" s="6">
        <v>1</v>
      </c>
      <c r="F21" s="6">
        <v>1</v>
      </c>
      <c r="G21" s="6">
        <v>1</v>
      </c>
      <c r="R21">
        <f t="shared" si="0"/>
        <v>3</v>
      </c>
      <c r="S21" s="6">
        <v>31</v>
      </c>
      <c r="AJ21">
        <f t="shared" si="1"/>
        <v>31</v>
      </c>
      <c r="AL21" s="3"/>
    </row>
    <row r="22" spans="1:38" ht="14.4" x14ac:dyDescent="0.3">
      <c r="A22" s="9" t="s">
        <v>56</v>
      </c>
      <c r="B22" s="9" t="s">
        <v>57</v>
      </c>
      <c r="C22" s="9" t="s">
        <v>539</v>
      </c>
      <c r="D22" s="9" t="s">
        <v>557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L22" s="6">
        <v>1</v>
      </c>
      <c r="R22">
        <f t="shared" si="0"/>
        <v>7</v>
      </c>
      <c r="S22" s="6">
        <v>50</v>
      </c>
      <c r="T22" s="6">
        <v>13</v>
      </c>
      <c r="U22" s="6">
        <v>60</v>
      </c>
      <c r="V22" s="6">
        <v>10</v>
      </c>
      <c r="W22" s="6">
        <v>65</v>
      </c>
      <c r="X22" s="6">
        <v>35</v>
      </c>
      <c r="Y22" s="6">
        <v>45</v>
      </c>
      <c r="Z22" s="6">
        <v>25</v>
      </c>
      <c r="AA22" s="6">
        <v>60</v>
      </c>
      <c r="AB22" s="6">
        <v>25</v>
      </c>
      <c r="AC22" s="6">
        <v>55</v>
      </c>
      <c r="AD22" s="6">
        <v>20</v>
      </c>
      <c r="AE22" s="6">
        <v>55</v>
      </c>
      <c r="AG22" s="6">
        <v>50</v>
      </c>
      <c r="AH22" s="6">
        <v>5</v>
      </c>
      <c r="AJ22">
        <f t="shared" si="1"/>
        <v>573</v>
      </c>
      <c r="AK22" s="6">
        <v>6.75</v>
      </c>
      <c r="AL22" s="3"/>
    </row>
    <row r="23" spans="1:38" ht="14.4" x14ac:dyDescent="0.3">
      <c r="A23" s="9" t="s">
        <v>56</v>
      </c>
      <c r="B23" s="9" t="s">
        <v>57</v>
      </c>
      <c r="C23" s="9" t="s">
        <v>539</v>
      </c>
      <c r="D23" s="9" t="s">
        <v>558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K23" s="6">
        <v>1</v>
      </c>
      <c r="R23">
        <f t="shared" si="0"/>
        <v>6</v>
      </c>
      <c r="S23" s="6">
        <v>50</v>
      </c>
      <c r="T23" s="6">
        <v>10</v>
      </c>
      <c r="U23" s="6">
        <v>60</v>
      </c>
      <c r="V23" s="6">
        <v>5</v>
      </c>
      <c r="W23" s="6">
        <v>65</v>
      </c>
      <c r="X23" s="6">
        <v>5</v>
      </c>
      <c r="Y23" s="6">
        <v>45</v>
      </c>
      <c r="Z23" s="6">
        <v>5</v>
      </c>
      <c r="AE23" s="6">
        <v>50</v>
      </c>
      <c r="AF23" s="6">
        <v>5</v>
      </c>
      <c r="AJ23">
        <f t="shared" si="1"/>
        <v>300</v>
      </c>
      <c r="AK23" s="6">
        <v>7.5</v>
      </c>
      <c r="AL23" s="3"/>
    </row>
    <row r="24" spans="1:38" ht="14.4" x14ac:dyDescent="0.3">
      <c r="A24" s="9" t="s">
        <v>56</v>
      </c>
      <c r="B24" s="9" t="s">
        <v>57</v>
      </c>
      <c r="C24" s="9" t="s">
        <v>539</v>
      </c>
      <c r="D24" s="9" t="s">
        <v>559</v>
      </c>
      <c r="R24">
        <f t="shared" si="0"/>
        <v>0</v>
      </c>
      <c r="AJ24">
        <f t="shared" si="1"/>
        <v>0</v>
      </c>
      <c r="AL24" s="3"/>
    </row>
    <row r="25" spans="1:38" ht="14.4" x14ac:dyDescent="0.3">
      <c r="A25" s="9" t="s">
        <v>56</v>
      </c>
      <c r="B25" s="9" t="s">
        <v>57</v>
      </c>
      <c r="C25" s="9" t="s">
        <v>539</v>
      </c>
      <c r="D25" s="9" t="s">
        <v>560</v>
      </c>
      <c r="R25">
        <f t="shared" si="0"/>
        <v>0</v>
      </c>
      <c r="AJ25">
        <f t="shared" si="1"/>
        <v>0</v>
      </c>
      <c r="AL25" s="3"/>
    </row>
    <row r="26" spans="1:38" ht="14.4" x14ac:dyDescent="0.3">
      <c r="A26" s="9" t="s">
        <v>56</v>
      </c>
      <c r="B26" s="9" t="s">
        <v>57</v>
      </c>
      <c r="C26" s="9" t="s">
        <v>539</v>
      </c>
      <c r="D26" s="9" t="s">
        <v>561</v>
      </c>
      <c r="R26">
        <f t="shared" si="0"/>
        <v>0</v>
      </c>
      <c r="AJ26">
        <f t="shared" si="1"/>
        <v>0</v>
      </c>
      <c r="AL26" s="3"/>
    </row>
    <row r="27" spans="1:38" ht="14.4" x14ac:dyDescent="0.3">
      <c r="A27" s="9" t="s">
        <v>56</v>
      </c>
      <c r="B27" s="9" t="s">
        <v>57</v>
      </c>
      <c r="C27" s="9" t="s">
        <v>539</v>
      </c>
      <c r="D27" s="9" t="s">
        <v>562</v>
      </c>
      <c r="R27">
        <f t="shared" si="0"/>
        <v>0</v>
      </c>
      <c r="AJ27">
        <f t="shared" si="1"/>
        <v>0</v>
      </c>
      <c r="AL27" s="3"/>
    </row>
    <row r="28" spans="1:38" ht="14.4" x14ac:dyDescent="0.3">
      <c r="A28" s="9" t="s">
        <v>56</v>
      </c>
      <c r="B28" s="9" t="s">
        <v>57</v>
      </c>
      <c r="C28" s="9" t="s">
        <v>539</v>
      </c>
      <c r="D28" s="9" t="s">
        <v>563</v>
      </c>
      <c r="R28">
        <f t="shared" si="0"/>
        <v>0</v>
      </c>
      <c r="AJ28">
        <f t="shared" si="1"/>
        <v>0</v>
      </c>
      <c r="AL28" s="3"/>
    </row>
    <row r="29" spans="1:38" ht="14.4" x14ac:dyDescent="0.3">
      <c r="A29" s="9" t="s">
        <v>56</v>
      </c>
      <c r="B29" s="9" t="s">
        <v>57</v>
      </c>
      <c r="C29" s="9" t="s">
        <v>539</v>
      </c>
      <c r="D29" s="9" t="s">
        <v>564</v>
      </c>
      <c r="R29">
        <f t="shared" si="0"/>
        <v>0</v>
      </c>
      <c r="AJ29">
        <f t="shared" si="1"/>
        <v>0</v>
      </c>
      <c r="AL29" s="3"/>
    </row>
    <row r="30" spans="1:38" ht="14.4" x14ac:dyDescent="0.3">
      <c r="A30" s="9" t="s">
        <v>56</v>
      </c>
      <c r="B30" s="9" t="s">
        <v>57</v>
      </c>
      <c r="C30" s="9" t="s">
        <v>539</v>
      </c>
      <c r="D30" s="9" t="s">
        <v>565</v>
      </c>
      <c r="R30">
        <f t="shared" si="0"/>
        <v>0</v>
      </c>
      <c r="AJ30">
        <f t="shared" si="1"/>
        <v>0</v>
      </c>
      <c r="AL30" s="3"/>
    </row>
    <row r="31" spans="1:38" ht="14.4" x14ac:dyDescent="0.3">
      <c r="A31" s="9" t="s">
        <v>56</v>
      </c>
      <c r="B31" s="9" t="s">
        <v>57</v>
      </c>
      <c r="C31" s="9" t="s">
        <v>539</v>
      </c>
      <c r="D31" s="9" t="s">
        <v>566</v>
      </c>
      <c r="R31">
        <f t="shared" si="0"/>
        <v>0</v>
      </c>
      <c r="AJ31">
        <f t="shared" si="1"/>
        <v>0</v>
      </c>
      <c r="AL31" s="3"/>
    </row>
    <row r="32" spans="1:38" ht="14.4" x14ac:dyDescent="0.3">
      <c r="A32" s="9" t="s">
        <v>56</v>
      </c>
      <c r="B32" s="9" t="s">
        <v>57</v>
      </c>
      <c r="C32" s="9" t="s">
        <v>539</v>
      </c>
      <c r="D32" s="9" t="s">
        <v>567</v>
      </c>
      <c r="R32">
        <f t="shared" si="0"/>
        <v>0</v>
      </c>
      <c r="AJ32">
        <f t="shared" si="1"/>
        <v>0</v>
      </c>
      <c r="AL32" s="3"/>
    </row>
    <row r="33" spans="1:38" ht="14.4" x14ac:dyDescent="0.3">
      <c r="A33" s="9" t="s">
        <v>56</v>
      </c>
      <c r="B33" s="9" t="s">
        <v>57</v>
      </c>
      <c r="C33" s="9" t="s">
        <v>539</v>
      </c>
      <c r="D33" s="9" t="s">
        <v>568</v>
      </c>
      <c r="R33">
        <f t="shared" si="0"/>
        <v>0</v>
      </c>
      <c r="AJ33">
        <f t="shared" si="1"/>
        <v>0</v>
      </c>
      <c r="AL33" s="3"/>
    </row>
    <row r="34" spans="1:38" ht="14.4" x14ac:dyDescent="0.3">
      <c r="A34" s="9" t="s">
        <v>56</v>
      </c>
      <c r="B34" s="9" t="s">
        <v>57</v>
      </c>
      <c r="C34" s="9" t="s">
        <v>539</v>
      </c>
      <c r="D34" s="9" t="s">
        <v>569</v>
      </c>
      <c r="R34">
        <f t="shared" si="0"/>
        <v>0</v>
      </c>
      <c r="AJ34">
        <f t="shared" si="1"/>
        <v>0</v>
      </c>
      <c r="AL34" s="3"/>
    </row>
    <row r="35" spans="1:38" ht="14.4" x14ac:dyDescent="0.3">
      <c r="A35" s="9" t="s">
        <v>56</v>
      </c>
      <c r="B35" s="9" t="s">
        <v>57</v>
      </c>
      <c r="C35" s="9" t="s">
        <v>539</v>
      </c>
      <c r="D35" s="9" t="s">
        <v>570</v>
      </c>
      <c r="E35" s="6">
        <v>1</v>
      </c>
      <c r="F35" s="6">
        <v>1</v>
      </c>
      <c r="G35" s="6">
        <v>1</v>
      </c>
      <c r="H35" s="6">
        <v>1</v>
      </c>
      <c r="R35">
        <f t="shared" si="0"/>
        <v>4</v>
      </c>
      <c r="AJ35">
        <f t="shared" si="1"/>
        <v>0</v>
      </c>
      <c r="AL35" s="3"/>
    </row>
    <row r="36" spans="1:38" ht="14.4" x14ac:dyDescent="0.3">
      <c r="A36" s="9" t="s">
        <v>56</v>
      </c>
      <c r="B36" s="9" t="s">
        <v>57</v>
      </c>
      <c r="C36" s="9" t="s">
        <v>539</v>
      </c>
      <c r="D36" s="9" t="s">
        <v>571</v>
      </c>
      <c r="R36">
        <f t="shared" si="0"/>
        <v>0</v>
      </c>
      <c r="AJ36">
        <f t="shared" si="1"/>
        <v>0</v>
      </c>
      <c r="AL36" s="3"/>
    </row>
    <row r="37" spans="1:38" ht="14.4" x14ac:dyDescent="0.3">
      <c r="A37" s="9" t="s">
        <v>56</v>
      </c>
      <c r="B37" s="9" t="s">
        <v>57</v>
      </c>
      <c r="C37" s="9" t="s">
        <v>539</v>
      </c>
      <c r="D37" s="9" t="s">
        <v>572</v>
      </c>
      <c r="R37">
        <f t="shared" si="0"/>
        <v>0</v>
      </c>
      <c r="AJ37">
        <f t="shared" si="1"/>
        <v>0</v>
      </c>
      <c r="AL37" s="3"/>
    </row>
    <row r="38" spans="1:38" ht="14.4" x14ac:dyDescent="0.3">
      <c r="A38" s="9" t="s">
        <v>56</v>
      </c>
      <c r="B38" s="9" t="s">
        <v>57</v>
      </c>
      <c r="C38" s="9" t="s">
        <v>539</v>
      </c>
      <c r="D38" s="9" t="s">
        <v>573</v>
      </c>
      <c r="R38">
        <f t="shared" si="0"/>
        <v>0</v>
      </c>
      <c r="AJ38">
        <f t="shared" si="1"/>
        <v>0</v>
      </c>
      <c r="AL38" s="3"/>
    </row>
    <row r="39" spans="1:38" ht="14.4" x14ac:dyDescent="0.3">
      <c r="A39" s="9" t="s">
        <v>56</v>
      </c>
      <c r="B39" s="9" t="s">
        <v>57</v>
      </c>
      <c r="C39" s="9" t="s">
        <v>539</v>
      </c>
      <c r="D39" s="9" t="s">
        <v>574</v>
      </c>
      <c r="R39">
        <f t="shared" si="0"/>
        <v>0</v>
      </c>
      <c r="AJ39">
        <f t="shared" si="1"/>
        <v>0</v>
      </c>
      <c r="AL39" s="3"/>
    </row>
    <row r="40" spans="1:38" ht="14.4" x14ac:dyDescent="0.3">
      <c r="A40" s="9" t="s">
        <v>56</v>
      </c>
      <c r="B40" s="9" t="s">
        <v>137</v>
      </c>
      <c r="C40" s="9" t="s">
        <v>138</v>
      </c>
      <c r="D40" s="9" t="s">
        <v>189</v>
      </c>
      <c r="E40" s="6">
        <v>1</v>
      </c>
      <c r="H40" s="6">
        <v>1</v>
      </c>
      <c r="R40">
        <f t="shared" si="0"/>
        <v>2</v>
      </c>
      <c r="S40" s="6">
        <v>30</v>
      </c>
      <c r="U40" s="6">
        <v>60</v>
      </c>
      <c r="V40" s="6">
        <v>5</v>
      </c>
      <c r="W40" s="6">
        <v>65</v>
      </c>
      <c r="Y40" s="6">
        <v>45</v>
      </c>
      <c r="Z40" s="6">
        <v>5</v>
      </c>
      <c r="AA40" s="6">
        <v>60</v>
      </c>
      <c r="AB40" s="6">
        <v>5</v>
      </c>
      <c r="AC40" s="6">
        <v>55</v>
      </c>
      <c r="AD40" s="6">
        <v>5</v>
      </c>
      <c r="AJ40">
        <f t="shared" si="1"/>
        <v>335</v>
      </c>
      <c r="AK40" s="239">
        <v>2.5</v>
      </c>
      <c r="AL40" s="4">
        <v>5.25</v>
      </c>
    </row>
    <row r="41" spans="1:38" ht="13.2" x14ac:dyDescent="0.25">
      <c r="AJ41">
        <f t="shared" si="1"/>
        <v>0</v>
      </c>
      <c r="AL41" s="3"/>
    </row>
    <row r="42" spans="1:38" ht="13.2" x14ac:dyDescent="0.25">
      <c r="AJ42">
        <f t="shared" si="1"/>
        <v>0</v>
      </c>
      <c r="AL42" s="3"/>
    </row>
    <row r="43" spans="1:38" ht="13.2" x14ac:dyDescent="0.25">
      <c r="AJ43">
        <f t="shared" si="1"/>
        <v>0</v>
      </c>
      <c r="AL43" s="3">
        <f>COUNTIF(AL5:AL40,"&gt;0")</f>
        <v>3</v>
      </c>
    </row>
    <row r="44" spans="1:38" ht="13.2" x14ac:dyDescent="0.25">
      <c r="AJ44">
        <f t="shared" si="1"/>
        <v>0</v>
      </c>
      <c r="AL44" s="3"/>
    </row>
    <row r="45" spans="1:38" ht="13.2" x14ac:dyDescent="0.25">
      <c r="AJ45">
        <f t="shared" si="1"/>
        <v>0</v>
      </c>
      <c r="AL45" s="3"/>
    </row>
    <row r="46" spans="1:38" ht="13.2" x14ac:dyDescent="0.25">
      <c r="AJ46">
        <f t="shared" si="1"/>
        <v>0</v>
      </c>
      <c r="AL46" s="3"/>
    </row>
    <row r="47" spans="1:38" ht="13.2" x14ac:dyDescent="0.25">
      <c r="AL47" s="3"/>
    </row>
    <row r="48" spans="1:38" ht="13.2" x14ac:dyDescent="0.25">
      <c r="AL48" s="3"/>
    </row>
    <row r="49" spans="38:38" ht="13.2" x14ac:dyDescent="0.25">
      <c r="AL49" s="3"/>
    </row>
    <row r="50" spans="38:38" ht="13.2" x14ac:dyDescent="0.25">
      <c r="AL50" s="3"/>
    </row>
    <row r="51" spans="38:38" ht="13.2" x14ac:dyDescent="0.25">
      <c r="AL51" s="3"/>
    </row>
    <row r="52" spans="38:38" ht="13.2" x14ac:dyDescent="0.25">
      <c r="AL52" s="3"/>
    </row>
    <row r="53" spans="38:38" ht="13.2" x14ac:dyDescent="0.25">
      <c r="AL53" s="3"/>
    </row>
    <row r="54" spans="38:38" ht="13.2" x14ac:dyDescent="0.25">
      <c r="AL54" s="3"/>
    </row>
    <row r="55" spans="38:38" ht="13.2" x14ac:dyDescent="0.25">
      <c r="AL55" s="3"/>
    </row>
    <row r="56" spans="38:38" ht="13.2" x14ac:dyDescent="0.25">
      <c r="AL56" s="3"/>
    </row>
    <row r="57" spans="38:38" ht="13.2" x14ac:dyDescent="0.25">
      <c r="AL57" s="3"/>
    </row>
    <row r="58" spans="38:38" ht="13.2" x14ac:dyDescent="0.25">
      <c r="AL58" s="3"/>
    </row>
    <row r="59" spans="38:38" ht="13.2" x14ac:dyDescent="0.25">
      <c r="AL59" s="3"/>
    </row>
    <row r="60" spans="38:38" ht="13.2" x14ac:dyDescent="0.25">
      <c r="AL60" s="3"/>
    </row>
    <row r="61" spans="38:38" ht="13.2" x14ac:dyDescent="0.25">
      <c r="AL61" s="3"/>
    </row>
    <row r="62" spans="38:38" ht="13.2" x14ac:dyDescent="0.25">
      <c r="AL62" s="3"/>
    </row>
    <row r="63" spans="38:38" ht="13.2" x14ac:dyDescent="0.25">
      <c r="AL63" s="3"/>
    </row>
    <row r="64" spans="38:38" ht="13.2" x14ac:dyDescent="0.25">
      <c r="AL64" s="3"/>
    </row>
    <row r="65" spans="38:38" ht="13.2" x14ac:dyDescent="0.25">
      <c r="AL65" s="3"/>
    </row>
    <row r="66" spans="38:38" ht="13.2" x14ac:dyDescent="0.25">
      <c r="AL66" s="3"/>
    </row>
    <row r="67" spans="38:38" ht="13.2" x14ac:dyDescent="0.25">
      <c r="AL67" s="3"/>
    </row>
    <row r="68" spans="38:38" ht="13.2" x14ac:dyDescent="0.25">
      <c r="AL68" s="3"/>
    </row>
    <row r="69" spans="38:38" ht="13.2" x14ac:dyDescent="0.25">
      <c r="AL69" s="3"/>
    </row>
    <row r="70" spans="38:38" ht="13.2" x14ac:dyDescent="0.25">
      <c r="AL70" s="3"/>
    </row>
    <row r="71" spans="38:38" ht="13.2" x14ac:dyDescent="0.25">
      <c r="AL71" s="3"/>
    </row>
    <row r="72" spans="38:38" ht="13.2" x14ac:dyDescent="0.25">
      <c r="AL72" s="3"/>
    </row>
    <row r="73" spans="38:38" ht="13.2" x14ac:dyDescent="0.25">
      <c r="AL73" s="3"/>
    </row>
    <row r="74" spans="38:38" ht="13.2" x14ac:dyDescent="0.25">
      <c r="AL74" s="3"/>
    </row>
    <row r="75" spans="38:38" ht="13.2" x14ac:dyDescent="0.25">
      <c r="AL75" s="3"/>
    </row>
    <row r="76" spans="38:38" ht="13.2" x14ac:dyDescent="0.25">
      <c r="AL76" s="3"/>
    </row>
    <row r="77" spans="38:38" ht="13.2" x14ac:dyDescent="0.25">
      <c r="AL77" s="3"/>
    </row>
    <row r="78" spans="38:38" ht="13.2" x14ac:dyDescent="0.25">
      <c r="AL78" s="3"/>
    </row>
    <row r="79" spans="38:38" ht="13.2" x14ac:dyDescent="0.25">
      <c r="AL79" s="3"/>
    </row>
    <row r="80" spans="38:38" ht="13.2" x14ac:dyDescent="0.25">
      <c r="AL80" s="3"/>
    </row>
    <row r="81" spans="38:38" ht="13.2" x14ac:dyDescent="0.25">
      <c r="AL81" s="3"/>
    </row>
    <row r="82" spans="38:38" ht="13.2" x14ac:dyDescent="0.25">
      <c r="AL82" s="3"/>
    </row>
    <row r="83" spans="38:38" ht="13.2" x14ac:dyDescent="0.25">
      <c r="AL83" s="3"/>
    </row>
    <row r="84" spans="38:38" ht="13.2" x14ac:dyDescent="0.25">
      <c r="AL84" s="3"/>
    </row>
    <row r="85" spans="38:38" ht="13.2" x14ac:dyDescent="0.25">
      <c r="AL85" s="3"/>
    </row>
    <row r="86" spans="38:38" ht="13.2" x14ac:dyDescent="0.25">
      <c r="AL86" s="3"/>
    </row>
    <row r="87" spans="38:38" ht="13.2" x14ac:dyDescent="0.25">
      <c r="AL87" s="3"/>
    </row>
    <row r="88" spans="38:38" ht="13.2" x14ac:dyDescent="0.25">
      <c r="AL88" s="3"/>
    </row>
    <row r="89" spans="38:38" ht="13.2" x14ac:dyDescent="0.25">
      <c r="AL89" s="3"/>
    </row>
    <row r="90" spans="38:38" ht="13.2" x14ac:dyDescent="0.25">
      <c r="AL90" s="3"/>
    </row>
    <row r="91" spans="38:38" ht="13.2" x14ac:dyDescent="0.25">
      <c r="AL91" s="3"/>
    </row>
    <row r="92" spans="38:38" ht="13.2" x14ac:dyDescent="0.25">
      <c r="AL92" s="3"/>
    </row>
    <row r="93" spans="38:38" ht="13.2" x14ac:dyDescent="0.25">
      <c r="AL93" s="3"/>
    </row>
    <row r="94" spans="38:38" ht="13.2" x14ac:dyDescent="0.25">
      <c r="AL94" s="3"/>
    </row>
    <row r="95" spans="38:38" ht="13.2" x14ac:dyDescent="0.25">
      <c r="AL95" s="3"/>
    </row>
    <row r="96" spans="38:38" ht="13.2" x14ac:dyDescent="0.25">
      <c r="AL96" s="3"/>
    </row>
    <row r="97" spans="38:38" ht="13.2" x14ac:dyDescent="0.25">
      <c r="AL97" s="3"/>
    </row>
    <row r="98" spans="38:38" ht="13.2" x14ac:dyDescent="0.25">
      <c r="AL98" s="3"/>
    </row>
    <row r="99" spans="38:38" ht="13.2" x14ac:dyDescent="0.25">
      <c r="AL99" s="3"/>
    </row>
    <row r="100" spans="38:38" ht="13.2" x14ac:dyDescent="0.25">
      <c r="AL100" s="3"/>
    </row>
    <row r="101" spans="38:38" ht="13.2" x14ac:dyDescent="0.25">
      <c r="AL101" s="3"/>
    </row>
    <row r="102" spans="38:38" ht="13.2" x14ac:dyDescent="0.25">
      <c r="AL102" s="3"/>
    </row>
    <row r="103" spans="38:38" ht="13.2" x14ac:dyDescent="0.25">
      <c r="AL103" s="3"/>
    </row>
    <row r="104" spans="38:38" ht="13.2" x14ac:dyDescent="0.25">
      <c r="AL104" s="3"/>
    </row>
    <row r="105" spans="38:38" ht="13.2" x14ac:dyDescent="0.25">
      <c r="AL105" s="3"/>
    </row>
    <row r="106" spans="38:38" ht="13.2" x14ac:dyDescent="0.25">
      <c r="AL106" s="3"/>
    </row>
    <row r="107" spans="38:38" ht="13.2" x14ac:dyDescent="0.25">
      <c r="AL107" s="3"/>
    </row>
    <row r="108" spans="38:38" ht="13.2" x14ac:dyDescent="0.25">
      <c r="AL108" s="3"/>
    </row>
    <row r="109" spans="38:38" ht="13.2" x14ac:dyDescent="0.25">
      <c r="AL109" s="3"/>
    </row>
    <row r="110" spans="38:38" ht="13.2" x14ac:dyDescent="0.25">
      <c r="AL110" s="3"/>
    </row>
    <row r="111" spans="38:38" ht="13.2" x14ac:dyDescent="0.25">
      <c r="AL111" s="3"/>
    </row>
    <row r="112" spans="38:38" ht="13.2" x14ac:dyDescent="0.25">
      <c r="AL112" s="3"/>
    </row>
    <row r="113" spans="38:38" ht="13.2" x14ac:dyDescent="0.25">
      <c r="AL113" s="3"/>
    </row>
    <row r="114" spans="38:38" ht="13.2" x14ac:dyDescent="0.25">
      <c r="AL114" s="3"/>
    </row>
    <row r="115" spans="38:38" ht="13.2" x14ac:dyDescent="0.25">
      <c r="AL115" s="3"/>
    </row>
    <row r="116" spans="38:38" ht="13.2" x14ac:dyDescent="0.25">
      <c r="AL116" s="3"/>
    </row>
    <row r="117" spans="38:38" ht="13.2" x14ac:dyDescent="0.25">
      <c r="AL117" s="3"/>
    </row>
    <row r="118" spans="38:38" ht="13.2" x14ac:dyDescent="0.25">
      <c r="AL118" s="3"/>
    </row>
    <row r="119" spans="38:38" ht="13.2" x14ac:dyDescent="0.25">
      <c r="AL119" s="3"/>
    </row>
    <row r="120" spans="38:38" ht="13.2" x14ac:dyDescent="0.25">
      <c r="AL120" s="3"/>
    </row>
    <row r="121" spans="38:38" ht="13.2" x14ac:dyDescent="0.25">
      <c r="AL121" s="3"/>
    </row>
    <row r="122" spans="38:38" ht="13.2" x14ac:dyDescent="0.25">
      <c r="AL122" s="3"/>
    </row>
    <row r="123" spans="38:38" ht="13.2" x14ac:dyDescent="0.25">
      <c r="AL123" s="3"/>
    </row>
    <row r="124" spans="38:38" ht="13.2" x14ac:dyDescent="0.25">
      <c r="AL124" s="3"/>
    </row>
    <row r="125" spans="38:38" ht="13.2" x14ac:dyDescent="0.25">
      <c r="AL125" s="3"/>
    </row>
    <row r="126" spans="38:38" ht="13.2" x14ac:dyDescent="0.25">
      <c r="AL126" s="3"/>
    </row>
    <row r="127" spans="38:38" ht="13.2" x14ac:dyDescent="0.25">
      <c r="AL127" s="3"/>
    </row>
    <row r="128" spans="38:38" ht="13.2" x14ac:dyDescent="0.25">
      <c r="AL128" s="3"/>
    </row>
    <row r="129" spans="38:38" ht="13.2" x14ac:dyDescent="0.25">
      <c r="AL129" s="3"/>
    </row>
    <row r="130" spans="38:38" ht="13.2" x14ac:dyDescent="0.25">
      <c r="AL130" s="3"/>
    </row>
    <row r="131" spans="38:38" ht="13.2" x14ac:dyDescent="0.25">
      <c r="AL131" s="3"/>
    </row>
    <row r="132" spans="38:38" ht="13.2" x14ac:dyDescent="0.25">
      <c r="AL132" s="3"/>
    </row>
    <row r="133" spans="38:38" ht="13.2" x14ac:dyDescent="0.25">
      <c r="AL133" s="3"/>
    </row>
    <row r="134" spans="38:38" ht="13.2" x14ac:dyDescent="0.25">
      <c r="AL134" s="3"/>
    </row>
    <row r="135" spans="38:38" ht="13.2" x14ac:dyDescent="0.25">
      <c r="AL135" s="3"/>
    </row>
    <row r="136" spans="38:38" ht="13.2" x14ac:dyDescent="0.25">
      <c r="AL136" s="3"/>
    </row>
    <row r="137" spans="38:38" ht="13.2" x14ac:dyDescent="0.25">
      <c r="AL137" s="3"/>
    </row>
    <row r="138" spans="38:38" ht="13.2" x14ac:dyDescent="0.25">
      <c r="AL138" s="3"/>
    </row>
    <row r="139" spans="38:38" ht="13.2" x14ac:dyDescent="0.25">
      <c r="AL139" s="3"/>
    </row>
    <row r="140" spans="38:38" ht="13.2" x14ac:dyDescent="0.25">
      <c r="AL140" s="3"/>
    </row>
    <row r="141" spans="38:38" ht="13.2" x14ac:dyDescent="0.25">
      <c r="AL141" s="3"/>
    </row>
    <row r="142" spans="38:38" ht="13.2" x14ac:dyDescent="0.25">
      <c r="AL142" s="3"/>
    </row>
    <row r="143" spans="38:38" ht="13.2" x14ac:dyDescent="0.25">
      <c r="AL143" s="3"/>
    </row>
    <row r="144" spans="38:38" ht="13.2" x14ac:dyDescent="0.25">
      <c r="AL144" s="3"/>
    </row>
    <row r="145" spans="38:38" ht="13.2" x14ac:dyDescent="0.25">
      <c r="AL145" s="3"/>
    </row>
    <row r="146" spans="38:38" ht="13.2" x14ac:dyDescent="0.25">
      <c r="AL146" s="3"/>
    </row>
    <row r="147" spans="38:38" ht="13.2" x14ac:dyDescent="0.25">
      <c r="AL147" s="3"/>
    </row>
    <row r="148" spans="38:38" ht="13.2" x14ac:dyDescent="0.25">
      <c r="AL148" s="3"/>
    </row>
    <row r="149" spans="38:38" ht="13.2" x14ac:dyDescent="0.25">
      <c r="AL149" s="3"/>
    </row>
    <row r="150" spans="38:38" ht="13.2" x14ac:dyDescent="0.25">
      <c r="AL150" s="3"/>
    </row>
    <row r="151" spans="38:38" ht="13.2" x14ac:dyDescent="0.25">
      <c r="AL151" s="3"/>
    </row>
    <row r="152" spans="38:38" ht="13.2" x14ac:dyDescent="0.25">
      <c r="AL152" s="3"/>
    </row>
    <row r="153" spans="38:38" ht="13.2" x14ac:dyDescent="0.25">
      <c r="AL153" s="3"/>
    </row>
    <row r="154" spans="38:38" ht="13.2" x14ac:dyDescent="0.25">
      <c r="AL154" s="3"/>
    </row>
    <row r="155" spans="38:38" ht="13.2" x14ac:dyDescent="0.25">
      <c r="AL155" s="3"/>
    </row>
    <row r="156" spans="38:38" ht="13.2" x14ac:dyDescent="0.25">
      <c r="AL156" s="3"/>
    </row>
    <row r="157" spans="38:38" ht="13.2" x14ac:dyDescent="0.25">
      <c r="AL157" s="3"/>
    </row>
    <row r="158" spans="38:38" ht="13.2" x14ac:dyDescent="0.25">
      <c r="AL158" s="3"/>
    </row>
    <row r="159" spans="38:38" ht="13.2" x14ac:dyDescent="0.25">
      <c r="AL159" s="3"/>
    </row>
    <row r="160" spans="38:38" ht="13.2" x14ac:dyDescent="0.25">
      <c r="AL160" s="3"/>
    </row>
    <row r="161" spans="38:38" ht="13.2" x14ac:dyDescent="0.25">
      <c r="AL161" s="3"/>
    </row>
    <row r="162" spans="38:38" ht="13.2" x14ac:dyDescent="0.25">
      <c r="AL162" s="3"/>
    </row>
    <row r="163" spans="38:38" ht="13.2" x14ac:dyDescent="0.25">
      <c r="AL163" s="3"/>
    </row>
    <row r="164" spans="38:38" ht="13.2" x14ac:dyDescent="0.25">
      <c r="AL164" s="3"/>
    </row>
    <row r="165" spans="38:38" ht="13.2" x14ac:dyDescent="0.25">
      <c r="AL165" s="3"/>
    </row>
    <row r="166" spans="38:38" ht="13.2" x14ac:dyDescent="0.25">
      <c r="AL166" s="3"/>
    </row>
    <row r="167" spans="38:38" ht="13.2" x14ac:dyDescent="0.25">
      <c r="AL167" s="3"/>
    </row>
    <row r="168" spans="38:38" ht="13.2" x14ac:dyDescent="0.25">
      <c r="AL168" s="3"/>
    </row>
    <row r="169" spans="38:38" ht="13.2" x14ac:dyDescent="0.25">
      <c r="AL169" s="3"/>
    </row>
    <row r="170" spans="38:38" ht="13.2" x14ac:dyDescent="0.25">
      <c r="AL170" s="3"/>
    </row>
    <row r="171" spans="38:38" ht="13.2" x14ac:dyDescent="0.25">
      <c r="AL171" s="3"/>
    </row>
    <row r="172" spans="38:38" ht="13.2" x14ac:dyDescent="0.25">
      <c r="AL172" s="3"/>
    </row>
    <row r="173" spans="38:38" ht="13.2" x14ac:dyDescent="0.25">
      <c r="AL173" s="3"/>
    </row>
    <row r="174" spans="38:38" ht="13.2" x14ac:dyDescent="0.25">
      <c r="AL174" s="3"/>
    </row>
    <row r="175" spans="38:38" ht="13.2" x14ac:dyDescent="0.25">
      <c r="AL175" s="3"/>
    </row>
    <row r="176" spans="38:38" ht="13.2" x14ac:dyDescent="0.25">
      <c r="AL176" s="3"/>
    </row>
    <row r="177" spans="38:38" ht="13.2" x14ac:dyDescent="0.25">
      <c r="AL177" s="3"/>
    </row>
    <row r="178" spans="38:38" ht="13.2" x14ac:dyDescent="0.25">
      <c r="AL178" s="3"/>
    </row>
    <row r="179" spans="38:38" ht="13.2" x14ac:dyDescent="0.25">
      <c r="AL179" s="3"/>
    </row>
    <row r="180" spans="38:38" ht="13.2" x14ac:dyDescent="0.25">
      <c r="AL180" s="3"/>
    </row>
    <row r="181" spans="38:38" ht="13.2" x14ac:dyDescent="0.25">
      <c r="AL181" s="3"/>
    </row>
    <row r="182" spans="38:38" ht="13.2" x14ac:dyDescent="0.25">
      <c r="AL182" s="3"/>
    </row>
    <row r="183" spans="38:38" ht="13.2" x14ac:dyDescent="0.25">
      <c r="AL183" s="3"/>
    </row>
    <row r="184" spans="38:38" ht="13.2" x14ac:dyDescent="0.25">
      <c r="AL184" s="3"/>
    </row>
    <row r="185" spans="38:38" ht="13.2" x14ac:dyDescent="0.25">
      <c r="AL185" s="3"/>
    </row>
    <row r="186" spans="38:38" ht="13.2" x14ac:dyDescent="0.25">
      <c r="AL186" s="3"/>
    </row>
    <row r="187" spans="38:38" ht="13.2" x14ac:dyDescent="0.25">
      <c r="AL187" s="3"/>
    </row>
    <row r="188" spans="38:38" ht="13.2" x14ac:dyDescent="0.25">
      <c r="AL188" s="3"/>
    </row>
    <row r="189" spans="38:38" ht="13.2" x14ac:dyDescent="0.25">
      <c r="AL189" s="3"/>
    </row>
    <row r="190" spans="38:38" ht="13.2" x14ac:dyDescent="0.25">
      <c r="AL190" s="3"/>
    </row>
    <row r="191" spans="38:38" ht="13.2" x14ac:dyDescent="0.25">
      <c r="AL191" s="3"/>
    </row>
    <row r="192" spans="38:38" ht="13.2" x14ac:dyDescent="0.25">
      <c r="AL192" s="3"/>
    </row>
    <row r="193" spans="38:38" ht="13.2" x14ac:dyDescent="0.25">
      <c r="AL193" s="3"/>
    </row>
    <row r="194" spans="38:38" ht="13.2" x14ac:dyDescent="0.25">
      <c r="AL194" s="3"/>
    </row>
    <row r="195" spans="38:38" ht="13.2" x14ac:dyDescent="0.25">
      <c r="AL195" s="3"/>
    </row>
    <row r="196" spans="38:38" ht="13.2" x14ac:dyDescent="0.25">
      <c r="AL196" s="3"/>
    </row>
    <row r="197" spans="38:38" ht="13.2" x14ac:dyDescent="0.25">
      <c r="AL197" s="3"/>
    </row>
    <row r="198" spans="38:38" ht="13.2" x14ac:dyDescent="0.25">
      <c r="AL198" s="3"/>
    </row>
    <row r="199" spans="38:38" ht="13.2" x14ac:dyDescent="0.25">
      <c r="AL199" s="3"/>
    </row>
    <row r="200" spans="38:38" ht="13.2" x14ac:dyDescent="0.25">
      <c r="AL200" s="3"/>
    </row>
    <row r="201" spans="38:38" ht="13.2" x14ac:dyDescent="0.25">
      <c r="AL201" s="3"/>
    </row>
    <row r="202" spans="38:38" ht="13.2" x14ac:dyDescent="0.25">
      <c r="AL202" s="3"/>
    </row>
    <row r="203" spans="38:38" ht="13.2" x14ac:dyDescent="0.25">
      <c r="AL203" s="3"/>
    </row>
    <row r="204" spans="38:38" ht="13.2" x14ac:dyDescent="0.25">
      <c r="AL204" s="3"/>
    </row>
    <row r="205" spans="38:38" ht="13.2" x14ac:dyDescent="0.25">
      <c r="AL205" s="3"/>
    </row>
    <row r="206" spans="38:38" ht="13.2" x14ac:dyDescent="0.25">
      <c r="AL206" s="3"/>
    </row>
    <row r="207" spans="38:38" ht="13.2" x14ac:dyDescent="0.25">
      <c r="AL207" s="3"/>
    </row>
    <row r="208" spans="38:38" ht="13.2" x14ac:dyDescent="0.25">
      <c r="AL208" s="3"/>
    </row>
    <row r="209" spans="38:38" ht="13.2" x14ac:dyDescent="0.25">
      <c r="AL209" s="3"/>
    </row>
    <row r="210" spans="38:38" ht="13.2" x14ac:dyDescent="0.25">
      <c r="AL210" s="3"/>
    </row>
    <row r="211" spans="38:38" ht="13.2" x14ac:dyDescent="0.25">
      <c r="AL211" s="3"/>
    </row>
    <row r="212" spans="38:38" ht="13.2" x14ac:dyDescent="0.25">
      <c r="AL212" s="3"/>
    </row>
    <row r="213" spans="38:38" ht="13.2" x14ac:dyDescent="0.25">
      <c r="AL213" s="3"/>
    </row>
    <row r="214" spans="38:38" ht="13.2" x14ac:dyDescent="0.25">
      <c r="AL214" s="3"/>
    </row>
    <row r="215" spans="38:38" ht="13.2" x14ac:dyDescent="0.25">
      <c r="AL215" s="3"/>
    </row>
    <row r="216" spans="38:38" ht="13.2" x14ac:dyDescent="0.25">
      <c r="AL216" s="3"/>
    </row>
    <row r="217" spans="38:38" ht="13.2" x14ac:dyDescent="0.25">
      <c r="AL217" s="3"/>
    </row>
    <row r="218" spans="38:38" ht="13.2" x14ac:dyDescent="0.25">
      <c r="AL218" s="3"/>
    </row>
    <row r="219" spans="38:38" ht="13.2" x14ac:dyDescent="0.25">
      <c r="AL219" s="3"/>
    </row>
    <row r="220" spans="38:38" ht="13.2" x14ac:dyDescent="0.25">
      <c r="AL220" s="3"/>
    </row>
    <row r="221" spans="38:38" ht="13.2" x14ac:dyDescent="0.25">
      <c r="AL221" s="3"/>
    </row>
    <row r="222" spans="38:38" ht="13.2" x14ac:dyDescent="0.25">
      <c r="AL222" s="3"/>
    </row>
    <row r="223" spans="38:38" ht="13.2" x14ac:dyDescent="0.25">
      <c r="AL223" s="3"/>
    </row>
    <row r="224" spans="38:38" ht="13.2" x14ac:dyDescent="0.25">
      <c r="AL224" s="3"/>
    </row>
    <row r="225" spans="38:38" ht="13.2" x14ac:dyDescent="0.25">
      <c r="AL225" s="3"/>
    </row>
    <row r="226" spans="38:38" ht="13.2" x14ac:dyDescent="0.25">
      <c r="AL226" s="3"/>
    </row>
    <row r="227" spans="38:38" ht="13.2" x14ac:dyDescent="0.25">
      <c r="AL227" s="3"/>
    </row>
    <row r="228" spans="38:38" ht="13.2" x14ac:dyDescent="0.25">
      <c r="AL228" s="3"/>
    </row>
    <row r="229" spans="38:38" ht="13.2" x14ac:dyDescent="0.25">
      <c r="AL229" s="3"/>
    </row>
    <row r="230" spans="38:38" ht="13.2" x14ac:dyDescent="0.25">
      <c r="AL230" s="3"/>
    </row>
    <row r="231" spans="38:38" ht="13.2" x14ac:dyDescent="0.25">
      <c r="AL231" s="3"/>
    </row>
    <row r="232" spans="38:38" ht="13.2" x14ac:dyDescent="0.25">
      <c r="AL232" s="3"/>
    </row>
    <row r="233" spans="38:38" ht="13.2" x14ac:dyDescent="0.25">
      <c r="AL233" s="3"/>
    </row>
    <row r="234" spans="38:38" ht="13.2" x14ac:dyDescent="0.25">
      <c r="AL234" s="3"/>
    </row>
    <row r="235" spans="38:38" ht="13.2" x14ac:dyDescent="0.25">
      <c r="AL235" s="3"/>
    </row>
    <row r="236" spans="38:38" ht="13.2" x14ac:dyDescent="0.25">
      <c r="AL236" s="3"/>
    </row>
    <row r="237" spans="38:38" ht="13.2" x14ac:dyDescent="0.25">
      <c r="AL237" s="3"/>
    </row>
    <row r="238" spans="38:38" ht="13.2" x14ac:dyDescent="0.25">
      <c r="AL238" s="3"/>
    </row>
    <row r="239" spans="38:38" ht="13.2" x14ac:dyDescent="0.25">
      <c r="AL239" s="3"/>
    </row>
    <row r="240" spans="38:38" ht="13.2" x14ac:dyDescent="0.25">
      <c r="AL240" s="3"/>
    </row>
    <row r="241" spans="38:38" ht="13.2" x14ac:dyDescent="0.25">
      <c r="AL241" s="3"/>
    </row>
    <row r="242" spans="38:38" ht="13.2" x14ac:dyDescent="0.25">
      <c r="AL242" s="3"/>
    </row>
    <row r="243" spans="38:38" ht="13.2" x14ac:dyDescent="0.25">
      <c r="AL243" s="3"/>
    </row>
    <row r="244" spans="38:38" ht="13.2" x14ac:dyDescent="0.25">
      <c r="AL244" s="3"/>
    </row>
    <row r="245" spans="38:38" ht="13.2" x14ac:dyDescent="0.25">
      <c r="AL245" s="3"/>
    </row>
    <row r="246" spans="38:38" ht="13.2" x14ac:dyDescent="0.25">
      <c r="AL246" s="3"/>
    </row>
    <row r="247" spans="38:38" ht="13.2" x14ac:dyDescent="0.25">
      <c r="AL247" s="3"/>
    </row>
    <row r="248" spans="38:38" ht="13.2" x14ac:dyDescent="0.25">
      <c r="AL248" s="3"/>
    </row>
    <row r="249" spans="38:38" ht="13.2" x14ac:dyDescent="0.25">
      <c r="AL249" s="3"/>
    </row>
    <row r="250" spans="38:38" ht="13.2" x14ac:dyDescent="0.25">
      <c r="AL250" s="3"/>
    </row>
    <row r="251" spans="38:38" ht="13.2" x14ac:dyDescent="0.25">
      <c r="AL251" s="3"/>
    </row>
    <row r="252" spans="38:38" ht="13.2" x14ac:dyDescent="0.25">
      <c r="AL252" s="3"/>
    </row>
    <row r="253" spans="38:38" ht="13.2" x14ac:dyDescent="0.25">
      <c r="AL253" s="3"/>
    </row>
    <row r="254" spans="38:38" ht="13.2" x14ac:dyDescent="0.25">
      <c r="AL254" s="3"/>
    </row>
    <row r="255" spans="38:38" ht="13.2" x14ac:dyDescent="0.25">
      <c r="AL255" s="3"/>
    </row>
    <row r="256" spans="38:38" ht="13.2" x14ac:dyDescent="0.25">
      <c r="AL256" s="3"/>
    </row>
    <row r="257" spans="38:38" ht="13.2" x14ac:dyDescent="0.25">
      <c r="AL257" s="3"/>
    </row>
    <row r="258" spans="38:38" ht="13.2" x14ac:dyDescent="0.25">
      <c r="AL258" s="3"/>
    </row>
    <row r="259" spans="38:38" ht="13.2" x14ac:dyDescent="0.25">
      <c r="AL259" s="3"/>
    </row>
    <row r="260" spans="38:38" ht="13.2" x14ac:dyDescent="0.25">
      <c r="AL260" s="3"/>
    </row>
    <row r="261" spans="38:38" ht="13.2" x14ac:dyDescent="0.25">
      <c r="AL261" s="3"/>
    </row>
    <row r="262" spans="38:38" ht="13.2" x14ac:dyDescent="0.25">
      <c r="AL262" s="3"/>
    </row>
    <row r="263" spans="38:38" ht="13.2" x14ac:dyDescent="0.25">
      <c r="AL263" s="3"/>
    </row>
    <row r="264" spans="38:38" ht="13.2" x14ac:dyDescent="0.25">
      <c r="AL264" s="3"/>
    </row>
    <row r="265" spans="38:38" ht="13.2" x14ac:dyDescent="0.25">
      <c r="AL265" s="3"/>
    </row>
    <row r="266" spans="38:38" ht="13.2" x14ac:dyDescent="0.25">
      <c r="AL266" s="3"/>
    </row>
    <row r="267" spans="38:38" ht="13.2" x14ac:dyDescent="0.25">
      <c r="AL267" s="3"/>
    </row>
    <row r="268" spans="38:38" ht="13.2" x14ac:dyDescent="0.25">
      <c r="AL268" s="3"/>
    </row>
    <row r="269" spans="38:38" ht="13.2" x14ac:dyDescent="0.25">
      <c r="AL269" s="3"/>
    </row>
    <row r="270" spans="38:38" ht="13.2" x14ac:dyDescent="0.25">
      <c r="AL270" s="3"/>
    </row>
    <row r="271" spans="38:38" ht="13.2" x14ac:dyDescent="0.25">
      <c r="AL271" s="3"/>
    </row>
    <row r="272" spans="38:38" ht="13.2" x14ac:dyDescent="0.25">
      <c r="AL272" s="3"/>
    </row>
    <row r="273" spans="38:38" ht="13.2" x14ac:dyDescent="0.25">
      <c r="AL273" s="3"/>
    </row>
    <row r="274" spans="38:38" ht="13.2" x14ac:dyDescent="0.25">
      <c r="AL274" s="3"/>
    </row>
    <row r="275" spans="38:38" ht="13.2" x14ac:dyDescent="0.25">
      <c r="AL275" s="3"/>
    </row>
    <row r="276" spans="38:38" ht="13.2" x14ac:dyDescent="0.25">
      <c r="AL276" s="3"/>
    </row>
    <row r="277" spans="38:38" ht="13.2" x14ac:dyDescent="0.25">
      <c r="AL277" s="3"/>
    </row>
    <row r="278" spans="38:38" ht="13.2" x14ac:dyDescent="0.25">
      <c r="AL278" s="3"/>
    </row>
    <row r="279" spans="38:38" ht="13.2" x14ac:dyDescent="0.25">
      <c r="AL279" s="3"/>
    </row>
    <row r="280" spans="38:38" ht="13.2" x14ac:dyDescent="0.25">
      <c r="AL280" s="3"/>
    </row>
    <row r="281" spans="38:38" ht="13.2" x14ac:dyDescent="0.25">
      <c r="AL281" s="3"/>
    </row>
    <row r="282" spans="38:38" ht="13.2" x14ac:dyDescent="0.25">
      <c r="AL282" s="3"/>
    </row>
    <row r="283" spans="38:38" ht="13.2" x14ac:dyDescent="0.25">
      <c r="AL283" s="3"/>
    </row>
    <row r="284" spans="38:38" ht="13.2" x14ac:dyDescent="0.25">
      <c r="AL284" s="3"/>
    </row>
    <row r="285" spans="38:38" ht="13.2" x14ac:dyDescent="0.25">
      <c r="AL285" s="3"/>
    </row>
    <row r="286" spans="38:38" ht="13.2" x14ac:dyDescent="0.25">
      <c r="AL286" s="3"/>
    </row>
    <row r="287" spans="38:38" ht="13.2" x14ac:dyDescent="0.25">
      <c r="AL287" s="3"/>
    </row>
    <row r="288" spans="38:38" ht="13.2" x14ac:dyDescent="0.25">
      <c r="AL288" s="3"/>
    </row>
    <row r="289" spans="38:38" ht="13.2" x14ac:dyDescent="0.25">
      <c r="AL289" s="3"/>
    </row>
    <row r="290" spans="38:38" ht="13.2" x14ac:dyDescent="0.25">
      <c r="AL290" s="3"/>
    </row>
    <row r="291" spans="38:38" ht="13.2" x14ac:dyDescent="0.25">
      <c r="AL291" s="3"/>
    </row>
    <row r="292" spans="38:38" ht="13.2" x14ac:dyDescent="0.25">
      <c r="AL292" s="3"/>
    </row>
    <row r="293" spans="38:38" ht="13.2" x14ac:dyDescent="0.25">
      <c r="AL293" s="3"/>
    </row>
    <row r="294" spans="38:38" ht="13.2" x14ac:dyDescent="0.25">
      <c r="AL294" s="3"/>
    </row>
    <row r="295" spans="38:38" ht="13.2" x14ac:dyDescent="0.25">
      <c r="AL295" s="3"/>
    </row>
    <row r="296" spans="38:38" ht="13.2" x14ac:dyDescent="0.25">
      <c r="AL296" s="3"/>
    </row>
    <row r="297" spans="38:38" ht="13.2" x14ac:dyDescent="0.25">
      <c r="AL297" s="3"/>
    </row>
    <row r="298" spans="38:38" ht="13.2" x14ac:dyDescent="0.25">
      <c r="AL298" s="3"/>
    </row>
    <row r="299" spans="38:38" ht="13.2" x14ac:dyDescent="0.25">
      <c r="AL299" s="3"/>
    </row>
    <row r="300" spans="38:38" ht="13.2" x14ac:dyDescent="0.25">
      <c r="AL300" s="3"/>
    </row>
    <row r="301" spans="38:38" ht="13.2" x14ac:dyDescent="0.25">
      <c r="AL301" s="3"/>
    </row>
    <row r="302" spans="38:38" ht="13.2" x14ac:dyDescent="0.25">
      <c r="AL302" s="3"/>
    </row>
    <row r="303" spans="38:38" ht="13.2" x14ac:dyDescent="0.25">
      <c r="AL303" s="3"/>
    </row>
    <row r="304" spans="38:38" ht="13.2" x14ac:dyDescent="0.25">
      <c r="AL304" s="3"/>
    </row>
    <row r="305" spans="38:38" ht="13.2" x14ac:dyDescent="0.25">
      <c r="AL305" s="3"/>
    </row>
    <row r="306" spans="38:38" ht="13.2" x14ac:dyDescent="0.25">
      <c r="AL306" s="3"/>
    </row>
    <row r="307" spans="38:38" ht="13.2" x14ac:dyDescent="0.25">
      <c r="AL307" s="3"/>
    </row>
    <row r="308" spans="38:38" ht="13.2" x14ac:dyDescent="0.25">
      <c r="AL308" s="3"/>
    </row>
    <row r="309" spans="38:38" ht="13.2" x14ac:dyDescent="0.25">
      <c r="AL309" s="3"/>
    </row>
    <row r="310" spans="38:38" ht="13.2" x14ac:dyDescent="0.25">
      <c r="AL310" s="3"/>
    </row>
    <row r="311" spans="38:38" ht="13.2" x14ac:dyDescent="0.25">
      <c r="AL311" s="3"/>
    </row>
    <row r="312" spans="38:38" ht="13.2" x14ac:dyDescent="0.25">
      <c r="AL312" s="3"/>
    </row>
    <row r="313" spans="38:38" ht="13.2" x14ac:dyDescent="0.25">
      <c r="AL313" s="3"/>
    </row>
    <row r="314" spans="38:38" ht="13.2" x14ac:dyDescent="0.25">
      <c r="AL314" s="3"/>
    </row>
    <row r="315" spans="38:38" ht="13.2" x14ac:dyDescent="0.25">
      <c r="AL315" s="3"/>
    </row>
    <row r="316" spans="38:38" ht="13.2" x14ac:dyDescent="0.25">
      <c r="AL316" s="3"/>
    </row>
    <row r="317" spans="38:38" ht="13.2" x14ac:dyDescent="0.25">
      <c r="AL317" s="3"/>
    </row>
    <row r="318" spans="38:38" ht="13.2" x14ac:dyDescent="0.25">
      <c r="AL318" s="3"/>
    </row>
    <row r="319" spans="38:38" ht="13.2" x14ac:dyDescent="0.25">
      <c r="AL319" s="3"/>
    </row>
    <row r="320" spans="38:38" ht="13.2" x14ac:dyDescent="0.25">
      <c r="AL320" s="3"/>
    </row>
    <row r="321" spans="38:38" ht="13.2" x14ac:dyDescent="0.25">
      <c r="AL321" s="3"/>
    </row>
    <row r="322" spans="38:38" ht="13.2" x14ac:dyDescent="0.25">
      <c r="AL322" s="3"/>
    </row>
    <row r="323" spans="38:38" ht="13.2" x14ac:dyDescent="0.25">
      <c r="AL323" s="3"/>
    </row>
    <row r="324" spans="38:38" ht="13.2" x14ac:dyDescent="0.25">
      <c r="AL324" s="3"/>
    </row>
    <row r="325" spans="38:38" ht="13.2" x14ac:dyDescent="0.25">
      <c r="AL325" s="3"/>
    </row>
    <row r="326" spans="38:38" ht="13.2" x14ac:dyDescent="0.25">
      <c r="AL326" s="3"/>
    </row>
    <row r="327" spans="38:38" ht="13.2" x14ac:dyDescent="0.25">
      <c r="AL327" s="3"/>
    </row>
    <row r="328" spans="38:38" ht="13.2" x14ac:dyDescent="0.25">
      <c r="AL328" s="3"/>
    </row>
    <row r="329" spans="38:38" ht="13.2" x14ac:dyDescent="0.25">
      <c r="AL329" s="3"/>
    </row>
    <row r="330" spans="38:38" ht="13.2" x14ac:dyDescent="0.25">
      <c r="AL330" s="3"/>
    </row>
    <row r="331" spans="38:38" ht="13.2" x14ac:dyDescent="0.25">
      <c r="AL331" s="3"/>
    </row>
    <row r="332" spans="38:38" ht="13.2" x14ac:dyDescent="0.25">
      <c r="AL332" s="3"/>
    </row>
    <row r="333" spans="38:38" ht="13.2" x14ac:dyDescent="0.25">
      <c r="AL333" s="3"/>
    </row>
    <row r="334" spans="38:38" ht="13.2" x14ac:dyDescent="0.25">
      <c r="AL334" s="3"/>
    </row>
    <row r="335" spans="38:38" ht="13.2" x14ac:dyDescent="0.25">
      <c r="AL335" s="3"/>
    </row>
    <row r="336" spans="38:38" ht="13.2" x14ac:dyDescent="0.25">
      <c r="AL336" s="3"/>
    </row>
    <row r="337" spans="38:38" ht="13.2" x14ac:dyDescent="0.25">
      <c r="AL337" s="3"/>
    </row>
    <row r="338" spans="38:38" ht="13.2" x14ac:dyDescent="0.25">
      <c r="AL338" s="3"/>
    </row>
    <row r="339" spans="38:38" ht="13.2" x14ac:dyDescent="0.25">
      <c r="AL339" s="3"/>
    </row>
    <row r="340" spans="38:38" ht="13.2" x14ac:dyDescent="0.25">
      <c r="AL340" s="3"/>
    </row>
    <row r="341" spans="38:38" ht="13.2" x14ac:dyDescent="0.25">
      <c r="AL341" s="3"/>
    </row>
    <row r="342" spans="38:38" ht="13.2" x14ac:dyDescent="0.25">
      <c r="AL342" s="3"/>
    </row>
    <row r="343" spans="38:38" ht="13.2" x14ac:dyDescent="0.25">
      <c r="AL343" s="3"/>
    </row>
    <row r="344" spans="38:38" ht="13.2" x14ac:dyDescent="0.25">
      <c r="AL344" s="3"/>
    </row>
    <row r="345" spans="38:38" ht="13.2" x14ac:dyDescent="0.25">
      <c r="AL345" s="3"/>
    </row>
    <row r="346" spans="38:38" ht="13.2" x14ac:dyDescent="0.25">
      <c r="AL346" s="3"/>
    </row>
    <row r="347" spans="38:38" ht="13.2" x14ac:dyDescent="0.25">
      <c r="AL347" s="3"/>
    </row>
    <row r="348" spans="38:38" ht="13.2" x14ac:dyDescent="0.25">
      <c r="AL348" s="3"/>
    </row>
    <row r="349" spans="38:38" ht="13.2" x14ac:dyDescent="0.25">
      <c r="AL349" s="3"/>
    </row>
    <row r="350" spans="38:38" ht="13.2" x14ac:dyDescent="0.25">
      <c r="AL350" s="3"/>
    </row>
    <row r="351" spans="38:38" ht="13.2" x14ac:dyDescent="0.25">
      <c r="AL351" s="3"/>
    </row>
    <row r="352" spans="38:38" ht="13.2" x14ac:dyDescent="0.25">
      <c r="AL352" s="3"/>
    </row>
    <row r="353" spans="38:38" ht="13.2" x14ac:dyDescent="0.25">
      <c r="AL353" s="3"/>
    </row>
    <row r="354" spans="38:38" ht="13.2" x14ac:dyDescent="0.25">
      <c r="AL354" s="3"/>
    </row>
    <row r="355" spans="38:38" ht="13.2" x14ac:dyDescent="0.25">
      <c r="AL355" s="3"/>
    </row>
    <row r="356" spans="38:38" ht="13.2" x14ac:dyDescent="0.25">
      <c r="AL356" s="3"/>
    </row>
    <row r="357" spans="38:38" ht="13.2" x14ac:dyDescent="0.25">
      <c r="AL357" s="3"/>
    </row>
    <row r="358" spans="38:38" ht="13.2" x14ac:dyDescent="0.25">
      <c r="AL358" s="3"/>
    </row>
    <row r="359" spans="38:38" ht="13.2" x14ac:dyDescent="0.25">
      <c r="AL359" s="3"/>
    </row>
    <row r="360" spans="38:38" ht="13.2" x14ac:dyDescent="0.25">
      <c r="AL360" s="3"/>
    </row>
    <row r="361" spans="38:38" ht="13.2" x14ac:dyDescent="0.25">
      <c r="AL361" s="3"/>
    </row>
    <row r="362" spans="38:38" ht="13.2" x14ac:dyDescent="0.25">
      <c r="AL362" s="3"/>
    </row>
    <row r="363" spans="38:38" ht="13.2" x14ac:dyDescent="0.25">
      <c r="AL363" s="3"/>
    </row>
    <row r="364" spans="38:38" ht="13.2" x14ac:dyDescent="0.25">
      <c r="AL364" s="3"/>
    </row>
    <row r="365" spans="38:38" ht="13.2" x14ac:dyDescent="0.25">
      <c r="AL365" s="3"/>
    </row>
    <row r="366" spans="38:38" ht="13.2" x14ac:dyDescent="0.25">
      <c r="AL366" s="3"/>
    </row>
    <row r="367" spans="38:38" ht="13.2" x14ac:dyDescent="0.25">
      <c r="AL367" s="3"/>
    </row>
    <row r="368" spans="38:38" ht="13.2" x14ac:dyDescent="0.25">
      <c r="AL368" s="3"/>
    </row>
    <row r="369" spans="38:38" ht="13.2" x14ac:dyDescent="0.25">
      <c r="AL369" s="3"/>
    </row>
    <row r="370" spans="38:38" ht="13.2" x14ac:dyDescent="0.25">
      <c r="AL370" s="3"/>
    </row>
    <row r="371" spans="38:38" ht="13.2" x14ac:dyDescent="0.25">
      <c r="AL371" s="3"/>
    </row>
    <row r="372" spans="38:38" ht="13.2" x14ac:dyDescent="0.25">
      <c r="AL372" s="3"/>
    </row>
    <row r="373" spans="38:38" ht="13.2" x14ac:dyDescent="0.25">
      <c r="AL373" s="3"/>
    </row>
    <row r="374" spans="38:38" ht="13.2" x14ac:dyDescent="0.25">
      <c r="AL374" s="3"/>
    </row>
    <row r="375" spans="38:38" ht="13.2" x14ac:dyDescent="0.25">
      <c r="AL375" s="3"/>
    </row>
    <row r="376" spans="38:38" ht="13.2" x14ac:dyDescent="0.25">
      <c r="AL376" s="3"/>
    </row>
    <row r="377" spans="38:38" ht="13.2" x14ac:dyDescent="0.25">
      <c r="AL377" s="3"/>
    </row>
    <row r="378" spans="38:38" ht="13.2" x14ac:dyDescent="0.25">
      <c r="AL378" s="3"/>
    </row>
    <row r="379" spans="38:38" ht="13.2" x14ac:dyDescent="0.25">
      <c r="AL379" s="3"/>
    </row>
    <row r="380" spans="38:38" ht="13.2" x14ac:dyDescent="0.25">
      <c r="AL380" s="3"/>
    </row>
    <row r="381" spans="38:38" ht="13.2" x14ac:dyDescent="0.25">
      <c r="AL381" s="3"/>
    </row>
    <row r="382" spans="38:38" ht="13.2" x14ac:dyDescent="0.25">
      <c r="AL382" s="3"/>
    </row>
    <row r="383" spans="38:38" ht="13.2" x14ac:dyDescent="0.25">
      <c r="AL383" s="3"/>
    </row>
    <row r="384" spans="38:38" ht="13.2" x14ac:dyDescent="0.25">
      <c r="AL384" s="3"/>
    </row>
    <row r="385" spans="38:38" ht="13.2" x14ac:dyDescent="0.25">
      <c r="AL385" s="3"/>
    </row>
    <row r="386" spans="38:38" ht="13.2" x14ac:dyDescent="0.25">
      <c r="AL386" s="3"/>
    </row>
    <row r="387" spans="38:38" ht="13.2" x14ac:dyDescent="0.25">
      <c r="AL387" s="3"/>
    </row>
    <row r="388" spans="38:38" ht="13.2" x14ac:dyDescent="0.25">
      <c r="AL388" s="3"/>
    </row>
    <row r="389" spans="38:38" ht="13.2" x14ac:dyDescent="0.25">
      <c r="AL389" s="3"/>
    </row>
    <row r="390" spans="38:38" ht="13.2" x14ac:dyDescent="0.25">
      <c r="AL390" s="3"/>
    </row>
    <row r="391" spans="38:38" ht="13.2" x14ac:dyDescent="0.25">
      <c r="AL391" s="3"/>
    </row>
    <row r="392" spans="38:38" ht="13.2" x14ac:dyDescent="0.25">
      <c r="AL392" s="3"/>
    </row>
    <row r="393" spans="38:38" ht="13.2" x14ac:dyDescent="0.25">
      <c r="AL393" s="3"/>
    </row>
    <row r="394" spans="38:38" ht="13.2" x14ac:dyDescent="0.25">
      <c r="AL394" s="3"/>
    </row>
    <row r="395" spans="38:38" ht="13.2" x14ac:dyDescent="0.25">
      <c r="AL395" s="3"/>
    </row>
    <row r="396" spans="38:38" ht="13.2" x14ac:dyDescent="0.25">
      <c r="AL396" s="3"/>
    </row>
    <row r="397" spans="38:38" ht="13.2" x14ac:dyDescent="0.25">
      <c r="AL397" s="3"/>
    </row>
    <row r="398" spans="38:38" ht="13.2" x14ac:dyDescent="0.25">
      <c r="AL398" s="3"/>
    </row>
    <row r="399" spans="38:38" ht="13.2" x14ac:dyDescent="0.25">
      <c r="AL399" s="3"/>
    </row>
    <row r="400" spans="38:38" ht="13.2" x14ac:dyDescent="0.25">
      <c r="AL400" s="3"/>
    </row>
    <row r="401" spans="38:38" ht="13.2" x14ac:dyDescent="0.25">
      <c r="AL401" s="3"/>
    </row>
    <row r="402" spans="38:38" ht="13.2" x14ac:dyDescent="0.25">
      <c r="AL402" s="3"/>
    </row>
    <row r="403" spans="38:38" ht="13.2" x14ac:dyDescent="0.25">
      <c r="AL403" s="3"/>
    </row>
    <row r="404" spans="38:38" ht="13.2" x14ac:dyDescent="0.25">
      <c r="AL404" s="3"/>
    </row>
    <row r="405" spans="38:38" ht="13.2" x14ac:dyDescent="0.25">
      <c r="AL405" s="3"/>
    </row>
    <row r="406" spans="38:38" ht="13.2" x14ac:dyDescent="0.25">
      <c r="AL406" s="3"/>
    </row>
    <row r="407" spans="38:38" ht="13.2" x14ac:dyDescent="0.25">
      <c r="AL407" s="3"/>
    </row>
    <row r="408" spans="38:38" ht="13.2" x14ac:dyDescent="0.25">
      <c r="AL408" s="3"/>
    </row>
    <row r="409" spans="38:38" ht="13.2" x14ac:dyDescent="0.25">
      <c r="AL409" s="3"/>
    </row>
    <row r="410" spans="38:38" ht="13.2" x14ac:dyDescent="0.25">
      <c r="AL410" s="3"/>
    </row>
    <row r="411" spans="38:38" ht="13.2" x14ac:dyDescent="0.25">
      <c r="AL411" s="3"/>
    </row>
    <row r="412" spans="38:38" ht="13.2" x14ac:dyDescent="0.25">
      <c r="AL412" s="3"/>
    </row>
    <row r="413" spans="38:38" ht="13.2" x14ac:dyDescent="0.25">
      <c r="AL413" s="3"/>
    </row>
    <row r="414" spans="38:38" ht="13.2" x14ac:dyDescent="0.25">
      <c r="AL414" s="3"/>
    </row>
    <row r="415" spans="38:38" ht="13.2" x14ac:dyDescent="0.25">
      <c r="AL415" s="3"/>
    </row>
    <row r="416" spans="38:38" ht="13.2" x14ac:dyDescent="0.25">
      <c r="AL416" s="3"/>
    </row>
    <row r="417" spans="38:38" ht="13.2" x14ac:dyDescent="0.25">
      <c r="AL417" s="3"/>
    </row>
    <row r="418" spans="38:38" ht="13.2" x14ac:dyDescent="0.25">
      <c r="AL418" s="3"/>
    </row>
    <row r="419" spans="38:38" ht="13.2" x14ac:dyDescent="0.25">
      <c r="AL419" s="3"/>
    </row>
    <row r="420" spans="38:38" ht="13.2" x14ac:dyDescent="0.25">
      <c r="AL420" s="3"/>
    </row>
    <row r="421" spans="38:38" ht="13.2" x14ac:dyDescent="0.25">
      <c r="AL421" s="3"/>
    </row>
    <row r="422" spans="38:38" ht="13.2" x14ac:dyDescent="0.25">
      <c r="AL422" s="3"/>
    </row>
  </sheetData>
  <mergeCells count="3">
    <mergeCell ref="E2:Q2"/>
    <mergeCell ref="S2:AH2"/>
    <mergeCell ref="AI2:A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16</vt:i4>
      </vt:variant>
    </vt:vector>
  </HeadingPairs>
  <TitlesOfParts>
    <vt:vector size="16" baseType="lpstr">
      <vt:lpstr>Andreea Arusoaie</vt:lpstr>
      <vt:lpstr>AA - info 3 - EN</vt:lpstr>
      <vt:lpstr>Maria Hlusneac</vt:lpstr>
      <vt:lpstr>Andrei Luca</vt:lpstr>
      <vt:lpstr>Baremuri (2)</vt:lpstr>
      <vt:lpstr>Vali Rosca</vt:lpstr>
      <vt:lpstr>Mihai Samson</vt:lpstr>
      <vt:lpstr>Augustus Tabarcea</vt:lpstr>
      <vt:lpstr>Andrei Varteniuc</vt:lpstr>
      <vt:lpstr>Anca Ignat</vt:lpstr>
      <vt:lpstr>Baremuri (1)</vt:lpstr>
      <vt:lpstr>Baremuri (3)</vt:lpstr>
      <vt:lpstr>Baremuri (4)</vt:lpstr>
      <vt:lpstr>Baremuri (2) (1)</vt:lpstr>
      <vt:lpstr>Baremuri (1) (1)</vt:lpstr>
      <vt:lpstr>Baremuri (3)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Anca Ignat</cp:lastModifiedBy>
  <dcterms:modified xsi:type="dcterms:W3CDTF">2021-05-26T20:01:58Z</dcterms:modified>
</cp:coreProperties>
</file>