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ia Nowacka\Desktop\maria\fiz ukl zlozonych\"/>
    </mc:Choice>
  </mc:AlternateContent>
  <xr:revisionPtr revIDLastSave="0" documentId="13_ncr:1_{E717FCCA-8950-4934-9631-1838A68949D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Arkusz2" sheetId="2" r:id="rId1"/>
    <sheet name="Arkusz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13" i="1"/>
  <c r="E29" i="1"/>
  <c r="E23" i="1"/>
  <c r="E24" i="1"/>
  <c r="E25" i="1"/>
  <c r="E26" i="1"/>
  <c r="E27" i="1"/>
  <c r="E28" i="1"/>
  <c r="E22" i="1"/>
  <c r="G3" i="1"/>
  <c r="G4" i="1"/>
  <c r="G5" i="1"/>
  <c r="G6" i="1"/>
  <c r="G7" i="1"/>
  <c r="G8" i="1"/>
  <c r="G9" i="1"/>
  <c r="G10" i="1"/>
  <c r="I14" i="1"/>
  <c r="I15" i="1"/>
  <c r="I16" i="1"/>
  <c r="I17" i="1"/>
  <c r="I18" i="1"/>
  <c r="I19" i="1"/>
  <c r="I20" i="1"/>
  <c r="I13" i="1"/>
  <c r="H14" i="1"/>
  <c r="H15" i="1"/>
  <c r="H16" i="1"/>
  <c r="H17" i="1"/>
  <c r="H18" i="1"/>
  <c r="H19" i="1"/>
  <c r="H20" i="1"/>
  <c r="H13" i="1"/>
  <c r="G14" i="1"/>
  <c r="G15" i="1"/>
  <c r="G16" i="1"/>
  <c r="G17" i="1"/>
  <c r="G18" i="1"/>
  <c r="G19" i="1"/>
  <c r="G20" i="1"/>
  <c r="G13" i="1"/>
  <c r="C23" i="1"/>
  <c r="C24" i="1"/>
  <c r="C25" i="1"/>
  <c r="C26" i="1"/>
  <c r="C27" i="1"/>
  <c r="C28" i="1"/>
  <c r="C29" i="1"/>
  <c r="C22" i="1"/>
  <c r="B23" i="1"/>
  <c r="B24" i="1"/>
  <c r="B25" i="1"/>
  <c r="B26" i="1"/>
  <c r="B27" i="1"/>
  <c r="B28" i="1"/>
  <c r="B29" i="1"/>
  <c r="B22" i="1"/>
  <c r="A28" i="1"/>
  <c r="A29" i="1"/>
  <c r="A23" i="1"/>
  <c r="A24" i="1"/>
  <c r="A25" i="1"/>
  <c r="A26" i="1"/>
  <c r="A27" i="1"/>
  <c r="A22" i="1"/>
  <c r="S34" i="1" a="1"/>
  <c r="S34" i="1" s="1"/>
  <c r="W9" i="1" a="1"/>
  <c r="W9" i="1" s="1"/>
  <c r="Q34" i="1" a="1"/>
  <c r="Q34" i="1" s="1"/>
  <c r="Q16" i="1" a="1"/>
  <c r="Q16" i="1" s="1"/>
  <c r="F13" i="1"/>
  <c r="F14" i="1"/>
  <c r="F15" i="1"/>
  <c r="F16" i="1"/>
  <c r="F17" i="1"/>
  <c r="F18" i="1"/>
  <c r="F19" i="1"/>
  <c r="F20" i="1"/>
  <c r="F10" i="1"/>
  <c r="F9" i="1"/>
  <c r="F8" i="1"/>
  <c r="F7" i="1"/>
  <c r="F6" i="1"/>
  <c r="F5" i="1"/>
  <c r="F4" i="1"/>
  <c r="F3" i="1"/>
  <c r="Q17" i="1" l="1"/>
  <c r="R17" i="1"/>
  <c r="R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<sst xmlns="http://schemas.openxmlformats.org/spreadsheetml/2006/main" count="21" uniqueCount="15">
  <si>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bez rezystora</t>
  </si>
  <si>
    <t>lp</t>
  </si>
  <si>
    <t xml:space="preserve"> T1 [*C]</t>
  </si>
  <si>
    <t>T2 [*C]</t>
  </si>
  <si>
    <t>I [A]</t>
  </si>
  <si>
    <t>U [V]</t>
  </si>
  <si>
    <t>z rezystorem</t>
  </si>
  <si>
    <t>4,8 [om]</t>
  </si>
  <si>
    <t>delta T</t>
  </si>
  <si>
    <t>U^2</t>
  </si>
  <si>
    <t>moc</t>
  </si>
  <si>
    <t>błąd</t>
  </si>
  <si>
    <t>ładny wykres, ale niepotrzebny</t>
  </si>
  <si>
    <t>błąd U</t>
  </si>
  <si>
    <t>ze wzoru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</si>
</sst>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500" b="0" i="0" u="none" strike="noStrike" kern="1200" baseline="0">
                <a:solidFill>
                  <a:srgbClr val="757575"/>
                </a:solidFill>
                <a:latin typeface="serif"/>
                <a:ea typeface="+mn-ea"/>
                <a:cs typeface="+mn-cs"/>
              </a:defRPr>
            </a:pPr>
            <a:r>
              <a:rPr lang="pl-PL" sz="1500" b="0">
                <a:solidFill>
                  <a:srgbClr val="757575"/>
                </a:solidFill>
                <a:latin typeface="serif"/>
              </a:rPr>
              <a:t>wykres zależności napięcia termoelektrycznego od różnicy temperatur </a:t>
            </a:r>
            <a:r>
              <a:rPr lang="pl-PL" sz="1500" b="0" i="0" u="none" strike="noStrike" baseline="0"/>
              <a:t>między spojeniami modułu termoelektrycznego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500" b="0" i="0" u="none" strike="noStrike" kern="1200" baseline="0">
              <a:solidFill>
                <a:srgbClr val="757575"/>
              </a:solidFill>
              <a:latin typeface="serif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Napięcie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dash"/>
                <a:round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name>regresja liniowa</c:name>
            <c:spPr>
              <a:ln w="6350" cap="rnd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5.8435345581802273E-2"/>
                  <c:y val="0.14781529667282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Arkusz1!$F$3:$F$10</c:f>
              <c:numCache>
                <c:formatCode>General</c:formatCode>
                <c:ptCount val="8"/>
                <c:pt idx="0">
                  <c:v>9.9999999999997868E-2</c:v>
                </c:pt>
                <c:pt idx="1">
                  <c:v>0.59999999999999787</c:v>
                </c:pt>
                <c:pt idx="2">
                  <c:v>1.5</c:v>
                </c:pt>
                <c:pt idx="3">
                  <c:v>3.5</c:v>
                </c:pt>
                <c:pt idx="4">
                  <c:v>6</c:v>
                </c:pt>
                <c:pt idx="5">
                  <c:v>10.400000000000002</c:v>
                </c:pt>
                <c:pt idx="6">
                  <c:v>15.2</c:v>
                </c:pt>
                <c:pt idx="7">
                  <c:v>21</c:v>
                </c:pt>
              </c:numCache>
            </c:numRef>
          </c:xVal>
          <c:yVal>
            <c:numRef>
              <c:f>Arkusz1!$E$3:$E$10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2.1999999999999999E-2</c:v>
                </c:pt>
                <c:pt idx="2">
                  <c:v>7.2999999999999995E-2</c:v>
                </c:pt>
                <c:pt idx="3">
                  <c:v>0.161</c:v>
                </c:pt>
                <c:pt idx="4">
                  <c:v>0.28399999999999997</c:v>
                </c:pt>
                <c:pt idx="5">
                  <c:v>0.48</c:v>
                </c:pt>
                <c:pt idx="6">
                  <c:v>0.70899999999999996</c:v>
                </c:pt>
                <c:pt idx="7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F1-40A7-A0ED-11FF45D74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14978"/>
        <c:axId val="1618795362"/>
      </c:scatterChart>
      <c:valAx>
        <c:axId val="128141497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>
                    <a:effectLst/>
                  </a:rPr>
                  <a:t>Δ𝑇</a:t>
                </a:r>
                <a:endParaRPr lang="pl-PL" sz="14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795362"/>
        <c:crosses val="autoZero"/>
        <c:crossBetween val="midCat"/>
      </c:valAx>
      <c:valAx>
        <c:axId val="16187953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/>
                  <a:t>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141497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baseline="0">
                <a:solidFill>
                  <a:srgbClr val="757575"/>
                </a:solidFill>
                <a:latin typeface="serif"/>
              </a:rPr>
              <a:t>wykres zależności napięcia termoelektrycznego od różnicy temperatur między spojeniami modułu termoelektrycznego (z rezystorem)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Arkusz1!$E$13:$E$20</c:f>
              <c:strCache>
                <c:ptCount val="8"/>
                <c:pt idx="0">
                  <c:v>0,004</c:v>
                </c:pt>
                <c:pt idx="1">
                  <c:v>0,013</c:v>
                </c:pt>
                <c:pt idx="2">
                  <c:v>0,045</c:v>
                </c:pt>
                <c:pt idx="3">
                  <c:v>0,103</c:v>
                </c:pt>
                <c:pt idx="4">
                  <c:v>0,186</c:v>
                </c:pt>
                <c:pt idx="5">
                  <c:v>0,308</c:v>
                </c:pt>
                <c:pt idx="6">
                  <c:v>0,453</c:v>
                </c:pt>
                <c:pt idx="7">
                  <c:v>0,625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8685148731408576"/>
                  <c:y val="0.15533537474482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Arkusz1!$E$13:$E$20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1.2999999999999999E-2</c:v>
                </c:pt>
                <c:pt idx="2">
                  <c:v>4.4999999999999998E-2</c:v>
                </c:pt>
                <c:pt idx="3">
                  <c:v>0.10299999999999999</c:v>
                </c:pt>
                <c:pt idx="4">
                  <c:v>0.186</c:v>
                </c:pt>
                <c:pt idx="5">
                  <c:v>0.308</c:v>
                </c:pt>
                <c:pt idx="6">
                  <c:v>0.45300000000000001</c:v>
                </c:pt>
                <c:pt idx="7">
                  <c:v>0.625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1-464F-B71A-F997F0FE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893008"/>
        <c:axId val="296414160"/>
      </c:scatterChart>
      <c:valAx>
        <c:axId val="3008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6414160"/>
        <c:crosses val="autoZero"/>
        <c:crossBetween val="midCat"/>
      </c:valAx>
      <c:valAx>
        <c:axId val="2964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89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500" b="0" i="0" u="none" strike="noStrike" kern="1200" baseline="0">
                <a:solidFill>
                  <a:srgbClr val="757575"/>
                </a:solidFill>
                <a:latin typeface="serif"/>
                <a:ea typeface="+mn-ea"/>
                <a:cs typeface="+mn-cs"/>
              </a:defRPr>
            </a:pPr>
            <a:r>
              <a:rPr lang="pl-PL" sz="1500" b="0">
                <a:solidFill>
                  <a:srgbClr val="757575"/>
                </a:solidFill>
                <a:latin typeface="serif"/>
              </a:rPr>
              <a:t>Wykres zależności mocy od różnicy temperatur </a:t>
            </a:r>
            <a:r>
              <a:rPr lang="pl-PL" sz="1500" b="0" i="0" u="none" strike="noStrike" baseline="0"/>
              <a:t>między spojeniami modułu termoelektrycznego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500" b="0" i="0" u="none" strike="noStrike" kern="1200" baseline="0">
              <a:solidFill>
                <a:srgbClr val="757575"/>
              </a:solidFill>
              <a:latin typeface="serif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Moc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Arkusz1!$H$13:$H$20</c:f>
              <c:numCache>
                <c:formatCode>General</c:formatCode>
                <c:ptCount val="8"/>
                <c:pt idx="0">
                  <c:v>3.3333333333333333E-6</c:v>
                </c:pt>
                <c:pt idx="1">
                  <c:v>3.5208333333333333E-5</c:v>
                </c:pt>
                <c:pt idx="2">
                  <c:v>4.21875E-4</c:v>
                </c:pt>
                <c:pt idx="3">
                  <c:v>2.2102083333333331E-3</c:v>
                </c:pt>
                <c:pt idx="4">
                  <c:v>7.2075000000000004E-3</c:v>
                </c:pt>
                <c:pt idx="5">
                  <c:v>1.9763333333333334E-2</c:v>
                </c:pt>
                <c:pt idx="6">
                  <c:v>4.2751875000000002E-2</c:v>
                </c:pt>
                <c:pt idx="7">
                  <c:v>8.1380208333333343E-2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6-4EBC-8C5C-8A87241C1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14978"/>
        <c:axId val="1618795362"/>
      </c:scatterChart>
      <c:valAx>
        <c:axId val="1281414978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>
                    <a:effectLst/>
                    <a:latin typeface="Calibri" panose="020F0502020204030204" pitchFamily="34" charset="0"/>
                    <a:cs typeface="Calibri" panose="020F0502020204030204" pitchFamily="34" charset="0"/>
                  </a:rPr>
                  <a:t>Δ𝑇</a:t>
                </a:r>
                <a:endParaRPr lang="pl-PL" sz="1400" b="0">
                  <a:effectLst/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795362"/>
        <c:crosses val="autoZero"/>
        <c:crossBetween val="midCat"/>
      </c:valAx>
      <c:valAx>
        <c:axId val="16187953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>
                    <a:latin typeface="Calibri" panose="020F0502020204030204" pitchFamily="34" charset="0"/>
                    <a:cs typeface="Calibri" panose="020F0502020204030204" pitchFamily="34" charset="0"/>
                  </a:rPr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141497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baseline="0">
                <a:solidFill>
                  <a:srgbClr val="757575"/>
                </a:solidFill>
                <a:latin typeface="serif"/>
              </a:rPr>
              <a:t>wykres zależności napięcia termoelektrycznego od różnicy temperatur między spojeniami modułu termoelektrycznego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wyniki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name>dopasowanie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918871391076116"/>
                  <c:y val="2.94943861184018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Arkusz1!$F$3:$F$10</c:f>
              <c:numCache>
                <c:formatCode>General</c:formatCode>
                <c:ptCount val="8"/>
                <c:pt idx="0">
                  <c:v>9.9999999999997868E-2</c:v>
                </c:pt>
                <c:pt idx="1">
                  <c:v>0.59999999999999787</c:v>
                </c:pt>
                <c:pt idx="2">
                  <c:v>1.5</c:v>
                </c:pt>
                <c:pt idx="3">
                  <c:v>3.5</c:v>
                </c:pt>
                <c:pt idx="4">
                  <c:v>6</c:v>
                </c:pt>
                <c:pt idx="5">
                  <c:v>10.400000000000002</c:v>
                </c:pt>
                <c:pt idx="6">
                  <c:v>15.2</c:v>
                </c:pt>
                <c:pt idx="7">
                  <c:v>21</c:v>
                </c:pt>
              </c:numCache>
            </c:numRef>
          </c:xVal>
          <c:yVal>
            <c:numRef>
              <c:f>Arkusz1!$E$3:$E$10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2.1999999999999999E-2</c:v>
                </c:pt>
                <c:pt idx="2">
                  <c:v>7.2999999999999995E-2</c:v>
                </c:pt>
                <c:pt idx="3">
                  <c:v>0.161</c:v>
                </c:pt>
                <c:pt idx="4">
                  <c:v>0.28399999999999997</c:v>
                </c:pt>
                <c:pt idx="5">
                  <c:v>0.48</c:v>
                </c:pt>
                <c:pt idx="6">
                  <c:v>0.70899999999999996</c:v>
                </c:pt>
                <c:pt idx="7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A-45CA-A28E-51909D8A47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00893008"/>
        <c:axId val="296414160"/>
      </c:scatterChart>
      <c:valAx>
        <c:axId val="3008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6414160"/>
        <c:crosses val="autoZero"/>
        <c:crossBetween val="midCat"/>
      </c:valAx>
      <c:valAx>
        <c:axId val="2964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89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eksperyment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937362204724409"/>
                  <c:y val="0.2541666666666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cat>
            <c:numRef>
              <c:f>Arkusz1!$W$3:$W$7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Arkusz1!$X$3:$X$7</c:f>
              <c:numCache>
                <c:formatCode>General</c:formatCode>
                <c:ptCount val="5"/>
                <c:pt idx="0">
                  <c:v>4.0999999999999996</c:v>
                </c:pt>
                <c:pt idx="1">
                  <c:v>5.9</c:v>
                </c:pt>
                <c:pt idx="2">
                  <c:v>8</c:v>
                </c:pt>
                <c:pt idx="3">
                  <c:v>9.9</c:v>
                </c:pt>
                <c:pt idx="4">
                  <c:v>12.1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A-47DB-B26F-B5D53873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001056"/>
        <c:axId val="426005376"/>
      </c:lineChart>
      <c:catAx>
        <c:axId val="4260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6005376"/>
        <c:crosses val="autoZero"/>
        <c:auto val="1"/>
        <c:lblAlgn val="ctr"/>
        <c:lblOffset val="100"/>
        <c:noMultiLvlLbl val="0"/>
      </c:catAx>
      <c:valAx>
        <c:axId val="4260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600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Arkusz1!$C$22:$C$29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Arkusz1!$B$22:$B$29</c:f>
              <c:numCache>
                <c:formatCode>General</c:formatCode>
                <c:ptCount val="8"/>
                <c:pt idx="0">
                  <c:v>3.3333333333333333E-6</c:v>
                </c:pt>
                <c:pt idx="1">
                  <c:v>3.5208333333333333E-5</c:v>
                </c:pt>
                <c:pt idx="2">
                  <c:v>4.21875E-4</c:v>
                </c:pt>
                <c:pt idx="3">
                  <c:v>2.2102083333333331E-3</c:v>
                </c:pt>
                <c:pt idx="4">
                  <c:v>7.2075000000000004E-3</c:v>
                </c:pt>
                <c:pt idx="5">
                  <c:v>1.9763333333333334E-2</c:v>
                </c:pt>
                <c:pt idx="6">
                  <c:v>4.2751875000000002E-2</c:v>
                </c:pt>
                <c:pt idx="7">
                  <c:v>8.1380208333333343E-2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6-4C0F-97D9-15DAC696E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78064"/>
        <c:axId val="1165680464"/>
      </c:scatterChart>
      <c:valAx>
        <c:axId val="116567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5680464"/>
        <c:crosses val="autoZero"/>
        <c:crossBetween val="midCat"/>
      </c:valAx>
      <c:valAx>
        <c:axId val="11656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567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500" b="0" i="0" u="none" strike="noStrike" kern="1200" baseline="0">
                <a:solidFill>
                  <a:srgbClr val="757575"/>
                </a:solidFill>
                <a:latin typeface="serif"/>
                <a:ea typeface="+mn-ea"/>
                <a:cs typeface="+mn-cs"/>
              </a:defRPr>
            </a:pPr>
            <a:r>
              <a:rPr lang="pl-PL" sz="1500" b="0">
                <a:solidFill>
                  <a:srgbClr val="757575"/>
                </a:solidFill>
                <a:latin typeface="serif"/>
              </a:rPr>
              <a:t>Wykres zależności mocy od różnicy temperatur </a:t>
            </a:r>
            <a:r>
              <a:rPr lang="pl-PL" sz="1500" b="0" i="0" u="none" strike="noStrike" baseline="0"/>
              <a:t>między spojeniami modułu termoelektrycznego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500" b="0" i="0" u="none" strike="noStrike" kern="1200" baseline="0">
              <a:solidFill>
                <a:srgbClr val="757575"/>
              </a:solidFill>
              <a:latin typeface="serif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Moc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Arkusz1!$H$13:$H$20</c:f>
              <c:numCache>
                <c:formatCode>General</c:formatCode>
                <c:ptCount val="8"/>
                <c:pt idx="0">
                  <c:v>3.3333333333333333E-6</c:v>
                </c:pt>
                <c:pt idx="1">
                  <c:v>3.5208333333333333E-5</c:v>
                </c:pt>
                <c:pt idx="2">
                  <c:v>4.21875E-4</c:v>
                </c:pt>
                <c:pt idx="3">
                  <c:v>2.2102083333333331E-3</c:v>
                </c:pt>
                <c:pt idx="4">
                  <c:v>7.2075000000000004E-3</c:v>
                </c:pt>
                <c:pt idx="5">
                  <c:v>1.9763333333333334E-2</c:v>
                </c:pt>
                <c:pt idx="6">
                  <c:v>4.2751875000000002E-2</c:v>
                </c:pt>
                <c:pt idx="7">
                  <c:v>8.1380208333333343E-2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7-4D7E-A6FF-0ED064195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14978"/>
        <c:axId val="1618795362"/>
      </c:scatterChart>
      <c:valAx>
        <c:axId val="128141497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795362"/>
        <c:crosses val="autoZero"/>
        <c:crossBetween val="midCat"/>
      </c:valAx>
      <c:valAx>
        <c:axId val="16187953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141497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500" b="0" i="0" u="none" strike="noStrike" kern="1200" baseline="0">
                <a:solidFill>
                  <a:srgbClr val="757575"/>
                </a:solidFill>
                <a:latin typeface="serif"/>
                <a:ea typeface="+mn-ea"/>
                <a:cs typeface="+mn-cs"/>
              </a:defRPr>
            </a:pPr>
            <a:r>
              <a:rPr lang="pl-PL" sz="1500" b="0">
                <a:solidFill>
                  <a:srgbClr val="757575"/>
                </a:solidFill>
                <a:latin typeface="serif"/>
              </a:rPr>
              <a:t>Wykres zależności mocy od różnicy temperatur </a:t>
            </a:r>
            <a:r>
              <a:rPr lang="pl-PL" sz="1500" b="0" i="0" u="none" strike="noStrike" baseline="0"/>
              <a:t>między spojeniami modułu termoelektrycznego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500" b="0" i="0" u="none" strike="noStrike" kern="1200" baseline="0">
              <a:solidFill>
                <a:srgbClr val="757575"/>
              </a:solidFill>
              <a:latin typeface="serif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Moc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Arkusz1!$H$13:$H$20</c:f>
              <c:numCache>
                <c:formatCode>General</c:formatCode>
                <c:ptCount val="8"/>
                <c:pt idx="0">
                  <c:v>3.3333333333333333E-6</c:v>
                </c:pt>
                <c:pt idx="1">
                  <c:v>3.5208333333333333E-5</c:v>
                </c:pt>
                <c:pt idx="2">
                  <c:v>4.21875E-4</c:v>
                </c:pt>
                <c:pt idx="3">
                  <c:v>2.2102083333333331E-3</c:v>
                </c:pt>
                <c:pt idx="4">
                  <c:v>7.2075000000000004E-3</c:v>
                </c:pt>
                <c:pt idx="5">
                  <c:v>1.9763333333333334E-2</c:v>
                </c:pt>
                <c:pt idx="6">
                  <c:v>4.2751875000000002E-2</c:v>
                </c:pt>
                <c:pt idx="7">
                  <c:v>8.1380208333333343E-2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E-4D3D-B7F4-638EFDD8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14978"/>
        <c:axId val="1618795362"/>
      </c:scatterChart>
      <c:valAx>
        <c:axId val="1281414978"/>
        <c:scaling>
          <c:orientation val="minMax"/>
          <c:max val="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>
                    <a:effectLst/>
                    <a:latin typeface="Calibri" panose="020F0502020204030204" pitchFamily="34" charset="0"/>
                    <a:cs typeface="Calibri" panose="020F0502020204030204" pitchFamily="34" charset="0"/>
                  </a:rPr>
                  <a:t>Δ𝑇</a:t>
                </a:r>
                <a:endParaRPr lang="pl-PL" sz="1400" b="0">
                  <a:effectLst/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795362"/>
        <c:crosses val="autoZero"/>
        <c:crossBetween val="midCat"/>
      </c:valAx>
      <c:valAx>
        <c:axId val="16187953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>
                    <a:latin typeface="Calibri" panose="020F0502020204030204" pitchFamily="34" charset="0"/>
                    <a:cs typeface="Calibri" panose="020F0502020204030204" pitchFamily="34" charset="0"/>
                  </a:rPr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141497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500" b="0" i="0" u="none" strike="noStrike" kern="1200" baseline="0">
                <a:solidFill>
                  <a:srgbClr val="757575"/>
                </a:solidFill>
                <a:latin typeface="serif"/>
                <a:ea typeface="+mn-ea"/>
                <a:cs typeface="+mn-cs"/>
              </a:defRPr>
            </a:pPr>
            <a:r>
              <a:rPr lang="pl-PL" sz="1500" b="0">
                <a:solidFill>
                  <a:srgbClr val="757575"/>
                </a:solidFill>
                <a:latin typeface="serif"/>
              </a:rPr>
              <a:t>wykres zależności napięcia termoelektrycznego od różnicy temperatur </a:t>
            </a:r>
            <a:r>
              <a:rPr lang="pl-PL" sz="1500" b="0" i="0" u="none" strike="noStrike" baseline="0"/>
              <a:t>między spojeniami modułu termoelektrycznego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500" b="0" i="0" u="none" strike="noStrike" kern="1200" baseline="0">
              <a:solidFill>
                <a:srgbClr val="757575"/>
              </a:solidFill>
              <a:latin typeface="serif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moc 1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Arkusz1!$I$13:$I$20</c:f>
                <c:numCache>
                  <c:formatCode>General</c:formatCode>
                  <c:ptCount val="8"/>
                  <c:pt idx="0">
                    <c:v>1.7161657845324853E-6</c:v>
                  </c:pt>
                  <c:pt idx="1">
                    <c:v>6.2801059981226633E-6</c:v>
                  </c:pt>
                  <c:pt idx="2">
                    <c:v>3.7578733265607242E-5</c:v>
                  </c:pt>
                  <c:pt idx="3">
                    <c:v>1.6884079146983451E-4</c:v>
                  </c:pt>
                  <c:pt idx="4">
                    <c:v>5.2968623467252991E-4</c:v>
                  </c:pt>
                  <c:pt idx="5">
                    <c:v>1.4309370905119406E-3</c:v>
                  </c:pt>
                  <c:pt idx="6">
                    <c:v>3.0763657940056839E-3</c:v>
                  </c:pt>
                  <c:pt idx="7">
                    <c:v>5.8370035977426829E-3</c:v>
                  </c:pt>
                </c:numCache>
              </c:numRef>
            </c:plus>
            <c:minus>
              <c:numRef>
                <c:f>Arkusz1!$I$13:$I$20</c:f>
                <c:numCache>
                  <c:formatCode>General</c:formatCode>
                  <c:ptCount val="8"/>
                  <c:pt idx="0">
                    <c:v>1.7161657845324853E-6</c:v>
                  </c:pt>
                  <c:pt idx="1">
                    <c:v>6.2801059981226633E-6</c:v>
                  </c:pt>
                  <c:pt idx="2">
                    <c:v>3.7578733265607242E-5</c:v>
                  </c:pt>
                  <c:pt idx="3">
                    <c:v>1.6884079146983451E-4</c:v>
                  </c:pt>
                  <c:pt idx="4">
                    <c:v>5.2968623467252991E-4</c:v>
                  </c:pt>
                  <c:pt idx="5">
                    <c:v>1.4309370905119406E-3</c:v>
                  </c:pt>
                  <c:pt idx="6">
                    <c:v>3.0763657940056839E-3</c:v>
                  </c:pt>
                  <c:pt idx="7">
                    <c:v>5.8370035977426829E-3</c:v>
                  </c:pt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Arkusz1!$H$13:$H$20</c:f>
              <c:numCache>
                <c:formatCode>General</c:formatCode>
                <c:ptCount val="8"/>
                <c:pt idx="0">
                  <c:v>3.3333333333333333E-6</c:v>
                </c:pt>
                <c:pt idx="1">
                  <c:v>3.5208333333333333E-5</c:v>
                </c:pt>
                <c:pt idx="2">
                  <c:v>4.21875E-4</c:v>
                </c:pt>
                <c:pt idx="3">
                  <c:v>2.2102083333333331E-3</c:v>
                </c:pt>
                <c:pt idx="4">
                  <c:v>7.2075000000000004E-3</c:v>
                </c:pt>
                <c:pt idx="5">
                  <c:v>1.9763333333333334E-2</c:v>
                </c:pt>
                <c:pt idx="6">
                  <c:v>4.2751875000000002E-2</c:v>
                </c:pt>
                <c:pt idx="7">
                  <c:v>8.1380208333333343E-2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0A-48D4-B382-97864E053C36}"/>
            </c:ext>
          </c:extLst>
        </c:ser>
        <c:ser>
          <c:idx val="2"/>
          <c:order val="2"/>
          <c:tx>
            <c:v>moc 2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Arkusz1!$F$13:$F$20</c:f>
              <c:numCache>
                <c:formatCode>General</c:formatCode>
                <c:ptCount val="8"/>
                <c:pt idx="0">
                  <c:v>0.19999999999999929</c:v>
                </c:pt>
                <c:pt idx="1">
                  <c:v>0.5</c:v>
                </c:pt>
                <c:pt idx="2">
                  <c:v>1.3000000000000007</c:v>
                </c:pt>
                <c:pt idx="3">
                  <c:v>3.0999999999999979</c:v>
                </c:pt>
                <c:pt idx="4">
                  <c:v>5.5999999999999979</c:v>
                </c:pt>
                <c:pt idx="5">
                  <c:v>9.2999999999999972</c:v>
                </c:pt>
                <c:pt idx="6">
                  <c:v>13.600000000000001</c:v>
                </c:pt>
                <c:pt idx="7">
                  <c:v>18.699999999999996</c:v>
                </c:pt>
              </c:numCache>
            </c:numRef>
          </c:xVal>
          <c:yVal>
            <c:numRef>
              <c:f>Arkusz1!$J$13:$J$20</c:f>
              <c:numCache>
                <c:formatCode>General</c:formatCode>
                <c:ptCount val="8"/>
                <c:pt idx="0">
                  <c:v>1.8422766754919676E-5</c:v>
                </c:pt>
                <c:pt idx="1">
                  <c:v>1.1514229221824876E-4</c:v>
                </c:pt>
                <c:pt idx="2">
                  <c:v>7.7836189539536255E-4</c:v>
                </c:pt>
                <c:pt idx="3">
                  <c:v>4.4260697128694773E-3</c:v>
                </c:pt>
                <c:pt idx="4">
                  <c:v>1.4443449135857116E-2</c:v>
                </c:pt>
                <c:pt idx="5">
                  <c:v>3.9834627415825316E-2</c:v>
                </c:pt>
                <c:pt idx="6">
                  <c:v>8.5186873474749195E-2</c:v>
                </c:pt>
                <c:pt idx="7">
                  <c:v>0.16105643266319758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0A-48D4-B382-97864E05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14978"/>
        <c:axId val="161879536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Napięcie</c:v>
                </c:tx>
                <c:spPr>
                  <a:ln w="19050" cap="rnd" cmpd="sng" algn="ctr">
                    <a:noFill/>
                    <a:prstDash val="solid"/>
                    <a:round/>
                  </a:ln>
                  <a:effectLst/>
                </c:spPr>
                <c:marker>
                  <c:spPr>
                    <a:solidFill>
                      <a:schemeClr val="accent2"/>
                    </a:solidFill>
                    <a:ln w="6350" cap="flat" cmpd="sng" algn="ctr">
                      <a:solidFill>
                        <a:schemeClr val="accent2"/>
                      </a:solidFill>
                      <a:prstDash val="solid"/>
                      <a:round/>
                    </a:ln>
                    <a:effectLst/>
                  </c:spPr>
                </c:marker>
                <c:trendline>
                  <c:spPr>
                    <a:ln w="6350" cap="rnd" cmpd="sng" algn="ctr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prstDash val="dash"/>
                      <a:round/>
                    </a:ln>
                    <a:effectLst/>
                  </c:spPr>
                  <c:trendlineType val="linear"/>
                  <c:intercept val="0"/>
                  <c:dispRSqr val="0"/>
                  <c:dispEq val="0"/>
                </c:trendline>
                <c:trendline>
                  <c:name>regresja liniowa</c:name>
                  <c:spPr>
                    <a:ln w="6350" cap="rnd" cmpd="sng" algn="ctr">
                      <a:solidFill>
                        <a:schemeClr val="accent2"/>
                      </a:solidFill>
                      <a:prstDash val="dash"/>
                      <a:round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layout>
                      <c:manualLayout>
                        <c:x val="5.8435345581802273E-2"/>
                        <c:y val="0.1478152966728215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1000" b="0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pl-PL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Arkusz1!$F$3:$F$10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9.9999999999997868E-2</c:v>
                      </c:pt>
                      <c:pt idx="1">
                        <c:v>0.59999999999999787</c:v>
                      </c:pt>
                      <c:pt idx="2">
                        <c:v>1.5</c:v>
                      </c:pt>
                      <c:pt idx="3">
                        <c:v>3.5</c:v>
                      </c:pt>
                      <c:pt idx="4">
                        <c:v>6</c:v>
                      </c:pt>
                      <c:pt idx="5">
                        <c:v>10.400000000000002</c:v>
                      </c:pt>
                      <c:pt idx="6">
                        <c:v>15.2</c:v>
                      </c:pt>
                      <c:pt idx="7">
                        <c:v>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Arkusz1!$E$3:$E$10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6.0000000000000001E-3</c:v>
                      </c:pt>
                      <c:pt idx="1">
                        <c:v>2.1999999999999999E-2</c:v>
                      </c:pt>
                      <c:pt idx="2">
                        <c:v>7.2999999999999995E-2</c:v>
                      </c:pt>
                      <c:pt idx="3">
                        <c:v>0.161</c:v>
                      </c:pt>
                      <c:pt idx="4">
                        <c:v>0.28399999999999997</c:v>
                      </c:pt>
                      <c:pt idx="5">
                        <c:v>0.48</c:v>
                      </c:pt>
                      <c:pt idx="6">
                        <c:v>0.70899999999999996</c:v>
                      </c:pt>
                      <c:pt idx="7">
                        <c:v>0.996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80A-48D4-B382-97864E053C36}"/>
                  </c:ext>
                </c:extLst>
              </c15:ser>
            </c15:filteredScatterSeries>
          </c:ext>
        </c:extLst>
      </c:scatterChart>
      <c:valAx>
        <c:axId val="128141497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>
                    <a:effectLst/>
                  </a:rPr>
                  <a:t>Δ𝑇</a:t>
                </a:r>
                <a:endParaRPr lang="pl-PL" sz="14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795362"/>
        <c:crosses val="autoZero"/>
        <c:crossBetween val="midCat"/>
      </c:valAx>
      <c:valAx>
        <c:axId val="16187953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/>
                  <a:t>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141497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609600</xdr:colOff>
      <xdr:row>0</xdr:row>
      <xdr:rowOff>1</xdr:rowOff>
    </xdr:from>
    <xdr:ext cx="4333875" cy="243840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828675</xdr:colOff>
      <xdr:row>18</xdr:row>
      <xdr:rowOff>23812</xdr:rowOff>
    </xdr:from>
    <xdr:to>
      <xdr:col>21</xdr:col>
      <xdr:colOff>371475</xdr:colOff>
      <xdr:row>32</xdr:row>
      <xdr:rowOff>4762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7C4FC5C-129B-3A97-100E-267830468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47625</xdr:colOff>
      <xdr:row>22</xdr:row>
      <xdr:rowOff>190500</xdr:rowOff>
    </xdr:from>
    <xdr:ext cx="5715000" cy="3533775"/>
    <xdr:graphicFrame macro="">
      <xdr:nvGraphicFramePr>
        <xdr:cNvPr id="9" name="Chart 1" title="Wykres">
          <a:extLst>
            <a:ext uri="{FF2B5EF4-FFF2-40B4-BE49-F238E27FC236}">
              <a16:creationId xmlns:a16="http://schemas.microsoft.com/office/drawing/2014/main" id="{4935A02A-18E5-4A27-9091-9AE4986D5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16</xdr:col>
      <xdr:colOff>47625</xdr:colOff>
      <xdr:row>0</xdr:row>
      <xdr:rowOff>123825</xdr:rowOff>
    </xdr:from>
    <xdr:to>
      <xdr:col>21</xdr:col>
      <xdr:colOff>428625</xdr:colOff>
      <xdr:row>14</xdr:row>
      <xdr:rowOff>104775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A8AC254B-C66F-482A-9FFB-9B3F9C9C3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638175</xdr:colOff>
      <xdr:row>18</xdr:row>
      <xdr:rowOff>23812</xdr:rowOff>
    </xdr:from>
    <xdr:to>
      <xdr:col>27</xdr:col>
      <xdr:colOff>180975</xdr:colOff>
      <xdr:row>31</xdr:row>
      <xdr:rowOff>14287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DAD1BEB5-434D-4BC1-3824-6289B61F8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152400</xdr:colOff>
      <xdr:row>35</xdr:row>
      <xdr:rowOff>80962</xdr:rowOff>
    </xdr:from>
    <xdr:to>
      <xdr:col>5</xdr:col>
      <xdr:colOff>533400</xdr:colOff>
      <xdr:row>49</xdr:row>
      <xdr:rowOff>23812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23A30E5-CE3D-722B-5E15-2974340AD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12</xdr:col>
      <xdr:colOff>685800</xdr:colOff>
      <xdr:row>63</xdr:row>
      <xdr:rowOff>133350</xdr:rowOff>
    </xdr:to>
    <xdr:graphicFrame macro="">
      <xdr:nvGraphicFramePr>
        <xdr:cNvPr id="6" name="Wykres 5" title="Wykres">
          <a:extLst>
            <a:ext uri="{FF2B5EF4-FFF2-40B4-BE49-F238E27FC236}">
              <a16:creationId xmlns:a16="http://schemas.microsoft.com/office/drawing/2014/main" id="{4935A02A-18E5-4A27-9091-9AE4986D5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15</xdr:col>
      <xdr:colOff>0</xdr:colOff>
      <xdr:row>47</xdr:row>
      <xdr:rowOff>0</xdr:rowOff>
    </xdr:from>
    <xdr:ext cx="5715000" cy="3533775"/>
    <xdr:graphicFrame macro="">
      <xdr:nvGraphicFramePr>
        <xdr:cNvPr id="7" name="Chart 1" title="Wykres">
          <a:extLst>
            <a:ext uri="{FF2B5EF4-FFF2-40B4-BE49-F238E27FC236}">
              <a16:creationId xmlns:a16="http://schemas.microsoft.com/office/drawing/2014/main" id="{D080BB88-2463-4CA7-A915-4F1CF4CD9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5</xdr:col>
      <xdr:colOff>400050</xdr:colOff>
      <xdr:row>1</xdr:row>
      <xdr:rowOff>47625</xdr:rowOff>
    </xdr:from>
    <xdr:ext cx="5581650" cy="3400425"/>
    <xdr:graphicFrame macro="">
      <xdr:nvGraphicFramePr>
        <xdr:cNvPr id="13" name="Chart 1" title="Wykres">
          <a:extLst>
            <a:ext uri="{FF2B5EF4-FFF2-40B4-BE49-F238E27FC236}">
              <a16:creationId xmlns:a16="http://schemas.microsoft.com/office/drawing/2014/main" id="{69F37F25-03E2-4BE4-A36D-5AC860DA1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E014-1AAE-46A3-9FE4-4ACA5C8512E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5"/>
  <sheetViews>
    <sheetView tabSelected="1" topLeftCell="C1" zoomScaleNormal="100" workbookViewId="0">
      <selection activeCell="H3" sqref="H3"/>
    </sheetView>
  </sheetViews>
  <sheetFormatPr defaultColWidth="12.5703125" defaultRowHeight="15.75" customHeight="1" x14ac:dyDescent="0.2"/>
  <sheetData>
    <row r="1" spans="1:24" ht="12.75" x14ac:dyDescent="0.2">
      <c r="A1" s="1" t="s">
        <v>0</v>
      </c>
    </row>
    <row r="2" spans="1:24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8</v>
      </c>
      <c r="G2" s="5" t="s">
        <v>13</v>
      </c>
    </row>
    <row r="3" spans="1:24" ht="12.75" x14ac:dyDescent="0.2">
      <c r="A3" s="1">
        <v>1</v>
      </c>
      <c r="B3" s="1">
        <v>21.2</v>
      </c>
      <c r="C3" s="1">
        <v>21.1</v>
      </c>
      <c r="D3" s="1">
        <v>0</v>
      </c>
      <c r="E3" s="1">
        <v>6.0000000000000001E-3</v>
      </c>
      <c r="F3" s="1">
        <f t="shared" ref="F3:F10" si="0">B3-C3</f>
        <v>9.9999999999997868E-2</v>
      </c>
      <c r="G3">
        <f xml:space="preserve"> 0.005*E3 + 0.001</f>
        <v>1.0300000000000001E-3</v>
      </c>
      <c r="W3">
        <v>2</v>
      </c>
      <c r="X3">
        <v>4.0999999999999996</v>
      </c>
    </row>
    <row r="4" spans="1:24" ht="12.75" x14ac:dyDescent="0.2">
      <c r="A4" s="1">
        <v>2</v>
      </c>
      <c r="B4" s="1">
        <v>21.9</v>
      </c>
      <c r="C4" s="1">
        <v>21.3</v>
      </c>
      <c r="D4" s="1">
        <v>0.3</v>
      </c>
      <c r="E4" s="1">
        <v>2.1999999999999999E-2</v>
      </c>
      <c r="F4" s="1">
        <f t="shared" si="0"/>
        <v>0.59999999999999787</v>
      </c>
      <c r="G4">
        <f t="shared" ref="G4:G10" si="1" xml:space="preserve"> 0.005*E4 + 0.001</f>
        <v>1.1100000000000001E-3</v>
      </c>
      <c r="W4">
        <v>3</v>
      </c>
      <c r="X4">
        <v>5.9</v>
      </c>
    </row>
    <row r="5" spans="1:24" ht="12.75" x14ac:dyDescent="0.2">
      <c r="A5" s="1">
        <v>3</v>
      </c>
      <c r="B5" s="1">
        <v>23.4</v>
      </c>
      <c r="C5" s="1">
        <v>21.9</v>
      </c>
      <c r="D5" s="1">
        <v>0.6</v>
      </c>
      <c r="E5" s="1">
        <v>7.2999999999999995E-2</v>
      </c>
      <c r="F5" s="1">
        <f t="shared" si="0"/>
        <v>1.5</v>
      </c>
      <c r="G5">
        <f t="shared" si="1"/>
        <v>1.3649999999999999E-3</v>
      </c>
      <c r="W5">
        <v>4</v>
      </c>
      <c r="X5">
        <v>8</v>
      </c>
    </row>
    <row r="6" spans="1:24" ht="12.75" x14ac:dyDescent="0.2">
      <c r="A6" s="1">
        <v>4</v>
      </c>
      <c r="B6" s="1">
        <v>26.3</v>
      </c>
      <c r="C6" s="1">
        <v>22.8</v>
      </c>
      <c r="D6" s="1">
        <v>0.9</v>
      </c>
      <c r="E6" s="1">
        <v>0.161</v>
      </c>
      <c r="F6" s="1">
        <f t="shared" si="0"/>
        <v>3.5</v>
      </c>
      <c r="G6">
        <f t="shared" si="1"/>
        <v>1.8050000000000002E-3</v>
      </c>
      <c r="W6">
        <v>5</v>
      </c>
      <c r="X6">
        <v>9.9</v>
      </c>
    </row>
    <row r="7" spans="1:24" ht="12.75" x14ac:dyDescent="0.2">
      <c r="A7" s="1">
        <v>5</v>
      </c>
      <c r="B7" s="1">
        <v>30.1</v>
      </c>
      <c r="C7" s="1">
        <v>24.1</v>
      </c>
      <c r="D7" s="1">
        <v>1.2</v>
      </c>
      <c r="E7" s="1">
        <v>0.28399999999999997</v>
      </c>
      <c r="F7" s="1">
        <f t="shared" si="0"/>
        <v>6</v>
      </c>
      <c r="G7">
        <f t="shared" si="1"/>
        <v>2.4199999999999998E-3</v>
      </c>
      <c r="W7">
        <v>6</v>
      </c>
      <c r="X7">
        <v>12.1</v>
      </c>
    </row>
    <row r="8" spans="1:24" ht="12.75" x14ac:dyDescent="0.2">
      <c r="A8" s="1">
        <v>6</v>
      </c>
      <c r="B8" s="1">
        <v>36.6</v>
      </c>
      <c r="C8" s="1">
        <v>26.2</v>
      </c>
      <c r="D8" s="1">
        <v>1.5</v>
      </c>
      <c r="E8" s="1">
        <v>0.48</v>
      </c>
      <c r="F8" s="1">
        <f t="shared" si="0"/>
        <v>10.400000000000002</v>
      </c>
      <c r="G8">
        <f t="shared" si="1"/>
        <v>3.3999999999999998E-3</v>
      </c>
    </row>
    <row r="9" spans="1:24" ht="12.75" x14ac:dyDescent="0.2">
      <c r="A9" s="1">
        <v>7</v>
      </c>
      <c r="B9" s="1">
        <v>43.9</v>
      </c>
      <c r="C9" s="1">
        <v>28.7</v>
      </c>
      <c r="D9" s="1">
        <v>1.8</v>
      </c>
      <c r="E9" s="1">
        <v>0.70899999999999996</v>
      </c>
      <c r="F9" s="1">
        <f t="shared" si="0"/>
        <v>15.2</v>
      </c>
      <c r="G9">
        <f t="shared" si="1"/>
        <v>4.5450000000000004E-3</v>
      </c>
      <c r="W9" cm="1">
        <f t="array" ref="W9:X13">LINEST(X3:X7,W3:W7,0,1)</f>
        <v>2</v>
      </c>
      <c r="X9">
        <v>0</v>
      </c>
    </row>
    <row r="10" spans="1:24" ht="12.75" x14ac:dyDescent="0.2">
      <c r="A10" s="1">
        <v>8</v>
      </c>
      <c r="B10" s="1">
        <v>52.6</v>
      </c>
      <c r="C10" s="1">
        <v>31.6</v>
      </c>
      <c r="D10" s="1">
        <v>2.1</v>
      </c>
      <c r="E10" s="1">
        <v>0.996</v>
      </c>
      <c r="F10" s="1">
        <f t="shared" si="0"/>
        <v>21</v>
      </c>
      <c r="G10">
        <f t="shared" si="1"/>
        <v>5.9800000000000001E-3</v>
      </c>
      <c r="W10">
        <v>1.0540925533894539E-2</v>
      </c>
      <c r="X10" t="e">
        <v>#N/A</v>
      </c>
    </row>
    <row r="11" spans="1:24" ht="12.75" x14ac:dyDescent="0.2">
      <c r="A11" s="1" t="s">
        <v>6</v>
      </c>
      <c r="B11" s="1" t="s">
        <v>7</v>
      </c>
      <c r="E11" s="1"/>
      <c r="W11">
        <v>0.99988890123319629</v>
      </c>
      <c r="X11">
        <v>9.9999999999999437E-2</v>
      </c>
    </row>
    <row r="12" spans="1:24" ht="12.75" x14ac:dyDescent="0.2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8</v>
      </c>
      <c r="G12" s="3" t="s">
        <v>9</v>
      </c>
      <c r="H12" s="3" t="s">
        <v>10</v>
      </c>
      <c r="I12" s="3" t="s">
        <v>11</v>
      </c>
      <c r="J12" s="5" t="s">
        <v>14</v>
      </c>
      <c r="W12">
        <v>36000.0000000004</v>
      </c>
      <c r="X12">
        <v>4</v>
      </c>
    </row>
    <row r="13" spans="1:24" ht="12.75" x14ac:dyDescent="0.2">
      <c r="A13" s="1">
        <v>1</v>
      </c>
      <c r="B13" s="1">
        <v>25.8</v>
      </c>
      <c r="C13" s="1">
        <v>25.6</v>
      </c>
      <c r="D13" s="1">
        <v>0</v>
      </c>
      <c r="E13" s="1">
        <v>4.0000000000000001E-3</v>
      </c>
      <c r="F13" s="1">
        <f t="shared" ref="F13:F20" si="2">B13-C13</f>
        <v>0.19999999999999929</v>
      </c>
      <c r="G13">
        <f>E13^2</f>
        <v>1.5999999999999999E-5</v>
      </c>
      <c r="H13">
        <f>G13/4.8</f>
        <v>3.3333333333333333E-6</v>
      </c>
      <c r="I13">
        <f>SQRT((2*E13/4.8*(0.005*E13+0.001))^2+(G13/(4.8)^2*(0.008*4.8+0.3))^2)</f>
        <v>1.7161657845324853E-6</v>
      </c>
      <c r="J13" s="5">
        <f>(($Q$16*F13)^2)/4.8</f>
        <v>1.8422766754919676E-5</v>
      </c>
      <c r="W13">
        <v>359.99999999999994</v>
      </c>
      <c r="X13">
        <v>3.999999999999955E-2</v>
      </c>
    </row>
    <row r="14" spans="1:24" ht="12.75" x14ac:dyDescent="0.2">
      <c r="A14" s="1">
        <v>2</v>
      </c>
      <c r="B14" s="1">
        <v>26</v>
      </c>
      <c r="C14" s="1">
        <v>25.5</v>
      </c>
      <c r="D14" s="1">
        <v>0.3</v>
      </c>
      <c r="E14" s="1">
        <v>1.2999999999999999E-2</v>
      </c>
      <c r="F14" s="1">
        <f t="shared" si="2"/>
        <v>0.5</v>
      </c>
      <c r="G14">
        <f t="shared" ref="G14:G20" si="3">E14^2</f>
        <v>1.6899999999999999E-4</v>
      </c>
      <c r="H14">
        <f t="shared" ref="H14:H20" si="4">G14/4.8</f>
        <v>3.5208333333333333E-5</v>
      </c>
      <c r="I14">
        <f t="shared" ref="I14:I20" si="5">SQRT((2*E14/4.8*(0.005*E14+0.001))^2+(G14/(4.8)^2*(0.008*4.8+0.3))^2)</f>
        <v>6.2801059981226633E-6</v>
      </c>
      <c r="J14" s="5">
        <f t="shared" ref="J14:J20" si="6">(($Q$16*F14)^2)/4.8</f>
        <v>1.1514229221824876E-4</v>
      </c>
    </row>
    <row r="15" spans="1:24" ht="12.75" x14ac:dyDescent="0.2">
      <c r="A15" s="1">
        <v>3</v>
      </c>
      <c r="B15" s="1">
        <v>27.2</v>
      </c>
      <c r="C15" s="1">
        <v>25.9</v>
      </c>
      <c r="D15" s="1">
        <v>0.6</v>
      </c>
      <c r="E15" s="1">
        <v>4.4999999999999998E-2</v>
      </c>
      <c r="F15" s="1">
        <f t="shared" si="2"/>
        <v>1.3000000000000007</v>
      </c>
      <c r="G15">
        <f t="shared" si="3"/>
        <v>2.0249999999999999E-3</v>
      </c>
      <c r="H15">
        <f t="shared" si="4"/>
        <v>4.21875E-4</v>
      </c>
      <c r="I15">
        <f t="shared" si="5"/>
        <v>3.7578733265607242E-5</v>
      </c>
      <c r="J15" s="5">
        <f t="shared" si="6"/>
        <v>7.7836189539536255E-4</v>
      </c>
    </row>
    <row r="16" spans="1:24" ht="12.75" x14ac:dyDescent="0.2">
      <c r="A16" s="1">
        <v>4</v>
      </c>
      <c r="B16" s="1">
        <v>29.7</v>
      </c>
      <c r="C16" s="1">
        <v>26.6</v>
      </c>
      <c r="D16" s="1">
        <v>0.9</v>
      </c>
      <c r="E16" s="1">
        <v>0.10299999999999999</v>
      </c>
      <c r="F16" s="1">
        <f t="shared" si="2"/>
        <v>3.0999999999999979</v>
      </c>
      <c r="G16">
        <f t="shared" si="3"/>
        <v>1.0608999999999999E-2</v>
      </c>
      <c r="H16">
        <f t="shared" si="4"/>
        <v>2.2102083333333331E-3</v>
      </c>
      <c r="I16">
        <f t="shared" si="5"/>
        <v>1.6884079146983451E-4</v>
      </c>
      <c r="J16" s="5">
        <f t="shared" si="6"/>
        <v>4.4260697128694773E-3</v>
      </c>
      <c r="Q16">
        <f t="array" ref="Q16:R17">LINEST(E3:E10,F3:F10,0,1)</f>
        <v>4.7018422034245007E-2</v>
      </c>
      <c r="R16">
        <v>0</v>
      </c>
    </row>
    <row r="17" spans="1:18" ht="12.75" x14ac:dyDescent="0.2">
      <c r="A17" s="1">
        <v>5</v>
      </c>
      <c r="B17" s="1">
        <v>33.4</v>
      </c>
      <c r="C17" s="1">
        <v>27.8</v>
      </c>
      <c r="D17" s="1">
        <v>1.2</v>
      </c>
      <c r="E17" s="1">
        <v>0.186</v>
      </c>
      <c r="F17" s="1">
        <f t="shared" si="2"/>
        <v>5.5999999999999979</v>
      </c>
      <c r="G17">
        <f t="shared" si="3"/>
        <v>3.4596000000000002E-2</v>
      </c>
      <c r="H17">
        <f t="shared" si="4"/>
        <v>7.2075000000000004E-3</v>
      </c>
      <c r="I17">
        <f t="shared" si="5"/>
        <v>5.2968623467252991E-4</v>
      </c>
      <c r="J17" s="5">
        <f t="shared" si="6"/>
        <v>1.4443449135857116E-2</v>
      </c>
      <c r="Q17">
        <v>2.0727979687074657E-4</v>
      </c>
      <c r="R17" t="e">
        <v>#N/A</v>
      </c>
    </row>
    <row r="18" spans="1:18" ht="12.75" x14ac:dyDescent="0.2">
      <c r="A18" s="1">
        <v>6</v>
      </c>
      <c r="B18" s="1">
        <v>38.799999999999997</v>
      </c>
      <c r="C18" s="1">
        <v>29.5</v>
      </c>
      <c r="D18" s="1">
        <v>1.5</v>
      </c>
      <c r="E18" s="1">
        <v>0.308</v>
      </c>
      <c r="F18" s="1">
        <f t="shared" si="2"/>
        <v>9.2999999999999972</v>
      </c>
      <c r="G18">
        <f t="shared" si="3"/>
        <v>9.4864000000000004E-2</v>
      </c>
      <c r="H18">
        <f t="shared" si="4"/>
        <v>1.9763333333333334E-2</v>
      </c>
      <c r="I18">
        <f t="shared" si="5"/>
        <v>1.4309370905119406E-3</v>
      </c>
      <c r="J18" s="5">
        <f t="shared" si="6"/>
        <v>3.9834627415825316E-2</v>
      </c>
    </row>
    <row r="19" spans="1:18" ht="12.75" x14ac:dyDescent="0.2">
      <c r="A19" s="1">
        <v>7</v>
      </c>
      <c r="B19" s="1">
        <v>45.7</v>
      </c>
      <c r="C19" s="1">
        <v>32.1</v>
      </c>
      <c r="D19" s="1">
        <v>1.8</v>
      </c>
      <c r="E19" s="1">
        <v>0.45300000000000001</v>
      </c>
      <c r="F19" s="1">
        <f t="shared" si="2"/>
        <v>13.600000000000001</v>
      </c>
      <c r="G19">
        <f t="shared" si="3"/>
        <v>0.205209</v>
      </c>
      <c r="H19">
        <f t="shared" si="4"/>
        <v>4.2751875000000002E-2</v>
      </c>
      <c r="I19">
        <f t="shared" si="5"/>
        <v>3.0763657940056839E-3</v>
      </c>
      <c r="J19" s="5">
        <f t="shared" si="6"/>
        <v>8.5186873474749195E-2</v>
      </c>
    </row>
    <row r="20" spans="1:18" ht="12.75" x14ac:dyDescent="0.2">
      <c r="A20" s="1">
        <v>8</v>
      </c>
      <c r="B20" s="1">
        <v>53.9</v>
      </c>
      <c r="C20" s="1">
        <v>35.200000000000003</v>
      </c>
      <c r="D20" s="1">
        <v>2.1</v>
      </c>
      <c r="E20" s="1">
        <v>0.625</v>
      </c>
      <c r="F20" s="1">
        <f t="shared" si="2"/>
        <v>18.699999999999996</v>
      </c>
      <c r="G20">
        <f t="shared" si="3"/>
        <v>0.390625</v>
      </c>
      <c r="H20">
        <f t="shared" si="4"/>
        <v>8.1380208333333343E-2</v>
      </c>
      <c r="I20">
        <f t="shared" si="5"/>
        <v>5.8370035977426829E-3</v>
      </c>
      <c r="J20" s="5">
        <f t="shared" si="6"/>
        <v>0.16105643266319758</v>
      </c>
    </row>
    <row r="22" spans="1:18" ht="15.75" customHeight="1" x14ac:dyDescent="0.2">
      <c r="A22">
        <f>E13^2</f>
        <v>1.5999999999999999E-5</v>
      </c>
      <c r="B22">
        <f>A22/4.8</f>
        <v>3.3333333333333333E-6</v>
      </c>
      <c r="C22" s="1">
        <f>F13</f>
        <v>0.19999999999999929</v>
      </c>
      <c r="E22">
        <f>0.005*E13+0.001</f>
        <v>1.0200000000000001E-3</v>
      </c>
    </row>
    <row r="23" spans="1:18" ht="15.75" customHeight="1" x14ac:dyDescent="0.2">
      <c r="A23">
        <f t="shared" ref="A23:A29" si="7">E14^2</f>
        <v>1.6899999999999999E-4</v>
      </c>
      <c r="B23">
        <f t="shared" ref="B23:B29" si="8">A23/4.8</f>
        <v>3.5208333333333333E-5</v>
      </c>
      <c r="C23" s="1">
        <f t="shared" ref="C23:C29" si="9">F14</f>
        <v>0.5</v>
      </c>
      <c r="E23">
        <f t="shared" ref="E23:E29" si="10">0.005*E14+0.001</f>
        <v>1.065E-3</v>
      </c>
    </row>
    <row r="24" spans="1:18" ht="12.75" x14ac:dyDescent="0.2">
      <c r="A24">
        <f t="shared" si="7"/>
        <v>2.0249999999999999E-3</v>
      </c>
      <c r="B24">
        <f t="shared" si="8"/>
        <v>4.21875E-4</v>
      </c>
      <c r="C24" s="1">
        <f t="shared" si="9"/>
        <v>1.3000000000000007</v>
      </c>
      <c r="E24">
        <f t="shared" si="10"/>
        <v>1.225E-3</v>
      </c>
    </row>
    <row r="25" spans="1:18" ht="15.75" customHeight="1" x14ac:dyDescent="0.2">
      <c r="A25">
        <f t="shared" si="7"/>
        <v>1.0608999999999999E-2</v>
      </c>
      <c r="B25">
        <f t="shared" si="8"/>
        <v>2.2102083333333331E-3</v>
      </c>
      <c r="C25" s="1">
        <f t="shared" si="9"/>
        <v>3.0999999999999979</v>
      </c>
      <c r="E25">
        <f t="shared" si="10"/>
        <v>1.5149999999999999E-3</v>
      </c>
    </row>
    <row r="26" spans="1:18" ht="15.75" customHeight="1" x14ac:dyDescent="0.2">
      <c r="A26">
        <f t="shared" si="7"/>
        <v>3.4596000000000002E-2</v>
      </c>
      <c r="B26">
        <f t="shared" si="8"/>
        <v>7.2075000000000004E-3</v>
      </c>
      <c r="C26" s="1">
        <f t="shared" si="9"/>
        <v>5.5999999999999979</v>
      </c>
      <c r="E26">
        <f t="shared" si="10"/>
        <v>1.9300000000000001E-3</v>
      </c>
    </row>
    <row r="27" spans="1:18" ht="15.75" customHeight="1" x14ac:dyDescent="0.2">
      <c r="A27">
        <f t="shared" si="7"/>
        <v>9.4864000000000004E-2</v>
      </c>
      <c r="B27">
        <f t="shared" si="8"/>
        <v>1.9763333333333334E-2</v>
      </c>
      <c r="C27" s="1">
        <f t="shared" si="9"/>
        <v>9.2999999999999972</v>
      </c>
      <c r="E27">
        <f t="shared" si="10"/>
        <v>2.5399999999999997E-3</v>
      </c>
    </row>
    <row r="28" spans="1:18" ht="15.75" customHeight="1" x14ac:dyDescent="0.2">
      <c r="A28">
        <f t="shared" si="7"/>
        <v>0.205209</v>
      </c>
      <c r="B28">
        <f t="shared" si="8"/>
        <v>4.2751875000000002E-2</v>
      </c>
      <c r="C28" s="1">
        <f t="shared" si="9"/>
        <v>13.600000000000001</v>
      </c>
      <c r="E28">
        <f t="shared" si="10"/>
        <v>3.2650000000000001E-3</v>
      </c>
    </row>
    <row r="29" spans="1:18" ht="15.75" customHeight="1" x14ac:dyDescent="0.2">
      <c r="A29">
        <f t="shared" si="7"/>
        <v>0.390625</v>
      </c>
      <c r="B29">
        <f t="shared" si="8"/>
        <v>8.1380208333333343E-2</v>
      </c>
      <c r="C29" s="1">
        <f t="shared" si="9"/>
        <v>18.699999999999996</v>
      </c>
      <c r="E29">
        <f t="shared" si="10"/>
        <v>4.1250000000000002E-3</v>
      </c>
    </row>
    <row r="34" spans="7:20" ht="15.75" customHeight="1" x14ac:dyDescent="0.2">
      <c r="Q34" cm="1">
        <f t="array" ref="Q34:R38">LINEST(E13:E20,F13:F20,0,1)</f>
        <v>3.3337951181315793E-2</v>
      </c>
      <c r="R34">
        <v>0</v>
      </c>
      <c r="S34" cm="1">
        <f t="array" ref="S34:T38">LINEST(E13:E20,F13:F20,0,1)</f>
        <v>3.3337951181315793E-2</v>
      </c>
      <c r="T34">
        <v>0</v>
      </c>
    </row>
    <row r="35" spans="7:20" ht="15.75" customHeight="1" x14ac:dyDescent="0.2">
      <c r="Q35">
        <v>8.1349746366475537E-5</v>
      </c>
      <c r="R35" t="e">
        <v>#N/A</v>
      </c>
      <c r="S35">
        <v>8.1349746366475537E-5</v>
      </c>
      <c r="T35" t="e">
        <v>#N/A</v>
      </c>
    </row>
    <row r="36" spans="7:20" ht="15.75" customHeight="1" x14ac:dyDescent="0.2">
      <c r="Q36">
        <v>0.99995832126466089</v>
      </c>
      <c r="R36">
        <v>2.0963783865547607E-3</v>
      </c>
      <c r="S36">
        <v>0.99995832126466089</v>
      </c>
      <c r="T36">
        <v>2.0963783865547607E-3</v>
      </c>
    </row>
    <row r="37" spans="7:20" ht="15.75" customHeight="1" x14ac:dyDescent="0.2">
      <c r="Q37">
        <v>167944.35320348424</v>
      </c>
      <c r="R37">
        <v>7</v>
      </c>
      <c r="S37">
        <v>167944.35320348424</v>
      </c>
      <c r="T37">
        <v>7</v>
      </c>
    </row>
    <row r="38" spans="7:20" ht="15.75" customHeight="1" x14ac:dyDescent="0.2">
      <c r="Q38">
        <v>0.73808223638362269</v>
      </c>
      <c r="R38">
        <v>3.0763616377297587E-5</v>
      </c>
      <c r="S38">
        <v>0.73808223638362269</v>
      </c>
      <c r="T38">
        <v>3.0763616377297587E-5</v>
      </c>
    </row>
    <row r="45" spans="7:20" ht="15.75" customHeight="1" x14ac:dyDescent="0.2">
      <c r="G45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Nowacka</dc:creator>
  <cp:lastModifiedBy>Maria Nowacka (275981)</cp:lastModifiedBy>
  <dcterms:created xsi:type="dcterms:W3CDTF">2024-03-10T01:26:38Z</dcterms:created>
  <dcterms:modified xsi:type="dcterms:W3CDTF">2024-03-14T03:28:14Z</dcterms:modified>
</cp:coreProperties>
</file>