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<sst xmlns="http://schemas.openxmlformats.org/spreadsheetml/2006/main" count="43" uniqueCount="39">
  <si>
    <t>lp</t>
  </si>
  <si>
    <r>
      <rPr>
        <rFont val="Arial"/>
        <color rgb="FF000000"/>
        <sz val="9.0"/>
      </rPr>
      <t>φ</t>
    </r>
    <r>
      <rPr>
        <rFont val="Arial"/>
        <color rgb="FF000000"/>
        <sz val="7.0"/>
      </rPr>
      <t>w [mm = 10^-3 m]</t>
    </r>
  </si>
  <si>
    <r>
      <rPr>
        <rFont val="Arial"/>
        <color theme="1"/>
      </rPr>
      <t>∆</t>
    </r>
    <r>
      <rPr>
        <rFont val="Arial"/>
        <color theme="1"/>
        <sz val="8.0"/>
      </rPr>
      <t>p</t>
    </r>
    <r>
      <rPr>
        <rFont val="Arial"/>
        <color theme="1"/>
      </rPr>
      <t>φ</t>
    </r>
    <r>
      <rPr>
        <rFont val="Arial"/>
        <color theme="1"/>
        <sz val="7.0"/>
      </rPr>
      <t>w [mm]</t>
    </r>
  </si>
  <si>
    <r>
      <rPr>
        <rFont val="Arial"/>
        <color rgb="FF000000"/>
        <sz val="9.0"/>
      </rPr>
      <t>φ</t>
    </r>
    <r>
      <rPr>
        <rFont val="Arial"/>
        <color rgb="FF000000"/>
        <sz val="7.0"/>
      </rPr>
      <t xml:space="preserve">z </t>
    </r>
    <r>
      <rPr>
        <rFont val="Arial"/>
        <color rgb="FF000000"/>
        <sz val="8.0"/>
      </rPr>
      <t xml:space="preserve"> [mm = 10^-3 m]</t>
    </r>
  </si>
  <si>
    <r>
      <rPr>
        <rFont val="Arial"/>
        <color rgb="FF000000"/>
        <sz val="9.0"/>
      </rPr>
      <t>∆</t>
    </r>
    <r>
      <rPr>
        <rFont val="Arial"/>
        <color rgb="FF000000"/>
        <sz val="7.0"/>
      </rPr>
      <t>p</t>
    </r>
    <r>
      <rPr>
        <rFont val="Arial"/>
        <color rgb="FF000000"/>
        <sz val="9.0"/>
      </rPr>
      <t>φ</t>
    </r>
    <r>
      <rPr>
        <rFont val="Arial"/>
        <color rgb="FF000000"/>
        <sz val="7.0"/>
      </rPr>
      <t>z [mm]</t>
    </r>
  </si>
  <si>
    <t>h [mm]</t>
  </si>
  <si>
    <r>
      <rPr>
        <rFont val="Arial"/>
        <color theme="1"/>
      </rPr>
      <t>∆</t>
    </r>
    <r>
      <rPr>
        <rFont val="Arial"/>
        <color theme="1"/>
        <sz val="8.0"/>
      </rPr>
      <t>p</t>
    </r>
    <r>
      <rPr>
        <rFont val="Arial"/>
        <color theme="1"/>
      </rPr>
      <t>h</t>
    </r>
  </si>
  <si>
    <t>m [g]</t>
  </si>
  <si>
    <r>
      <rPr>
        <rFont val="Arial"/>
        <color theme="1"/>
      </rPr>
      <t>∆</t>
    </r>
    <r>
      <rPr>
        <rFont val="Arial"/>
        <color theme="1"/>
        <sz val="8.0"/>
      </rPr>
      <t>pm [g]</t>
    </r>
  </si>
  <si>
    <t>1.</t>
  </si>
  <si>
    <t>2.</t>
  </si>
  <si>
    <t>3.</t>
  </si>
  <si>
    <t>4.</t>
  </si>
  <si>
    <t>5.</t>
  </si>
  <si>
    <t>wartości średnie</t>
  </si>
  <si>
    <t>niepewność pomiarowa</t>
  </si>
  <si>
    <t>niepewności średnie</t>
  </si>
  <si>
    <t>typ  a</t>
  </si>
  <si>
    <t>niepewność typu a</t>
  </si>
  <si>
    <t>niepewność typu b</t>
  </si>
  <si>
    <t>typ b</t>
  </si>
  <si>
    <t>ρ = m / V</t>
  </si>
  <si>
    <t>(wartości średnie ale excell nie współpracuje)</t>
  </si>
  <si>
    <t>niepewność wyniku</t>
  </si>
  <si>
    <r>
      <rPr>
        <rFont val="Arial"/>
        <color theme="1"/>
      </rPr>
      <t>u</t>
    </r>
    <r>
      <rPr>
        <rFont val="Arial"/>
        <color theme="1"/>
        <sz val="7.0"/>
      </rPr>
      <t>c</t>
    </r>
    <r>
      <rPr>
        <rFont val="Arial"/>
        <color theme="1"/>
      </rPr>
      <t>(V) [mm^3]</t>
    </r>
  </si>
  <si>
    <t>[m^3]</t>
  </si>
  <si>
    <r>
      <rPr>
        <rFont val="Arial"/>
        <color theme="1"/>
      </rPr>
      <t>V = πh/4(φ</t>
    </r>
    <r>
      <rPr>
        <rFont val="Arial"/>
        <color theme="1"/>
        <sz val="7.0"/>
      </rPr>
      <t>z</t>
    </r>
    <r>
      <rPr>
        <rFont val="Arial"/>
        <color theme="1"/>
      </rPr>
      <t>^2-φ</t>
    </r>
    <r>
      <rPr>
        <rFont val="Arial"/>
        <color theme="1"/>
        <sz val="8.0"/>
      </rPr>
      <t>w</t>
    </r>
    <r>
      <rPr>
        <rFont val="Arial"/>
        <color theme="1"/>
      </rPr>
      <t>^2)</t>
    </r>
  </si>
  <si>
    <t>mm^3</t>
  </si>
  <si>
    <t>2.7 * 10^(-8)</t>
  </si>
  <si>
    <r>
      <rPr>
        <rFont val="Arial"/>
        <color theme="1"/>
      </rPr>
      <t>u</t>
    </r>
    <r>
      <rPr>
        <rFont val="Arial"/>
        <color theme="1"/>
        <sz val="7.0"/>
      </rPr>
      <t>c</t>
    </r>
    <r>
      <rPr>
        <rFont val="Arial"/>
        <color theme="1"/>
      </rPr>
      <t>(ρ) [mm^3]</t>
    </r>
  </si>
  <si>
    <t>5,9*10^-5</t>
  </si>
  <si>
    <t>5,9*10</t>
  </si>
  <si>
    <t>ρ</t>
  </si>
  <si>
    <t>g/mm</t>
  </si>
  <si>
    <t>g/mm^3</t>
  </si>
  <si>
    <t>kg/m^3</t>
  </si>
  <si>
    <t xml:space="preserve">2,711*10^3 </t>
  </si>
  <si>
    <t xml:space="preserve"> +/- 5,9*10^1</t>
  </si>
  <si>
    <t>(2,711 +- 0,059)*10^3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</si>
</sst>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</font>
    <font>
      <sz val="10.0"/>
      <color rgb="FF000000"/>
      <name val="Arial"/>
    </font>
    <font>
      <sz val="10.0"/>
      <color rgb="FF000000"/>
      <name val="Lato"/>
    </font>
    <font>
      <sz val="9.0"/>
      <color theme="1"/>
      <name val="Arial"/>
    </font>
    <font>
      <sz val="9.0"/>
      <color rgb="FF000000"/>
      <name val="&quot;Google Sans Mono&quot;"/>
    </font>
    <font>
      <sz val="12.0"/>
      <color theme="1"/>
      <name val="Arial"/>
    </font>
    <font>
      <u/>
      <sz val="9.0"/>
      <color rgb="FF000000"/>
      <name val="&quot;Google Sans Mono&quot;"/>
    </font>
    <font>
      <sz val="12.0"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0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Font="1"/>
    <xf borderId="0" fillId="2" fontId="6" numFmtId="0" xfId="0" applyFont="1"/>
    <xf borderId="0" fillId="2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3" fontId="1" numFmtId="0" xfId="0" applyFill="1" applyFont="1"/>
    <xf borderId="0" fillId="2" fontId="9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quotePrefix="1" borderId="0" fillId="4" fontId="1" numFmtId="0" xfId="0" applyAlignment="1" applyFont="1">
      <alignment readingOrder="0"/>
    </xf>
    <xf borderId="0" fillId="2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5" max="5" width="13.88"/>
    <col customWidth="1" min="6" max="6" width="13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</row>
    <row r="2">
      <c r="A2" s="1" t="s">
        <v>9</v>
      </c>
      <c r="B2" s="3">
        <v>11.85</v>
      </c>
      <c r="C2" s="3">
        <v>0.05</v>
      </c>
      <c r="D2" s="3">
        <v>16.0</v>
      </c>
      <c r="E2" s="3">
        <v>0.01</v>
      </c>
      <c r="F2" s="4">
        <v>22.05</v>
      </c>
      <c r="G2" s="1">
        <v>0.05</v>
      </c>
      <c r="H2" s="1">
        <v>5.17</v>
      </c>
      <c r="I2" s="1">
        <v>0.01</v>
      </c>
    </row>
    <row r="3">
      <c r="A3" s="1" t="s">
        <v>10</v>
      </c>
      <c r="B3" s="3">
        <v>12.0</v>
      </c>
      <c r="C3" s="3">
        <v>0.05</v>
      </c>
      <c r="D3" s="3">
        <v>16.01</v>
      </c>
      <c r="E3" s="3">
        <v>0.01</v>
      </c>
      <c r="F3" s="3">
        <v>22.5</v>
      </c>
      <c r="G3" s="1">
        <v>0.05</v>
      </c>
      <c r="H3" s="1">
        <v>5.41</v>
      </c>
      <c r="I3" s="1">
        <v>0.01</v>
      </c>
    </row>
    <row r="4">
      <c r="A4" s="1" t="s">
        <v>11</v>
      </c>
      <c r="B4" s="3">
        <v>12.0</v>
      </c>
      <c r="C4" s="3">
        <v>0.05</v>
      </c>
      <c r="D4" s="3">
        <v>16.01</v>
      </c>
      <c r="E4" s="3">
        <v>0.01</v>
      </c>
      <c r="F4" s="4">
        <v>22.45</v>
      </c>
      <c r="G4" s="1">
        <v>0.05</v>
      </c>
      <c r="H4" s="1">
        <v>5.7</v>
      </c>
      <c r="I4" s="1">
        <v>0.01</v>
      </c>
    </row>
    <row r="5">
      <c r="A5" s="1" t="s">
        <v>12</v>
      </c>
      <c r="B5" s="3">
        <v>11.75</v>
      </c>
      <c r="C5" s="3">
        <v>0.05</v>
      </c>
      <c r="D5" s="3">
        <v>16.0</v>
      </c>
      <c r="E5" s="3">
        <v>0.01</v>
      </c>
      <c r="F5" s="5">
        <v>22.4</v>
      </c>
      <c r="G5" s="1">
        <v>0.05</v>
      </c>
      <c r="H5" s="1">
        <v>5.49</v>
      </c>
      <c r="I5" s="1">
        <v>0.01</v>
      </c>
    </row>
    <row r="6">
      <c r="A6" s="1" t="s">
        <v>13</v>
      </c>
      <c r="B6" s="3">
        <v>11.8</v>
      </c>
      <c r="C6" s="3">
        <v>0.05</v>
      </c>
      <c r="D6" s="3">
        <v>16.01</v>
      </c>
      <c r="E6" s="3">
        <v>0.01</v>
      </c>
      <c r="F6" s="3">
        <v>22.5</v>
      </c>
      <c r="G6" s="1">
        <v>0.05</v>
      </c>
      <c r="H6" s="1">
        <v>5.64</v>
      </c>
      <c r="I6" s="1">
        <v>0.01</v>
      </c>
    </row>
    <row r="7">
      <c r="A7" s="6" t="s">
        <v>14</v>
      </c>
      <c r="B7" s="7">
        <f>SUM(B2:B6)/5</f>
        <v>11.88</v>
      </c>
      <c r="C7" s="8">
        <f>SQRT(C15^2 + C17^2)</f>
        <v>0.0590197707</v>
      </c>
      <c r="D7" s="7">
        <f>SUM(D2:D6)/5</f>
        <v>16.006</v>
      </c>
      <c r="E7" s="8">
        <f>SQRT(E15^2 + E17^2)</f>
        <v>0.006271629241</v>
      </c>
      <c r="F7" s="7">
        <f>SUM(F2:F6)/5</f>
        <v>22.38</v>
      </c>
      <c r="G7" s="8">
        <f>SQRT(G15^2 + G17^2)</f>
        <v>0.08934950102</v>
      </c>
      <c r="H7" s="7">
        <f>SUM(H2:H6)/5</f>
        <v>5.482</v>
      </c>
      <c r="I7" s="8">
        <f>SQRT(I15^2 + I17^2)</f>
        <v>0.09374077732</v>
      </c>
    </row>
    <row r="8">
      <c r="C8" s="1" t="s">
        <v>15</v>
      </c>
    </row>
    <row r="9">
      <c r="A9" s="1" t="s">
        <v>16</v>
      </c>
    </row>
    <row r="10">
      <c r="A10" s="1" t="s">
        <v>17</v>
      </c>
      <c r="B10" s="7">
        <f t="shared" ref="B10:B14" si="1">(B2-$B$7)^2</f>
        <v>0.0009</v>
      </c>
      <c r="D10" s="7">
        <f t="shared" ref="D10:D14" si="2">(D2-$D$7)^2</f>
        <v>0.000036</v>
      </c>
      <c r="F10" s="7">
        <f t="shared" ref="F10:F14" si="3">(F2-$F$7)^2</f>
        <v>0.1089</v>
      </c>
      <c r="H10" s="7">
        <f t="shared" ref="H10:H14" si="4">(H2-$H$7)^2</f>
        <v>0.097344</v>
      </c>
    </row>
    <row r="11">
      <c r="B11" s="7">
        <f t="shared" si="1"/>
        <v>0.0144</v>
      </c>
      <c r="D11" s="7">
        <f t="shared" si="2"/>
        <v>0.000016</v>
      </c>
      <c r="F11" s="7">
        <f t="shared" si="3"/>
        <v>0.0144</v>
      </c>
      <c r="H11" s="7">
        <f t="shared" si="4"/>
        <v>0.005184</v>
      </c>
    </row>
    <row r="12">
      <c r="B12" s="7">
        <f t="shared" si="1"/>
        <v>0.0144</v>
      </c>
      <c r="D12" s="7">
        <f t="shared" si="2"/>
        <v>0.000016</v>
      </c>
      <c r="F12" s="7">
        <f t="shared" si="3"/>
        <v>0.0049</v>
      </c>
      <c r="H12" s="7">
        <f t="shared" si="4"/>
        <v>0.047524</v>
      </c>
    </row>
    <row r="13">
      <c r="B13" s="7">
        <f t="shared" si="1"/>
        <v>0.0169</v>
      </c>
      <c r="D13" s="7">
        <f t="shared" si="2"/>
        <v>0.000036</v>
      </c>
      <c r="F13" s="7">
        <f t="shared" si="3"/>
        <v>0.0004</v>
      </c>
      <c r="H13" s="7">
        <f t="shared" si="4"/>
        <v>0.000064</v>
      </c>
    </row>
    <row r="14">
      <c r="B14" s="7">
        <f t="shared" si="1"/>
        <v>0.0064</v>
      </c>
      <c r="C14" s="1" t="s">
        <v>18</v>
      </c>
      <c r="D14" s="7">
        <f t="shared" si="2"/>
        <v>0.000016</v>
      </c>
      <c r="F14" s="7">
        <f t="shared" si="3"/>
        <v>0.0144</v>
      </c>
      <c r="H14" s="7">
        <f t="shared" si="4"/>
        <v>0.024964</v>
      </c>
    </row>
    <row r="15">
      <c r="B15" s="7">
        <f>SUM(B10:B14)</f>
        <v>0.053</v>
      </c>
      <c r="C15" s="7">
        <f>SQRT(B15/(5*4))</f>
        <v>0.0514781507</v>
      </c>
      <c r="D15" s="7">
        <f>SUM(D10:D14)</f>
        <v>0.00012</v>
      </c>
      <c r="E15" s="8">
        <f>SQRT(D15/(5*4))</f>
        <v>0.002449489743</v>
      </c>
      <c r="F15" s="7">
        <f>SUM(F10:F14)</f>
        <v>0.143</v>
      </c>
      <c r="G15" s="8">
        <f>SQRT(F15/(5*4))</f>
        <v>0.08455767263</v>
      </c>
      <c r="H15" s="7">
        <f>SUM(H10:H14)</f>
        <v>0.17508</v>
      </c>
      <c r="I15" s="8">
        <f>SQRT(H15/(5*4))</f>
        <v>0.09356281313</v>
      </c>
    </row>
    <row r="16">
      <c r="C16" s="1" t="s">
        <v>19</v>
      </c>
    </row>
    <row r="17">
      <c r="A17" s="1" t="s">
        <v>20</v>
      </c>
      <c r="C17" s="7">
        <f>SQRT(C2^2/3)</f>
        <v>0.02886751346</v>
      </c>
      <c r="E17" s="7">
        <f>SQRT(E2^2/3)</f>
        <v>0.005773502692</v>
      </c>
      <c r="G17" s="7">
        <f>SQRT(G2^2/3)</f>
        <v>0.02886751346</v>
      </c>
      <c r="I17" s="7">
        <f>SQRT(I2^2/3)</f>
        <v>0.005773502692</v>
      </c>
    </row>
    <row r="19">
      <c r="A19" s="9" t="s">
        <v>21</v>
      </c>
      <c r="B19" s="1" t="s">
        <v>22</v>
      </c>
      <c r="E19" s="1" t="s">
        <v>23</v>
      </c>
      <c r="F19" s="1" t="s">
        <v>24</v>
      </c>
      <c r="G19" s="7">
        <f>SQRT((A21*D7*F7*E7/2)^2+(-A21*B7*F7*C7/2)^2+(A21/4*(D7^2-B7^2)*G7)^2)</f>
        <v>26.17639344</v>
      </c>
      <c r="H19" s="7">
        <f>G19*10^-9</f>
        <v>0.00000002617639344</v>
      </c>
      <c r="I19" s="1" t="s">
        <v>25</v>
      </c>
    </row>
    <row r="20">
      <c r="A20" s="1" t="s">
        <v>26</v>
      </c>
      <c r="B20" s="1" t="s">
        <v>27</v>
      </c>
      <c r="H20" s="1" t="s">
        <v>28</v>
      </c>
    </row>
    <row r="21">
      <c r="A21" s="7">
        <f>PI()</f>
        <v>3.141592654</v>
      </c>
      <c r="B21" s="10">
        <f>F7/4*(D7^2-B7^2)*A21</f>
        <v>2022.392333</v>
      </c>
      <c r="C21" s="7">
        <f>B21*10^-9</f>
        <v>0.000002022392333</v>
      </c>
      <c r="D21" s="1" t="s">
        <v>25</v>
      </c>
      <c r="F21" s="1" t="s">
        <v>29</v>
      </c>
      <c r="G21" s="11">
        <f>SQRT((-H7/B21^2*G19)^2+(1/B21*I7)^2)</f>
        <v>0.00005813254425</v>
      </c>
      <c r="H21" s="1" t="s">
        <v>30</v>
      </c>
      <c r="I21" s="1" t="s">
        <v>31</v>
      </c>
    </row>
    <row r="22">
      <c r="A22" s="12" t="s">
        <v>32</v>
      </c>
      <c r="B22" s="11">
        <f>H7/B21</f>
        <v>0.002710651099</v>
      </c>
      <c r="C22" s="1" t="s">
        <v>33</v>
      </c>
      <c r="H22" s="1" t="s">
        <v>34</v>
      </c>
      <c r="I22" s="1" t="s">
        <v>35</v>
      </c>
    </row>
    <row r="23">
      <c r="B23" s="1">
        <v>0.002711</v>
      </c>
      <c r="C23" s="1" t="s">
        <v>33</v>
      </c>
      <c r="D23" s="7">
        <f>B23*10^(-6)</f>
        <v>0.000000002711</v>
      </c>
    </row>
    <row r="24">
      <c r="D24" s="13" t="s">
        <v>36</v>
      </c>
      <c r="E24" s="14" t="s">
        <v>37</v>
      </c>
      <c r="F24" s="15" t="s">
        <v>35</v>
      </c>
    </row>
    <row r="25">
      <c r="D25" s="1" t="s">
        <v>38</v>
      </c>
      <c r="F25" s="15" t="s">
        <v>35</v>
      </c>
    </row>
  </sheetData>
  <drawing r:id="rId1"/>
</worksheet>
</file>