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823"/>
  <workbookPr filterPrivacy="1" codeName="ThisWorkbook"/>
  <xr:revisionPtr revIDLastSave="0" documentId="8_{C90C98A6-0F70-4717-8DD5-634A780B1AC0}" xr6:coauthVersionLast="43" xr6:coauthVersionMax="43" xr10:uidLastSave="{00000000-0000-0000-0000-000000000000}"/>
  <bookViews>
    <workbookView xWindow="0" yWindow="144" windowWidth="22812" windowHeight="10944"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4" i="11" l="1"/>
  <c r="F23" i="11"/>
  <c r="F22" i="11"/>
  <c r="E19" i="11"/>
  <c r="F18" i="11"/>
  <c r="E18" i="11"/>
  <c r="F17" i="11"/>
  <c r="E17" i="11"/>
  <c r="F14" i="11"/>
  <c r="F13" i="11"/>
  <c r="F16" i="11"/>
  <c r="E30" i="11"/>
  <c r="F29" i="11"/>
  <c r="E29" i="11"/>
  <c r="F27" i="11"/>
  <c r="E27" i="11"/>
  <c r="F28" i="11"/>
  <c r="E28" i="11"/>
  <c r="E3" i="11" l="1"/>
  <c r="E9" i="11"/>
  <c r="E10" i="11"/>
  <c r="F10" i="11"/>
  <c r="E14" i="11"/>
  <c r="E25" i="11"/>
  <c r="F25" i="11"/>
  <c r="E21" i="11"/>
  <c r="F21" i="11"/>
  <c r="E22" i="11"/>
  <c r="E23" i="11"/>
  <c r="E24" i="11"/>
  <c r="F19" i="11"/>
  <c r="E16" i="11"/>
  <c r="F30" i="11"/>
  <c r="H7" i="11"/>
  <c r="I5" i="11"/>
  <c r="H32" i="11"/>
  <c r="H31" i="11"/>
  <c r="H30" i="11"/>
  <c r="H29" i="11"/>
  <c r="H28" i="11"/>
  <c r="H26" i="11"/>
  <c r="H20" i="11"/>
  <c r="H12" i="11"/>
  <c r="H8" i="11"/>
  <c r="F9" i="11"/>
  <c r="H9" i="11"/>
  <c r="I6" i="11"/>
  <c r="E15" i="11"/>
  <c r="F15" i="11" s="1"/>
  <c r="H21" i="11"/>
  <c r="H22" i="11"/>
  <c r="H27" i="11"/>
  <c r="J5" i="11"/>
  <c r="K5" i="11"/>
  <c r="L5" i="11"/>
  <c r="M5" i="11"/>
  <c r="N5" i="11"/>
  <c r="O5" i="11"/>
  <c r="P5" i="11"/>
  <c r="I4" i="11"/>
  <c r="H10" i="11"/>
  <c r="E13" i="11"/>
  <c r="E11" i="11"/>
  <c r="F11" i="11"/>
  <c r="H25" i="11"/>
  <c r="P4" i="11"/>
  <c r="Q5" i="11"/>
  <c r="R5" i="11"/>
  <c r="S5" i="11"/>
  <c r="T5" i="11"/>
  <c r="U5" i="11"/>
  <c r="V5" i="11"/>
  <c r="W5" i="11"/>
  <c r="J6" i="11"/>
  <c r="H11" i="11"/>
  <c r="H13" i="11"/>
  <c r="H24" i="11"/>
  <c r="H23" i="11"/>
  <c r="W4" i="11"/>
  <c r="X5" i="11"/>
  <c r="Y5" i="11"/>
  <c r="Z5" i="11"/>
  <c r="AA5" i="11"/>
  <c r="AB5" i="11"/>
  <c r="AC5" i="11"/>
  <c r="AD5" i="11"/>
  <c r="K6" i="11"/>
  <c r="H14" i="11"/>
  <c r="AE5" i="11"/>
  <c r="AF5" i="11"/>
  <c r="AG5" i="11"/>
  <c r="AH5" i="11"/>
  <c r="AI5" i="11"/>
  <c r="AJ5" i="11"/>
  <c r="AD4" i="11"/>
  <c r="L6" i="11"/>
  <c r="AK5" i="11"/>
  <c r="AL5" i="11"/>
  <c r="AM5" i="11"/>
  <c r="AN5" i="11"/>
  <c r="AO5" i="11"/>
  <c r="AP5" i="11"/>
  <c r="AQ5" i="11"/>
  <c r="M6" i="11"/>
  <c r="H15" i="11"/>
  <c r="H17" i="11"/>
  <c r="H16" i="11"/>
  <c r="AR5" i="11"/>
  <c r="AS5" i="11"/>
  <c r="AK4" i="11"/>
  <c r="N6" i="11"/>
  <c r="AT5" i="11"/>
  <c r="AS6" i="11"/>
  <c r="AR4" i="11"/>
  <c r="O6" i="11"/>
  <c r="AU5" i="11"/>
  <c r="AT6" i="11"/>
  <c r="AV5" i="11"/>
  <c r="AU6" i="11"/>
  <c r="P6" i="11"/>
  <c r="Q6" i="11"/>
  <c r="AW5" i="11"/>
  <c r="AV6" i="11"/>
  <c r="R6" i="11"/>
  <c r="AX5" i="11"/>
  <c r="AY5" i="11"/>
  <c r="AW6" i="11"/>
  <c r="S6" i="11"/>
  <c r="AY6" i="11"/>
  <c r="AZ5" i="11"/>
  <c r="AY4" i="11"/>
  <c r="AX6" i="11"/>
  <c r="T6" i="11"/>
  <c r="BA5" i="11"/>
  <c r="AZ6" i="11"/>
  <c r="U6" i="11"/>
  <c r="BA6" i="11"/>
  <c r="BB5" i="11"/>
  <c r="V6" i="11"/>
  <c r="BB6" i="11"/>
  <c r="BC5" i="11"/>
  <c r="W6" i="11"/>
  <c r="BC6" i="11"/>
  <c r="BD5" i="11"/>
  <c r="X6" i="11"/>
  <c r="BE5" i="11"/>
  <c r="BD6" i="11"/>
  <c r="Y6" i="11"/>
  <c r="BE6" i="11"/>
  <c r="BF5" i="11"/>
  <c r="Z6" i="11"/>
  <c r="BF6" i="11"/>
  <c r="BG5" i="11"/>
  <c r="BF4" i="11"/>
  <c r="AA6" i="11"/>
  <c r="BG6" i="11"/>
  <c r="BH5" i="11"/>
  <c r="AB6" i="11"/>
  <c r="BI5" i="11"/>
  <c r="BH6" i="11"/>
  <c r="AC6" i="11"/>
  <c r="BJ5" i="11"/>
  <c r="BI6" i="11"/>
  <c r="AD6" i="11"/>
  <c r="BK5" i="11"/>
  <c r="BJ6" i="11"/>
  <c r="AE6" i="11"/>
  <c r="BL5" i="11"/>
  <c r="BM5" i="11"/>
  <c r="BM4" i="11"/>
  <c r="BK6" i="11"/>
  <c r="AF6" i="11"/>
  <c r="BN5" i="11"/>
  <c r="BM6" i="11"/>
  <c r="BL6" i="11"/>
  <c r="AG6" i="11"/>
  <c r="BO5" i="11"/>
  <c r="BN6" i="11"/>
  <c r="AH6" i="11"/>
  <c r="BP5" i="11"/>
  <c r="BO6" i="11"/>
  <c r="AI6" i="11"/>
  <c r="BQ5" i="11"/>
  <c r="BP6" i="11"/>
  <c r="AJ6" i="11"/>
  <c r="BR5" i="11"/>
  <c r="BQ6" i="11"/>
  <c r="AK6" i="11"/>
  <c r="BS5" i="11"/>
  <c r="BR6" i="11"/>
  <c r="AL6" i="11"/>
  <c r="BS6" i="11"/>
  <c r="BT5" i="11"/>
  <c r="BT4" i="11"/>
  <c r="AM6" i="11"/>
  <c r="BT6" i="11"/>
  <c r="BU5" i="11"/>
  <c r="AN6" i="11"/>
  <c r="BU6" i="11"/>
  <c r="BV5" i="11"/>
  <c r="AO6" i="11"/>
  <c r="BV6" i="11"/>
  <c r="BW5" i="11"/>
  <c r="AP6" i="11"/>
  <c r="BW6" i="11"/>
  <c r="BX5" i="11"/>
  <c r="AQ6" i="11"/>
  <c r="BX6" i="11"/>
  <c r="BY5" i="11"/>
  <c r="AR6" i="11"/>
  <c r="BY6" i="11"/>
  <c r="BZ5" i="11"/>
  <c r="BZ6" i="11"/>
  <c r="CA5" i="11"/>
  <c r="CA4" i="11"/>
  <c r="CB5" i="11"/>
  <c r="CA6" i="11"/>
  <c r="CB6" i="11"/>
  <c r="CC5" i="11"/>
  <c r="CD5" i="11"/>
  <c r="CC6" i="11"/>
  <c r="CE5" i="11"/>
  <c r="CD6" i="11"/>
  <c r="CF5" i="11"/>
  <c r="CE6" i="11"/>
  <c r="CF6" i="11"/>
  <c r="CG5" i="11"/>
  <c r="CG6" i="11"/>
  <c r="CH5" i="11"/>
  <c r="CH4" i="11"/>
  <c r="CI5" i="11"/>
  <c r="CH6" i="11"/>
  <c r="CJ5" i="11"/>
  <c r="CI6" i="11"/>
  <c r="CK5" i="11"/>
  <c r="CJ6" i="11"/>
  <c r="CL5" i="11"/>
  <c r="CK6" i="11"/>
  <c r="CM5" i="11"/>
  <c r="CL6" i="11"/>
  <c r="CN5" i="11"/>
  <c r="CO5" i="11"/>
  <c r="CM6" i="11"/>
  <c r="CP5" i="11"/>
  <c r="CO6" i="11"/>
  <c r="CO4" i="11"/>
  <c r="CN6" i="11"/>
  <c r="CQ5" i="11"/>
  <c r="CP6" i="11"/>
  <c r="CQ6" i="11"/>
  <c r="CR5" i="11"/>
  <c r="CS5" i="11"/>
  <c r="CR6" i="11"/>
  <c r="CT5" i="11"/>
  <c r="CS6" i="11"/>
  <c r="CT6" i="11"/>
  <c r="CU5" i="11"/>
  <c r="CU6" i="11"/>
</calcChain>
</file>

<file path=xl/sharedStrings.xml><?xml version="1.0" encoding="utf-8"?>
<sst xmlns="http://schemas.openxmlformats.org/spreadsheetml/2006/main" count="71" uniqueCount="65">
  <si>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</si>
  <si>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IR Temperature </t>
  </si>
  <si>
    <t>SIMPLE GANTT CHART by Vertex42.com</t>
  </si>
  <si>
    <t>Enter Company Name in cell B2.</t>
  </si>
  <si>
    <t>Musical_Robot</t>
  </si>
  <si>
    <t>https://www.vertex42.com/ExcelTemplates/simple-gantt-chart.html</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</si>
  <si>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</si>
  <si>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</si>
  <si>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</si>
  <si>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</si>
  <si>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</si>
  <si>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</si>
  <si>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</si>
  <si>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</si>
  <si>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</si>
  <si>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</si>
  <si>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</si>
  <si>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</si>
  <si>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</si>
  <si>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</si>
  <si>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Planning and Use Cases</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</si>
  <si>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</si>
  <si>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Develop use cases</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</si>
  <si>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</si>
  <si>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</si>
  <si>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Determine project components</t>
  </si>
  <si>
    <t>Confirm use cases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</si>
  <si>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</si>
  <si>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Code Development</t>
  </si>
  <si>
    <t>Tiling of Image</t>
  </si>
  <si>
    <t>Sage</t>
  </si>
  <si>
    <t>Managing Metadata</t>
  </si>
  <si>
    <t>Loop for wells and frames</t>
  </si>
  <si>
    <t>Temperature Readings</t>
  </si>
  <si>
    <t>Processing/Plotting/Analysis</t>
  </si>
  <si>
    <t>Managing Outpt data</t>
  </si>
  <si>
    <t>Soft: User defined modifications</t>
  </si>
  <si>
    <t>Sample phase title block</t>
  </si>
  <si>
    <t>Testing</t>
  </si>
  <si>
    <t>Create test video</t>
  </si>
  <si>
    <t>Create well plate</t>
  </si>
  <si>
    <t>Run Well sample tests</t>
  </si>
  <si>
    <t>Check module with new test video</t>
  </si>
  <si>
    <t>Create and ensure unit tests work</t>
  </si>
  <si>
    <t>Milestones</t>
  </si>
  <si>
    <t>Poster</t>
  </si>
  <si>
    <t>Slide</t>
  </si>
  <si>
    <t>Module Completion</t>
  </si>
  <si>
    <t>Presentation Date</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</si>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</sst>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10" borderId="2" xfId="12" applyFont="1" applyFill="1">
      <alignment horizontal="left" vertical="center" indent="2"/>
    </xf>
    <xf numFmtId="0" fontId="0" fillId="11"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1" applyFont="1" applyFill="1">
      <alignment horizontal="center" vertical="center"/>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3">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35"/>
  <sheetViews>
    <sheetView showGridLines="0" tabSelected="1" showRuler="0" zoomScale="55" zoomScaleNormal="55" zoomScalePageLayoutView="70" workbookViewId="0">
      <pane ySplit="6" topLeftCell="A13" activePane="bottomLeft" state="frozen"/>
      <selection pane="bottomLeft" activeCell="F24" sqref="F24"/>
    </sheetView>
  </sheetViews>
  <sheetFormatPr defaultRowHeight="30" customHeight="1"/>
  <cols>
    <col min="1" max="1" width="2.140625" style="58" customWidth="1"/>
    <col min="2" max="2" width="35.28515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92" width="2.42578125" customWidth="1"/>
    <col min="93" max="99" width="2.7109375" customWidth="1"/>
  </cols>
  <sheetData>
    <row r="1" spans="1:99" ht="30" customHeight="1">
      <c r="A1" s="59" t="s">
        <v>0</v>
      </c>
      <c r="B1" s="63" t="s">
        <v>1</v>
      </c>
      <c r="C1" s="1"/>
      <c r="D1" s="2"/>
      <c r="E1" s="4"/>
      <c r="F1" s="47"/>
      <c r="H1" s="2"/>
      <c r="I1" s="14" t="s">
        <v>2</v>
      </c>
    </row>
    <row r="2" spans="1:99" ht="30" customHeight="1">
      <c r="A2" s="58" t="s">
        <v>3</v>
      </c>
      <c r="B2" s="64" t="s">
        <v>4</v>
      </c>
      <c r="I2" s="61" t="s">
        <v>5</v>
      </c>
    </row>
    <row r="3" spans="1:99" ht="30" customHeight="1">
      <c r="A3" s="58" t="s">
        <v>6</v>
      </c>
      <c r="B3" s="65"/>
      <c r="C3" s="88" t="s">
        <v>7</v>
      </c>
      <c r="D3" s="89"/>
      <c r="E3" s="94">
        <f>DATE(2019,4,3)</f>
        <v>43558</v>
      </c>
      <c r="F3" s="94"/>
    </row>
    <row r="4" spans="1:99" ht="30" customHeight="1">
      <c r="A4" s="59" t="s">
        <v>8</v>
      </c>
      <c r="C4" s="88" t="s">
        <v>9</v>
      </c>
      <c r="D4" s="89"/>
      <c r="E4" s="7">
        <v>1</v>
      </c>
      <c r="I4" s="91">
        <f>I5</f>
        <v>43556</v>
      </c>
      <c r="J4" s="92"/>
      <c r="K4" s="92"/>
      <c r="L4" s="92"/>
      <c r="M4" s="92"/>
      <c r="N4" s="92"/>
      <c r="O4" s="93"/>
      <c r="P4" s="91">
        <f>P5</f>
        <v>43563</v>
      </c>
      <c r="Q4" s="92"/>
      <c r="R4" s="92"/>
      <c r="S4" s="92"/>
      <c r="T4" s="92"/>
      <c r="U4" s="92"/>
      <c r="V4" s="93"/>
      <c r="W4" s="91">
        <f>W5</f>
        <v>43570</v>
      </c>
      <c r="X4" s="92"/>
      <c r="Y4" s="92"/>
      <c r="Z4" s="92"/>
      <c r="AA4" s="92"/>
      <c r="AB4" s="92"/>
      <c r="AC4" s="93"/>
      <c r="AD4" s="91">
        <f>AD5</f>
        <v>43577</v>
      </c>
      <c r="AE4" s="92"/>
      <c r="AF4" s="92"/>
      <c r="AG4" s="92"/>
      <c r="AH4" s="92"/>
      <c r="AI4" s="92"/>
      <c r="AJ4" s="93"/>
      <c r="AK4" s="91">
        <f>AK5</f>
        <v>43584</v>
      </c>
      <c r="AL4" s="92"/>
      <c r="AM4" s="92"/>
      <c r="AN4" s="92"/>
      <c r="AO4" s="92"/>
      <c r="AP4" s="92"/>
      <c r="AQ4" s="93"/>
      <c r="AR4" s="91">
        <f>AR5</f>
        <v>43591</v>
      </c>
      <c r="AS4" s="92"/>
      <c r="AT4" s="92"/>
      <c r="AU4" s="92"/>
      <c r="AV4" s="92"/>
      <c r="AW4" s="92"/>
      <c r="AX4" s="93"/>
      <c r="AY4" s="91">
        <f>AY5</f>
        <v>43598</v>
      </c>
      <c r="AZ4" s="92"/>
      <c r="BA4" s="92"/>
      <c r="BB4" s="92"/>
      <c r="BC4" s="92"/>
      <c r="BD4" s="92"/>
      <c r="BE4" s="93"/>
      <c r="BF4" s="91">
        <f>BF5</f>
        <v>43605</v>
      </c>
      <c r="BG4" s="92"/>
      <c r="BH4" s="92"/>
      <c r="BI4" s="92"/>
      <c r="BJ4" s="92"/>
      <c r="BK4" s="92"/>
      <c r="BL4" s="93"/>
      <c r="BM4" s="91">
        <f>BM5</f>
        <v>43612</v>
      </c>
      <c r="BN4" s="92"/>
      <c r="BO4" s="92"/>
      <c r="BP4" s="92"/>
      <c r="BQ4" s="92"/>
      <c r="BR4" s="92"/>
      <c r="BS4" s="93"/>
      <c r="BT4" s="91">
        <f>BT5</f>
        <v>43619</v>
      </c>
      <c r="BU4" s="92"/>
      <c r="BV4" s="92"/>
      <c r="BW4" s="92"/>
      <c r="BX4" s="92"/>
      <c r="BY4" s="92"/>
      <c r="BZ4" s="93"/>
      <c r="CA4" s="91">
        <f>CA5</f>
        <v>43626</v>
      </c>
      <c r="CB4" s="92"/>
      <c r="CC4" s="92"/>
      <c r="CD4" s="92"/>
      <c r="CE4" s="92"/>
      <c r="CF4" s="92"/>
      <c r="CG4" s="93"/>
      <c r="CH4" s="91">
        <f>CH5</f>
        <v>43633</v>
      </c>
      <c r="CI4" s="92"/>
      <c r="CJ4" s="92"/>
      <c r="CK4" s="92"/>
      <c r="CL4" s="92"/>
      <c r="CM4" s="92"/>
      <c r="CN4" s="93"/>
      <c r="CO4" s="91">
        <f>CO5</f>
        <v>43640</v>
      </c>
      <c r="CP4" s="92"/>
      <c r="CQ4" s="92"/>
      <c r="CR4" s="92"/>
      <c r="CS4" s="92"/>
      <c r="CT4" s="92"/>
      <c r="CU4" s="93"/>
    </row>
    <row r="5" spans="1:99" ht="15" customHeight="1">
      <c r="A5" s="59" t="s">
        <v>10</v>
      </c>
      <c r="B5" s="90"/>
      <c r="C5" s="90"/>
      <c r="D5" s="90"/>
      <c r="E5" s="90"/>
      <c r="F5" s="90"/>
      <c r="G5" s="90"/>
      <c r="I5" s="11">
        <f>Project_Start-WEEKDAY(Project_Start,1)+2+7*(Display_Week-1)</f>
        <v>43556</v>
      </c>
      <c r="J5" s="10">
        <f>I5+1</f>
        <v>43557</v>
      </c>
      <c r="K5" s="10">
        <f t="shared" ref="K5:AX5" si="0">J5+1</f>
        <v>43558</v>
      </c>
      <c r="L5" s="10">
        <f t="shared" si="0"/>
        <v>43559</v>
      </c>
      <c r="M5" s="10">
        <f t="shared" si="0"/>
        <v>43560</v>
      </c>
      <c r="N5" s="10">
        <f t="shared" si="0"/>
        <v>43561</v>
      </c>
      <c r="O5" s="12">
        <f t="shared" si="0"/>
        <v>43562</v>
      </c>
      <c r="P5" s="11">
        <f>O5+1</f>
        <v>43563</v>
      </c>
      <c r="Q5" s="10">
        <f>P5+1</f>
        <v>43564</v>
      </c>
      <c r="R5" s="10">
        <f t="shared" si="0"/>
        <v>43565</v>
      </c>
      <c r="S5" s="10">
        <f t="shared" si="0"/>
        <v>43566</v>
      </c>
      <c r="T5" s="10">
        <f t="shared" si="0"/>
        <v>43567</v>
      </c>
      <c r="U5" s="10">
        <f t="shared" si="0"/>
        <v>43568</v>
      </c>
      <c r="V5" s="12">
        <f t="shared" si="0"/>
        <v>43569</v>
      </c>
      <c r="W5" s="11">
        <f>V5+1</f>
        <v>43570</v>
      </c>
      <c r="X5" s="10">
        <f>W5+1</f>
        <v>43571</v>
      </c>
      <c r="Y5" s="10">
        <f t="shared" si="0"/>
        <v>43572</v>
      </c>
      <c r="Z5" s="10">
        <f t="shared" si="0"/>
        <v>43573</v>
      </c>
      <c r="AA5" s="10">
        <f t="shared" si="0"/>
        <v>43574</v>
      </c>
      <c r="AB5" s="10">
        <f t="shared" si="0"/>
        <v>43575</v>
      </c>
      <c r="AC5" s="12">
        <f t="shared" si="0"/>
        <v>43576</v>
      </c>
      <c r="AD5" s="11">
        <f>AC5+1</f>
        <v>43577</v>
      </c>
      <c r="AE5" s="10">
        <f>AD5+1</f>
        <v>43578</v>
      </c>
      <c r="AF5" s="10">
        <f t="shared" si="0"/>
        <v>43579</v>
      </c>
      <c r="AG5" s="10">
        <f t="shared" si="0"/>
        <v>43580</v>
      </c>
      <c r="AH5" s="10">
        <f t="shared" si="0"/>
        <v>43581</v>
      </c>
      <c r="AI5" s="10">
        <f t="shared" si="0"/>
        <v>43582</v>
      </c>
      <c r="AJ5" s="12">
        <f t="shared" si="0"/>
        <v>43583</v>
      </c>
      <c r="AK5" s="11">
        <f>AJ5+1</f>
        <v>43584</v>
      </c>
      <c r="AL5" s="10">
        <f>AK5+1</f>
        <v>43585</v>
      </c>
      <c r="AM5" s="10">
        <f t="shared" si="0"/>
        <v>43586</v>
      </c>
      <c r="AN5" s="10">
        <f t="shared" si="0"/>
        <v>43587</v>
      </c>
      <c r="AO5" s="10">
        <f t="shared" si="0"/>
        <v>43588</v>
      </c>
      <c r="AP5" s="10">
        <f t="shared" si="0"/>
        <v>43589</v>
      </c>
      <c r="AQ5" s="12">
        <f t="shared" si="0"/>
        <v>43590</v>
      </c>
      <c r="AR5" s="11">
        <f>AQ5+1</f>
        <v>43591</v>
      </c>
      <c r="AS5" s="10">
        <f>AR5+1</f>
        <v>43592</v>
      </c>
      <c r="AT5" s="10">
        <f t="shared" si="0"/>
        <v>43593</v>
      </c>
      <c r="AU5" s="10">
        <f t="shared" si="0"/>
        <v>43594</v>
      </c>
      <c r="AV5" s="10">
        <f t="shared" si="0"/>
        <v>43595</v>
      </c>
      <c r="AW5" s="10">
        <f t="shared" si="0"/>
        <v>43596</v>
      </c>
      <c r="AX5" s="12">
        <f t="shared" si="0"/>
        <v>43597</v>
      </c>
      <c r="AY5" s="11">
        <f>AX5+1</f>
        <v>43598</v>
      </c>
      <c r="AZ5" s="10">
        <f>AY5+1</f>
        <v>43599</v>
      </c>
      <c r="BA5" s="10">
        <f t="shared" ref="BA5:BE5" si="1">AZ5+1</f>
        <v>43600</v>
      </c>
      <c r="BB5" s="10">
        <f t="shared" si="1"/>
        <v>43601</v>
      </c>
      <c r="BC5" s="10">
        <f t="shared" si="1"/>
        <v>43602</v>
      </c>
      <c r="BD5" s="10">
        <f t="shared" si="1"/>
        <v>43603</v>
      </c>
      <c r="BE5" s="12">
        <f t="shared" si="1"/>
        <v>43604</v>
      </c>
      <c r="BF5" s="11">
        <f>BE5+1</f>
        <v>43605</v>
      </c>
      <c r="BG5" s="10">
        <f>BF5+1</f>
        <v>43606</v>
      </c>
      <c r="BH5" s="10">
        <f t="shared" ref="BH5:BL5" si="2">BG5+1</f>
        <v>43607</v>
      </c>
      <c r="BI5" s="10">
        <f t="shared" si="2"/>
        <v>43608</v>
      </c>
      <c r="BJ5" s="10">
        <f t="shared" si="2"/>
        <v>43609</v>
      </c>
      <c r="BK5" s="10">
        <f t="shared" si="2"/>
        <v>43610</v>
      </c>
      <c r="BL5" s="12">
        <f t="shared" si="2"/>
        <v>43611</v>
      </c>
      <c r="BM5" s="12">
        <f t="shared" ref="BM5" si="3">BL5+1</f>
        <v>43612</v>
      </c>
      <c r="BN5" s="12">
        <f t="shared" ref="BN5" si="4">BM5+1</f>
        <v>43613</v>
      </c>
      <c r="BO5" s="12">
        <f t="shared" ref="BO5" si="5">BN5+1</f>
        <v>43614</v>
      </c>
      <c r="BP5" s="12">
        <f t="shared" ref="BP5" si="6">BO5+1</f>
        <v>43615</v>
      </c>
      <c r="BQ5" s="12">
        <f t="shared" ref="BQ5" si="7">BP5+1</f>
        <v>43616</v>
      </c>
      <c r="BR5" s="12">
        <f t="shared" ref="BR5" si="8">BQ5+1</f>
        <v>43617</v>
      </c>
      <c r="BS5" s="12">
        <f t="shared" ref="BS5" si="9">BR5+1</f>
        <v>43618</v>
      </c>
      <c r="BT5" s="12">
        <f t="shared" ref="BT5" si="10">BS5+1</f>
        <v>43619</v>
      </c>
      <c r="BU5" s="12">
        <f t="shared" ref="BU5" si="11">BT5+1</f>
        <v>43620</v>
      </c>
      <c r="BV5" s="12">
        <f t="shared" ref="BV5" si="12">BU5+1</f>
        <v>43621</v>
      </c>
      <c r="BW5" s="12">
        <f t="shared" ref="BW5" si="13">BV5+1</f>
        <v>43622</v>
      </c>
      <c r="BX5" s="12">
        <f t="shared" ref="BX5" si="14">BW5+1</f>
        <v>43623</v>
      </c>
      <c r="BY5" s="12">
        <f t="shared" ref="BY5" si="15">BX5+1</f>
        <v>43624</v>
      </c>
      <c r="BZ5" s="12">
        <f t="shared" ref="BZ5" si="16">BY5+1</f>
        <v>43625</v>
      </c>
      <c r="CA5" s="12">
        <f t="shared" ref="CA5" si="17">BZ5+1</f>
        <v>43626</v>
      </c>
      <c r="CB5" s="12">
        <f t="shared" ref="CB5" si="18">CA5+1</f>
        <v>43627</v>
      </c>
      <c r="CC5" s="12">
        <f t="shared" ref="CC5" si="19">CB5+1</f>
        <v>43628</v>
      </c>
      <c r="CD5" s="12">
        <f t="shared" ref="CD5" si="20">CC5+1</f>
        <v>43629</v>
      </c>
      <c r="CE5" s="12">
        <f t="shared" ref="CE5" si="21">CD5+1</f>
        <v>43630</v>
      </c>
      <c r="CF5" s="12">
        <f t="shared" ref="CF5" si="22">CE5+1</f>
        <v>43631</v>
      </c>
      <c r="CG5" s="12">
        <f t="shared" ref="CG5" si="23">CF5+1</f>
        <v>43632</v>
      </c>
      <c r="CH5" s="12">
        <f t="shared" ref="CH5" si="24">CG5+1</f>
        <v>43633</v>
      </c>
      <c r="CI5" s="12">
        <f t="shared" ref="CI5" si="25">CH5+1</f>
        <v>43634</v>
      </c>
      <c r="CJ5" s="12">
        <f t="shared" ref="CJ5" si="26">CI5+1</f>
        <v>43635</v>
      </c>
      <c r="CK5" s="12">
        <f t="shared" ref="CK5" si="27">CJ5+1</f>
        <v>43636</v>
      </c>
      <c r="CL5" s="12">
        <f t="shared" ref="CL5" si="28">CK5+1</f>
        <v>43637</v>
      </c>
      <c r="CM5" s="12">
        <f t="shared" ref="CM5" si="29">CL5+1</f>
        <v>43638</v>
      </c>
      <c r="CN5" s="12">
        <f t="shared" ref="CN5" si="30">CM5+1</f>
        <v>43639</v>
      </c>
      <c r="CO5" s="12">
        <f t="shared" ref="CO5" si="31">CN5+1</f>
        <v>43640</v>
      </c>
      <c r="CP5" s="12">
        <f t="shared" ref="CP5" si="32">CO5+1</f>
        <v>43641</v>
      </c>
      <c r="CQ5" s="12">
        <f t="shared" ref="CQ5" si="33">CP5+1</f>
        <v>43642</v>
      </c>
      <c r="CR5" s="12">
        <f t="shared" ref="CR5" si="34">CQ5+1</f>
        <v>43643</v>
      </c>
      <c r="CS5" s="12">
        <f t="shared" ref="CS5:CU5" si="35">CR5+1</f>
        <v>43644</v>
      </c>
      <c r="CT5" s="12">
        <f t="shared" si="35"/>
        <v>43645</v>
      </c>
      <c r="CU5" s="12">
        <f t="shared" si="35"/>
        <v>43646</v>
      </c>
    </row>
    <row r="6" spans="1:99" ht="30" customHeight="1" thickBot="1">
      <c r="A6" s="59" t="s">
        <v>11</v>
      </c>
      <c r="B6" s="8" t="s">
        <v>12</v>
      </c>
      <c r="C6" s="9" t="s">
        <v>13</v>
      </c>
      <c r="D6" s="9" t="s">
        <v>14</v>
      </c>
      <c r="E6" s="9" t="s">
        <v>15</v>
      </c>
      <c r="F6" s="9" t="s">
        <v>16</v>
      </c>
      <c r="G6" s="9"/>
      <c r="H6" s="9" t="s">
        <v>17</v>
      </c>
      <c r="I6" s="13" t="str">
        <f t="shared" ref="I6" si="36">LEFT(TEXT(I5,"ddd"),1)</f>
        <v>M</v>
      </c>
      <c r="J6" s="13" t="str">
        <f t="shared" ref="J6:AR6" si="37">LEFT(TEXT(J5,"ddd"),1)</f>
        <v>T</v>
      </c>
      <c r="K6" s="13" t="str">
        <f t="shared" si="37"/>
        <v>W</v>
      </c>
      <c r="L6" s="13" t="str">
        <f t="shared" si="37"/>
        <v>T</v>
      </c>
      <c r="M6" s="13" t="str">
        <f t="shared" si="37"/>
        <v>F</v>
      </c>
      <c r="N6" s="13" t="str">
        <f t="shared" si="37"/>
        <v>S</v>
      </c>
      <c r="O6" s="13" t="str">
        <f t="shared" si="37"/>
        <v>S</v>
      </c>
      <c r="P6" s="13" t="str">
        <f t="shared" si="37"/>
        <v>M</v>
      </c>
      <c r="Q6" s="13" t="str">
        <f t="shared" si="37"/>
        <v>T</v>
      </c>
      <c r="R6" s="13" t="str">
        <f t="shared" si="37"/>
        <v>W</v>
      </c>
      <c r="S6" s="13" t="str">
        <f t="shared" si="37"/>
        <v>T</v>
      </c>
      <c r="T6" s="13" t="str">
        <f t="shared" si="37"/>
        <v>F</v>
      </c>
      <c r="U6" s="13" t="str">
        <f t="shared" si="37"/>
        <v>S</v>
      </c>
      <c r="V6" s="13" t="str">
        <f t="shared" si="37"/>
        <v>S</v>
      </c>
      <c r="W6" s="13" t="str">
        <f t="shared" si="37"/>
        <v>M</v>
      </c>
      <c r="X6" s="13" t="str">
        <f t="shared" si="37"/>
        <v>T</v>
      </c>
      <c r="Y6" s="13" t="str">
        <f t="shared" si="37"/>
        <v>W</v>
      </c>
      <c r="Z6" s="13" t="str">
        <f t="shared" si="37"/>
        <v>T</v>
      </c>
      <c r="AA6" s="13" t="str">
        <f t="shared" si="37"/>
        <v>F</v>
      </c>
      <c r="AB6" s="13" t="str">
        <f t="shared" si="37"/>
        <v>S</v>
      </c>
      <c r="AC6" s="13" t="str">
        <f t="shared" si="37"/>
        <v>S</v>
      </c>
      <c r="AD6" s="13" t="str">
        <f t="shared" si="37"/>
        <v>M</v>
      </c>
      <c r="AE6" s="13" t="str">
        <f t="shared" si="37"/>
        <v>T</v>
      </c>
      <c r="AF6" s="13" t="str">
        <f t="shared" si="37"/>
        <v>W</v>
      </c>
      <c r="AG6" s="13" t="str">
        <f t="shared" si="37"/>
        <v>T</v>
      </c>
      <c r="AH6" s="13" t="str">
        <f t="shared" si="37"/>
        <v>F</v>
      </c>
      <c r="AI6" s="13" t="str">
        <f t="shared" si="37"/>
        <v>S</v>
      </c>
      <c r="AJ6" s="13" t="str">
        <f t="shared" si="37"/>
        <v>S</v>
      </c>
      <c r="AK6" s="13" t="str">
        <f t="shared" si="37"/>
        <v>M</v>
      </c>
      <c r="AL6" s="13" t="str">
        <f t="shared" si="37"/>
        <v>T</v>
      </c>
      <c r="AM6" s="13" t="str">
        <f t="shared" si="37"/>
        <v>W</v>
      </c>
      <c r="AN6" s="13" t="str">
        <f t="shared" si="37"/>
        <v>T</v>
      </c>
      <c r="AO6" s="13" t="str">
        <f t="shared" si="37"/>
        <v>F</v>
      </c>
      <c r="AP6" s="13" t="str">
        <f t="shared" si="37"/>
        <v>S</v>
      </c>
      <c r="AQ6" s="13" t="str">
        <f t="shared" si="37"/>
        <v>S</v>
      </c>
      <c r="AR6" s="13" t="str">
        <f t="shared" si="37"/>
        <v>M</v>
      </c>
      <c r="AS6" s="13" t="str">
        <f t="shared" ref="AS6:BS6" si="38">LEFT(TEXT(AS5,"ddd"),1)</f>
        <v>T</v>
      </c>
      <c r="AT6" s="13" t="str">
        <f t="shared" si="38"/>
        <v>W</v>
      </c>
      <c r="AU6" s="13" t="str">
        <f t="shared" si="38"/>
        <v>T</v>
      </c>
      <c r="AV6" s="13" t="str">
        <f t="shared" si="38"/>
        <v>F</v>
      </c>
      <c r="AW6" s="13" t="str">
        <f t="shared" si="38"/>
        <v>S</v>
      </c>
      <c r="AX6" s="13" t="str">
        <f t="shared" si="38"/>
        <v>S</v>
      </c>
      <c r="AY6" s="13" t="str">
        <f t="shared" si="38"/>
        <v>M</v>
      </c>
      <c r="AZ6" s="13" t="str">
        <f t="shared" si="38"/>
        <v>T</v>
      </c>
      <c r="BA6" s="13" t="str">
        <f t="shared" si="38"/>
        <v>W</v>
      </c>
      <c r="BB6" s="13" t="str">
        <f t="shared" si="38"/>
        <v>T</v>
      </c>
      <c r="BC6" s="13" t="str">
        <f t="shared" si="38"/>
        <v>F</v>
      </c>
      <c r="BD6" s="13" t="str">
        <f t="shared" si="38"/>
        <v>S</v>
      </c>
      <c r="BE6" s="13" t="str">
        <f t="shared" si="38"/>
        <v>S</v>
      </c>
      <c r="BF6" s="13" t="str">
        <f t="shared" si="38"/>
        <v>M</v>
      </c>
      <c r="BG6" s="13" t="str">
        <f t="shared" si="38"/>
        <v>T</v>
      </c>
      <c r="BH6" s="13" t="str">
        <f t="shared" si="38"/>
        <v>W</v>
      </c>
      <c r="BI6" s="13" t="str">
        <f t="shared" si="38"/>
        <v>T</v>
      </c>
      <c r="BJ6" s="13" t="str">
        <f t="shared" si="38"/>
        <v>F</v>
      </c>
      <c r="BK6" s="13" t="str">
        <f t="shared" si="38"/>
        <v>S</v>
      </c>
      <c r="BL6" s="13" t="str">
        <f t="shared" si="38"/>
        <v>S</v>
      </c>
      <c r="BM6" s="13" t="str">
        <f t="shared" si="38"/>
        <v>M</v>
      </c>
      <c r="BN6" s="13" t="str">
        <f t="shared" si="38"/>
        <v>T</v>
      </c>
      <c r="BO6" s="13" t="str">
        <f t="shared" si="38"/>
        <v>W</v>
      </c>
      <c r="BP6" s="13" t="str">
        <f t="shared" si="38"/>
        <v>T</v>
      </c>
      <c r="BQ6" s="13" t="str">
        <f t="shared" si="38"/>
        <v>F</v>
      </c>
      <c r="BR6" s="13" t="str">
        <f t="shared" si="38"/>
        <v>S</v>
      </c>
      <c r="BS6" s="13" t="str">
        <f t="shared" si="38"/>
        <v>S</v>
      </c>
      <c r="BT6" s="13" t="str">
        <f t="shared" ref="BT6:CG6" si="39">LEFT(TEXT(BT5,"ddd"),1)</f>
        <v>M</v>
      </c>
      <c r="BU6" s="13" t="str">
        <f t="shared" si="39"/>
        <v>T</v>
      </c>
      <c r="BV6" s="13" t="str">
        <f t="shared" si="39"/>
        <v>W</v>
      </c>
      <c r="BW6" s="13" t="str">
        <f t="shared" si="39"/>
        <v>T</v>
      </c>
      <c r="BX6" s="13" t="str">
        <f t="shared" si="39"/>
        <v>F</v>
      </c>
      <c r="BY6" s="13" t="str">
        <f t="shared" si="39"/>
        <v>S</v>
      </c>
      <c r="BZ6" s="13" t="str">
        <f t="shared" si="39"/>
        <v>S</v>
      </c>
      <c r="CA6" s="13" t="str">
        <f t="shared" si="39"/>
        <v>M</v>
      </c>
      <c r="CB6" s="13" t="str">
        <f t="shared" si="39"/>
        <v>T</v>
      </c>
      <c r="CC6" s="13" t="str">
        <f t="shared" si="39"/>
        <v>W</v>
      </c>
      <c r="CD6" s="13" t="str">
        <f t="shared" si="39"/>
        <v>T</v>
      </c>
      <c r="CE6" s="13" t="str">
        <f t="shared" si="39"/>
        <v>F</v>
      </c>
      <c r="CF6" s="13" t="str">
        <f t="shared" si="39"/>
        <v>S</v>
      </c>
      <c r="CG6" s="13" t="str">
        <f t="shared" si="39"/>
        <v>S</v>
      </c>
      <c r="CH6" s="13" t="str">
        <f t="shared" ref="CH6:CU6" si="40">LEFT(TEXT(CH5,"ddd"),1)</f>
        <v>M</v>
      </c>
      <c r="CI6" s="13" t="str">
        <f t="shared" si="40"/>
        <v>T</v>
      </c>
      <c r="CJ6" s="13" t="str">
        <f t="shared" si="40"/>
        <v>W</v>
      </c>
      <c r="CK6" s="13" t="str">
        <f t="shared" si="40"/>
        <v>T</v>
      </c>
      <c r="CL6" s="13" t="str">
        <f t="shared" si="40"/>
        <v>F</v>
      </c>
      <c r="CM6" s="13" t="str">
        <f t="shared" si="40"/>
        <v>S</v>
      </c>
      <c r="CN6" s="13" t="str">
        <f t="shared" si="40"/>
        <v>S</v>
      </c>
      <c r="CO6" s="13" t="str">
        <f t="shared" si="40"/>
        <v>M</v>
      </c>
      <c r="CP6" s="13" t="str">
        <f t="shared" si="40"/>
        <v>T</v>
      </c>
      <c r="CQ6" s="13" t="str">
        <f t="shared" si="40"/>
        <v>W</v>
      </c>
      <c r="CR6" s="13" t="str">
        <f t="shared" si="40"/>
        <v>T</v>
      </c>
      <c r="CS6" s="13" t="str">
        <f t="shared" si="40"/>
        <v>F</v>
      </c>
      <c r="CT6" s="13" t="str">
        <f t="shared" si="40"/>
        <v>S</v>
      </c>
      <c r="CU6" s="13" t="str">
        <f t="shared" si="40"/>
        <v>S</v>
      </c>
    </row>
    <row r="7" spans="1:99" ht="30" hidden="1" customHeight="1" thickBot="1">
      <c r="A7" s="58" t="s">
        <v>18</v>
      </c>
      <c r="C7" s="62"/>
      <c r="E7"/>
      <c r="H7" t="str">
        <f ca="1">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99" s="3" customFormat="1" ht="30" customHeight="1" thickBot="1">
      <c r="A8" s="59" t="s">
        <v>19</v>
      </c>
      <c r="B8" s="18" t="s">
        <v>20</v>
      </c>
      <c r="C8" s="71"/>
      <c r="D8" s="19"/>
      <c r="E8" s="20"/>
      <c r="F8" s="21"/>
      <c r="G8" s="17"/>
      <c r="H8" s="17" t="str">
        <f t="shared" ref="H8:H32" ca="1" si="41">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row>
    <row r="9" spans="1:99" s="3" customFormat="1" ht="30" customHeight="1" thickBot="1">
      <c r="A9" s="59" t="s">
        <v>21</v>
      </c>
      <c r="B9" s="81" t="s">
        <v>22</v>
      </c>
      <c r="C9" s="82" t="s">
        <v>23</v>
      </c>
      <c r="D9" s="22">
        <v>1</v>
      </c>
      <c r="E9" s="66">
        <f>Project_Start</f>
        <v>43558</v>
      </c>
      <c r="F9" s="66">
        <f>E9+5</f>
        <v>43563</v>
      </c>
      <c r="G9" s="17"/>
      <c r="H9" s="17">
        <f t="shared" ca="1" si="41"/>
        <v>6</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row>
    <row r="10" spans="1:99" s="3" customFormat="1" ht="30" customHeight="1" thickBot="1">
      <c r="A10" s="59" t="s">
        <v>24</v>
      </c>
      <c r="B10" s="81" t="s">
        <v>25</v>
      </c>
      <c r="C10" s="82" t="s">
        <v>23</v>
      </c>
      <c r="D10" s="22">
        <v>1</v>
      </c>
      <c r="E10" s="66">
        <f>E9</f>
        <v>43558</v>
      </c>
      <c r="F10" s="66">
        <f>E10+5</f>
        <v>43563</v>
      </c>
      <c r="G10" s="17"/>
      <c r="H10" s="17">
        <f t="shared" ca="1" si="41"/>
        <v>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row>
    <row r="11" spans="1:99" s="3" customFormat="1" ht="30" customHeight="1" thickBot="1">
      <c r="A11" s="58"/>
      <c r="B11" s="81" t="s">
        <v>26</v>
      </c>
      <c r="C11" s="82" t="s">
        <v>23</v>
      </c>
      <c r="D11" s="22">
        <v>1</v>
      </c>
      <c r="E11" s="66">
        <f>F10</f>
        <v>43563</v>
      </c>
      <c r="F11" s="66">
        <f>E11+10</f>
        <v>43573</v>
      </c>
      <c r="G11" s="17"/>
      <c r="H11" s="17">
        <f t="shared" ca="1" si="41"/>
        <v>11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row>
    <row r="12" spans="1:99" s="3" customFormat="1" ht="30" customHeight="1" thickBot="1">
      <c r="A12" s="59" t="s">
        <v>27</v>
      </c>
      <c r="B12" s="23" t="s">
        <v>28</v>
      </c>
      <c r="C12" s="72"/>
      <c r="D12" s="24"/>
      <c r="E12" s="25"/>
      <c r="F12" s="26"/>
      <c r="G12" s="17"/>
      <c r="H12" s="17" t="str">
        <f t="shared" ca="1" si="41"/>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row>
    <row r="13" spans="1:99" s="3" customFormat="1" ht="30" customHeight="1" thickBot="1">
      <c r="A13" s="59"/>
      <c r="B13" s="85" t="s">
        <v>29</v>
      </c>
      <c r="C13" s="86" t="s">
        <v>30</v>
      </c>
      <c r="D13" s="27">
        <v>1</v>
      </c>
      <c r="E13" s="67">
        <f>F10+1</f>
        <v>43564</v>
      </c>
      <c r="F13" s="67">
        <f>E13+40</f>
        <v>43604</v>
      </c>
      <c r="G13" s="17"/>
      <c r="H13" s="17">
        <f t="shared" ca="1" si="41"/>
        <v>41</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row>
    <row r="14" spans="1:99" s="3" customFormat="1" ht="30" customHeight="1" thickBot="1">
      <c r="A14" s="58"/>
      <c r="B14" s="85" t="s">
        <v>31</v>
      </c>
      <c r="C14" s="73"/>
      <c r="D14" s="27">
        <v>1</v>
      </c>
      <c r="E14" s="67">
        <f>F10+1</f>
        <v>43564</v>
      </c>
      <c r="F14" s="67">
        <f>E14+70</f>
        <v>43634</v>
      </c>
      <c r="G14" s="17"/>
      <c r="H14" s="17">
        <f t="shared" ca="1" si="41"/>
        <v>71</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row>
    <row r="15" spans="1:99" s="3" customFormat="1" ht="30" customHeight="1" thickBot="1">
      <c r="A15" s="58"/>
      <c r="B15" s="85" t="s">
        <v>32</v>
      </c>
      <c r="C15" s="73"/>
      <c r="D15" s="27">
        <v>1</v>
      </c>
      <c r="E15" s="67">
        <f>F21+1</f>
        <v>43576</v>
      </c>
      <c r="F15" s="67">
        <f>E15+15</f>
        <v>43591</v>
      </c>
      <c r="G15" s="17"/>
      <c r="H15" s="17">
        <f t="shared" ca="1" si="41"/>
        <v>16</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row>
    <row r="16" spans="1:99" s="3" customFormat="1" ht="30" customHeight="1" thickBot="1">
      <c r="A16" s="58"/>
      <c r="B16" s="85" t="s">
        <v>33</v>
      </c>
      <c r="C16" s="73"/>
      <c r="D16" s="27">
        <v>1</v>
      </c>
      <c r="E16" s="67">
        <f>F21+1</f>
        <v>43576</v>
      </c>
      <c r="F16" s="67">
        <f>E16+14</f>
        <v>43590</v>
      </c>
      <c r="G16" s="17"/>
      <c r="H16" s="17">
        <f t="shared" ca="1" si="41"/>
        <v>15</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row>
    <row r="17" spans="1:99" s="3" customFormat="1" ht="30" customHeight="1" thickBot="1">
      <c r="A17" s="58"/>
      <c r="B17" s="85" t="s">
        <v>34</v>
      </c>
      <c r="C17" s="73"/>
      <c r="D17" s="27">
        <v>1</v>
      </c>
      <c r="E17" s="67">
        <f>E16+35</f>
        <v>43611</v>
      </c>
      <c r="F17" s="67">
        <f>E17+23</f>
        <v>43634</v>
      </c>
      <c r="G17" s="17"/>
      <c r="H17" s="17">
        <f t="shared" ca="1" si="41"/>
        <v>24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row>
    <row r="18" spans="1:99" s="3" customFormat="1" ht="30" customHeight="1" thickBot="1">
      <c r="A18" s="58"/>
      <c r="B18" s="85" t="s">
        <v>35</v>
      </c>
      <c r="C18" s="73"/>
      <c r="D18" s="27">
        <v>1</v>
      </c>
      <c r="E18" s="67">
        <f>F15+25</f>
        <v>43616</v>
      </c>
      <c r="F18" s="67">
        <f>E18+18</f>
        <v>43634</v>
      </c>
      <c r="G18" s="17"/>
      <c r="H18" s="17"/>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row>
    <row r="19" spans="1:99" s="3" customFormat="1" ht="30" customHeight="1" thickBot="1">
      <c r="A19" s="58"/>
      <c r="B19" s="85" t="s">
        <v>36</v>
      </c>
      <c r="C19" s="73"/>
      <c r="D19" s="27">
        <v>1</v>
      </c>
      <c r="E19" s="67">
        <f>DATE(2019,4,20)</f>
        <v>43575</v>
      </c>
      <c r="F19" s="67">
        <f>E19+33</f>
        <v>43608</v>
      </c>
      <c r="G19" s="17"/>
      <c r="H19" s="17"/>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row>
    <row r="20" spans="1:99" s="3" customFormat="1" ht="30" customHeight="1" thickBot="1">
      <c r="A20" s="58" t="s">
        <v>37</v>
      </c>
      <c r="B20" s="28" t="s">
        <v>38</v>
      </c>
      <c r="C20" s="74"/>
      <c r="D20" s="29"/>
      <c r="E20" s="30"/>
      <c r="F20" s="31"/>
      <c r="G20" s="17"/>
      <c r="H20" s="17" t="str">
        <f t="shared" ca="1" si="41"/>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row>
    <row r="21" spans="1:99" s="3" customFormat="1" ht="30" customHeight="1" thickBot="1">
      <c r="A21" s="58"/>
      <c r="B21" s="84" t="s">
        <v>39</v>
      </c>
      <c r="C21" s="87" t="s">
        <v>23</v>
      </c>
      <c r="D21" s="32">
        <v>1</v>
      </c>
      <c r="E21" s="68">
        <f>E9+10</f>
        <v>43568</v>
      </c>
      <c r="F21" s="68">
        <f>E21+7</f>
        <v>43575</v>
      </c>
      <c r="G21" s="17"/>
      <c r="H21" s="17">
        <f t="shared" ca="1" si="41"/>
        <v>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row>
    <row r="22" spans="1:99" s="3" customFormat="1" ht="30" customHeight="1" thickBot="1">
      <c r="A22" s="58"/>
      <c r="B22" s="84" t="s">
        <v>40</v>
      </c>
      <c r="C22" s="75"/>
      <c r="D22" s="32">
        <v>1</v>
      </c>
      <c r="E22" s="68">
        <f>F21+1</f>
        <v>43576</v>
      </c>
      <c r="F22" s="68">
        <f>E22+20</f>
        <v>43596</v>
      </c>
      <c r="G22" s="17"/>
      <c r="H22" s="17">
        <f t="shared" ca="1" si="41"/>
        <v>21</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row>
    <row r="23" spans="1:99" s="3" customFormat="1" ht="30" customHeight="1" thickBot="1">
      <c r="A23" s="58"/>
      <c r="B23" s="84" t="s">
        <v>41</v>
      </c>
      <c r="C23" s="75"/>
      <c r="D23" s="32">
        <v>1</v>
      </c>
      <c r="E23" s="68">
        <f>F22</f>
        <v>43596</v>
      </c>
      <c r="F23" s="68">
        <f>E23+15</f>
        <v>43611</v>
      </c>
      <c r="G23" s="17"/>
      <c r="H23" s="17">
        <f t="shared" ca="1" si="41"/>
        <v>16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row>
    <row r="24" spans="1:99" s="3" customFormat="1" ht="30" customHeight="1" thickBot="1">
      <c r="A24" s="58"/>
      <c r="B24" s="84" t="s">
        <v>42</v>
      </c>
      <c r="C24" s="75"/>
      <c r="D24" s="32">
        <v>1</v>
      </c>
      <c r="E24" s="68">
        <f>F23</f>
        <v>43611</v>
      </c>
      <c r="F24" s="68">
        <f>E24+23</f>
        <v>43634</v>
      </c>
      <c r="G24" s="17"/>
      <c r="H24" s="17">
        <f t="shared" ca="1" si="41"/>
        <v>24</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row>
    <row r="25" spans="1:99" s="3" customFormat="1" ht="30" customHeight="1" thickBot="1">
      <c r="A25" s="58"/>
      <c r="B25" s="84" t="s">
        <v>43</v>
      </c>
      <c r="C25" s="75"/>
      <c r="D25" s="32">
        <v>1</v>
      </c>
      <c r="E25" s="68">
        <f>E14</f>
        <v>43564</v>
      </c>
      <c r="F25" s="68">
        <f>E25+70</f>
        <v>43634</v>
      </c>
      <c r="G25" s="17"/>
      <c r="H25" s="17">
        <f t="shared" ca="1" si="41"/>
        <v>71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row>
    <row r="26" spans="1:99" s="3" customFormat="1" ht="30" customHeight="1" thickBot="1">
      <c r="A26" s="58" t="s">
        <v>37</v>
      </c>
      <c r="B26" s="33" t="s">
        <v>44</v>
      </c>
      <c r="C26" s="76"/>
      <c r="D26" s="34"/>
      <c r="E26" s="35"/>
      <c r="F26" s="36"/>
      <c r="G26" s="17"/>
      <c r="H26" s="17" t="str">
        <f t="shared" ca="1" si="41"/>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row>
    <row r="27" spans="1:99" s="3" customFormat="1" ht="30" customHeight="1" thickBot="1">
      <c r="A27" s="58"/>
      <c r="B27" s="79" t="s">
        <v>45</v>
      </c>
      <c r="C27" s="77"/>
      <c r="D27" s="37"/>
      <c r="E27" s="69">
        <f>DATE(2019,6,22)</f>
        <v>43638</v>
      </c>
      <c r="F27" s="69">
        <f>DATE(2019,6,22)</f>
        <v>43638</v>
      </c>
      <c r="G27" s="17"/>
      <c r="H27" s="17">
        <f t="shared" ca="1" si="41"/>
        <v>1</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row>
    <row r="28" spans="1:99" s="3" customFormat="1" ht="30" customHeight="1" thickBot="1">
      <c r="A28" s="58"/>
      <c r="B28" s="79" t="s">
        <v>46</v>
      </c>
      <c r="C28" s="77"/>
      <c r="D28" s="37"/>
      <c r="E28" s="69">
        <f>DATE(2019,6,20)</f>
        <v>43636</v>
      </c>
      <c r="F28" s="69">
        <f>DATE(2019,6,20)</f>
        <v>43636</v>
      </c>
      <c r="G28" s="17"/>
      <c r="H28" s="17">
        <f t="shared" ca="1" si="41"/>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row>
    <row r="29" spans="1:99" s="3" customFormat="1" ht="30" customHeight="1" thickBot="1">
      <c r="A29" s="58"/>
      <c r="B29" s="83" t="s">
        <v>47</v>
      </c>
      <c r="C29" s="77"/>
      <c r="D29" s="37"/>
      <c r="E29" s="69">
        <f>DATE(2019,6,23)</f>
        <v>43639</v>
      </c>
      <c r="F29" s="69">
        <f>E29</f>
        <v>43639</v>
      </c>
      <c r="G29" s="17"/>
      <c r="H29" s="17">
        <f t="shared" ca="1" si="41"/>
        <v>1</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row>
    <row r="30" spans="1:99" s="3" customFormat="1" ht="30" customHeight="1" thickBot="1">
      <c r="A30" s="58"/>
      <c r="B30" s="83" t="s">
        <v>48</v>
      </c>
      <c r="C30" s="77"/>
      <c r="D30" s="37"/>
      <c r="E30" s="69">
        <f>DATE(2019,6,25)</f>
        <v>43641</v>
      </c>
      <c r="F30" s="69">
        <f>E30+0</f>
        <v>43641</v>
      </c>
      <c r="G30" s="17"/>
      <c r="H30" s="17">
        <f t="shared" ca="1" si="41"/>
        <v>1</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row>
    <row r="31" spans="1:99" s="3" customFormat="1" ht="30" customHeight="1" thickBot="1">
      <c r="A31" s="58" t="s">
        <v>49</v>
      </c>
      <c r="B31" s="80"/>
      <c r="C31" s="78"/>
      <c r="D31" s="16"/>
      <c r="E31" s="70"/>
      <c r="F31" s="70"/>
      <c r="G31" s="17"/>
      <c r="H31" s="17" t="str">
        <f t="shared" ca="1" si="41"/>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row>
    <row r="32" spans="1:99" s="3" customFormat="1" ht="30" customHeight="1" thickBot="1">
      <c r="A32" s="59" t="s">
        <v>50</v>
      </c>
      <c r="B32" s="38" t="s">
        <v>51</v>
      </c>
      <c r="C32" s="39"/>
      <c r="D32" s="40"/>
      <c r="E32" s="41"/>
      <c r="F32" s="42"/>
      <c r="G32" s="43"/>
      <c r="H32" s="43" t="str">
        <f t="shared" ca="1" si="41"/>
        <v/>
      </c>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row>
    <row r="33" spans="3:7" ht="30" customHeight="1">
      <c r="G33" s="6"/>
    </row>
    <row r="34" spans="3:7" ht="30" customHeight="1">
      <c r="C34" s="14"/>
      <c r="F34" s="60"/>
    </row>
    <row r="35" spans="3:7" ht="30" customHeight="1">
      <c r="C35" s="15"/>
    </row>
  </sheetData>
  <mergeCells count="17">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BM5:CM6 CO5:CU6 I8:CU32">
    <cfRule type="expression" dxfId="3" priority="33">
      <formula>AND(TODAY()&gt;=I$5,TODAY()&lt;J$5)</formula>
    </cfRule>
  </conditionalFormatting>
  <conditionalFormatting sqref="I7:BL7 I8:CU32">
    <cfRule type="expression" dxfId="2" priority="27">
      <formula>AND(task_start&lt;=I$5,ROUNDDOWN((task_end-task_start+1)*task_progress,0)+task_start-1&gt;=I$5)</formula>
    </cfRule>
    <cfRule type="expression" dxfId="1" priority="28" stopIfTrue="1">
      <formula>AND(task_end&gt;=I$5,task_start&lt;J$5)</formula>
    </cfRule>
  </conditionalFormatting>
  <conditionalFormatting sqref="CN5:CN6">
    <cfRule type="expression" dxfId="0" priority="35">
      <formula>AND(TODAY()&gt;=CN$5,TODAY()&lt;#REF!)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2" zoomScaleNormal="100" workbookViewId="0">
      <selection activeCell="A28" sqref="A28"/>
    </sheetView>
  </sheetViews>
  <sheetFormatPr defaultColWidth="9.140625" defaultRowHeight="13.9"/>
  <cols>
    <col min="1" max="1" width="87.140625" style="48" customWidth="1"/>
    <col min="2" max="16384" width="9.140625" style="2"/>
  </cols>
  <sheetData>
    <row r="1" spans="1:2" ht="46.5" customHeight="1"/>
    <row r="2" spans="1:2" s="50" customFormat="1" ht="15.6">
      <c r="A2" s="49" t="s">
        <v>2</v>
      </c>
      <c r="B2" s="49"/>
    </row>
    <row r="3" spans="1:2" s="54" customFormat="1" ht="27" customHeight="1">
      <c r="A3" s="55" t="s">
        <v>5</v>
      </c>
      <c r="B3" s="55"/>
    </row>
    <row r="4" spans="1:2" s="51" customFormat="1" ht="25.9">
      <c r="A4" s="52" t="s">
        <v>52</v>
      </c>
    </row>
    <row r="5" spans="1:2" ht="74.099999999999994" customHeight="1">
      <c r="A5" s="53" t="s">
        <v>53</v>
      </c>
    </row>
    <row r="6" spans="1:2" ht="26.25" customHeight="1">
      <c r="A6" s="52" t="s">
        <v>54</v>
      </c>
    </row>
    <row r="7" spans="1:2" s="48" customFormat="1" ht="204.95" customHeight="1">
      <c r="A7" s="57" t="s">
        <v>55</v>
      </c>
    </row>
    <row r="8" spans="1:2" s="51" customFormat="1" ht="25.9">
      <c r="A8" s="52" t="s">
        <v>56</v>
      </c>
    </row>
    <row r="9" spans="1:2" ht="57.6">
      <c r="A9" s="53" t="s">
        <v>57</v>
      </c>
    </row>
    <row r="10" spans="1:2" s="48" customFormat="1" ht="27.95" customHeight="1">
      <c r="A10" s="56" t="s">
        <v>58</v>
      </c>
    </row>
    <row r="11" spans="1:2" s="51" customFormat="1" ht="25.9">
      <c r="A11" s="52" t="s">
        <v>59</v>
      </c>
    </row>
    <row r="12" spans="1:2" ht="28.9">
      <c r="A12" s="53" t="s">
        <v>60</v>
      </c>
    </row>
    <row r="13" spans="1:2" s="48" customFormat="1" ht="27.95" customHeight="1">
      <c r="A13" s="56" t="s">
        <v>61</v>
      </c>
    </row>
    <row r="14" spans="1:2" s="51" customFormat="1" ht="25.9">
      <c r="A14" s="52" t="s">
        <v>62</v>
      </c>
    </row>
    <row r="15" spans="1:2" ht="75" customHeight="1">
      <c r="A15" s="53" t="s">
        <v>63</v>
      </c>
    </row>
    <row r="16" spans="1:2" ht="72">
      <c r="A16" s="53" t="s">
        <v>64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2019-06-26T23:25:36Z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