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wsl\DIRECT\musical-robot-ver2\"/>
    </mc:Choice>
  </mc:AlternateContent>
  <bookViews>
    <workbookView xWindow="0" yWindow="0" windowWidth="25200" windowHeight="125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9" l="1"/>
  <c r="I27" i="9" s="1"/>
  <c r="F26" i="9"/>
  <c r="I26" i="9" s="1"/>
  <c r="F25" i="9"/>
  <c r="I25" i="9" s="1"/>
  <c r="F16" i="9" l="1"/>
  <c r="F17" i="9"/>
  <c r="F15" i="9"/>
  <c r="F14" i="9"/>
  <c r="E22" i="9" s="1"/>
  <c r="F22" i="9" s="1"/>
  <c r="H10" i="9"/>
  <c r="I30" i="9"/>
  <c r="A38" i="9" l="1"/>
  <c r="I31" i="9" l="1"/>
  <c r="F35" i="9" l="1"/>
  <c r="F36" i="9" s="1"/>
  <c r="I36" i="9" s="1"/>
  <c r="F34" i="9"/>
  <c r="I34" i="9" s="1"/>
  <c r="F8" i="9"/>
  <c r="I8" i="9" s="1"/>
  <c r="F23" i="9"/>
  <c r="I23" i="9" s="1"/>
  <c r="F18" i="9"/>
  <c r="I18" i="9" s="1"/>
  <c r="F13" i="9"/>
  <c r="I13" i="9" s="1"/>
  <c r="F37" i="9" l="1"/>
  <c r="I37" i="9" s="1"/>
  <c r="I35" i="9"/>
  <c r="K6" i="9" l="1"/>
  <c r="I10" i="9" l="1"/>
  <c r="I9" i="9"/>
  <c r="K7" i="9"/>
  <c r="K4" i="9"/>
  <c r="A8" i="9"/>
  <c r="A34" i="9"/>
  <c r="A35" i="9" s="1"/>
  <c r="A36" i="9" s="1"/>
  <c r="A37" i="9" s="1"/>
  <c r="I11" i="9" l="1"/>
  <c r="I12" i="9" l="1"/>
  <c r="L6" i="9" l="1"/>
  <c r="I15" i="9" l="1"/>
  <c r="I14" i="9"/>
  <c r="I19" i="9"/>
  <c r="I24" i="9"/>
  <c r="M6" i="9"/>
  <c r="I20" i="9"/>
  <c r="I28" i="9" l="1"/>
  <c r="N6" i="9"/>
  <c r="I29" i="9" l="1"/>
  <c r="I21" i="9"/>
  <c r="O6" i="9"/>
  <c r="K5" i="9"/>
  <c r="I2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s="1"/>
  <c r="A17" i="9" l="1"/>
  <c r="A18" i="9" s="1"/>
  <c r="A19" i="9" s="1"/>
  <c r="A20" i="9" s="1"/>
  <c r="A21" i="9" s="1"/>
  <c r="A22" i="9" l="1"/>
  <c r="A23" i="9" s="1"/>
  <c r="A24" i="9" s="1"/>
  <c r="A25" i="9" s="1"/>
  <c r="A28" i="9" s="1"/>
  <c r="A29" i="9" s="1"/>
  <c r="A30" i="9" s="1"/>
  <c r="I16" i="9" l="1"/>
  <c r="I17" i="9" l="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<sst xmlns="http://schemas.openxmlformats.org/spreadsheetml/2006/main" count="188" uniqueCount="165">
  <si>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</si>
  <si>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</si>
  <si>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</si>
  <si>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</si>
  <si>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</si>
  <si>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</si>
  <si>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</si>
  <si>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</si>
  <si>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</si>
  <si>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</si>
  <si>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</si>
  <si>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</si>
  <si>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</si>
  <si>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</si>
  <si>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</si>
  <si>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</si>
  <si>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</si>
  <si>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</si>
  <si>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</si>
  <si>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</si>
  <si>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</si>
  <si>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</si>
  <si>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</si>
  <si>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</si>
  <si>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</si>
  <si>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</si>
  <si>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</si>
  <si>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</si>
  <si>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</si>
  <si>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</si>
  <si>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</si>
  <si>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</si>
  <si>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</si>
  <si>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</si>
  <si>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</si>
  <si>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</si>
  <si>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</si>
  <si>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</si>
  <si>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</si>
  <si>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</si>
  <si>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</si>
  <si>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</si>
  <si>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</si>
  <si>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</si>
  <si>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</si>
  <si>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</si>
  <si>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</si>
  <si>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</si>
  <si>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</si>
  <si>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</si>
  <si>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</si>
  <si>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</si>
  <si>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</si>
  <si>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</si>
  <si>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</si>
  <si>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</si>
  <si>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</si>
  <si>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</si>
  <si>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</si>
  <si>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</si>
  <si>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</si>
  <si>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</si>
  <si>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</si>
  <si>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</si>
  <si>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</si>
  <si>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</si>
  <si>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</si>
  <si>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</si>
  <si>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</si>
  <si>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</si>
  <si>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</si>
  <si>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</si>
  <si>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</si>
  <si>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</si>
  <si>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</si>
  <si>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</si>
  <si>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</si>
  <si>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</si>
  <si>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</si>
  <si>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</si>
  <si>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</si>
  <si>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</si>
  <si>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</si>
  <si>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</si>
  <si>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</si>
  <si>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</si>
  <si>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</si>
  <si>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</si>
  <si>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</si>
  <si>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</si>
  <si>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</si>
  <si>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</si>
  <si>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</si>
  <si>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</si>
  <si>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</si>
  <si>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</si>
  <si>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</si>
  <si>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</si>
  <si>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</si>
  <si>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</si>
  <si>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</si>
  <si>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</si>
  <si>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</si>
  <si>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</si>
  <si>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</si>
  <si>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</si>
  <si>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</si>
  <si>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</si>
  <si>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</si>
  <si>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</si>
  <si>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</si>
  <si>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</si>
  <si>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</si>
  <si>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</si>
  <si>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</si>
  <si>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</si>
  <si>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</si>
  <si>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</si>
  <si>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</si>
  <si>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</si>
  <si>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</si>
  <si>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</si>
  <si>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</si>
  <si>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</si>
  <si>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</si>
  <si>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</si>
  <si>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</si>
  <si>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</si>
  <si>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</si>
  <si>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</si>
  <si>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</si>
  <si>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</si>
  <si>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</si>
  <si>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</si>
  <si>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</si>
  <si>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</si>
  <si>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Documentation</t>
  </si>
  <si>
    <t>Testing and Integration</t>
  </si>
  <si>
    <t>Code Development</t>
  </si>
  <si>
    <t>Project Planning</t>
  </si>
  <si>
    <t>Use case</t>
  </si>
  <si>
    <t xml:space="preserve">Standup </t>
  </si>
  <si>
    <t>Final presentation</t>
  </si>
  <si>
    <t>Component Specification</t>
  </si>
  <si>
    <t>Functional Specification</t>
  </si>
  <si>
    <t>Determine Project Outcome</t>
  </si>
  <si>
    <t>Investigate previous works</t>
  </si>
  <si>
    <t>Edge Detection Algorithm</t>
  </si>
  <si>
    <t>Temperature Algorithm</t>
  </si>
  <si>
    <t>Impove Well Detection</t>
  </si>
  <si>
    <t>Automate Plate Cropping</t>
  </si>
  <si>
    <t>Impove Well Centroid Locating</t>
  </si>
  <si>
    <t>Test Plate Cropping</t>
  </si>
  <si>
    <t>Overall Integration</t>
  </si>
  <si>
    <t>Test Multi-pixel methods</t>
  </si>
  <si>
    <t>Multip-pixels for Temperature Computing</t>
  </si>
  <si>
    <t>HC</t>
  </si>
  <si>
    <t>MN</t>
  </si>
  <si>
    <t>CW</t>
  </si>
  <si>
    <t>All</t>
  </si>
  <si>
    <t>Musical Robot Ver 2</t>
  </si>
  <si>
    <t>DIRECT Capstone</t>
  </si>
  <si>
    <t>Test Well Detection</t>
  </si>
  <si>
    <t>4.2.1</t>
  </si>
  <si>
    <t>4.2.2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</si>
</sst>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314325</xdr:colOff>
      <xdr:row>5</xdr:row>
      <xdr:rowOff>142875</xdr:rowOff>
    </xdr:from>
    <xdr:to>
      <xdr:col>24</xdr:col>
      <xdr:colOff>66675</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8"/>
  <sheetViews>
    <sheetView showGridLines="0" tabSelected="1" topLeftCell="C1" zoomScaleNormal="100" workbookViewId="0">
      <pane ySplit="7" topLeftCell="A14" activePane="bottomLeft" state="frozen"/>
      <selection pane="bottomLeft" activeCell="H28" sqref="H28"/>
    </sheetView>
  </sheetViews>
  <sheetFormatPr defaultColWidth="9.140625" defaultRowHeight="12.75" x14ac:dyDescent="0.2"/>
  <cols>
    <col min="1" max="1" width="6.85546875" style="5" customWidth="1"/>
    <col min="2" max="2" width="31"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3" t="s">
        <v>160</v>
      </c>
      <c r="B1" s="46"/>
      <c r="C1" s="46"/>
      <c r="D1" s="46"/>
      <c r="E1" s="46"/>
      <c r="F1" s="46"/>
      <c r="I1" s="130"/>
      <c r="K1" s="162" t="s">
        <v>77</v>
      </c>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
      <c r="A2" s="51" t="s">
        <v>161</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8"/>
      <c r="B4" s="112" t="s">
        <v>74</v>
      </c>
      <c r="C4" s="167">
        <v>43920</v>
      </c>
      <c r="D4" s="167"/>
      <c r="E4" s="167"/>
      <c r="F4" s="109"/>
      <c r="G4" s="112" t="s">
        <v>73</v>
      </c>
      <c r="H4" s="127">
        <v>2</v>
      </c>
      <c r="I4" s="110"/>
      <c r="J4" s="49"/>
      <c r="K4" s="164" t="str">
        <f>"Week "&amp;(K6-($C$4-WEEKDAY($C$4,1)+2))/7+1</f>
        <v>Week 2</v>
      </c>
      <c r="L4" s="165"/>
      <c r="M4" s="165"/>
      <c r="N4" s="165"/>
      <c r="O4" s="165"/>
      <c r="P4" s="165"/>
      <c r="Q4" s="166"/>
      <c r="R4" s="164" t="str">
        <f>"Week "&amp;(R6-($C$4-WEEKDAY($C$4,1)+2))/7+1</f>
        <v>Week 3</v>
      </c>
      <c r="S4" s="165"/>
      <c r="T4" s="165"/>
      <c r="U4" s="165"/>
      <c r="V4" s="165"/>
      <c r="W4" s="165"/>
      <c r="X4" s="166"/>
      <c r="Y4" s="164" t="str">
        <f>"Week "&amp;(Y6-($C$4-WEEKDAY($C$4,1)+2))/7+1</f>
        <v>Week 4</v>
      </c>
      <c r="Z4" s="165"/>
      <c r="AA4" s="165"/>
      <c r="AB4" s="165"/>
      <c r="AC4" s="165"/>
      <c r="AD4" s="165"/>
      <c r="AE4" s="166"/>
      <c r="AF4" s="164" t="str">
        <f>"Week "&amp;(AF6-($C$4-WEEKDAY($C$4,1)+2))/7+1</f>
        <v>Week 5</v>
      </c>
      <c r="AG4" s="165"/>
      <c r="AH4" s="165"/>
      <c r="AI4" s="165"/>
      <c r="AJ4" s="165"/>
      <c r="AK4" s="165"/>
      <c r="AL4" s="166"/>
      <c r="AM4" s="164" t="str">
        <f>"Week "&amp;(AM6-($C$4-WEEKDAY($C$4,1)+2))/7+1</f>
        <v>Week 6</v>
      </c>
      <c r="AN4" s="165"/>
      <c r="AO4" s="165"/>
      <c r="AP4" s="165"/>
      <c r="AQ4" s="165"/>
      <c r="AR4" s="165"/>
      <c r="AS4" s="166"/>
      <c r="AT4" s="164" t="str">
        <f>"Week "&amp;(AT6-($C$4-WEEKDAY($C$4,1)+2))/7+1</f>
        <v>Week 7</v>
      </c>
      <c r="AU4" s="165"/>
      <c r="AV4" s="165"/>
      <c r="AW4" s="165"/>
      <c r="AX4" s="165"/>
      <c r="AY4" s="165"/>
      <c r="AZ4" s="166"/>
      <c r="BA4" s="164" t="str">
        <f>"Week "&amp;(BA6-($C$4-WEEKDAY($C$4,1)+2))/7+1</f>
        <v>Week 8</v>
      </c>
      <c r="BB4" s="165"/>
      <c r="BC4" s="165"/>
      <c r="BD4" s="165"/>
      <c r="BE4" s="165"/>
      <c r="BF4" s="165"/>
      <c r="BG4" s="166"/>
      <c r="BH4" s="164" t="str">
        <f>"Week "&amp;(BH6-($C$4-WEEKDAY($C$4,1)+2))/7+1</f>
        <v>Week 9</v>
      </c>
      <c r="BI4" s="165"/>
      <c r="BJ4" s="165"/>
      <c r="BK4" s="165"/>
      <c r="BL4" s="165"/>
      <c r="BM4" s="165"/>
      <c r="BN4" s="166"/>
    </row>
    <row r="5" spans="1:66" ht="17.25" customHeight="1" x14ac:dyDescent="0.2">
      <c r="A5" s="108"/>
      <c r="B5" s="112" t="s">
        <v>75</v>
      </c>
      <c r="C5" s="163"/>
      <c r="D5" s="163"/>
      <c r="E5" s="163"/>
      <c r="F5" s="111"/>
      <c r="G5" s="111"/>
      <c r="H5" s="111"/>
      <c r="I5" s="111"/>
      <c r="J5" s="49"/>
      <c r="K5" s="168">
        <f>K6</f>
        <v>43927</v>
      </c>
      <c r="L5" s="169"/>
      <c r="M5" s="169"/>
      <c r="N5" s="169"/>
      <c r="O5" s="169"/>
      <c r="P5" s="169"/>
      <c r="Q5" s="170"/>
      <c r="R5" s="168">
        <f>R6</f>
        <v>43934</v>
      </c>
      <c r="S5" s="169"/>
      <c r="T5" s="169"/>
      <c r="U5" s="169"/>
      <c r="V5" s="169"/>
      <c r="W5" s="169"/>
      <c r="X5" s="170"/>
      <c r="Y5" s="168">
        <f>Y6</f>
        <v>43941</v>
      </c>
      <c r="Z5" s="169"/>
      <c r="AA5" s="169"/>
      <c r="AB5" s="169"/>
      <c r="AC5" s="169"/>
      <c r="AD5" s="169"/>
      <c r="AE5" s="170"/>
      <c r="AF5" s="168">
        <f>AF6</f>
        <v>43948</v>
      </c>
      <c r="AG5" s="169"/>
      <c r="AH5" s="169"/>
      <c r="AI5" s="169"/>
      <c r="AJ5" s="169"/>
      <c r="AK5" s="169"/>
      <c r="AL5" s="170"/>
      <c r="AM5" s="168">
        <f>AM6</f>
        <v>43955</v>
      </c>
      <c r="AN5" s="169"/>
      <c r="AO5" s="169"/>
      <c r="AP5" s="169"/>
      <c r="AQ5" s="169"/>
      <c r="AR5" s="169"/>
      <c r="AS5" s="170"/>
      <c r="AT5" s="168">
        <f>AT6</f>
        <v>43962</v>
      </c>
      <c r="AU5" s="169"/>
      <c r="AV5" s="169"/>
      <c r="AW5" s="169"/>
      <c r="AX5" s="169"/>
      <c r="AY5" s="169"/>
      <c r="AZ5" s="170"/>
      <c r="BA5" s="168">
        <f>BA6</f>
        <v>43969</v>
      </c>
      <c r="BB5" s="169"/>
      <c r="BC5" s="169"/>
      <c r="BD5" s="169"/>
      <c r="BE5" s="169"/>
      <c r="BF5" s="169"/>
      <c r="BG5" s="170"/>
      <c r="BH5" s="168">
        <f>BH6</f>
        <v>43976</v>
      </c>
      <c r="BI5" s="169"/>
      <c r="BJ5" s="169"/>
      <c r="BK5" s="169"/>
      <c r="BL5" s="169"/>
      <c r="BM5" s="169"/>
      <c r="BN5" s="170"/>
    </row>
    <row r="6" spans="1:66" x14ac:dyDescent="0.2">
      <c r="A6" s="48"/>
      <c r="B6" s="49"/>
      <c r="C6" s="49"/>
      <c r="D6" s="50"/>
      <c r="E6" s="49"/>
      <c r="F6" s="49"/>
      <c r="G6" s="49"/>
      <c r="H6" s="49"/>
      <c r="I6" s="49"/>
      <c r="J6" s="49"/>
      <c r="K6" s="91">
        <f>C4-WEEKDAY(C4,1)+2+7*(H4-1)</f>
        <v>43927</v>
      </c>
      <c r="L6" s="82">
        <f t="shared" ref="L6:AQ6" si="0">K6+1</f>
        <v>43928</v>
      </c>
      <c r="M6" s="82">
        <f t="shared" si="0"/>
        <v>43929</v>
      </c>
      <c r="N6" s="82">
        <f t="shared" si="0"/>
        <v>43930</v>
      </c>
      <c r="O6" s="82">
        <f t="shared" si="0"/>
        <v>43931</v>
      </c>
      <c r="P6" s="82">
        <f t="shared" si="0"/>
        <v>43932</v>
      </c>
      <c r="Q6" s="92">
        <f t="shared" si="0"/>
        <v>43933</v>
      </c>
      <c r="R6" s="91">
        <f t="shared" si="0"/>
        <v>43934</v>
      </c>
      <c r="S6" s="82">
        <f t="shared" si="0"/>
        <v>43935</v>
      </c>
      <c r="T6" s="82">
        <f t="shared" si="0"/>
        <v>43936</v>
      </c>
      <c r="U6" s="82">
        <f t="shared" si="0"/>
        <v>43937</v>
      </c>
      <c r="V6" s="82">
        <f t="shared" si="0"/>
        <v>43938</v>
      </c>
      <c r="W6" s="82">
        <f t="shared" si="0"/>
        <v>43939</v>
      </c>
      <c r="X6" s="92">
        <f t="shared" si="0"/>
        <v>43940</v>
      </c>
      <c r="Y6" s="91">
        <f t="shared" si="0"/>
        <v>43941</v>
      </c>
      <c r="Z6" s="82">
        <f t="shared" si="0"/>
        <v>43942</v>
      </c>
      <c r="AA6" s="82">
        <f t="shared" si="0"/>
        <v>43943</v>
      </c>
      <c r="AB6" s="82">
        <f t="shared" si="0"/>
        <v>43944</v>
      </c>
      <c r="AC6" s="82">
        <f t="shared" si="0"/>
        <v>43945</v>
      </c>
      <c r="AD6" s="82">
        <f t="shared" si="0"/>
        <v>43946</v>
      </c>
      <c r="AE6" s="92">
        <f t="shared" si="0"/>
        <v>43947</v>
      </c>
      <c r="AF6" s="91">
        <f t="shared" si="0"/>
        <v>43948</v>
      </c>
      <c r="AG6" s="82">
        <f t="shared" si="0"/>
        <v>43949</v>
      </c>
      <c r="AH6" s="82">
        <f t="shared" si="0"/>
        <v>43950</v>
      </c>
      <c r="AI6" s="82">
        <f t="shared" si="0"/>
        <v>43951</v>
      </c>
      <c r="AJ6" s="82">
        <f t="shared" si="0"/>
        <v>43952</v>
      </c>
      <c r="AK6" s="82">
        <f t="shared" si="0"/>
        <v>43953</v>
      </c>
      <c r="AL6" s="92">
        <f t="shared" si="0"/>
        <v>43954</v>
      </c>
      <c r="AM6" s="91">
        <f t="shared" si="0"/>
        <v>43955</v>
      </c>
      <c r="AN6" s="82">
        <f t="shared" si="0"/>
        <v>43956</v>
      </c>
      <c r="AO6" s="82">
        <f t="shared" si="0"/>
        <v>43957</v>
      </c>
      <c r="AP6" s="82">
        <f t="shared" si="0"/>
        <v>43958</v>
      </c>
      <c r="AQ6" s="82">
        <f t="shared" si="0"/>
        <v>43959</v>
      </c>
      <c r="AR6" s="82">
        <f t="shared" ref="AR6:BN6" si="1">AQ6+1</f>
        <v>43960</v>
      </c>
      <c r="AS6" s="92">
        <f t="shared" si="1"/>
        <v>43961</v>
      </c>
      <c r="AT6" s="91">
        <f t="shared" si="1"/>
        <v>43962</v>
      </c>
      <c r="AU6" s="82">
        <f t="shared" si="1"/>
        <v>43963</v>
      </c>
      <c r="AV6" s="82">
        <f t="shared" si="1"/>
        <v>43964</v>
      </c>
      <c r="AW6" s="82">
        <f t="shared" si="1"/>
        <v>43965</v>
      </c>
      <c r="AX6" s="82">
        <f t="shared" si="1"/>
        <v>43966</v>
      </c>
      <c r="AY6" s="82">
        <f t="shared" si="1"/>
        <v>43967</v>
      </c>
      <c r="AZ6" s="92">
        <f t="shared" si="1"/>
        <v>43968</v>
      </c>
      <c r="BA6" s="91">
        <f t="shared" si="1"/>
        <v>43969</v>
      </c>
      <c r="BB6" s="82">
        <f t="shared" si="1"/>
        <v>43970</v>
      </c>
      <c r="BC6" s="82">
        <f t="shared" si="1"/>
        <v>43971</v>
      </c>
      <c r="BD6" s="82">
        <f t="shared" si="1"/>
        <v>43972</v>
      </c>
      <c r="BE6" s="82">
        <f t="shared" si="1"/>
        <v>43973</v>
      </c>
      <c r="BF6" s="82">
        <f t="shared" si="1"/>
        <v>43974</v>
      </c>
      <c r="BG6" s="92">
        <f t="shared" si="1"/>
        <v>43975</v>
      </c>
      <c r="BH6" s="91">
        <f t="shared" si="1"/>
        <v>43976</v>
      </c>
      <c r="BI6" s="82">
        <f t="shared" si="1"/>
        <v>43977</v>
      </c>
      <c r="BJ6" s="82">
        <f t="shared" si="1"/>
        <v>43978</v>
      </c>
      <c r="BK6" s="82">
        <f t="shared" si="1"/>
        <v>43979</v>
      </c>
      <c r="BL6" s="82">
        <f t="shared" si="1"/>
        <v>43980</v>
      </c>
      <c r="BM6" s="82">
        <f t="shared" si="1"/>
        <v>43981</v>
      </c>
      <c r="BN6" s="92">
        <f t="shared" si="1"/>
        <v>43982</v>
      </c>
    </row>
    <row r="7" spans="1:66" s="122" customFormat="1" ht="24.75" thickBot="1" x14ac:dyDescent="0.25">
      <c r="A7" s="114" t="s">
        <v>0</v>
      </c>
      <c r="B7" s="115" t="s">
        <v>65</v>
      </c>
      <c r="C7" s="116" t="s">
        <v>66</v>
      </c>
      <c r="D7" s="117" t="s">
        <v>72</v>
      </c>
      <c r="E7" s="118" t="s">
        <v>67</v>
      </c>
      <c r="F7" s="118" t="s">
        <v>68</v>
      </c>
      <c r="G7" s="116" t="s">
        <v>69</v>
      </c>
      <c r="H7" s="116" t="s">
        <v>70</v>
      </c>
      <c r="I7" s="116" t="s">
        <v>71</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87"/>
      <c r="F8" s="113" t="str">
        <f>IF(ISBLANK(E8)," - ",IF(G8=0,E8,E8+G8-1))</f>
        <v xml:space="preserve"> - </v>
      </c>
      <c r="G8" s="88"/>
      <c r="H8" s="89"/>
      <c r="I8" s="90" t="str">
        <f t="shared" ref="I8:I31"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145</v>
      </c>
      <c r="C9" s="60" t="s">
        <v>159</v>
      </c>
      <c r="D9" s="125"/>
      <c r="E9" s="99">
        <v>43928</v>
      </c>
      <c r="F9" s="100">
        <v>43934</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4" t="s">
        <v>146</v>
      </c>
      <c r="C10" s="60" t="s">
        <v>159</v>
      </c>
      <c r="D10" s="125"/>
      <c r="E10" s="99">
        <v>43928</v>
      </c>
      <c r="F10" s="100">
        <v>43947</v>
      </c>
      <c r="G10" s="61">
        <v>3</v>
      </c>
      <c r="H10" s="62">
        <f>AVERAGE(H11:H12)</f>
        <v>1</v>
      </c>
      <c r="I10" s="63">
        <f t="shared" si="4"/>
        <v>14</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126" t="s">
        <v>147</v>
      </c>
      <c r="C11" s="60" t="s">
        <v>159</v>
      </c>
      <c r="D11" s="125"/>
      <c r="E11" s="99">
        <v>43928</v>
      </c>
      <c r="F11" s="100">
        <v>43947</v>
      </c>
      <c r="G11" s="61">
        <v>2</v>
      </c>
      <c r="H11" s="62">
        <v>1</v>
      </c>
      <c r="I11" s="63">
        <f t="shared" si="4"/>
        <v>14</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126" t="s">
        <v>148</v>
      </c>
      <c r="C12" s="60" t="s">
        <v>159</v>
      </c>
      <c r="D12" s="125"/>
      <c r="E12" s="99">
        <v>43928</v>
      </c>
      <c r="F12" s="100">
        <v>43947</v>
      </c>
      <c r="G12" s="61">
        <v>3</v>
      </c>
      <c r="H12" s="62">
        <v>1</v>
      </c>
      <c r="I12" s="63">
        <f t="shared" si="4"/>
        <v>14</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54" customFormat="1" ht="18" x14ac:dyDescent="0.2">
      <c r="A13" s="52" t="str">
        <f>IF(ISERROR(VALUE(SUBSTITUTE(prevWBS,".",""))),"1",IF(ISERROR(FIND("`",SUBSTITUTE(prevWBS,".","`",1))),TEXT(VALUE(prevWBS)+1,"#"),TEXT(VALUE(LEFT(prevWBS,FIND("`",SUBSTITUTE(prevWBS,".","`",1))-1))+1,"#")))</f>
        <v>2</v>
      </c>
      <c r="B13" s="53" t="s">
        <v>138</v>
      </c>
      <c r="D13" s="55"/>
      <c r="E13" s="101"/>
      <c r="F13" s="101" t="str">
        <f t="shared" ref="F13:F25" si="6">IF(ISBLANK(E13)," - ",IF(G13=0,E13,E13+G13-1))</f>
        <v xml:space="preserve"> - </v>
      </c>
      <c r="G13" s="56"/>
      <c r="H13" s="57"/>
      <c r="I13" s="58" t="str">
        <f t="shared" si="4"/>
        <v xml:space="preserve"> - </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0" customFormat="1" ht="18" x14ac:dyDescent="0.2">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4" t="s">
        <v>149</v>
      </c>
      <c r="C14" s="60" t="s">
        <v>157</v>
      </c>
      <c r="D14" s="125"/>
      <c r="E14" s="99">
        <v>43934</v>
      </c>
      <c r="F14" s="100">
        <f>IF(ISBLANK(E14)," - ",IF(G14=0,E14,E14+G14-1))</f>
        <v>43961</v>
      </c>
      <c r="G14" s="61">
        <v>28</v>
      </c>
      <c r="H14" s="62">
        <v>1</v>
      </c>
      <c r="I14" s="63">
        <f t="shared" si="4"/>
        <v>20</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4" t="s">
        <v>150</v>
      </c>
      <c r="C15" s="60" t="s">
        <v>156</v>
      </c>
      <c r="D15" s="125"/>
      <c r="E15" s="99">
        <v>43938</v>
      </c>
      <c r="F15" s="100">
        <f>IF(ISBLANK(E15)," - ",IF(G15=0,E15,E15+G15-1))</f>
        <v>43961</v>
      </c>
      <c r="G15" s="61">
        <v>24</v>
      </c>
      <c r="H15" s="62">
        <v>1</v>
      </c>
      <c r="I15" s="63">
        <f t="shared" si="4"/>
        <v>16</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151</v>
      </c>
      <c r="C16" s="60" t="s">
        <v>157</v>
      </c>
      <c r="D16" s="125"/>
      <c r="E16" s="99">
        <v>43938</v>
      </c>
      <c r="F16" s="100">
        <f t="shared" ref="F16:F17" si="7">IF(ISBLANK(E16)," - ",IF(G16=0,E16,E16+G16-1))</f>
        <v>43961</v>
      </c>
      <c r="G16" s="61">
        <v>24</v>
      </c>
      <c r="H16" s="62">
        <v>1</v>
      </c>
      <c r="I16" s="63">
        <f t="shared" si="4"/>
        <v>16</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24"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124" t="s">
        <v>155</v>
      </c>
      <c r="C17" s="60" t="s">
        <v>158</v>
      </c>
      <c r="D17" s="125"/>
      <c r="E17" s="99">
        <v>43938</v>
      </c>
      <c r="F17" s="100">
        <f t="shared" si="7"/>
        <v>43961</v>
      </c>
      <c r="G17" s="61">
        <v>24</v>
      </c>
      <c r="H17" s="62">
        <v>1</v>
      </c>
      <c r="I17" s="63">
        <f t="shared" si="4"/>
        <v>16</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3</v>
      </c>
      <c r="B18" s="53" t="s">
        <v>137</v>
      </c>
      <c r="D18" s="55"/>
      <c r="E18" s="101"/>
      <c r="F18" s="101" t="str">
        <f t="shared" si="6"/>
        <v xml:space="preserve"> - </v>
      </c>
      <c r="G18" s="56"/>
      <c r="H18" s="57"/>
      <c r="I18" s="58" t="str">
        <f t="shared" si="4"/>
        <v xml:space="preserve"> - </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124" t="s">
        <v>162</v>
      </c>
      <c r="C19" s="60" t="s">
        <v>157</v>
      </c>
      <c r="D19" s="125"/>
      <c r="E19" s="99">
        <v>43948</v>
      </c>
      <c r="F19" s="100">
        <v>43968</v>
      </c>
      <c r="G19" s="61">
        <v>3</v>
      </c>
      <c r="H19" s="62">
        <v>1</v>
      </c>
      <c r="I19" s="63">
        <f t="shared" si="4"/>
        <v>15</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124" t="s">
        <v>152</v>
      </c>
      <c r="C20" s="60" t="s">
        <v>156</v>
      </c>
      <c r="D20" s="125"/>
      <c r="E20" s="99">
        <v>43948</v>
      </c>
      <c r="F20" s="100">
        <v>43968</v>
      </c>
      <c r="G20" s="61">
        <v>3</v>
      </c>
      <c r="H20" s="62">
        <v>1</v>
      </c>
      <c r="I20" s="63">
        <f t="shared" si="4"/>
        <v>15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124" t="s">
        <v>154</v>
      </c>
      <c r="C21" s="60" t="s">
        <v>158</v>
      </c>
      <c r="D21" s="125"/>
      <c r="E21" s="99">
        <v>43948</v>
      </c>
      <c r="F21" s="100">
        <v>43968</v>
      </c>
      <c r="G21" s="61">
        <v>6</v>
      </c>
      <c r="H21" s="62">
        <v>1</v>
      </c>
      <c r="I21" s="63">
        <f t="shared" si="4"/>
        <v>15</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24" t="s">
        <v>153</v>
      </c>
      <c r="C22" s="60" t="s">
        <v>159</v>
      </c>
      <c r="D22" s="125"/>
      <c r="E22" s="99">
        <f>F14+1</f>
        <v>43962</v>
      </c>
      <c r="F22" s="100">
        <f>IF(ISBLANK(E22)," - ",IF(G22=0,E22,E22+G22-1))</f>
        <v>43968</v>
      </c>
      <c r="G22" s="61">
        <v>7</v>
      </c>
      <c r="H22" s="62">
        <v>1</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54" customFormat="1" ht="18" x14ac:dyDescent="0.2">
      <c r="A23" s="52" t="str">
        <f>IF(ISERROR(VALUE(SUBSTITUTE(prevWBS,".",""))),"1",IF(ISERROR(FIND("`",SUBSTITUTE(prevWBS,".","`",1))),TEXT(VALUE(prevWBS)+1,"#"),TEXT(VALUE(LEFT(prevWBS,FIND("`",SUBSTITUTE(prevWBS,".","`",1))-1))+1,"#")))</f>
        <v>4</v>
      </c>
      <c r="B23" s="53" t="s">
        <v>136</v>
      </c>
      <c r="D23" s="55"/>
      <c r="E23" s="101"/>
      <c r="F23" s="101" t="str">
        <f t="shared" si="6"/>
        <v xml:space="preserve"> - </v>
      </c>
      <c r="G23" s="56"/>
      <c r="H23" s="57"/>
      <c r="I23" s="58" t="str">
        <f t="shared" si="4"/>
        <v xml:space="preserve"> - </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0"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124" t="s">
        <v>140</v>
      </c>
      <c r="C24" s="60" t="s">
        <v>156</v>
      </c>
      <c r="D24" s="125"/>
      <c r="E24" s="99">
        <v>43936</v>
      </c>
      <c r="F24" s="100">
        <v>43943</v>
      </c>
      <c r="G24" s="61">
        <v>1</v>
      </c>
      <c r="H24" s="62">
        <v>1</v>
      </c>
      <c r="I24" s="63">
        <f t="shared" si="4"/>
        <v>6</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124" t="s">
        <v>141</v>
      </c>
      <c r="D25" s="125"/>
      <c r="E25" s="99">
        <v>43936</v>
      </c>
      <c r="F25" s="100">
        <f t="shared" si="6"/>
        <v>43936</v>
      </c>
      <c r="G25" s="61">
        <v>1</v>
      </c>
      <c r="H25" s="62">
        <v>1</v>
      </c>
      <c r="I25" s="63">
        <f t="shared" si="4"/>
        <v>1</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
        <v>163</v>
      </c>
      <c r="B26" s="124" t="s">
        <v>141</v>
      </c>
      <c r="D26" s="125"/>
      <c r="E26" s="99">
        <v>43958</v>
      </c>
      <c r="F26" s="100">
        <f t="shared" ref="F26:F27" si="8">IF(ISBLANK(E26)," - ",IF(G26=0,E26,E26+G26-1))</f>
        <v>43958</v>
      </c>
      <c r="G26" s="61">
        <v>1</v>
      </c>
      <c r="H26" s="62">
        <v>1</v>
      </c>
      <c r="I26" s="63">
        <f t="shared" ref="I26" si="9">IF(OR(F26=0,E26=0)," - ",NETWORKDAYS(E26,F26))</f>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
        <v>164</v>
      </c>
      <c r="B27" s="124" t="s">
        <v>141</v>
      </c>
      <c r="D27" s="125"/>
      <c r="E27" s="99">
        <v>43964</v>
      </c>
      <c r="F27" s="100">
        <f t="shared" si="8"/>
        <v>43964</v>
      </c>
      <c r="G27" s="61">
        <v>1</v>
      </c>
      <c r="H27" s="62">
        <v>1</v>
      </c>
      <c r="I27" s="63">
        <f t="shared" ref="I27" si="10">IF(OR(F27=0,E27=0)," - ",NETWORKDAYS(E27,F27))</f>
        <v>1</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8" s="124" t="s">
        <v>143</v>
      </c>
      <c r="C28" s="60" t="s">
        <v>159</v>
      </c>
      <c r="D28" s="125"/>
      <c r="E28" s="99">
        <v>43941</v>
      </c>
      <c r="F28" s="100">
        <v>43992</v>
      </c>
      <c r="G28" s="61">
        <v>1</v>
      </c>
      <c r="H28" s="62">
        <v>0</v>
      </c>
      <c r="I28" s="63">
        <f t="shared" si="4"/>
        <v>38</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9" s="124" t="s">
        <v>144</v>
      </c>
      <c r="C29" s="60" t="s">
        <v>159</v>
      </c>
      <c r="D29" s="125"/>
      <c r="E29" s="99">
        <v>43941</v>
      </c>
      <c r="F29" s="100">
        <v>43992</v>
      </c>
      <c r="G29" s="61">
        <v>1</v>
      </c>
      <c r="H29" s="62">
        <v>0</v>
      </c>
      <c r="I29" s="63">
        <f t="shared" si="4"/>
        <v>38</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0" s="124" t="s">
        <v>142</v>
      </c>
      <c r="C30" s="60" t="s">
        <v>159</v>
      </c>
      <c r="D30" s="125"/>
      <c r="E30" s="99">
        <v>44006</v>
      </c>
      <c r="F30" s="100">
        <v>44007</v>
      </c>
      <c r="G30" s="61">
        <v>1</v>
      </c>
      <c r="H30" s="62">
        <v>1</v>
      </c>
      <c r="I30" s="63">
        <f t="shared" ref="I30" si="11">IF(OR(F30=0,E30=0)," - ",NETWORKDAYS(E30,F30))</f>
        <v>2</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9" customFormat="1" ht="18" x14ac:dyDescent="0.2">
      <c r="A31" s="59"/>
      <c r="B31" s="64"/>
      <c r="C31" s="64"/>
      <c r="D31" s="65"/>
      <c r="E31" s="102"/>
      <c r="F31" s="102"/>
      <c r="G31" s="66"/>
      <c r="H31" s="67"/>
      <c r="I31" s="68" t="str">
        <f t="shared" si="4"/>
        <v xml:space="preserve"> - </v>
      </c>
      <c r="J31" s="9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74" customFormat="1" ht="18" x14ac:dyDescent="0.2">
      <c r="A32" s="70" t="s">
        <v>1</v>
      </c>
      <c r="B32" s="71"/>
      <c r="C32" s="72"/>
      <c r="D32" s="72"/>
      <c r="E32" s="103"/>
      <c r="F32" s="103"/>
      <c r="G32" s="73"/>
      <c r="H32" s="73"/>
      <c r="I32" s="73"/>
      <c r="J32" s="97"/>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9" customFormat="1" ht="18" x14ac:dyDescent="0.2">
      <c r="A33" s="75" t="s">
        <v>37</v>
      </c>
      <c r="B33" s="76"/>
      <c r="C33" s="76"/>
      <c r="D33" s="76"/>
      <c r="E33" s="104"/>
      <c r="F33" s="104"/>
      <c r="G33" s="76"/>
      <c r="H33" s="76"/>
      <c r="I33" s="76"/>
      <c r="J33" s="97"/>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9" customFormat="1" ht="18" x14ac:dyDescent="0.2">
      <c r="A34" s="128" t="str">
        <f>IF(ISERROR(VALUE(SUBSTITUTE(prevWBS,".",""))),"1",IF(ISERROR(FIND("`",SUBSTITUTE(prevWBS,".","`",1))),TEXT(VALUE(prevWBS)+1,"#"),TEXT(VALUE(LEFT(prevWBS,FIND("`",SUBSTITUTE(prevWBS,".","`",1))-1))+1,"#")))</f>
        <v>1</v>
      </c>
      <c r="B34" s="129" t="s">
        <v>76</v>
      </c>
      <c r="C34" s="77"/>
      <c r="D34" s="78"/>
      <c r="E34" s="99"/>
      <c r="F34" s="100" t="str">
        <f t="shared" ref="F34:F37" si="12">IF(ISBLANK(E34)," - ",IF(G34=0,E34,E34+G34-1))</f>
        <v xml:space="preserve"> - </v>
      </c>
      <c r="G34" s="61"/>
      <c r="H34" s="62"/>
      <c r="I34" s="79" t="str">
        <f>IF(OR(F34=0,E34=0)," - ",NETWORKDAYS(E34,F34))</f>
        <v xml:space="preserve"> - </v>
      </c>
      <c r="J34" s="98"/>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80" t="s">
        <v>62</v>
      </c>
      <c r="C35" s="80"/>
      <c r="D35" s="78"/>
      <c r="E35" s="99"/>
      <c r="F35" s="100" t="str">
        <f t="shared" si="12"/>
        <v xml:space="preserve"> - </v>
      </c>
      <c r="G35" s="61"/>
      <c r="H35" s="62"/>
      <c r="I35" s="79" t="str">
        <f t="shared" ref="I35:I37" si="13">IF(OR(F35=0,E35=0)," - ",NETWORKDAYS(E35,F35))</f>
        <v xml:space="preserve"> - </v>
      </c>
      <c r="J35" s="98"/>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81" t="s">
        <v>63</v>
      </c>
      <c r="C36" s="80"/>
      <c r="D36" s="78"/>
      <c r="E36" s="99"/>
      <c r="F36" s="100" t="str">
        <f t="shared" si="12"/>
        <v xml:space="preserve"> - </v>
      </c>
      <c r="G36" s="61"/>
      <c r="H36" s="62"/>
      <c r="I36" s="79" t="str">
        <f t="shared" si="13"/>
        <v xml:space="preserve"> - </v>
      </c>
      <c r="J36" s="98"/>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81" t="s">
        <v>64</v>
      </c>
      <c r="C37" s="80"/>
      <c r="D37" s="78"/>
      <c r="E37" s="99"/>
      <c r="F37" s="100" t="str">
        <f t="shared" si="12"/>
        <v xml:space="preserve"> - </v>
      </c>
      <c r="G37" s="61"/>
      <c r="H37" s="62"/>
      <c r="I37" s="79" t="str">
        <f t="shared" si="13"/>
        <v xml:space="preserve"> - </v>
      </c>
      <c r="J37" s="98"/>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32" customFormat="1" x14ac:dyDescent="0.2">
      <c r="A38" s="161" t="str">
        <f>HYPERLINK("https://vertex42.link/HowToCreateAGanttChart","► Watch How to Create a Gantt Chart in Excel")</f>
        <v>► Watch How to Create a Gantt Chart in Excel</v>
      </c>
      <c r="B38" s="30"/>
      <c r="C38" s="30"/>
      <c r="D38" s="31"/>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7">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7">
    <cfRule type="expression" dxfId="2" priority="48">
      <formula>AND($E8&lt;=K$6,ROUNDDOWN(($F8-$E8+1)*$H8,0)+$E8-1&gt;=K$6)</formula>
    </cfRule>
    <cfRule type="expression" dxfId="1" priority="49">
      <formula>AND(NOT(ISBLANK($E8)),$E8&lt;=K$6,$F8&gt;=K$6)</formula>
    </cfRule>
  </conditionalFormatting>
  <conditionalFormatting sqref="K6:BN37">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1:B31 G11 G12 A33:B33 B32 E13 E18 E23 E31:H33 G13:H13 G18:H18 G23:H23 G34 G35:G36 G37 G28:H29 G25 G24" unlockedFormula="1"/>
    <ignoredError sqref="A23 A18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36" t="s">
        <v>48</v>
      </c>
      <c r="B2" s="9"/>
      <c r="C2" s="8"/>
    </row>
    <row r="3" spans="1:3" s="20" customFormat="1" x14ac:dyDescent="0.2">
      <c r="A3" s="8"/>
      <c r="B3" s="9"/>
      <c r="C3" s="8"/>
    </row>
    <row r="4" spans="1:3" s="8" customFormat="1" ht="18" x14ac:dyDescent="0.25">
      <c r="A4" s="131" t="s">
        <v>89</v>
      </c>
      <c r="B4" s="38"/>
    </row>
    <row r="5" spans="1:3" s="8" customFormat="1" ht="57" x14ac:dyDescent="0.2">
      <c r="B5" s="137" t="s">
        <v>78</v>
      </c>
    </row>
    <row r="7" spans="1:3" ht="28.5" x14ac:dyDescent="0.2">
      <c r="B7" s="137" t="s">
        <v>90</v>
      </c>
    </row>
    <row r="9" spans="1:3" ht="14.25" x14ac:dyDescent="0.2">
      <c r="B9" s="136" t="s">
        <v>60</v>
      </c>
    </row>
    <row r="11" spans="1:3" ht="28.5" x14ac:dyDescent="0.2">
      <c r="B11" s="135" t="s">
        <v>61</v>
      </c>
    </row>
    <row r="12" spans="1:3" s="20" customFormat="1" x14ac:dyDescent="0.2"/>
    <row r="13" spans="1:3" ht="18" x14ac:dyDescent="0.25">
      <c r="A13" s="171" t="s">
        <v>4</v>
      </c>
      <c r="B13" s="171"/>
    </row>
    <row r="14" spans="1:3" s="20" customFormat="1" x14ac:dyDescent="0.2"/>
    <row r="15" spans="1:3" s="132" customFormat="1" ht="18" x14ac:dyDescent="0.2">
      <c r="A15" s="140"/>
      <c r="B15" s="138" t="s">
        <v>81</v>
      </c>
    </row>
    <row r="16" spans="1:3" s="132" customFormat="1" ht="18" x14ac:dyDescent="0.2">
      <c r="A16" s="140"/>
      <c r="B16" s="139" t="s">
        <v>79</v>
      </c>
      <c r="C16" s="134" t="s">
        <v>3</v>
      </c>
    </row>
    <row r="17" spans="1:3" ht="18" x14ac:dyDescent="0.25">
      <c r="A17" s="141"/>
      <c r="B17" s="139" t="s">
        <v>83</v>
      </c>
    </row>
    <row r="18" spans="1:3" s="20" customFormat="1" ht="18" x14ac:dyDescent="0.25">
      <c r="A18" s="141"/>
      <c r="B18" s="139" t="s">
        <v>91</v>
      </c>
    </row>
    <row r="19" spans="1:3" s="41" customFormat="1" ht="18" x14ac:dyDescent="0.25">
      <c r="A19" s="144"/>
      <c r="B19" s="139" t="s">
        <v>92</v>
      </c>
    </row>
    <row r="20" spans="1:3" s="132" customFormat="1" ht="18" x14ac:dyDescent="0.2">
      <c r="A20" s="140"/>
      <c r="B20" s="138" t="s">
        <v>80</v>
      </c>
      <c r="C20" s="133" t="s">
        <v>2</v>
      </c>
    </row>
    <row r="21" spans="1:3" ht="18" x14ac:dyDescent="0.25">
      <c r="A21" s="141"/>
      <c r="B21" s="139" t="s">
        <v>82</v>
      </c>
    </row>
    <row r="22" spans="1:3" s="8" customFormat="1" ht="18" x14ac:dyDescent="0.25">
      <c r="A22" s="142"/>
      <c r="B22" s="143" t="s">
        <v>84</v>
      </c>
    </row>
    <row r="23" spans="1:3" s="8" customFormat="1" ht="18" x14ac:dyDescent="0.25">
      <c r="A23" s="142"/>
      <c r="B23" s="10"/>
    </row>
    <row r="24" spans="1:3" s="8" customFormat="1" ht="18" x14ac:dyDescent="0.25">
      <c r="A24" s="171" t="s">
        <v>85</v>
      </c>
      <c r="B24" s="171"/>
    </row>
    <row r="25" spans="1:3" s="8" customFormat="1" ht="43.5" x14ac:dyDescent="0.25">
      <c r="A25" s="142"/>
      <c r="B25" s="139" t="s">
        <v>93</v>
      </c>
    </row>
    <row r="26" spans="1:3" s="8" customFormat="1" ht="18" x14ac:dyDescent="0.25">
      <c r="A26" s="142"/>
      <c r="B26" s="139"/>
    </row>
    <row r="27" spans="1:3" s="8" customFormat="1" ht="18" x14ac:dyDescent="0.25">
      <c r="A27" s="142"/>
      <c r="B27" s="160" t="s">
        <v>97</v>
      </c>
    </row>
    <row r="28" spans="1:3" s="8" customFormat="1" ht="18" x14ac:dyDescent="0.25">
      <c r="A28" s="142"/>
      <c r="B28" s="139" t="s">
        <v>86</v>
      </c>
    </row>
    <row r="29" spans="1:3" s="8" customFormat="1" ht="28.5" x14ac:dyDescent="0.25">
      <c r="A29" s="142"/>
      <c r="B29" s="139" t="s">
        <v>88</v>
      </c>
    </row>
    <row r="30" spans="1:3" s="8" customFormat="1" ht="18" x14ac:dyDescent="0.25">
      <c r="A30" s="142"/>
      <c r="B30" s="139"/>
    </row>
    <row r="31" spans="1:3" s="8" customFormat="1" ht="18" x14ac:dyDescent="0.25">
      <c r="A31" s="142"/>
      <c r="B31" s="160" t="s">
        <v>94</v>
      </c>
    </row>
    <row r="32" spans="1:3" s="8" customFormat="1" ht="18" x14ac:dyDescent="0.25">
      <c r="A32" s="142"/>
      <c r="B32" s="139" t="s">
        <v>87</v>
      </c>
    </row>
    <row r="33" spans="1:2" s="8" customFormat="1" ht="18" x14ac:dyDescent="0.25">
      <c r="A33" s="142"/>
      <c r="B33" s="139" t="s">
        <v>95</v>
      </c>
    </row>
    <row r="34" spans="1:2" s="8" customFormat="1" ht="18" x14ac:dyDescent="0.25">
      <c r="A34" s="142"/>
      <c r="B34" s="10"/>
    </row>
    <row r="35" spans="1:2" s="8" customFormat="1" ht="28.5" x14ac:dyDescent="0.25">
      <c r="A35" s="142"/>
      <c r="B35" s="139" t="s">
        <v>132</v>
      </c>
    </row>
    <row r="36" spans="1:2" s="8" customFormat="1" ht="18" x14ac:dyDescent="0.25">
      <c r="A36" s="142"/>
      <c r="B36" s="145" t="s">
        <v>96</v>
      </c>
    </row>
    <row r="37" spans="1:2" s="8" customFormat="1" ht="18" x14ac:dyDescent="0.25">
      <c r="A37" s="142"/>
      <c r="B37" s="10"/>
    </row>
    <row r="38" spans="1:2" ht="18" x14ac:dyDescent="0.25">
      <c r="A38" s="171" t="s">
        <v>9</v>
      </c>
      <c r="B38" s="171"/>
    </row>
    <row r="39" spans="1:2" ht="28.5" x14ac:dyDescent="0.2">
      <c r="B39" s="139" t="s">
        <v>99</v>
      </c>
    </row>
    <row r="40" spans="1:2" s="20" customFormat="1" x14ac:dyDescent="0.2"/>
    <row r="41" spans="1:2" s="20" customFormat="1" ht="14.25" x14ac:dyDescent="0.2">
      <c r="B41" s="139" t="s">
        <v>100</v>
      </c>
    </row>
    <row r="42" spans="1:2" s="20" customFormat="1" x14ac:dyDescent="0.2"/>
    <row r="43" spans="1:2" s="20" customFormat="1" ht="28.5" x14ac:dyDescent="0.2">
      <c r="B43" s="139" t="s">
        <v>98</v>
      </c>
    </row>
    <row r="44" spans="1:2" s="20" customFormat="1" x14ac:dyDescent="0.2"/>
    <row r="45" spans="1:2" ht="28.5" x14ac:dyDescent="0.2">
      <c r="B45" s="139" t="s">
        <v>101</v>
      </c>
    </row>
    <row r="46" spans="1:2" x14ac:dyDescent="0.2">
      <c r="B46" s="21"/>
    </row>
    <row r="47" spans="1:2" ht="28.5" x14ac:dyDescent="0.2">
      <c r="B47" s="139" t="s">
        <v>102</v>
      </c>
    </row>
    <row r="48" spans="1:2" x14ac:dyDescent="0.2">
      <c r="B48" s="11"/>
    </row>
    <row r="49" spans="1:2" ht="18" x14ac:dyDescent="0.25">
      <c r="A49" s="171" t="s">
        <v>7</v>
      </c>
      <c r="B49" s="171"/>
    </row>
    <row r="50" spans="1:2" ht="28.5" x14ac:dyDescent="0.2">
      <c r="B50" s="139" t="s">
        <v>133</v>
      </c>
    </row>
    <row r="51" spans="1:2" x14ac:dyDescent="0.2">
      <c r="B51" s="11"/>
    </row>
    <row r="52" spans="1:2" ht="14.25" x14ac:dyDescent="0.2">
      <c r="A52" s="146" t="s">
        <v>10</v>
      </c>
      <c r="B52" s="139" t="s">
        <v>11</v>
      </c>
    </row>
    <row r="53" spans="1:2" ht="14.25" x14ac:dyDescent="0.2">
      <c r="A53" s="146" t="s">
        <v>12</v>
      </c>
      <c r="B53" s="139" t="s">
        <v>13</v>
      </c>
    </row>
    <row r="54" spans="1:2" ht="14.25" x14ac:dyDescent="0.2">
      <c r="A54" s="146" t="s">
        <v>14</v>
      </c>
      <c r="B54" s="139" t="s">
        <v>15</v>
      </c>
    </row>
    <row r="55" spans="1:2" ht="28.5" x14ac:dyDescent="0.2">
      <c r="A55" s="135"/>
      <c r="B55" s="139" t="s">
        <v>103</v>
      </c>
    </row>
    <row r="56" spans="1:2" ht="28.5" x14ac:dyDescent="0.2">
      <c r="A56" s="135"/>
      <c r="B56" s="139" t="s">
        <v>104</v>
      </c>
    </row>
    <row r="57" spans="1:2" ht="14.25" x14ac:dyDescent="0.2">
      <c r="A57" s="146" t="s">
        <v>16</v>
      </c>
      <c r="B57" s="139" t="s">
        <v>17</v>
      </c>
    </row>
    <row r="58" spans="1:2" ht="14.25" x14ac:dyDescent="0.2">
      <c r="A58" s="135"/>
      <c r="B58" s="139" t="s">
        <v>105</v>
      </c>
    </row>
    <row r="59" spans="1:2" ht="14.25" x14ac:dyDescent="0.2">
      <c r="A59" s="135"/>
      <c r="B59" s="139" t="s">
        <v>106</v>
      </c>
    </row>
    <row r="60" spans="1:2" ht="14.25" x14ac:dyDescent="0.2">
      <c r="A60" s="146" t="s">
        <v>18</v>
      </c>
      <c r="B60" s="139" t="s">
        <v>19</v>
      </c>
    </row>
    <row r="61" spans="1:2" ht="28.5" x14ac:dyDescent="0.2">
      <c r="A61" s="135"/>
      <c r="B61" s="139" t="s">
        <v>107</v>
      </c>
    </row>
    <row r="62" spans="1:2" ht="14.25" x14ac:dyDescent="0.2">
      <c r="A62" s="146" t="s">
        <v>108</v>
      </c>
      <c r="B62" s="139" t="s">
        <v>109</v>
      </c>
    </row>
    <row r="63" spans="1:2" ht="14.25" x14ac:dyDescent="0.2">
      <c r="A63" s="147"/>
      <c r="B63" s="139" t="s">
        <v>110</v>
      </c>
    </row>
    <row r="64" spans="1:2" s="20" customFormat="1" x14ac:dyDescent="0.2">
      <c r="B64" s="12"/>
    </row>
    <row r="65" spans="1:2" s="20" customFormat="1" ht="18" x14ac:dyDescent="0.25">
      <c r="A65" s="171" t="s">
        <v>8</v>
      </c>
      <c r="B65" s="171"/>
    </row>
    <row r="66" spans="1:2" s="20" customFormat="1" ht="42.75" x14ac:dyDescent="0.2">
      <c r="B66" s="139" t="s">
        <v>111</v>
      </c>
    </row>
    <row r="67" spans="1:2" s="20" customFormat="1" x14ac:dyDescent="0.2">
      <c r="B67" s="13"/>
    </row>
    <row r="68" spans="1:2" s="8" customFormat="1" ht="18" x14ac:dyDescent="0.25">
      <c r="A68" s="171" t="s">
        <v>5</v>
      </c>
      <c r="B68" s="171"/>
    </row>
    <row r="69" spans="1:2" s="20" customFormat="1" ht="15" x14ac:dyDescent="0.25">
      <c r="A69" s="154" t="s">
        <v>6</v>
      </c>
      <c r="B69" s="155" t="s">
        <v>112</v>
      </c>
    </row>
    <row r="70" spans="1:2" s="8" customFormat="1" ht="28.5" x14ac:dyDescent="0.2">
      <c r="A70" s="148"/>
      <c r="B70" s="153" t="s">
        <v>114</v>
      </c>
    </row>
    <row r="71" spans="1:2" s="8" customFormat="1" ht="14.25" x14ac:dyDescent="0.2">
      <c r="A71" s="148"/>
      <c r="B71" s="149"/>
    </row>
    <row r="72" spans="1:2" s="20" customFormat="1" ht="15" x14ac:dyDescent="0.25">
      <c r="A72" s="154" t="s">
        <v>6</v>
      </c>
      <c r="B72" s="155" t="s">
        <v>131</v>
      </c>
    </row>
    <row r="73" spans="1:2" s="8" customFormat="1" ht="28.5" x14ac:dyDescent="0.2">
      <c r="A73" s="148"/>
      <c r="B73" s="153" t="s">
        <v>135</v>
      </c>
    </row>
    <row r="74" spans="1:2" s="8" customFormat="1" ht="14.25" x14ac:dyDescent="0.2">
      <c r="A74" s="148"/>
      <c r="B74" s="149"/>
    </row>
    <row r="75" spans="1:2" ht="15" x14ac:dyDescent="0.25">
      <c r="A75" s="154" t="s">
        <v>6</v>
      </c>
      <c r="B75" s="157" t="s">
        <v>117</v>
      </c>
    </row>
    <row r="76" spans="1:2" s="8" customFormat="1" ht="42.75" x14ac:dyDescent="0.2">
      <c r="A76" s="148"/>
      <c r="B76" s="137" t="s">
        <v>134</v>
      </c>
    </row>
    <row r="77" spans="1:2" ht="14.25" x14ac:dyDescent="0.2">
      <c r="A77" s="147"/>
      <c r="B77" s="147"/>
    </row>
    <row r="78" spans="1:2" s="20" customFormat="1" ht="15" x14ac:dyDescent="0.25">
      <c r="A78" s="154" t="s">
        <v>6</v>
      </c>
      <c r="B78" s="157" t="s">
        <v>123</v>
      </c>
    </row>
    <row r="79" spans="1:2" s="8" customFormat="1" ht="28.5" x14ac:dyDescent="0.2">
      <c r="A79" s="148"/>
      <c r="B79" s="137" t="s">
        <v>118</v>
      </c>
    </row>
    <row r="80" spans="1:2" s="20" customFormat="1" ht="14.25" x14ac:dyDescent="0.2">
      <c r="A80" s="147"/>
      <c r="B80" s="147"/>
    </row>
    <row r="81" spans="1:2" ht="15" x14ac:dyDescent="0.25">
      <c r="A81" s="154" t="s">
        <v>6</v>
      </c>
      <c r="B81" s="157" t="s">
        <v>124</v>
      </c>
    </row>
    <row r="82" spans="1:2" s="8" customFormat="1" ht="14.25" x14ac:dyDescent="0.2">
      <c r="A82" s="148"/>
      <c r="B82" s="152" t="s">
        <v>119</v>
      </c>
    </row>
    <row r="83" spans="1:2" s="8" customFormat="1" ht="14.25" x14ac:dyDescent="0.2">
      <c r="A83" s="148"/>
      <c r="B83" s="152" t="s">
        <v>120</v>
      </c>
    </row>
    <row r="84" spans="1:2" s="8" customFormat="1" ht="14.25" x14ac:dyDescent="0.2">
      <c r="A84" s="148"/>
      <c r="B84" s="152" t="s">
        <v>121</v>
      </c>
    </row>
    <row r="85" spans="1:2" ht="15" x14ac:dyDescent="0.25">
      <c r="A85" s="147"/>
      <c r="B85" s="151"/>
    </row>
    <row r="86" spans="1:2" ht="15" x14ac:dyDescent="0.25">
      <c r="A86" s="154" t="s">
        <v>6</v>
      </c>
      <c r="B86" s="157" t="s">
        <v>125</v>
      </c>
    </row>
    <row r="87" spans="1:2" s="8" customFormat="1" ht="42.75" x14ac:dyDescent="0.2">
      <c r="A87" s="148"/>
      <c r="B87" s="137" t="s">
        <v>113</v>
      </c>
    </row>
    <row r="88" spans="1:2" s="8" customFormat="1" ht="14.25" x14ac:dyDescent="0.2">
      <c r="A88" s="148"/>
      <c r="B88" s="150" t="s">
        <v>115</v>
      </c>
    </row>
    <row r="89" spans="1:2" s="8" customFormat="1" ht="57" x14ac:dyDescent="0.2">
      <c r="A89" s="148"/>
      <c r="B89" s="156" t="s">
        <v>116</v>
      </c>
    </row>
    <row r="90" spans="1:2" ht="14.25" x14ac:dyDescent="0.2">
      <c r="A90" s="147"/>
      <c r="B90" s="147"/>
    </row>
    <row r="91" spans="1:2" ht="15" x14ac:dyDescent="0.25">
      <c r="A91" s="154" t="s">
        <v>6</v>
      </c>
      <c r="B91" s="159" t="s">
        <v>126</v>
      </c>
    </row>
    <row r="92" spans="1:2" ht="28.5" x14ac:dyDescent="0.2">
      <c r="A92" s="135"/>
      <c r="B92" s="152"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cp:lastModifiedBy>
  <cp:lastPrinted>2018-02-12T20:25:38Z</cp:lastPrinted>
  <dcterms:created xsi:type="dcterms:W3CDTF">2010-06-09T16:05:03Z</dcterms:created>
  <dcterms:modified xsi:type="dcterms:W3CDTF">2020-07-06T23:28:09Z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