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c9f30cf11edfc58c/2023 Rtudio/Reservoirs_sulfate/Assay Experiment/"/>
    </mc:Choice>
  </mc:AlternateContent>
  <xr:revisionPtr revIDLastSave="125" documentId="8_{F11D555E-D919-4B61-AB1E-2561B0A8B23C}" xr6:coauthVersionLast="47" xr6:coauthVersionMax="47" xr10:uidLastSave="{02DF0B1D-133F-49FB-8C3B-61064481F2EF}"/>
  <bookViews>
    <workbookView xWindow="-108" yWindow="-108" windowWidth="23256" windowHeight="13896" tabRatio="845" xr2:uid="{00000000-000D-0000-FFFF-FFFF00000000}"/>
  </bookViews>
  <sheets>
    <sheet name="Results" sheetId="19" r:id="rId1"/>
    <sheet name="QAQC" sheetId="15" r:id="rId2"/>
    <sheet name="Raw Data" sheetId="23" r:id="rId3"/>
    <sheet name="rolling spiked blank restricted" sheetId="2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3" i="25" l="1"/>
  <c r="Q152" i="25"/>
  <c r="O152" i="25"/>
  <c r="M152" i="25"/>
  <c r="K152" i="25"/>
  <c r="I152" i="25"/>
  <c r="G152" i="25"/>
  <c r="E152" i="25"/>
  <c r="K145" i="25"/>
  <c r="K146" i="25" s="1"/>
  <c r="I145" i="25"/>
  <c r="I146" i="25" s="1"/>
  <c r="Q144" i="25"/>
  <c r="Q145" i="25" s="1"/>
  <c r="Q146" i="25" s="1"/>
  <c r="Q149" i="25" s="1"/>
  <c r="O144" i="25"/>
  <c r="O145" i="25" s="1"/>
  <c r="O146" i="25" s="1"/>
  <c r="O149" i="25" s="1"/>
  <c r="M144" i="25"/>
  <c r="M145" i="25" s="1"/>
  <c r="M146" i="25" s="1"/>
  <c r="K144" i="25"/>
  <c r="I144" i="25"/>
  <c r="G144" i="25"/>
  <c r="G145" i="25" s="1"/>
  <c r="G146" i="25" s="1"/>
  <c r="E144" i="25"/>
  <c r="E145" i="25" s="1"/>
  <c r="E146" i="25" s="1"/>
  <c r="G142" i="25"/>
  <c r="E142" i="25"/>
  <c r="E141" i="25"/>
  <c r="Q140" i="25"/>
  <c r="Q139" i="25"/>
  <c r="O139" i="25"/>
  <c r="S137" i="25"/>
  <c r="Q137" i="25"/>
  <c r="Q147" i="25" s="1"/>
  <c r="O137" i="25"/>
  <c r="O138" i="25" s="1"/>
  <c r="M137" i="25"/>
  <c r="M147" i="25" s="1"/>
  <c r="K137" i="25"/>
  <c r="K147" i="25" s="1"/>
  <c r="I137" i="25"/>
  <c r="I147" i="25" s="1"/>
  <c r="G137" i="25"/>
  <c r="G147" i="25" s="1"/>
  <c r="E137" i="25"/>
  <c r="E147" i="25" s="1"/>
  <c r="S136" i="25"/>
  <c r="Q136" i="25"/>
  <c r="Q153" i="25" s="1"/>
  <c r="O136" i="25"/>
  <c r="O140" i="25" s="1"/>
  <c r="M136" i="25"/>
  <c r="K136" i="25"/>
  <c r="K149" i="25" s="1"/>
  <c r="I136" i="25"/>
  <c r="I149" i="25" s="1"/>
  <c r="G136" i="25"/>
  <c r="E136" i="25"/>
  <c r="M131" i="25"/>
  <c r="K131" i="25"/>
  <c r="Q130" i="25"/>
  <c r="O130" i="25"/>
  <c r="M130" i="25"/>
  <c r="K130" i="25"/>
  <c r="I130" i="25"/>
  <c r="G130" i="25"/>
  <c r="E130" i="25"/>
  <c r="Q123" i="25"/>
  <c r="Q124" i="25" s="1"/>
  <c r="Q122" i="25"/>
  <c r="O122" i="25"/>
  <c r="O123" i="25" s="1"/>
  <c r="O124" i="25" s="1"/>
  <c r="M122" i="25"/>
  <c r="M123" i="25" s="1"/>
  <c r="M124" i="25" s="1"/>
  <c r="K122" i="25"/>
  <c r="K123" i="25" s="1"/>
  <c r="K124" i="25" s="1"/>
  <c r="I122" i="25"/>
  <c r="I123" i="25" s="1"/>
  <c r="I124" i="25" s="1"/>
  <c r="I127" i="25" s="1"/>
  <c r="G122" i="25"/>
  <c r="G123" i="25" s="1"/>
  <c r="G124" i="25" s="1"/>
  <c r="G127" i="25" s="1"/>
  <c r="E122" i="25"/>
  <c r="E123" i="25" s="1"/>
  <c r="E124" i="25" s="1"/>
  <c r="O120" i="25"/>
  <c r="M120" i="25"/>
  <c r="M119" i="25"/>
  <c r="K119" i="25"/>
  <c r="K118" i="25"/>
  <c r="I118" i="25"/>
  <c r="I117" i="25"/>
  <c r="G117" i="25"/>
  <c r="S115" i="25"/>
  <c r="Q115" i="25"/>
  <c r="Q125" i="25" s="1"/>
  <c r="O115" i="25"/>
  <c r="O125" i="25" s="1"/>
  <c r="M115" i="25"/>
  <c r="M125" i="25" s="1"/>
  <c r="K115" i="25"/>
  <c r="K125" i="25" s="1"/>
  <c r="I115" i="25"/>
  <c r="I125" i="25" s="1"/>
  <c r="G115" i="25"/>
  <c r="G125" i="25" s="1"/>
  <c r="E115" i="25"/>
  <c r="E125" i="25" s="1"/>
  <c r="S114" i="25"/>
  <c r="Q114" i="25"/>
  <c r="O114" i="25"/>
  <c r="M114" i="25"/>
  <c r="K114" i="25"/>
  <c r="K120" i="25" s="1"/>
  <c r="I114" i="25"/>
  <c r="I131" i="25" s="1"/>
  <c r="G114" i="25"/>
  <c r="G118" i="25" s="1"/>
  <c r="E114" i="25"/>
  <c r="E149" i="25" l="1"/>
  <c r="G149" i="25"/>
  <c r="M127" i="25"/>
  <c r="M149" i="25"/>
  <c r="E127" i="25"/>
  <c r="Q127" i="25"/>
  <c r="O127" i="25"/>
  <c r="E116" i="25"/>
  <c r="M138" i="25"/>
  <c r="I116" i="25"/>
  <c r="K117" i="25"/>
  <c r="M118" i="25"/>
  <c r="O119" i="25"/>
  <c r="Q120" i="25"/>
  <c r="K127" i="25"/>
  <c r="O131" i="25"/>
  <c r="Q138" i="25"/>
  <c r="E140" i="25"/>
  <c r="G141" i="25"/>
  <c r="I142" i="25"/>
  <c r="G153" i="25"/>
  <c r="K116" i="25"/>
  <c r="M117" i="25"/>
  <c r="O118" i="25"/>
  <c r="Q119" i="25"/>
  <c r="Q131" i="25"/>
  <c r="E139" i="25"/>
  <c r="G140" i="25"/>
  <c r="I141" i="25"/>
  <c r="K142" i="25"/>
  <c r="I153" i="25"/>
  <c r="O147" i="25"/>
  <c r="M116" i="25"/>
  <c r="O117" i="25"/>
  <c r="Q118" i="25"/>
  <c r="E120" i="25"/>
  <c r="E138" i="25"/>
  <c r="G139" i="25"/>
  <c r="I140" i="25"/>
  <c r="K141" i="25"/>
  <c r="M142" i="25"/>
  <c r="K153" i="25"/>
  <c r="G116" i="25"/>
  <c r="O116" i="25"/>
  <c r="Q117" i="25"/>
  <c r="E119" i="25"/>
  <c r="G120" i="25"/>
  <c r="E131" i="25"/>
  <c r="G138" i="25"/>
  <c r="I139" i="25"/>
  <c r="K140" i="25"/>
  <c r="M141" i="25"/>
  <c r="O142" i="25"/>
  <c r="M153" i="25"/>
  <c r="Q116" i="25"/>
  <c r="E118" i="25"/>
  <c r="G119" i="25"/>
  <c r="I120" i="25"/>
  <c r="G131" i="25"/>
  <c r="I138" i="25"/>
  <c r="K139" i="25"/>
  <c r="M140" i="25"/>
  <c r="O141" i="25"/>
  <c r="Q142" i="25"/>
  <c r="O153" i="25"/>
  <c r="E117" i="25"/>
  <c r="I119" i="25"/>
  <c r="K138" i="25"/>
  <c r="M139" i="25"/>
  <c r="Q141" i="25"/>
  <c r="AM57" i="15" l="1"/>
  <c r="AR44" i="15"/>
  <c r="AR65" i="15"/>
  <c r="AM65" i="15"/>
  <c r="AR57" i="15"/>
  <c r="AM44" i="15"/>
  <c r="AM31" i="15"/>
  <c r="AR31" i="15"/>
  <c r="AJ64" i="15"/>
  <c r="AE64" i="15"/>
  <c r="AI64" i="15"/>
  <c r="AH64" i="15"/>
  <c r="AG64" i="15"/>
  <c r="AF64" i="15"/>
  <c r="AJ56" i="15"/>
  <c r="AI56" i="15"/>
  <c r="AH56" i="15"/>
  <c r="AG56" i="15"/>
  <c r="AF56" i="15"/>
  <c r="AE56" i="15"/>
  <c r="AJ43" i="15"/>
  <c r="AI43" i="15"/>
  <c r="AH43" i="15"/>
  <c r="AG43" i="15"/>
  <c r="AF43" i="15"/>
  <c r="AE43" i="15"/>
  <c r="AE30" i="15"/>
  <c r="AJ30" i="15"/>
  <c r="AI30" i="15"/>
  <c r="AH30" i="15"/>
  <c r="AG30" i="15"/>
  <c r="AF30" i="15"/>
  <c r="AB69" i="15"/>
  <c r="AA69" i="15"/>
  <c r="Z69" i="15"/>
  <c r="Y69" i="15"/>
  <c r="X69" i="15"/>
  <c r="W69" i="15"/>
  <c r="AB58" i="15"/>
  <c r="AA58" i="15"/>
  <c r="Z58" i="15"/>
  <c r="Y58" i="15"/>
  <c r="X58" i="15"/>
  <c r="W58" i="15"/>
  <c r="AB45" i="15"/>
  <c r="AA45" i="15"/>
  <c r="Z45" i="15"/>
  <c r="Y45" i="15"/>
  <c r="X45" i="15"/>
  <c r="W45" i="15"/>
  <c r="AB32" i="15"/>
  <c r="AA32" i="15"/>
  <c r="Z32" i="15"/>
  <c r="Y32" i="15"/>
  <c r="X32" i="15"/>
  <c r="W32" i="15"/>
  <c r="AD33" i="15" l="1"/>
  <c r="AB13" i="15"/>
  <c r="AA13" i="15"/>
  <c r="Z13" i="15"/>
  <c r="Y13" i="15"/>
  <c r="X13" i="15"/>
  <c r="W13" i="15"/>
  <c r="V13" i="15"/>
  <c r="V12" i="15"/>
</calcChain>
</file>

<file path=xl/sharedStrings.xml><?xml version="1.0" encoding="utf-8"?>
<sst xmlns="http://schemas.openxmlformats.org/spreadsheetml/2006/main" count="1852" uniqueCount="163">
  <si>
    <t>Anion Summary Report</t>
  </si>
  <si>
    <t xml:space="preserve">No. </t>
  </si>
  <si>
    <t xml:space="preserve">Name </t>
  </si>
  <si>
    <t xml:space="preserve">Area </t>
  </si>
  <si>
    <t xml:space="preserve">Amount </t>
  </si>
  <si>
    <t/>
  </si>
  <si>
    <t>µS*min</t>
  </si>
  <si>
    <t>ug/L</t>
  </si>
  <si>
    <t>CD_1</t>
  </si>
  <si>
    <t>Chloride</t>
  </si>
  <si>
    <t>Nitrite-N</t>
  </si>
  <si>
    <t>Bromide</t>
  </si>
  <si>
    <t>Nitrate-N</t>
  </si>
  <si>
    <t>Phosphate-P</t>
  </si>
  <si>
    <t>Sulfate</t>
  </si>
  <si>
    <t>Analyst Data Quality Code (1=no problems, 2=note, 3=fatal flaws)</t>
  </si>
  <si>
    <t>NOTES:</t>
  </si>
  <si>
    <t>RPD dups</t>
  </si>
  <si>
    <t>PR spikes</t>
  </si>
  <si>
    <t>Error check</t>
  </si>
  <si>
    <t>Cl</t>
  </si>
  <si>
    <t>NO2-N</t>
  </si>
  <si>
    <t>Br</t>
  </si>
  <si>
    <t>NO3-N</t>
  </si>
  <si>
    <t>PO4-P</t>
  </si>
  <si>
    <t>SO4</t>
  </si>
  <si>
    <t>Fluoride</t>
  </si>
  <si>
    <t>F</t>
  </si>
  <si>
    <t>NO SPK</t>
  </si>
  <si>
    <t>MDL</t>
  </si>
  <si>
    <t>Sample ID</t>
  </si>
  <si>
    <t>100 +/- 20%</t>
  </si>
  <si>
    <t>0 +/- 20%</t>
  </si>
  <si>
    <t>tap</t>
  </si>
  <si>
    <t>20250529_MP_Anions</t>
  </si>
  <si>
    <t>n.a.</t>
  </si>
  <si>
    <t>DI</t>
  </si>
  <si>
    <t>spike blank</t>
  </si>
  <si>
    <t>check 5</t>
  </si>
  <si>
    <t>Analysis order</t>
  </si>
  <si>
    <t>spiked blank 5 + 25 std 7</t>
  </si>
  <si>
    <t>BRN 12apr22</t>
  </si>
  <si>
    <t>spiked blank 1</t>
  </si>
  <si>
    <t>BRN 28sep22</t>
  </si>
  <si>
    <t>spiked blank 2</t>
  </si>
  <si>
    <t>spiked blank 3</t>
  </si>
  <si>
    <t>spiked blank 4</t>
  </si>
  <si>
    <t>spiked blank 5</t>
  </si>
  <si>
    <t>spiked blank 6</t>
  </si>
  <si>
    <t>spiked blank 7</t>
  </si>
  <si>
    <t>spiked blank 8</t>
  </si>
  <si>
    <t>spiked blank 5+25 s7</t>
  </si>
  <si>
    <t>BRN 29sep22 MacroCO2</t>
  </si>
  <si>
    <t>Spiked Blank 5 + 25ul S7</t>
  </si>
  <si>
    <t>BRN 05jun23</t>
  </si>
  <si>
    <t>spiked blank 5 + 25 ul S7</t>
  </si>
  <si>
    <t>BRN 06jun23</t>
  </si>
  <si>
    <t>spiked blank 5ml + 25ul s7</t>
  </si>
  <si>
    <t>BRN 07jun23</t>
  </si>
  <si>
    <t>spiked blank</t>
  </si>
  <si>
    <t>BRN 08jun23</t>
  </si>
  <si>
    <t>spiked blank 5 + 25 s7</t>
  </si>
  <si>
    <t>BRN 26jun23</t>
  </si>
  <si>
    <t>BRN 27jun23</t>
  </si>
  <si>
    <t>SPIKED BLANK</t>
  </si>
  <si>
    <t>BRN 28jun23</t>
  </si>
  <si>
    <t>BRN 29jun23</t>
  </si>
  <si>
    <t>spiked blank 5 + 25ul S7</t>
  </si>
  <si>
    <t>BRN 17jul23</t>
  </si>
  <si>
    <t>BRN 28nov23</t>
  </si>
  <si>
    <t>BRN 11apr24</t>
  </si>
  <si>
    <t>FMI 20240412 Anions</t>
  </si>
  <si>
    <t>FMI 20240515 Anions</t>
  </si>
  <si>
    <t>20250407_FMI_CM_Anions</t>
  </si>
  <si>
    <t>20250408_FMI+MP_sulfate</t>
  </si>
  <si>
    <t>only ran so4 and cl</t>
  </si>
  <si>
    <t>20250428_FMI_Anions</t>
  </si>
  <si>
    <t>20250515_FMI_Anions</t>
  </si>
  <si>
    <t>Calculated using all available data:</t>
  </si>
  <si>
    <t>Nitrite</t>
  </si>
  <si>
    <t>Nitrate</t>
  </si>
  <si>
    <t>Phosphate</t>
  </si>
  <si>
    <t>Rows used:</t>
  </si>
  <si>
    <t>Mean</t>
  </si>
  <si>
    <t>Std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</si>
  <si>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</si>
  <si>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</si>
  <si>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</si>
  <si>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</si>
  <si>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</si>
  <si>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</si>
  <si>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</si>
  <si>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COUNT</t>
  </si>
  <si>
    <t>TINV</t>
  </si>
  <si>
    <t>LOQ as 10sd</t>
  </si>
  <si>
    <t>Mean to MDL</t>
  </si>
  <si>
    <t>known</t>
  </si>
  <si>
    <t>error (%)</t>
  </si>
  <si>
    <t>Calculated from only last two years- Use this for true MDLs:</t>
  </si>
  <si>
    <t>20250714_FMI_Anions</t>
  </si>
  <si>
    <t>blank</t>
  </si>
  <si>
    <t>S7</t>
  </si>
  <si>
    <t>S6</t>
  </si>
  <si>
    <t>S5</t>
  </si>
  <si>
    <t>S4</t>
  </si>
  <si>
    <t>S3</t>
  </si>
  <si>
    <t>SpikedBlank</t>
  </si>
  <si>
    <t>F5_0mgl_R3 30_Jun_25</t>
  </si>
  <si>
    <t>F26_5mgl_R1 30_Jun _25</t>
  </si>
  <si>
    <t>F35_7mgl_R3 30_Jun_25</t>
  </si>
  <si>
    <t>F24_3mgl_R3 30_Jun_25</t>
  </si>
  <si>
    <t>F18_1mgl_R3 30_Jun_25</t>
  </si>
  <si>
    <t>F1_0mgl_R1 30_Jun_25</t>
  </si>
  <si>
    <t>F17_1mgl_R3 30_Jun_25</t>
  </si>
  <si>
    <t>F24_5mgl_R2 30_Jun_25</t>
  </si>
  <si>
    <t>F28_5mgl_R2 30_Jun_25</t>
  </si>
  <si>
    <t>F21_3mgl_R1 30_Jun_25</t>
  </si>
  <si>
    <t>Dup F_18_1mgl_R3 30_Jun_25</t>
  </si>
  <si>
    <t>Spike F21_3mgl_R2 30_Jun_25</t>
  </si>
  <si>
    <t>F27_5mgl_R2 30_Jun_25</t>
  </si>
  <si>
    <t>F19_5mgl_R2 30_Jun_25</t>
  </si>
  <si>
    <t>F8_0.5mgl_R1 30_Jun_25</t>
  </si>
  <si>
    <t>F36_7mgl_R3 30_Jun_25</t>
  </si>
  <si>
    <t>F23_3mgl_R3 30_Jun_25</t>
  </si>
  <si>
    <t>F9_0.5mgl_R2 30_Jun_25</t>
  </si>
  <si>
    <t>F25_5mgl_R1 30_Jun_25</t>
  </si>
  <si>
    <t>F14_1mgl_R1 30_Jun_25</t>
  </si>
  <si>
    <t>F10_0.5mgl_R2 30_Jun_25</t>
  </si>
  <si>
    <t>F3_0mgl_R2 30_Jun_25</t>
  </si>
  <si>
    <t>Dup F23_3mgl_R3 30_Jun_25</t>
  </si>
  <si>
    <t>Spiked F3_0mgl_R2 30_Jun_25</t>
  </si>
  <si>
    <t>F31_7mgl_R1 30_Jun_25</t>
  </si>
  <si>
    <t>F33_7mgl_R2 30_Jun_25</t>
  </si>
  <si>
    <t>F34_7mgl_R2 30_Jun_25</t>
  </si>
  <si>
    <t>f16_1MGL_r2 30_Jun_25</t>
  </si>
  <si>
    <t>F30_5mgl_R3 30_Jun_25</t>
  </si>
  <si>
    <t>F22_3mgl_R2 30_Jun_25</t>
  </si>
  <si>
    <t>F7_0.5mgl_R1 30_Jun_25</t>
  </si>
  <si>
    <t>F4_0mgl_R2 30_Jun_25</t>
  </si>
  <si>
    <t>F11_0.5mgl_R2 30_Jun_25</t>
  </si>
  <si>
    <t>F15_1mgl_R2 30_Jun_25</t>
  </si>
  <si>
    <t>Dup F30_3mgl_R1 30_Jun_25</t>
  </si>
  <si>
    <t>Spiked F15_1mgl_R2 30_Jun_25</t>
  </si>
  <si>
    <t>F6_0mgl_R3 30_Jun_25</t>
  </si>
  <si>
    <t>F13_1mgl_R1 30_Jun_25</t>
  </si>
  <si>
    <t>F12_0.5mgl_R3 30_Jun_25</t>
  </si>
  <si>
    <t>F20_3mgl_R1 30_Jun_25</t>
  </si>
  <si>
    <t>F32_7mgl_R1 30_Jun_25</t>
  </si>
  <si>
    <t>Dup F20_3mgl_R1</t>
  </si>
  <si>
    <t>Spiked F32_7mgl_R1</t>
  </si>
  <si>
    <t>Sulfate Stock 30_Jun_25</t>
  </si>
  <si>
    <t>Init_rep_SO1 30_Jun_25</t>
  </si>
  <si>
    <t>Init_rep2_SO1 30_Jun_25</t>
  </si>
  <si>
    <t>maybe just a dup of F15</t>
  </si>
  <si>
    <t>spiked wrong vial by accident?</t>
  </si>
  <si>
    <t>shouldn't have been diluted</t>
  </si>
  <si>
    <t>20250603_FMI_Anions</t>
  </si>
  <si>
    <t>50x dilution</t>
  </si>
  <si>
    <t>Flask</t>
  </si>
  <si>
    <t>Dose</t>
  </si>
  <si>
    <t>Date</t>
  </si>
  <si>
    <t>accidentally spiked</t>
  </si>
  <si>
    <t>sulfate_stock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</si>
</sst>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&quot;  &quot;"/>
    <numFmt numFmtId="167" formatCode="0.0"/>
    <numFmt numFmtId="168" formatCode="0.00000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MS Sans Serif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</font>
    <font>
      <b/>
      <sz val="8"/>
      <name val="Arial"/>
    </font>
    <font>
      <sz val="12"/>
      <name val="Arial"/>
      <family val="2"/>
    </font>
    <font>
      <sz val="9"/>
      <name val="Arial"/>
      <family val="2"/>
    </font>
    <font>
      <sz val="10"/>
      <color theme="1"/>
      <name val="Calibri"/>
      <family val="2"/>
      <scheme val="minor"/>
    </font>
    <font>
      <sz val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9" fillId="0" borderId="0"/>
    <xf numFmtId="0" fontId="6" fillId="0" borderId="0"/>
    <xf numFmtId="0" fontId="10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47">
    <xf numFmtId="0" fontId="0" fillId="0" borderId="0" xfId="0"/>
    <xf numFmtId="0" fontId="9" fillId="0" borderId="0" xfId="0" applyFont="1"/>
    <xf numFmtId="0" fontId="0" fillId="0" borderId="0" xfId="0" applyAlignment="1">
      <alignment wrapText="1"/>
    </xf>
    <xf numFmtId="0" fontId="11" fillId="0" borderId="0" xfId="0" applyFont="1" applyAlignment="1">
      <alignment horizontal="left" vertic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1" fontId="7" fillId="2" borderId="1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6" fontId="7" fillId="2" borderId="1" xfId="0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right" vertical="center"/>
    </xf>
    <xf numFmtId="166" fontId="7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right" vertical="center"/>
    </xf>
    <xf numFmtId="165" fontId="8" fillId="0" borderId="0" xfId="0" applyNumberFormat="1" applyFont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1" fontId="0" fillId="0" borderId="0" xfId="0" applyNumberFormat="1"/>
    <xf numFmtId="1" fontId="12" fillId="2" borderId="1" xfId="0" applyNumberFormat="1" applyFont="1" applyFill="1" applyBorder="1" applyAlignment="1">
      <alignment horizontal="left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center" vertical="center"/>
    </xf>
    <xf numFmtId="167" fontId="8" fillId="0" borderId="0" xfId="0" applyNumberFormat="1" applyFont="1" applyAlignment="1">
      <alignment horizontal="center" vertical="center"/>
    </xf>
    <xf numFmtId="167" fontId="0" fillId="0" borderId="0" xfId="0" applyNumberFormat="1"/>
    <xf numFmtId="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6" fontId="13" fillId="0" borderId="1" xfId="0" applyNumberFormat="1" applyFont="1" applyBorder="1" applyAlignment="1">
      <alignment horizontal="left" vertical="center"/>
    </xf>
    <xf numFmtId="165" fontId="13" fillId="0" borderId="1" xfId="0" applyNumberFormat="1" applyFont="1" applyBorder="1" applyAlignment="1">
      <alignment horizontal="left" vertical="center"/>
    </xf>
    <xf numFmtId="166" fontId="13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center" vertical="center"/>
    </xf>
    <xf numFmtId="166" fontId="17" fillId="2" borderId="2" xfId="0" applyNumberFormat="1" applyFont="1" applyFill="1" applyBorder="1" applyAlignment="1">
      <alignment horizontal="center" vertical="center"/>
    </xf>
    <xf numFmtId="0" fontId="18" fillId="0" borderId="0" xfId="1" applyFont="1"/>
    <xf numFmtId="1" fontId="18" fillId="0" borderId="0" xfId="1" applyNumberFormat="1" applyFont="1"/>
    <xf numFmtId="3" fontId="19" fillId="0" borderId="0" xfId="1" applyNumberFormat="1" applyFont="1"/>
    <xf numFmtId="0" fontId="9" fillId="0" borderId="0" xfId="1"/>
    <xf numFmtId="1" fontId="9" fillId="0" borderId="0" xfId="1" applyNumberFormat="1"/>
    <xf numFmtId="3" fontId="9" fillId="0" borderId="0" xfId="1" applyNumberFormat="1"/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166" fontId="7" fillId="2" borderId="8" xfId="0" applyNumberFormat="1" applyFont="1" applyFill="1" applyBorder="1" applyAlignment="1">
      <alignment horizontal="center" vertical="center"/>
    </xf>
    <xf numFmtId="166" fontId="7" fillId="2" borderId="9" xfId="0" applyNumberFormat="1" applyFont="1" applyFill="1" applyBorder="1" applyAlignment="1">
      <alignment horizontal="center" vertical="center"/>
    </xf>
    <xf numFmtId="166" fontId="7" fillId="2" borderId="0" xfId="0" applyNumberFormat="1" applyFont="1" applyFill="1" applyAlignment="1">
      <alignment horizontal="center" vertical="center"/>
    </xf>
    <xf numFmtId="15" fontId="0" fillId="0" borderId="0" xfId="0" applyNumberFormat="1"/>
    <xf numFmtId="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66" fontId="8" fillId="0" borderId="1" xfId="0" applyNumberFormat="1" applyFont="1" applyBorder="1" applyAlignment="1">
      <alignment horizontal="left" vertical="center"/>
    </xf>
    <xf numFmtId="165" fontId="8" fillId="0" borderId="1" xfId="0" applyNumberFormat="1" applyFont="1" applyBorder="1" applyAlignment="1">
      <alignment horizontal="left" vertical="center"/>
    </xf>
    <xf numFmtId="166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right" vertical="center"/>
    </xf>
    <xf numFmtId="165" fontId="8" fillId="0" borderId="1" xfId="0" applyNumberFormat="1" applyFont="1" applyBorder="1" applyAlignment="1">
      <alignment horizontal="right" vertical="center"/>
    </xf>
    <xf numFmtId="1" fontId="8" fillId="0" borderId="1" xfId="0" applyNumberFormat="1" applyFont="1" applyBorder="1" applyAlignment="1">
      <alignment horizontal="right" vertical="center"/>
    </xf>
    <xf numFmtId="165" fontId="8" fillId="0" borderId="0" xfId="1" applyNumberFormat="1" applyFont="1" applyAlignment="1">
      <alignment horizontal="center" vertical="center"/>
    </xf>
    <xf numFmtId="1" fontId="8" fillId="0" borderId="0" xfId="0" applyNumberFormat="1" applyFont="1" applyAlignment="1">
      <alignment horizontal="left" vertical="center"/>
    </xf>
    <xf numFmtId="0" fontId="9" fillId="3" borderId="0" xfId="3" applyFont="1" applyFill="1" applyAlignment="1">
      <alignment horizontal="left" vertical="center"/>
    </xf>
    <xf numFmtId="0" fontId="21" fillId="3" borderId="0" xfId="3" applyFont="1" applyFill="1" applyAlignment="1">
      <alignment horizontal="left" vertical="center"/>
    </xf>
    <xf numFmtId="2" fontId="9" fillId="3" borderId="0" xfId="1" applyNumberFormat="1" applyFill="1" applyAlignment="1">
      <alignment vertical="center"/>
    </xf>
    <xf numFmtId="2" fontId="9" fillId="3" borderId="13" xfId="1" applyNumberFormat="1" applyFill="1" applyBorder="1" applyAlignment="1">
      <alignment vertical="center"/>
    </xf>
    <xf numFmtId="0" fontId="9" fillId="0" borderId="0" xfId="1" applyAlignment="1">
      <alignment vertical="center"/>
    </xf>
    <xf numFmtId="0" fontId="18" fillId="0" borderId="0" xfId="1" applyFont="1" applyAlignment="1">
      <alignment vertical="center"/>
    </xf>
    <xf numFmtId="2" fontId="9" fillId="0" borderId="0" xfId="1" applyNumberFormat="1" applyAlignment="1">
      <alignment vertical="center"/>
    </xf>
    <xf numFmtId="3" fontId="9" fillId="0" borderId="0" xfId="1" applyNumberFormat="1" applyAlignment="1">
      <alignment vertical="center"/>
    </xf>
    <xf numFmtId="0" fontId="9" fillId="3" borderId="12" xfId="3" applyFont="1" applyFill="1" applyBorder="1" applyAlignment="1">
      <alignment horizontal="left" vertical="center"/>
    </xf>
    <xf numFmtId="164" fontId="9" fillId="0" borderId="0" xfId="1" applyNumberFormat="1" applyAlignment="1">
      <alignment vertical="center"/>
    </xf>
    <xf numFmtId="164" fontId="9" fillId="3" borderId="12" xfId="3" applyNumberFormat="1" applyFont="1" applyFill="1" applyBorder="1" applyAlignment="1">
      <alignment vertical="center"/>
    </xf>
    <xf numFmtId="0" fontId="9" fillId="3" borderId="0" xfId="1" applyFill="1" applyAlignment="1">
      <alignment vertical="center"/>
    </xf>
    <xf numFmtId="3" fontId="9" fillId="3" borderId="0" xfId="1" applyNumberFormat="1" applyFill="1" applyAlignment="1">
      <alignment vertical="center"/>
    </xf>
    <xf numFmtId="0" fontId="9" fillId="3" borderId="13" xfId="1" applyFill="1" applyBorder="1" applyAlignment="1">
      <alignment vertical="center"/>
    </xf>
    <xf numFmtId="0" fontId="0" fillId="3" borderId="0" xfId="0" applyFill="1"/>
    <xf numFmtId="0" fontId="9" fillId="3" borderId="0" xfId="1" applyFill="1"/>
    <xf numFmtId="0" fontId="9" fillId="3" borderId="12" xfId="0" applyFont="1" applyFill="1" applyBorder="1"/>
    <xf numFmtId="0" fontId="9" fillId="3" borderId="0" xfId="0" applyFont="1" applyFill="1"/>
    <xf numFmtId="0" fontId="0" fillId="3" borderId="13" xfId="0" applyFill="1" applyBorder="1"/>
    <xf numFmtId="2" fontId="0" fillId="3" borderId="0" xfId="0" applyNumberFormat="1" applyFill="1"/>
    <xf numFmtId="2" fontId="0" fillId="3" borderId="13" xfId="0" applyNumberFormat="1" applyFill="1" applyBorder="1"/>
    <xf numFmtId="0" fontId="9" fillId="3" borderId="14" xfId="3" applyFont="1" applyFill="1" applyBorder="1" applyAlignment="1">
      <alignment horizontal="left" vertical="center"/>
    </xf>
    <xf numFmtId="0" fontId="9" fillId="3" borderId="15" xfId="0" applyFont="1" applyFill="1" applyBorder="1"/>
    <xf numFmtId="0" fontId="0" fillId="3" borderId="15" xfId="0" applyFill="1" applyBorder="1"/>
    <xf numFmtId="2" fontId="0" fillId="3" borderId="15" xfId="0" applyNumberFormat="1" applyFill="1" applyBorder="1"/>
    <xf numFmtId="2" fontId="0" fillId="3" borderId="16" xfId="0" applyNumberFormat="1" applyFill="1" applyBorder="1"/>
    <xf numFmtId="0" fontId="1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11" fillId="4" borderId="12" xfId="0" applyFont="1" applyFill="1" applyBorder="1"/>
    <xf numFmtId="0" fontId="0" fillId="4" borderId="0" xfId="0" applyFill="1"/>
    <xf numFmtId="0" fontId="11" fillId="4" borderId="0" xfId="0" applyFont="1" applyFill="1"/>
    <xf numFmtId="0" fontId="11" fillId="4" borderId="13" xfId="0" applyFont="1" applyFill="1" applyBorder="1"/>
    <xf numFmtId="0" fontId="9" fillId="4" borderId="0" xfId="3" applyFont="1" applyFill="1" applyAlignment="1">
      <alignment horizontal="left" vertical="center"/>
    </xf>
    <xf numFmtId="0" fontId="21" fillId="4" borderId="0" xfId="3" applyFont="1" applyFill="1" applyAlignment="1">
      <alignment horizontal="left" vertical="center"/>
    </xf>
    <xf numFmtId="2" fontId="9" fillId="4" borderId="0" xfId="1" applyNumberFormat="1" applyFill="1" applyAlignment="1">
      <alignment vertical="center"/>
    </xf>
    <xf numFmtId="2" fontId="9" fillId="4" borderId="13" xfId="1" applyNumberFormat="1" applyFill="1" applyBorder="1" applyAlignment="1">
      <alignment vertical="center"/>
    </xf>
    <xf numFmtId="0" fontId="9" fillId="4" borderId="12" xfId="3" applyFont="1" applyFill="1" applyBorder="1" applyAlignment="1">
      <alignment horizontal="left" vertical="center"/>
    </xf>
    <xf numFmtId="164" fontId="9" fillId="4" borderId="12" xfId="3" applyNumberFormat="1" applyFont="1" applyFill="1" applyBorder="1" applyAlignment="1">
      <alignment vertical="center"/>
    </xf>
    <xf numFmtId="0" fontId="9" fillId="4" borderId="0" xfId="1" applyFill="1" applyAlignment="1">
      <alignment vertical="center"/>
    </xf>
    <xf numFmtId="3" fontId="9" fillId="4" borderId="0" xfId="1" applyNumberFormat="1" applyFill="1" applyAlignment="1">
      <alignment vertical="center"/>
    </xf>
    <xf numFmtId="0" fontId="9" fillId="4" borderId="13" xfId="1" applyFill="1" applyBorder="1" applyAlignment="1">
      <alignment vertical="center"/>
    </xf>
    <xf numFmtId="0" fontId="9" fillId="5" borderId="12" xfId="3" applyFont="1" applyFill="1" applyBorder="1" applyAlignment="1">
      <alignment horizontal="left" vertical="center"/>
    </xf>
    <xf numFmtId="0" fontId="9" fillId="5" borderId="0" xfId="3" applyFont="1" applyFill="1" applyAlignment="1">
      <alignment horizontal="left" vertical="center"/>
    </xf>
    <xf numFmtId="0" fontId="0" fillId="5" borderId="0" xfId="0" applyFill="1"/>
    <xf numFmtId="2" fontId="9" fillId="5" borderId="0" xfId="1" applyNumberFormat="1" applyFill="1" applyAlignment="1">
      <alignment vertical="center"/>
    </xf>
    <xf numFmtId="2" fontId="9" fillId="5" borderId="13" xfId="1" applyNumberFormat="1" applyFill="1" applyBorder="1" applyAlignment="1">
      <alignment vertical="center"/>
    </xf>
    <xf numFmtId="0" fontId="9" fillId="5" borderId="0" xfId="1" applyFill="1"/>
    <xf numFmtId="0" fontId="9" fillId="4" borderId="0" xfId="1" applyFill="1"/>
    <xf numFmtId="0" fontId="9" fillId="4" borderId="12" xfId="0" applyFont="1" applyFill="1" applyBorder="1"/>
    <xf numFmtId="0" fontId="9" fillId="4" borderId="0" xfId="0" applyFont="1" applyFill="1"/>
    <xf numFmtId="0" fontId="0" fillId="4" borderId="13" xfId="0" applyFill="1" applyBorder="1"/>
    <xf numFmtId="2" fontId="0" fillId="4" borderId="0" xfId="0" applyNumberFormat="1" applyFill="1"/>
    <xf numFmtId="2" fontId="0" fillId="4" borderId="13" xfId="0" applyNumberFormat="1" applyFill="1" applyBorder="1"/>
    <xf numFmtId="0" fontId="9" fillId="4" borderId="14" xfId="3" applyFont="1" applyFill="1" applyBorder="1" applyAlignment="1">
      <alignment horizontal="left" vertical="center"/>
    </xf>
    <xf numFmtId="0" fontId="9" fillId="4" borderId="15" xfId="0" applyFont="1" applyFill="1" applyBorder="1"/>
    <xf numFmtId="0" fontId="0" fillId="4" borderId="15" xfId="0" applyFill="1" applyBorder="1"/>
    <xf numFmtId="2" fontId="0" fillId="4" borderId="15" xfId="0" applyNumberFormat="1" applyFill="1" applyBorder="1"/>
    <xf numFmtId="2" fontId="0" fillId="4" borderId="16" xfId="0" applyNumberFormat="1" applyFill="1" applyBorder="1"/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wrapText="1"/>
    </xf>
    <xf numFmtId="0" fontId="1" fillId="0" borderId="0" xfId="8" applyAlignment="1">
      <alignment wrapText="1"/>
    </xf>
    <xf numFmtId="0" fontId="1" fillId="0" borderId="0" xfId="8"/>
    <xf numFmtId="168" fontId="1" fillId="0" borderId="0" xfId="8" applyNumberFormat="1"/>
    <xf numFmtId="0" fontId="20" fillId="0" borderId="0" xfId="8" applyFont="1" applyAlignment="1">
      <alignment wrapText="1"/>
    </xf>
    <xf numFmtId="3" fontId="1" fillId="0" borderId="0" xfId="8" applyNumberFormat="1"/>
    <xf numFmtId="0" fontId="14" fillId="3" borderId="4" xfId="8" applyFont="1" applyFill="1" applyBorder="1"/>
    <xf numFmtId="0" fontId="14" fillId="3" borderId="10" xfId="8" applyFont="1" applyFill="1" applyBorder="1"/>
    <xf numFmtId="0" fontId="14" fillId="3" borderId="11" xfId="8" applyFont="1" applyFill="1" applyBorder="1"/>
    <xf numFmtId="0" fontId="14" fillId="3" borderId="12" xfId="8" applyFont="1" applyFill="1" applyBorder="1"/>
    <xf numFmtId="0" fontId="14" fillId="3" borderId="0" xfId="8" applyFont="1" applyFill="1"/>
    <xf numFmtId="0" fontId="14" fillId="3" borderId="13" xfId="8" applyFont="1" applyFill="1" applyBorder="1"/>
    <xf numFmtId="0" fontId="15" fillId="3" borderId="12" xfId="8" applyFont="1" applyFill="1" applyBorder="1" applyAlignment="1">
      <alignment vertical="center"/>
    </xf>
    <xf numFmtId="0" fontId="15" fillId="0" borderId="0" xfId="8" applyFont="1"/>
    <xf numFmtId="0" fontId="15" fillId="4" borderId="12" xfId="8" applyFont="1" applyFill="1" applyBorder="1" applyAlignment="1">
      <alignment vertical="center"/>
    </xf>
    <xf numFmtId="14" fontId="0" fillId="0" borderId="0" xfId="0" applyNumberFormat="1"/>
  </cellXfs>
  <cellStyles count="9">
    <cellStyle name="Normal" xfId="0" builtinId="0"/>
    <cellStyle name="Normal 2" xfId="2" xr:uid="{00000000-0005-0000-0000-000001000000}"/>
    <cellStyle name="Normal 2 2" xfId="1" xr:uid="{00000000-0005-0000-0000-000002000000}"/>
    <cellStyle name="Normal 2 3" xfId="4" xr:uid="{A26733FC-1259-49C6-B15A-DF77D796FC04}"/>
    <cellStyle name="Normal 2 3 2" xfId="5" xr:uid="{F5E27697-F114-490C-B805-DE5670C33679}"/>
    <cellStyle name="Normal 2 3 3" xfId="6" xr:uid="{C96A3C13-DEE2-4515-927B-F08DDC735FD3}"/>
    <cellStyle name="Normal 2 3 4" xfId="7" xr:uid="{57E94F64-146D-4A88-B596-428957A82929}"/>
    <cellStyle name="Normal 2 3 5" xfId="8" xr:uid="{850A06ED-6DC8-4CD7-A162-F60A71F8B850}"/>
    <cellStyle name="Normal 6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FFCCCC"/>
      <rgbColor rgb="00FF6600"/>
      <rgbColor rgb="00FFCC00"/>
      <rgbColor rgb="00CCFF00"/>
      <rgbColor rgb="00CCCCFF"/>
      <rgbColor rgb="00CC00FF"/>
      <rgbColor rgb="00C0DCC0"/>
      <rgbColor rgb="00006600"/>
      <rgbColor rgb="0000CFFF"/>
      <rgbColor rgb="0069FFFF"/>
      <rgbColor rgb="00E0FFE0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</a:t>
            </a:r>
            <a:endParaRPr lang="en-US"/>
          </a:p>
        </c:rich>
      </c:tx>
      <c:layout>
        <c:manualLayout>
          <c:xMode val="edge"/>
          <c:yMode val="edge"/>
          <c:x val="0.4867721400942287"/>
          <c:y val="4.138843382832179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'rolling spiked blank restricted'!$S$22:$S$113</c:f>
              <c:strCach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91">
                  <c:v>Rows used:</c:v>
                </c:pt>
              </c:strCache>
            </c:strRef>
          </c:xVal>
          <c:yVal>
            <c:numRef>
              <c:f>'rolling spiked blank restricted'!$G$22:$G$112</c:f>
              <c:numCache>
                <c:formatCode>General</c:formatCode>
                <c:ptCount val="91"/>
                <c:pt idx="0">
                  <c:v>893.50175047662742</c:v>
                </c:pt>
                <c:pt idx="1">
                  <c:v>942.95613187436993</c:v>
                </c:pt>
                <c:pt idx="2">
                  <c:v>972.92923735435409</c:v>
                </c:pt>
                <c:pt idx="3">
                  <c:v>960.2568839229483</c:v>
                </c:pt>
                <c:pt idx="4">
                  <c:v>968.16020718796733</c:v>
                </c:pt>
                <c:pt idx="5">
                  <c:v>1013.9663393972315</c:v>
                </c:pt>
                <c:pt idx="6">
                  <c:v>1127.186770782424</c:v>
                </c:pt>
                <c:pt idx="7">
                  <c:v>1234.1311381424955</c:v>
                </c:pt>
                <c:pt idx="8" formatCode="0.0000&quot;  &quot;">
                  <c:v>858.40403850613041</c:v>
                </c:pt>
                <c:pt idx="9" formatCode="0.0000&quot;  &quot;">
                  <c:v>919.98774712961517</c:v>
                </c:pt>
                <c:pt idx="10" formatCode="0.0000&quot;  &quot;">
                  <c:v>888.31610918798697</c:v>
                </c:pt>
                <c:pt idx="11" formatCode="0.0000&quot;  &quot;">
                  <c:v>892.21752677541701</c:v>
                </c:pt>
                <c:pt idx="12" formatCode="0.0000&quot;  &quot;">
                  <c:v>861.79660508489292</c:v>
                </c:pt>
                <c:pt idx="13" formatCode="0.0000&quot;  &quot;">
                  <c:v>870.7116745664307</c:v>
                </c:pt>
                <c:pt idx="14" formatCode="0.0000&quot;  &quot;">
                  <c:v>891.55531677693364</c:v>
                </c:pt>
                <c:pt idx="15" formatCode="0.0000&quot;  &quot;">
                  <c:v>874.96478222937139</c:v>
                </c:pt>
                <c:pt idx="16" formatCode="0.0000&quot;  &quot;">
                  <c:v>855.27021388854962</c:v>
                </c:pt>
                <c:pt idx="17" formatCode="0.0000&quot;  &quot;">
                  <c:v>868.26729755931262</c:v>
                </c:pt>
                <c:pt idx="18" formatCode="0.0000&quot;  &quot;">
                  <c:v>882.58736956087523</c:v>
                </c:pt>
                <c:pt idx="19" formatCode="0.0000&quot;  &quot;">
                  <c:v>985.57680004645283</c:v>
                </c:pt>
                <c:pt idx="20" formatCode="0.0000&quot;  &quot;">
                  <c:v>954.15247582849406</c:v>
                </c:pt>
                <c:pt idx="21" formatCode="0.0000&quot;  &quot;">
                  <c:v>955.09635197627915</c:v>
                </c:pt>
                <c:pt idx="22" formatCode="#,##0">
                  <c:v>876.02565938809016</c:v>
                </c:pt>
                <c:pt idx="23" formatCode="#,##0">
                  <c:v>929.03727091187739</c:v>
                </c:pt>
                <c:pt idx="24" formatCode="#,##0">
                  <c:v>913.57275387799007</c:v>
                </c:pt>
                <c:pt idx="25" formatCode="#,##0">
                  <c:v>912.7230362365641</c:v>
                </c:pt>
                <c:pt idx="26" formatCode="#,##0">
                  <c:v>937.63206807347876</c:v>
                </c:pt>
                <c:pt idx="27" formatCode="#,##0">
                  <c:v>963.6287035984077</c:v>
                </c:pt>
                <c:pt idx="28" formatCode="#,##0">
                  <c:v>954.76193537452605</c:v>
                </c:pt>
                <c:pt idx="29" formatCode="#,##0">
                  <c:v>918.67996463941859</c:v>
                </c:pt>
                <c:pt idx="30" formatCode="#,##0">
                  <c:v>928.27533976509449</c:v>
                </c:pt>
                <c:pt idx="31" formatCode="#,##0">
                  <c:v>872.92517234812692</c:v>
                </c:pt>
                <c:pt idx="32" formatCode="#,##0">
                  <c:v>861.6501638512475</c:v>
                </c:pt>
                <c:pt idx="33" formatCode="#,##0">
                  <c:v>903.12976747595815</c:v>
                </c:pt>
                <c:pt idx="34" formatCode="#,##0">
                  <c:v>920.25370127114172</c:v>
                </c:pt>
                <c:pt idx="35" formatCode="#,##0">
                  <c:v>933.40463009734106</c:v>
                </c:pt>
                <c:pt idx="36" formatCode="0">
                  <c:v>968.36475271927418</c:v>
                </c:pt>
                <c:pt idx="37" formatCode="0">
                  <c:v>920.36081952921938</c:v>
                </c:pt>
                <c:pt idx="38" formatCode="0">
                  <c:v>917.95859054797506</c:v>
                </c:pt>
                <c:pt idx="39" formatCode="0">
                  <c:v>821.09010815532019</c:v>
                </c:pt>
                <c:pt idx="40" formatCode="0">
                  <c:v>819.80065495760584</c:v>
                </c:pt>
                <c:pt idx="41" formatCode="0">
                  <c:v>774.0957446069541</c:v>
                </c:pt>
                <c:pt idx="42" formatCode="0">
                  <c:v>965.24883825627376</c:v>
                </c:pt>
                <c:pt idx="43" formatCode="0">
                  <c:v>940.60078363221589</c:v>
                </c:pt>
                <c:pt idx="44" formatCode="0">
                  <c:v>924.73915403325805</c:v>
                </c:pt>
                <c:pt idx="45" formatCode="0">
                  <c:v>916.48553965479789</c:v>
                </c:pt>
                <c:pt idx="46" formatCode="0">
                  <c:v>932.16076436418348</c:v>
                </c:pt>
                <c:pt idx="47" formatCode="0">
                  <c:v>955.38854534853624</c:v>
                </c:pt>
                <c:pt idx="48" formatCode="0">
                  <c:v>933.0030753023367</c:v>
                </c:pt>
                <c:pt idx="49" formatCode="0">
                  <c:v>944.05916939492386</c:v>
                </c:pt>
                <c:pt idx="50" formatCode="0">
                  <c:v>911.77227066976616</c:v>
                </c:pt>
                <c:pt idx="51" formatCode="0.0000&quot;  &quot;">
                  <c:v>798.8570138211943</c:v>
                </c:pt>
                <c:pt idx="52" formatCode="0.0000&quot;  &quot;">
                  <c:v>853.53686632683571</c:v>
                </c:pt>
                <c:pt idx="53" formatCode="0.0000&quot;  &quot;">
                  <c:v>831.9245469522466</c:v>
                </c:pt>
                <c:pt idx="54" formatCode="0.0000&quot;  &quot;">
                  <c:v>861.36114438304844</c:v>
                </c:pt>
                <c:pt idx="55" formatCode="0.0000&quot;  &quot;">
                  <c:v>869.1069477919923</c:v>
                </c:pt>
                <c:pt idx="56" formatCode="0.0000&quot;  &quot;">
                  <c:v>865.29648500937901</c:v>
                </c:pt>
                <c:pt idx="57" formatCode="0.0000&quot;  &quot;">
                  <c:v>872.44502359394107</c:v>
                </c:pt>
                <c:pt idx="58" formatCode="0.0000&quot;  &quot;">
                  <c:v>877.9127596231657</c:v>
                </c:pt>
                <c:pt idx="59" formatCode="0.0000&quot;  &quot;">
                  <c:v>831.31193288694499</c:v>
                </c:pt>
                <c:pt idx="60" formatCode="0.0000&quot;  &quot;">
                  <c:v>965.50844232063014</c:v>
                </c:pt>
                <c:pt idx="61" formatCode="0.0000&quot;  &quot;">
                  <c:v>996.8464013251546</c:v>
                </c:pt>
                <c:pt idx="62" formatCode="0.0000&quot;  &quot;">
                  <c:v>963.47046087981187</c:v>
                </c:pt>
                <c:pt idx="63" formatCode="0.0000&quot;  &quot;">
                  <c:v>1010.517717485892</c:v>
                </c:pt>
                <c:pt idx="64" formatCode="0.0000&quot;  &quot;">
                  <c:v>1072.9973854406242</c:v>
                </c:pt>
                <c:pt idx="65" formatCode="0.0000&quot;  &quot;">
                  <c:v>952.45483305212156</c:v>
                </c:pt>
                <c:pt idx="66" formatCode="0.0000&quot;  &quot;">
                  <c:v>912.38693052415795</c:v>
                </c:pt>
                <c:pt idx="67" formatCode="0.0000&quot;  &quot;">
                  <c:v>940.22610084891289</c:v>
                </c:pt>
                <c:pt idx="68" formatCode="0.0000&quot;  &quot;">
                  <c:v>923.0914711424025</c:v>
                </c:pt>
                <c:pt idx="69" formatCode="0.0000&quot;  &quot;">
                  <c:v>930.31146308049051</c:v>
                </c:pt>
                <c:pt idx="70" formatCode="0.0000&quot;  &quot;">
                  <c:v>950.66721006348803</c:v>
                </c:pt>
                <c:pt idx="71" formatCode="0.0000&quot;  &quot;">
                  <c:v>962.50088554819899</c:v>
                </c:pt>
                <c:pt idx="72" formatCode="0.0000&quot;  &quot;">
                  <c:v>966.78631681576064</c:v>
                </c:pt>
                <c:pt idx="73" formatCode="0.0000&quot;  &quot;">
                  <c:v>992.68480368207599</c:v>
                </c:pt>
                <c:pt idx="74" formatCode="0.0000&quot;  &quot;">
                  <c:v>995.4651871822814</c:v>
                </c:pt>
                <c:pt idx="75" formatCode="0.0000&quot;  &quot;">
                  <c:v>856.06564420589041</c:v>
                </c:pt>
                <c:pt idx="76" formatCode="0.0000&quot;  &quot;">
                  <c:v>890.34379628207068</c:v>
                </c:pt>
                <c:pt idx="77" formatCode="0.0000&quot;  &quot;">
                  <c:v>906.10585035350732</c:v>
                </c:pt>
                <c:pt idx="78" formatCode="0.0000&quot;  &quot;">
                  <c:v>964.93167752675424</c:v>
                </c:pt>
                <c:pt idx="79" formatCode="0.0000&quot;  &quot;">
                  <c:v>997.46702423032207</c:v>
                </c:pt>
                <c:pt idx="80" formatCode="0.0000&quot;  &quot;">
                  <c:v>949.31658889709649</c:v>
                </c:pt>
                <c:pt idx="81" formatCode="0.0000&quot;  &quot;">
                  <c:v>873.49255901312642</c:v>
                </c:pt>
                <c:pt idx="82" formatCode="0.0000&quot;  &quot;">
                  <c:v>882.83078607140544</c:v>
                </c:pt>
                <c:pt idx="83" formatCode="0.0000&quot;  &quot;">
                  <c:v>842.55863837676316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9-42D3-9C82-3F1D41EA66C5}"/>
            </c:ext>
          </c:extLst>
        </c:ser>
        <c:ser>
          <c:idx val="1"/>
          <c:order val="1"/>
          <c:tx>
            <c:v>UWL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restricted'!$G$117,'rolling spiked blank restricted'!$G$117)</c:f>
              <c:numCache>
                <c:formatCode>0.00</c:formatCode>
                <c:ptCount val="2"/>
                <c:pt idx="0">
                  <c:v>1057.494615906164</c:v>
                </c:pt>
                <c:pt idx="1">
                  <c:v>1057.494615906164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9-42D3-9C82-3F1D41EA66C5}"/>
            </c:ext>
          </c:extLst>
        </c:ser>
        <c:ser>
          <c:idx val="2"/>
          <c:order val="2"/>
          <c:tx>
            <c:v>UCL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restricted'!$G$119,'rolling spiked blank restricted'!$G$119)</c:f>
              <c:numCache>
                <c:formatCode>0.00</c:formatCode>
                <c:ptCount val="2"/>
                <c:pt idx="0">
                  <c:v>1124.9109557576103</c:v>
                </c:pt>
                <c:pt idx="1">
                  <c:v>1124.9109557576103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79-42D3-9C82-3F1D41EA66C5}"/>
            </c:ext>
          </c:extLst>
        </c:ser>
        <c:ser>
          <c:idx val="3"/>
          <c:order val="3"/>
          <c:tx>
            <c:v>LWL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restricted'!$G$118,'rolling spiked blank restricted'!$G$118)</c:f>
              <c:numCache>
                <c:formatCode>0.00</c:formatCode>
                <c:ptCount val="2"/>
                <c:pt idx="0">
                  <c:v>787.82925650037896</c:v>
                </c:pt>
                <c:pt idx="1">
                  <c:v>787.82925650037896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79-42D3-9C82-3F1D41EA66C5}"/>
            </c:ext>
          </c:extLst>
        </c:ser>
        <c:ser>
          <c:idx val="4"/>
          <c:order val="4"/>
          <c:tx>
            <c:v>LCL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restricted'!$G$120,'rolling spiked blank restricted'!$G$120)</c:f>
              <c:numCache>
                <c:formatCode>0.00</c:formatCode>
                <c:ptCount val="2"/>
                <c:pt idx="0">
                  <c:v>720.41291664893265</c:v>
                </c:pt>
                <c:pt idx="1">
                  <c:v>720.41291664893265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79-42D3-9C82-3F1D41EA6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051440"/>
        <c:axId val="1"/>
      </c:scatterChart>
      <c:valAx>
        <c:axId val="40805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concentration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514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NO3-N</a:t>
            </a:r>
          </a:p>
        </c:rich>
      </c:tx>
      <c:layout>
        <c:manualLayout>
          <c:xMode val="edge"/>
          <c:yMode val="edge"/>
          <c:x val="0.4867721400942287"/>
          <c:y val="4.138843382832179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'rolling spiked blank restricted'!$S$22:$S$113</c:f>
              <c:strCach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91">
                  <c:v>Rows used:</c:v>
                </c:pt>
              </c:strCache>
            </c:strRef>
          </c:xVal>
          <c:yVal>
            <c:numRef>
              <c:f>'rolling spiked blank restricted'!$M$22:$M$112</c:f>
              <c:numCache>
                <c:formatCode>General</c:formatCode>
                <c:ptCount val="91"/>
                <c:pt idx="0">
                  <c:v>140.89722058307876</c:v>
                </c:pt>
                <c:pt idx="1">
                  <c:v>147.44862198735171</c:v>
                </c:pt>
                <c:pt idx="2">
                  <c:v>201.5546671414501</c:v>
                </c:pt>
                <c:pt idx="3">
                  <c:v>176.94021842449405</c:v>
                </c:pt>
                <c:pt idx="4">
                  <c:v>162.52862254809708</c:v>
                </c:pt>
                <c:pt idx="5">
                  <c:v>159.46259336302973</c:v>
                </c:pt>
                <c:pt idx="6">
                  <c:v>184.62727974379592</c:v>
                </c:pt>
                <c:pt idx="7">
                  <c:v>143.96641189200406</c:v>
                </c:pt>
                <c:pt idx="8" formatCode="0.0000">
                  <c:v>139.27013194612726</c:v>
                </c:pt>
                <c:pt idx="9" formatCode="0.0000">
                  <c:v>145.26780652841813</c:v>
                </c:pt>
                <c:pt idx="10" formatCode="0.0000">
                  <c:v>138.92624675572438</c:v>
                </c:pt>
                <c:pt idx="11" formatCode="0.0000">
                  <c:v>149.34347919676284</c:v>
                </c:pt>
                <c:pt idx="12" formatCode="0.0000">
                  <c:v>137.78180548660865</c:v>
                </c:pt>
                <c:pt idx="13" formatCode="0.0000">
                  <c:v>140.70820281203771</c:v>
                </c:pt>
                <c:pt idx="14" formatCode="0.0000">
                  <c:v>141.88757522384535</c:v>
                </c:pt>
                <c:pt idx="15" formatCode="0.0000">
                  <c:v>149.42264205526237</c:v>
                </c:pt>
                <c:pt idx="16" formatCode="0.0000">
                  <c:v>137.2384951233731</c:v>
                </c:pt>
                <c:pt idx="17" formatCode="0.0000">
                  <c:v>140.81173571323762</c:v>
                </c:pt>
                <c:pt idx="18" formatCode="0.0000">
                  <c:v>140.95790959824265</c:v>
                </c:pt>
                <c:pt idx="19" formatCode="0.0000">
                  <c:v>174.6639595349456</c:v>
                </c:pt>
                <c:pt idx="20" formatCode="0.0000">
                  <c:v>208.00705460852797</c:v>
                </c:pt>
                <c:pt idx="21" formatCode="0.0000">
                  <c:v>202.36689139733494</c:v>
                </c:pt>
                <c:pt idx="22" formatCode="#,##0">
                  <c:v>187.49510419448899</c:v>
                </c:pt>
                <c:pt idx="23" formatCode="#,##0">
                  <c:v>196.77699259616688</c:v>
                </c:pt>
                <c:pt idx="24" formatCode="#,##0">
                  <c:v>189.91478263904003</c:v>
                </c:pt>
                <c:pt idx="25" formatCode="#,##0">
                  <c:v>151.35249695127553</c:v>
                </c:pt>
                <c:pt idx="26" formatCode="#,##0">
                  <c:v>154.66267168285094</c:v>
                </c:pt>
                <c:pt idx="27" formatCode="#,##0">
                  <c:v>182.3615320030421</c:v>
                </c:pt>
                <c:pt idx="28" formatCode="#,##0">
                  <c:v>180.81911520068542</c:v>
                </c:pt>
                <c:pt idx="29" formatCode="#,##0">
                  <c:v>175.78644361464285</c:v>
                </c:pt>
                <c:pt idx="30" formatCode="#,##0">
                  <c:v>200.5440530107889</c:v>
                </c:pt>
                <c:pt idx="31" formatCode="#,##0">
                  <c:v>176.89621176756552</c:v>
                </c:pt>
                <c:pt idx="32" formatCode="#,##0">
                  <c:v>175.56557835418107</c:v>
                </c:pt>
                <c:pt idx="33" formatCode="#,##0">
                  <c:v>187.59727624775741</c:v>
                </c:pt>
                <c:pt idx="34" formatCode="#,##0">
                  <c:v>150.3032773744745</c:v>
                </c:pt>
                <c:pt idx="35" formatCode="#,##0">
                  <c:v>193.22556491172273</c:v>
                </c:pt>
                <c:pt idx="36" formatCode="0">
                  <c:v>189.91231692769537</c:v>
                </c:pt>
                <c:pt idx="37" formatCode="0">
                  <c:v>179.48171677046096</c:v>
                </c:pt>
                <c:pt idx="38" formatCode="0">
                  <c:v>174.23477611939433</c:v>
                </c:pt>
                <c:pt idx="39" formatCode="0">
                  <c:v>150.13848133434541</c:v>
                </c:pt>
                <c:pt idx="40" formatCode="0">
                  <c:v>140.79624256888462</c:v>
                </c:pt>
                <c:pt idx="41" formatCode="0">
                  <c:v>144.51789582826459</c:v>
                </c:pt>
                <c:pt idx="42" formatCode="0">
                  <c:v>176.15696047272726</c:v>
                </c:pt>
                <c:pt idx="43" formatCode="0">
                  <c:v>205.2908878810116</c:v>
                </c:pt>
                <c:pt idx="44" formatCode="0">
                  <c:v>185.52392897401725</c:v>
                </c:pt>
                <c:pt idx="45" formatCode="0">
                  <c:v>180.22704041214089</c:v>
                </c:pt>
                <c:pt idx="46" formatCode="0">
                  <c:v>153.44821665255463</c:v>
                </c:pt>
                <c:pt idx="47" formatCode="0">
                  <c:v>155.28391863858977</c:v>
                </c:pt>
                <c:pt idx="48" formatCode="0">
                  <c:v>178.5105887523406</c:v>
                </c:pt>
                <c:pt idx="49" formatCode="0">
                  <c:v>174.1076200506229</c:v>
                </c:pt>
                <c:pt idx="50" formatCode="0">
                  <c:v>161.53808775529114</c:v>
                </c:pt>
                <c:pt idx="51" formatCode="0.0000">
                  <c:v>168.70293598127751</c:v>
                </c:pt>
                <c:pt idx="52" formatCode="0.0000">
                  <c:v>152.9897434863544</c:v>
                </c:pt>
                <c:pt idx="53" formatCode="0.0000">
                  <c:v>164.75914190196917</c:v>
                </c:pt>
                <c:pt idx="54" formatCode="0.0000">
                  <c:v>130.00089106933146</c:v>
                </c:pt>
                <c:pt idx="55" formatCode="0.0000">
                  <c:v>158.06958216011839</c:v>
                </c:pt>
                <c:pt idx="56" formatCode="0.0000">
                  <c:v>149.48559851254316</c:v>
                </c:pt>
                <c:pt idx="57" formatCode="0.0000">
                  <c:v>140.09887792751456</c:v>
                </c:pt>
                <c:pt idx="58" formatCode="0.0000">
                  <c:v>141.79964639527302</c:v>
                </c:pt>
                <c:pt idx="59" formatCode="0.0000">
                  <c:v>139.34454246556862</c:v>
                </c:pt>
                <c:pt idx="60" formatCode="0.0000">
                  <c:v>162.77967586971363</c:v>
                </c:pt>
                <c:pt idx="61" formatCode="0.0000">
                  <c:v>145.78003786931939</c:v>
                </c:pt>
                <c:pt idx="62" formatCode="0.0000">
                  <c:v>167.86709218453441</c:v>
                </c:pt>
                <c:pt idx="63" formatCode="0.0000">
                  <c:v>130.88138877047837</c:v>
                </c:pt>
                <c:pt idx="64" formatCode="0.0000">
                  <c:v>143.01622211011139</c:v>
                </c:pt>
                <c:pt idx="65" formatCode="0.0000">
                  <c:v>134.47534694804622</c:v>
                </c:pt>
                <c:pt idx="69" formatCode="0.0000">
                  <c:v>155.38129547623134</c:v>
                </c:pt>
                <c:pt idx="70" formatCode="0.0000">
                  <c:v>148.80063184628492</c:v>
                </c:pt>
                <c:pt idx="71" formatCode="0.0000">
                  <c:v>154.96538163706543</c:v>
                </c:pt>
                <c:pt idx="72" formatCode="0.0000">
                  <c:v>158.06894292132421</c:v>
                </c:pt>
                <c:pt idx="73" formatCode="0.0000">
                  <c:v>162.07198989416986</c:v>
                </c:pt>
                <c:pt idx="74" formatCode="0.0000">
                  <c:v>160.47351789352874</c:v>
                </c:pt>
                <c:pt idx="78" formatCode="0.0000">
                  <c:v>157.01132309540594</c:v>
                </c:pt>
                <c:pt idx="79" formatCode="0.0000">
                  <c:v>166.22385404572327</c:v>
                </c:pt>
                <c:pt idx="80" formatCode="0.0000">
                  <c:v>149.97161854789746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F-4410-863E-5E777C6AC6D8}"/>
            </c:ext>
          </c:extLst>
        </c:ser>
        <c:ser>
          <c:idx val="1"/>
          <c:order val="1"/>
          <c:tx>
            <c:v>UWL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restricted'!$M$117,'rolling spiked blank restricted'!$M$117)</c:f>
              <c:numCache>
                <c:formatCode>0.00</c:formatCode>
                <c:ptCount val="2"/>
                <c:pt idx="0">
                  <c:v>202.68450674303145</c:v>
                </c:pt>
                <c:pt idx="1">
                  <c:v>202.68450674303145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0F-4410-863E-5E777C6AC6D8}"/>
            </c:ext>
          </c:extLst>
        </c:ser>
        <c:ser>
          <c:idx val="2"/>
          <c:order val="2"/>
          <c:tx>
            <c:v>UCL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restricted'!$M$119,'rolling spiked blank restricted'!$M$119)</c:f>
              <c:numCache>
                <c:formatCode>0.00</c:formatCode>
                <c:ptCount val="2"/>
                <c:pt idx="0">
                  <c:v>222.96296924547678</c:v>
                </c:pt>
                <c:pt idx="1">
                  <c:v>222.96296924547678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0F-4410-863E-5E777C6AC6D8}"/>
            </c:ext>
          </c:extLst>
        </c:ser>
        <c:ser>
          <c:idx val="3"/>
          <c:order val="3"/>
          <c:tx>
            <c:v>LWL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restricted'!$M$118,'rolling spiked blank restricted'!$M$118)</c:f>
              <c:numCache>
                <c:formatCode>0.00</c:formatCode>
                <c:ptCount val="2"/>
                <c:pt idx="0">
                  <c:v>121.57065673325016</c:v>
                </c:pt>
                <c:pt idx="1">
                  <c:v>121.57065673325016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0F-4410-863E-5E777C6AC6D8}"/>
            </c:ext>
          </c:extLst>
        </c:ser>
        <c:ser>
          <c:idx val="4"/>
          <c:order val="4"/>
          <c:tx>
            <c:v>LCL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restricted'!$M$120,'rolling spiked blank restricted'!$M$120)</c:f>
              <c:numCache>
                <c:formatCode>0.00</c:formatCode>
                <c:ptCount val="2"/>
                <c:pt idx="0">
                  <c:v>101.29219423080482</c:v>
                </c:pt>
                <c:pt idx="1">
                  <c:v>101.29219423080482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0F-4410-863E-5E777C6AC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99992"/>
        <c:axId val="1"/>
      </c:scatterChart>
      <c:valAx>
        <c:axId val="40839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concentration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999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SO4</a:t>
            </a:r>
          </a:p>
        </c:rich>
      </c:tx>
      <c:layout>
        <c:manualLayout>
          <c:xMode val="edge"/>
          <c:yMode val="edge"/>
          <c:x val="0.4867721400942287"/>
          <c:y val="4.138843382832179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'rolling spiked blank restricted'!$S$22:$S$113</c:f>
              <c:strCach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91">
                  <c:v>Rows used:</c:v>
                </c:pt>
              </c:strCache>
            </c:strRef>
          </c:xVal>
          <c:yVal>
            <c:numRef>
              <c:f>'rolling spiked blank restricted'!$Q$22:$Q$112</c:f>
              <c:numCache>
                <c:formatCode>General</c:formatCode>
                <c:ptCount val="91"/>
                <c:pt idx="0">
                  <c:v>927.5240784514391</c:v>
                </c:pt>
                <c:pt idx="1">
                  <c:v>976.39891530448335</c:v>
                </c:pt>
                <c:pt idx="2">
                  <c:v>964.51884264448677</c:v>
                </c:pt>
                <c:pt idx="3">
                  <c:v>1009.1711542750837</c:v>
                </c:pt>
                <c:pt idx="4">
                  <c:v>1012.6102700504639</c:v>
                </c:pt>
                <c:pt idx="5">
                  <c:v>941.09380966013839</c:v>
                </c:pt>
                <c:pt idx="6">
                  <c:v>937.25797018663104</c:v>
                </c:pt>
                <c:pt idx="7">
                  <c:v>985.00817270246193</c:v>
                </c:pt>
                <c:pt idx="8" formatCode="0.0000">
                  <c:v>890.11893931485452</c:v>
                </c:pt>
                <c:pt idx="9" formatCode="0.0000">
                  <c:v>971.95782832190378</c:v>
                </c:pt>
                <c:pt idx="10" formatCode="0.0000">
                  <c:v>962.75757424469964</c:v>
                </c:pt>
                <c:pt idx="11" formatCode="0.0000">
                  <c:v>961.05991800174274</c:v>
                </c:pt>
                <c:pt idx="12" formatCode="0.0000">
                  <c:v>879.43098977047646</c:v>
                </c:pt>
                <c:pt idx="13" formatCode="0.0000">
                  <c:v>897.93230457867628</c:v>
                </c:pt>
                <c:pt idx="14" formatCode="0.0000">
                  <c:v>975.43164545573643</c:v>
                </c:pt>
                <c:pt idx="15" formatCode="0.0000">
                  <c:v>969.01121560693491</c:v>
                </c:pt>
                <c:pt idx="16" formatCode="0.0000">
                  <c:v>844.30036359483972</c:v>
                </c:pt>
                <c:pt idx="17" formatCode="0.0000">
                  <c:v>834.24557365807334</c:v>
                </c:pt>
                <c:pt idx="18" formatCode="0.0000">
                  <c:v>872.17473204878047</c:v>
                </c:pt>
                <c:pt idx="19" formatCode="0.0000">
                  <c:v>932.25719549660278</c:v>
                </c:pt>
                <c:pt idx="20" formatCode="0.0000">
                  <c:v>1000.0123386458446</c:v>
                </c:pt>
                <c:pt idx="21" formatCode="0.0000">
                  <c:v>986.88090660057389</c:v>
                </c:pt>
                <c:pt idx="22" formatCode="#,##0">
                  <c:v>822.46355412055175</c:v>
                </c:pt>
                <c:pt idx="23" formatCode="#,##0">
                  <c:v>958.56876426789256</c:v>
                </c:pt>
                <c:pt idx="24" formatCode="#,##0">
                  <c:v>950.12041594328957</c:v>
                </c:pt>
                <c:pt idx="25" formatCode="#,##0">
                  <c:v>845.75832767386999</c:v>
                </c:pt>
                <c:pt idx="26" formatCode="#,##0">
                  <c:v>886.95051666229961</c:v>
                </c:pt>
                <c:pt idx="27" formatCode="#,##0">
                  <c:v>1024.1261338896343</c:v>
                </c:pt>
                <c:pt idx="28" formatCode="#,##0">
                  <c:v>927.30548751386721</c:v>
                </c:pt>
                <c:pt idx="29" formatCode="#,##0">
                  <c:v>1006.7169007938157</c:v>
                </c:pt>
                <c:pt idx="30" formatCode="#,##0">
                  <c:v>999.79707175151736</c:v>
                </c:pt>
                <c:pt idx="31" formatCode="#,##0">
                  <c:v>961.88959148792162</c:v>
                </c:pt>
                <c:pt idx="32" formatCode="#,##0">
                  <c:v>961.18259933715603</c:v>
                </c:pt>
                <c:pt idx="33" formatCode="#,##0">
                  <c:v>907.04670717519195</c:v>
                </c:pt>
                <c:pt idx="34" formatCode="#,##0">
                  <c:v>944.09375489826789</c:v>
                </c:pt>
                <c:pt idx="35" formatCode="#,##0">
                  <c:v>968.5340981469858</c:v>
                </c:pt>
                <c:pt idx="36" formatCode="0">
                  <c:v>990.49994846434026</c:v>
                </c:pt>
                <c:pt idx="37" formatCode="0">
                  <c:v>886.8547912619747</c:v>
                </c:pt>
                <c:pt idx="38" formatCode="0">
                  <c:v>954.36217914465362</c:v>
                </c:pt>
                <c:pt idx="39" formatCode="0">
                  <c:v>794.10415626593965</c:v>
                </c:pt>
                <c:pt idx="40" formatCode="0">
                  <c:v>764.82497606648155</c:v>
                </c:pt>
                <c:pt idx="41" formatCode="0">
                  <c:v>679.57426718689624</c:v>
                </c:pt>
                <c:pt idx="42" formatCode="0">
                  <c:v>1021.7450883950429</c:v>
                </c:pt>
                <c:pt idx="43" formatCode="0">
                  <c:v>1022.3914127414093</c:v>
                </c:pt>
                <c:pt idx="44" formatCode="0">
                  <c:v>988.04314782475842</c:v>
                </c:pt>
                <c:pt idx="45" formatCode="0">
                  <c:v>861.17585099282223</c:v>
                </c:pt>
                <c:pt idx="46" formatCode="0">
                  <c:v>862.24820664419371</c:v>
                </c:pt>
                <c:pt idx="47" formatCode="0">
                  <c:v>863.62073036070433</c:v>
                </c:pt>
                <c:pt idx="48" formatCode="0">
                  <c:v>922.63144760929515</c:v>
                </c:pt>
                <c:pt idx="49" formatCode="0">
                  <c:v>804.06480056602834</c:v>
                </c:pt>
                <c:pt idx="50" formatCode="0">
                  <c:v>925.54585467491859</c:v>
                </c:pt>
                <c:pt idx="51" formatCode="0.0000">
                  <c:v>834.74022468066551</c:v>
                </c:pt>
                <c:pt idx="52" formatCode="0.0000">
                  <c:v>755.66636456283834</c:v>
                </c:pt>
                <c:pt idx="53" formatCode="0.0000">
                  <c:v>794.16726046485292</c:v>
                </c:pt>
                <c:pt idx="54" formatCode="0.0000">
                  <c:v>870.45436544721281</c:v>
                </c:pt>
                <c:pt idx="55" formatCode="0.0000">
                  <c:v>922.79419871791549</c:v>
                </c:pt>
                <c:pt idx="56" formatCode="0.0000">
                  <c:v>1049.3251541519762</c:v>
                </c:pt>
                <c:pt idx="57" formatCode="0.0000">
                  <c:v>893.77764912767748</c:v>
                </c:pt>
                <c:pt idx="58" formatCode="0.0000">
                  <c:v>899.10942588992634</c:v>
                </c:pt>
                <c:pt idx="59" formatCode="0.0000">
                  <c:v>937.03353658607796</c:v>
                </c:pt>
                <c:pt idx="60" formatCode="0.0000">
                  <c:v>1024.8803317083702</c:v>
                </c:pt>
                <c:pt idx="61" formatCode="0.0000">
                  <c:v>1069.3532993388178</c:v>
                </c:pt>
                <c:pt idx="62" formatCode="0.0000">
                  <c:v>981.39640532662713</c:v>
                </c:pt>
                <c:pt idx="63" formatCode="0.0000">
                  <c:v>929.52778434698791</c:v>
                </c:pt>
                <c:pt idx="64" formatCode="0.0000">
                  <c:v>1040.1061811720651</c:v>
                </c:pt>
                <c:pt idx="65" formatCode="0.0000">
                  <c:v>1026.5467856083869</c:v>
                </c:pt>
                <c:pt idx="66" formatCode="0.0000">
                  <c:v>1012.7672339698548</c:v>
                </c:pt>
                <c:pt idx="67" formatCode="0.0000">
                  <c:v>1013.6981348801989</c:v>
                </c:pt>
                <c:pt idx="68" formatCode="0.0000">
                  <c:v>1043.8234864127296</c:v>
                </c:pt>
                <c:pt idx="69" formatCode="0.0000">
                  <c:v>966.48309689870791</c:v>
                </c:pt>
                <c:pt idx="70" formatCode="0.0000">
                  <c:v>979.15292766571724</c:v>
                </c:pt>
                <c:pt idx="71" formatCode="0.0000">
                  <c:v>999.93378595690524</c:v>
                </c:pt>
                <c:pt idx="72" formatCode="0.0000">
                  <c:v>965.89274179183576</c:v>
                </c:pt>
                <c:pt idx="73" formatCode="0.0000">
                  <c:v>1022.2973126052217</c:v>
                </c:pt>
                <c:pt idx="74" formatCode="0.0000">
                  <c:v>1055.7094910365065</c:v>
                </c:pt>
                <c:pt idx="75" formatCode="0.0000">
                  <c:v>933.24194164959931</c:v>
                </c:pt>
                <c:pt idx="76" formatCode="0.0000">
                  <c:v>940.6795275032739</c:v>
                </c:pt>
                <c:pt idx="77" formatCode="0.0000">
                  <c:v>965.31700846779006</c:v>
                </c:pt>
                <c:pt idx="78" formatCode="0.0000">
                  <c:v>1029.3651668590016</c:v>
                </c:pt>
                <c:pt idx="79" formatCode="0.0000">
                  <c:v>1003.9543004727274</c:v>
                </c:pt>
                <c:pt idx="80" formatCode="0.0000">
                  <c:v>982.83779025803824</c:v>
                </c:pt>
                <c:pt idx="81" formatCode="0.0000">
                  <c:v>952.17499819036163</c:v>
                </c:pt>
                <c:pt idx="82" formatCode="0.0000">
                  <c:v>965.7427511646157</c:v>
                </c:pt>
                <c:pt idx="83" formatCode="0.0000">
                  <c:v>928.27832338357291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9-4856-A7FC-7FF63F0345C2}"/>
            </c:ext>
          </c:extLst>
        </c:ser>
        <c:ser>
          <c:idx val="1"/>
          <c:order val="1"/>
          <c:tx>
            <c:v>UWL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restricted'!$Q$117,'rolling spiked blank restricted'!$Q$117)</c:f>
              <c:numCache>
                <c:formatCode>0.00</c:formatCode>
                <c:ptCount val="2"/>
                <c:pt idx="0">
                  <c:v>1091.8558881329654</c:v>
                </c:pt>
                <c:pt idx="1">
                  <c:v>1091.8558881329654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69-4856-A7FC-7FF63F0345C2}"/>
            </c:ext>
          </c:extLst>
        </c:ser>
        <c:ser>
          <c:idx val="2"/>
          <c:order val="2"/>
          <c:tx>
            <c:v>UCL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restricted'!$Q$119,'rolling spiked blank restricted'!$Q$119)</c:f>
              <c:numCache>
                <c:formatCode>0.00</c:formatCode>
                <c:ptCount val="2"/>
                <c:pt idx="0">
                  <c:v>1167.3813053734141</c:v>
                </c:pt>
                <c:pt idx="1">
                  <c:v>1167.3813053734141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69-4856-A7FC-7FF63F0345C2}"/>
            </c:ext>
          </c:extLst>
        </c:ser>
        <c:ser>
          <c:idx val="3"/>
          <c:order val="3"/>
          <c:tx>
            <c:v>LWL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restricted'!$Q$118,'rolling spiked blank restricted'!$Q$118)</c:f>
              <c:numCache>
                <c:formatCode>0.00</c:formatCode>
                <c:ptCount val="2"/>
                <c:pt idx="0">
                  <c:v>789.75421917117069</c:v>
                </c:pt>
                <c:pt idx="1">
                  <c:v>789.75421917117069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69-4856-A7FC-7FF63F0345C2}"/>
            </c:ext>
          </c:extLst>
        </c:ser>
        <c:ser>
          <c:idx val="4"/>
          <c:order val="4"/>
          <c:tx>
            <c:v>LCL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restricted'!$Q$120,'rolling spiked blank restricted'!$Q$120)</c:f>
              <c:numCache>
                <c:formatCode>0.00</c:formatCode>
                <c:ptCount val="2"/>
                <c:pt idx="0">
                  <c:v>714.22880193072206</c:v>
                </c:pt>
                <c:pt idx="1">
                  <c:v>714.22880193072206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B69-4856-A7FC-7FF63F034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00320"/>
        <c:axId val="1"/>
      </c:scatterChart>
      <c:valAx>
        <c:axId val="40840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concentraton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00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44450</xdr:rowOff>
    </xdr:from>
    <xdr:to>
      <xdr:col>7</xdr:col>
      <xdr:colOff>327025</xdr:colOff>
      <xdr:row>15</xdr:row>
      <xdr:rowOff>127000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328B09D-48B0-42CD-964C-D0CFEBACB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469900</xdr:colOff>
      <xdr:row>1</xdr:row>
      <xdr:rowOff>47625</xdr:rowOff>
    </xdr:from>
    <xdr:to>
      <xdr:col>17</xdr:col>
      <xdr:colOff>539750</xdr:colOff>
      <xdr:row>15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6973CA-C7D3-4C03-96A3-799D78616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85725</xdr:colOff>
      <xdr:row>1</xdr:row>
      <xdr:rowOff>60325</xdr:rowOff>
    </xdr:from>
    <xdr:to>
      <xdr:col>28</xdr:col>
      <xdr:colOff>155575</xdr:colOff>
      <xdr:row>15</xdr:row>
      <xdr:rowOff>142875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1DC1E27E-225D-4E1A-931B-5470780EC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79B75-9ED3-461B-AB3B-6B685EC2DFDE}">
  <dimension ref="A1:E37"/>
  <sheetViews>
    <sheetView tabSelected="1" topLeftCell="A24" zoomScale="186" workbookViewId="0">
      <selection activeCell="D41" sqref="D41"/>
    </sheetView>
  </sheetViews>
  <sheetFormatPr defaultRowHeight="13.2" x14ac:dyDescent="0.25"/>
  <cols>
    <col min="1" max="1" width="23.5546875" bestFit="1" customWidth="1"/>
    <col min="2" max="3" width="13.33203125" customWidth="1"/>
    <col min="4" max="4" width="11.33203125" customWidth="1"/>
  </cols>
  <sheetData>
    <row r="1" spans="1:5" x14ac:dyDescent="0.25">
      <c r="A1" t="s">
        <v>30</v>
      </c>
      <c r="B1" t="s">
        <v>158</v>
      </c>
      <c r="C1" t="s">
        <v>159</v>
      </c>
      <c r="D1" t="s">
        <v>160</v>
      </c>
      <c r="E1" s="1" t="s">
        <v>25</v>
      </c>
    </row>
    <row r="2" spans="1:5" x14ac:dyDescent="0.25">
      <c r="A2" t="s">
        <v>107</v>
      </c>
      <c r="B2">
        <v>5</v>
      </c>
      <c r="C2">
        <v>0</v>
      </c>
      <c r="D2" s="146">
        <v>45838</v>
      </c>
      <c r="E2" s="21">
        <v>844.86633560065991</v>
      </c>
    </row>
    <row r="3" spans="1:5" x14ac:dyDescent="0.25">
      <c r="A3" t="s">
        <v>108</v>
      </c>
      <c r="B3">
        <v>26</v>
      </c>
      <c r="C3">
        <v>5</v>
      </c>
      <c r="D3" s="146">
        <v>45838</v>
      </c>
      <c r="E3" s="21">
        <v>5870.4714437136336</v>
      </c>
    </row>
    <row r="4" spans="1:5" x14ac:dyDescent="0.25">
      <c r="A4" t="s">
        <v>109</v>
      </c>
      <c r="B4">
        <v>35</v>
      </c>
      <c r="C4">
        <v>7</v>
      </c>
      <c r="D4" s="146">
        <v>45838</v>
      </c>
      <c r="E4" s="21">
        <v>7965.9401613815598</v>
      </c>
    </row>
    <row r="5" spans="1:5" x14ac:dyDescent="0.25">
      <c r="A5" t="s">
        <v>110</v>
      </c>
      <c r="B5">
        <v>24</v>
      </c>
      <c r="C5">
        <v>3</v>
      </c>
      <c r="D5" s="146">
        <v>45838</v>
      </c>
      <c r="E5" s="21">
        <v>3988.2139014653039</v>
      </c>
    </row>
    <row r="6" spans="1:5" x14ac:dyDescent="0.25">
      <c r="A6" t="s">
        <v>111</v>
      </c>
      <c r="B6">
        <v>18</v>
      </c>
      <c r="C6">
        <v>1</v>
      </c>
      <c r="D6" s="146">
        <v>45838</v>
      </c>
      <c r="E6" s="21">
        <v>1881.7313930020725</v>
      </c>
    </row>
    <row r="7" spans="1:5" x14ac:dyDescent="0.25">
      <c r="A7" t="s">
        <v>112</v>
      </c>
      <c r="B7">
        <v>1</v>
      </c>
      <c r="C7">
        <v>0</v>
      </c>
      <c r="D7" s="146">
        <v>45838</v>
      </c>
      <c r="E7" s="21">
        <v>843.85884332974445</v>
      </c>
    </row>
    <row r="8" spans="1:5" x14ac:dyDescent="0.25">
      <c r="A8" t="s">
        <v>113</v>
      </c>
      <c r="B8">
        <v>17</v>
      </c>
      <c r="C8">
        <v>1</v>
      </c>
      <c r="D8" s="146">
        <v>45838</v>
      </c>
      <c r="E8" s="21">
        <v>1827.3890172248919</v>
      </c>
    </row>
    <row r="9" spans="1:5" x14ac:dyDescent="0.25">
      <c r="A9" t="s">
        <v>114</v>
      </c>
      <c r="B9">
        <v>24</v>
      </c>
      <c r="C9">
        <v>5</v>
      </c>
      <c r="D9" s="146">
        <v>45838</v>
      </c>
      <c r="E9" s="21">
        <v>5901.909691020036</v>
      </c>
    </row>
    <row r="10" spans="1:5" x14ac:dyDescent="0.25">
      <c r="A10" t="s">
        <v>115</v>
      </c>
      <c r="B10">
        <v>28</v>
      </c>
      <c r="C10">
        <v>5</v>
      </c>
      <c r="D10" s="146">
        <v>45838</v>
      </c>
      <c r="E10" s="21">
        <v>6152.0065219018725</v>
      </c>
    </row>
    <row r="11" spans="1:5" x14ac:dyDescent="0.25">
      <c r="A11" t="s">
        <v>116</v>
      </c>
      <c r="B11">
        <v>21</v>
      </c>
      <c r="C11">
        <v>3</v>
      </c>
      <c r="D11" s="146">
        <v>45838</v>
      </c>
      <c r="E11" s="21">
        <v>3973.6404000169405</v>
      </c>
    </row>
    <row r="12" spans="1:5" x14ac:dyDescent="0.25">
      <c r="A12" t="s">
        <v>119</v>
      </c>
      <c r="B12">
        <v>27</v>
      </c>
      <c r="C12">
        <v>5</v>
      </c>
      <c r="D12" s="146">
        <v>45838</v>
      </c>
      <c r="E12" s="21">
        <v>5568.0786072639403</v>
      </c>
    </row>
    <row r="13" spans="1:5" x14ac:dyDescent="0.25">
      <c r="A13" t="s">
        <v>120</v>
      </c>
      <c r="B13">
        <v>19</v>
      </c>
      <c r="C13">
        <v>5</v>
      </c>
      <c r="D13" s="146">
        <v>45838</v>
      </c>
      <c r="E13" s="21">
        <v>4031.6478588476407</v>
      </c>
    </row>
    <row r="14" spans="1:5" x14ac:dyDescent="0.25">
      <c r="A14" t="s">
        <v>121</v>
      </c>
      <c r="B14">
        <v>8</v>
      </c>
      <c r="C14">
        <v>0.5</v>
      </c>
      <c r="D14" s="146">
        <v>45838</v>
      </c>
      <c r="E14" s="21">
        <v>1428.6972033303393</v>
      </c>
    </row>
    <row r="15" spans="1:5" x14ac:dyDescent="0.25">
      <c r="A15" t="s">
        <v>122</v>
      </c>
      <c r="B15">
        <v>36</v>
      </c>
      <c r="C15">
        <v>7</v>
      </c>
      <c r="D15" s="146">
        <v>45838</v>
      </c>
      <c r="E15" s="21">
        <v>8141.7744665885366</v>
      </c>
    </row>
    <row r="16" spans="1:5" x14ac:dyDescent="0.25">
      <c r="A16" t="s">
        <v>123</v>
      </c>
      <c r="B16">
        <v>23</v>
      </c>
      <c r="C16">
        <v>3</v>
      </c>
      <c r="D16" s="146">
        <v>45838</v>
      </c>
      <c r="E16" s="21">
        <v>3889.4929904142909</v>
      </c>
    </row>
    <row r="17" spans="1:5" x14ac:dyDescent="0.25">
      <c r="A17" t="s">
        <v>124</v>
      </c>
      <c r="B17">
        <v>9</v>
      </c>
      <c r="C17">
        <v>0.5</v>
      </c>
      <c r="D17" s="146">
        <v>45838</v>
      </c>
      <c r="E17" s="21">
        <v>1380.9877417222001</v>
      </c>
    </row>
    <row r="18" spans="1:5" x14ac:dyDescent="0.25">
      <c r="A18" t="s">
        <v>125</v>
      </c>
      <c r="B18">
        <v>25</v>
      </c>
      <c r="C18">
        <v>5</v>
      </c>
      <c r="D18" s="146">
        <v>45838</v>
      </c>
      <c r="E18" s="21">
        <v>5912.7913393672861</v>
      </c>
    </row>
    <row r="19" spans="1:5" x14ac:dyDescent="0.25">
      <c r="A19" t="s">
        <v>126</v>
      </c>
      <c r="B19">
        <v>14</v>
      </c>
      <c r="C19">
        <v>1</v>
      </c>
      <c r="D19" s="146">
        <v>45838</v>
      </c>
      <c r="E19" s="21">
        <v>1908.2803551406639</v>
      </c>
    </row>
    <row r="20" spans="1:5" x14ac:dyDescent="0.25">
      <c r="A20" t="s">
        <v>127</v>
      </c>
      <c r="B20">
        <v>10</v>
      </c>
      <c r="C20">
        <v>0.5</v>
      </c>
      <c r="D20" s="146">
        <v>45838</v>
      </c>
      <c r="E20" s="21">
        <v>1364.1579930857804</v>
      </c>
    </row>
    <row r="21" spans="1:5" x14ac:dyDescent="0.25">
      <c r="A21" t="s">
        <v>128</v>
      </c>
      <c r="B21">
        <v>3</v>
      </c>
      <c r="C21">
        <v>0</v>
      </c>
      <c r="D21" s="146">
        <v>45838</v>
      </c>
      <c r="E21" s="21">
        <v>831.21826319323748</v>
      </c>
    </row>
    <row r="22" spans="1:5" x14ac:dyDescent="0.25">
      <c r="A22" t="s">
        <v>131</v>
      </c>
      <c r="B22">
        <v>31</v>
      </c>
      <c r="C22">
        <v>7</v>
      </c>
      <c r="D22" s="146">
        <v>45838</v>
      </c>
      <c r="E22" s="21">
        <v>8527.2895254688301</v>
      </c>
    </row>
    <row r="23" spans="1:5" x14ac:dyDescent="0.25">
      <c r="A23" t="s">
        <v>132</v>
      </c>
      <c r="B23">
        <v>33</v>
      </c>
      <c r="C23">
        <v>7</v>
      </c>
      <c r="D23" s="146">
        <v>45838</v>
      </c>
      <c r="E23" s="21">
        <v>7643.4369818322812</v>
      </c>
    </row>
    <row r="24" spans="1:5" x14ac:dyDescent="0.25">
      <c r="A24" t="s">
        <v>133</v>
      </c>
      <c r="B24">
        <v>34</v>
      </c>
      <c r="C24">
        <v>7</v>
      </c>
      <c r="D24" s="146">
        <v>45838</v>
      </c>
      <c r="E24" s="21">
        <v>7739.6396315791935</v>
      </c>
    </row>
    <row r="25" spans="1:5" x14ac:dyDescent="0.25">
      <c r="A25" t="s">
        <v>134</v>
      </c>
      <c r="B25">
        <v>16</v>
      </c>
      <c r="C25">
        <v>1</v>
      </c>
      <c r="D25" s="146">
        <v>45838</v>
      </c>
      <c r="E25" s="21">
        <v>1853.741275971008</v>
      </c>
    </row>
    <row r="26" spans="1:5" x14ac:dyDescent="0.25">
      <c r="A26" t="s">
        <v>135</v>
      </c>
      <c r="B26">
        <v>30</v>
      </c>
      <c r="C26">
        <v>5</v>
      </c>
      <c r="D26" s="146">
        <v>45838</v>
      </c>
      <c r="E26" s="21">
        <v>5974.2817057003786</v>
      </c>
    </row>
    <row r="27" spans="1:5" x14ac:dyDescent="0.25">
      <c r="A27" t="s">
        <v>136</v>
      </c>
      <c r="B27">
        <v>22</v>
      </c>
      <c r="C27">
        <v>3</v>
      </c>
      <c r="D27" s="146">
        <v>45838</v>
      </c>
      <c r="E27" s="21">
        <v>3928.2610688415666</v>
      </c>
    </row>
    <row r="28" spans="1:5" x14ac:dyDescent="0.25">
      <c r="A28" t="s">
        <v>137</v>
      </c>
      <c r="B28">
        <v>7</v>
      </c>
      <c r="C28">
        <v>0.5</v>
      </c>
      <c r="D28" s="146">
        <v>45838</v>
      </c>
      <c r="E28" s="21" t="s">
        <v>161</v>
      </c>
    </row>
    <row r="29" spans="1:5" x14ac:dyDescent="0.25">
      <c r="A29" t="s">
        <v>138</v>
      </c>
      <c r="B29">
        <v>4</v>
      </c>
      <c r="C29">
        <v>0</v>
      </c>
      <c r="D29" s="146">
        <v>45838</v>
      </c>
      <c r="E29" s="21">
        <v>869.40469922202692</v>
      </c>
    </row>
    <row r="30" spans="1:5" x14ac:dyDescent="0.25">
      <c r="A30" t="s">
        <v>139</v>
      </c>
      <c r="B30">
        <v>11</v>
      </c>
      <c r="C30">
        <v>0.5</v>
      </c>
      <c r="D30" s="146">
        <v>45838</v>
      </c>
      <c r="E30" s="21">
        <v>1390.1507122276071</v>
      </c>
    </row>
    <row r="31" spans="1:5" x14ac:dyDescent="0.25">
      <c r="A31" t="s">
        <v>140</v>
      </c>
      <c r="B31">
        <v>15</v>
      </c>
      <c r="C31">
        <v>1</v>
      </c>
      <c r="D31" s="146">
        <v>45838</v>
      </c>
      <c r="E31" s="21">
        <v>1889.8119151074729</v>
      </c>
    </row>
    <row r="32" spans="1:5" x14ac:dyDescent="0.25">
      <c r="A32" t="s">
        <v>143</v>
      </c>
      <c r="B32">
        <v>6</v>
      </c>
      <c r="C32">
        <v>0</v>
      </c>
      <c r="D32" s="146">
        <v>45838</v>
      </c>
      <c r="E32" s="21">
        <v>846.48990378592703</v>
      </c>
    </row>
    <row r="33" spans="1:5" x14ac:dyDescent="0.25">
      <c r="A33" t="s">
        <v>144</v>
      </c>
      <c r="B33">
        <v>13</v>
      </c>
      <c r="C33">
        <v>1</v>
      </c>
      <c r="D33" s="146">
        <v>45838</v>
      </c>
      <c r="E33" s="21">
        <v>1895.512259493396</v>
      </c>
    </row>
    <row r="34" spans="1:5" x14ac:dyDescent="0.25">
      <c r="A34" t="s">
        <v>145</v>
      </c>
      <c r="B34">
        <v>12</v>
      </c>
      <c r="C34">
        <v>0.5</v>
      </c>
      <c r="D34" s="146">
        <v>45838</v>
      </c>
      <c r="E34" s="21">
        <v>1368.6517157468786</v>
      </c>
    </row>
    <row r="35" spans="1:5" x14ac:dyDescent="0.25">
      <c r="A35" t="s">
        <v>146</v>
      </c>
      <c r="B35">
        <v>20</v>
      </c>
      <c r="C35">
        <v>3</v>
      </c>
      <c r="D35" s="146">
        <v>45838</v>
      </c>
      <c r="E35" s="21">
        <v>3940.0419391117798</v>
      </c>
    </row>
    <row r="36" spans="1:5" x14ac:dyDescent="0.25">
      <c r="A36" t="s">
        <v>147</v>
      </c>
      <c r="B36">
        <v>32</v>
      </c>
      <c r="C36">
        <v>7</v>
      </c>
      <c r="D36" s="146">
        <v>45838</v>
      </c>
      <c r="E36" s="21">
        <v>8661.0458690160394</v>
      </c>
    </row>
    <row r="37" spans="1:5" x14ac:dyDescent="0.25">
      <c r="A37" t="s">
        <v>150</v>
      </c>
      <c r="B37" t="s">
        <v>162</v>
      </c>
      <c r="D37" s="146">
        <v>45838</v>
      </c>
      <c r="E37">
        <v>1117687</v>
      </c>
    </row>
  </sheetData>
  <sortState xmlns:xlrd2="http://schemas.microsoft.com/office/spreadsheetml/2017/richdata2" ref="A14:E44">
    <sortCondition ref="A14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7670C-37C6-479C-BC8E-AAE1D423A727}">
  <dimension ref="A1:AR69"/>
  <sheetViews>
    <sheetView workbookViewId="0">
      <selection activeCell="H88" sqref="H88"/>
    </sheetView>
  </sheetViews>
  <sheetFormatPr defaultColWidth="9.21875" defaultRowHeight="13.2" x14ac:dyDescent="0.25"/>
  <cols>
    <col min="2" max="2" width="16.21875" customWidth="1"/>
    <col min="3" max="3" width="20.5546875" hidden="1" customWidth="1"/>
    <col min="5" max="5" width="9.21875" style="21"/>
    <col min="7" max="7" width="10.21875" style="4" bestFit="1" customWidth="1"/>
    <col min="9" max="9" width="9.21875" style="4"/>
    <col min="11" max="11" width="9.21875" style="4"/>
    <col min="13" max="13" width="9.21875" style="4"/>
    <col min="15" max="15" width="9.21875" style="4"/>
    <col min="17" max="17" width="9.21875" style="4"/>
    <col min="18" max="19" width="9.21875" style="5"/>
    <col min="20" max="20" width="9.21875" style="129"/>
    <col min="22" max="22" width="0" hidden="1" customWidth="1"/>
    <col min="24" max="27" width="0" hidden="1" customWidth="1"/>
    <col min="30" max="30" width="0" hidden="1" customWidth="1"/>
    <col min="32" max="35" width="0" hidden="1" customWidth="1"/>
    <col min="38" max="38" width="0" hidden="1" customWidth="1"/>
    <col min="40" max="43" width="0" hidden="1" customWidth="1"/>
  </cols>
  <sheetData>
    <row r="1" spans="1:44" ht="12.75" customHeight="1" x14ac:dyDescent="0.25">
      <c r="B1" s="3" t="s">
        <v>0</v>
      </c>
    </row>
    <row r="2" spans="1:44" ht="12.75" customHeight="1" x14ac:dyDescent="0.25"/>
    <row r="3" spans="1:44" ht="11.25" customHeight="1" x14ac:dyDescent="0.25">
      <c r="A3" s="6" t="s">
        <v>1</v>
      </c>
      <c r="B3" s="7" t="s">
        <v>2</v>
      </c>
      <c r="C3" s="7" t="s">
        <v>2</v>
      </c>
      <c r="D3" s="18" t="s">
        <v>3</v>
      </c>
      <c r="E3" s="22" t="s">
        <v>4</v>
      </c>
      <c r="F3" s="6" t="s">
        <v>3</v>
      </c>
      <c r="G3" s="8" t="s">
        <v>4</v>
      </c>
      <c r="H3" s="6" t="s">
        <v>3</v>
      </c>
      <c r="I3" s="8" t="s">
        <v>4</v>
      </c>
      <c r="J3" s="6" t="s">
        <v>3</v>
      </c>
      <c r="K3" s="8" t="s">
        <v>4</v>
      </c>
      <c r="L3" s="6" t="s">
        <v>3</v>
      </c>
      <c r="M3" s="8" t="s">
        <v>4</v>
      </c>
      <c r="N3" s="6" t="s">
        <v>3</v>
      </c>
      <c r="O3" s="8" t="s">
        <v>4</v>
      </c>
      <c r="P3" s="6" t="s">
        <v>3</v>
      </c>
      <c r="Q3" s="8" t="s">
        <v>4</v>
      </c>
      <c r="R3" s="9"/>
      <c r="S3" s="9"/>
      <c r="T3" s="130"/>
      <c r="U3" s="10"/>
      <c r="V3" s="10"/>
    </row>
    <row r="4" spans="1:44" ht="11.25" customHeight="1" x14ac:dyDescent="0.25">
      <c r="A4" s="6" t="s">
        <v>5</v>
      </c>
      <c r="B4" s="6" t="s">
        <v>5</v>
      </c>
      <c r="C4" s="6" t="s">
        <v>5</v>
      </c>
      <c r="D4" s="19" t="s">
        <v>6</v>
      </c>
      <c r="E4" s="23" t="s">
        <v>7</v>
      </c>
      <c r="F4" s="6" t="s">
        <v>6</v>
      </c>
      <c r="G4" s="8" t="s">
        <v>7</v>
      </c>
      <c r="H4" s="6" t="s">
        <v>6</v>
      </c>
      <c r="I4" s="8" t="s">
        <v>7</v>
      </c>
      <c r="J4" s="6" t="s">
        <v>6</v>
      </c>
      <c r="K4" s="8" t="s">
        <v>7</v>
      </c>
      <c r="L4" s="6" t="s">
        <v>6</v>
      </c>
      <c r="M4" s="8" t="s">
        <v>7</v>
      </c>
      <c r="N4" s="6" t="s">
        <v>6</v>
      </c>
      <c r="O4" s="8" t="s">
        <v>7</v>
      </c>
      <c r="P4" s="6" t="s">
        <v>6</v>
      </c>
      <c r="Q4" s="8" t="s">
        <v>7</v>
      </c>
      <c r="R4" s="9"/>
      <c r="S4" s="9"/>
      <c r="T4" s="130"/>
      <c r="U4" s="10"/>
      <c r="W4" s="34" t="s">
        <v>32</v>
      </c>
      <c r="AE4" s="34" t="s">
        <v>32</v>
      </c>
      <c r="AM4" s="34" t="s">
        <v>31</v>
      </c>
    </row>
    <row r="5" spans="1:44" ht="11.1" customHeight="1" x14ac:dyDescent="0.25">
      <c r="A5" s="6" t="s">
        <v>5</v>
      </c>
      <c r="B5" s="6" t="s">
        <v>5</v>
      </c>
      <c r="C5" s="6" t="s">
        <v>5</v>
      </c>
      <c r="D5" s="19" t="s">
        <v>8</v>
      </c>
      <c r="E5" s="23" t="s">
        <v>8</v>
      </c>
      <c r="F5" s="6" t="s">
        <v>8</v>
      </c>
      <c r="G5" s="8" t="s">
        <v>8</v>
      </c>
      <c r="H5" s="6" t="s">
        <v>8</v>
      </c>
      <c r="I5" s="8" t="s">
        <v>8</v>
      </c>
      <c r="J5" s="6" t="s">
        <v>8</v>
      </c>
      <c r="K5" s="8" t="s">
        <v>8</v>
      </c>
      <c r="L5" s="6" t="s">
        <v>8</v>
      </c>
      <c r="M5" s="8" t="s">
        <v>8</v>
      </c>
      <c r="N5" s="6" t="s">
        <v>8</v>
      </c>
      <c r="O5" s="8" t="s">
        <v>8</v>
      </c>
      <c r="P5" s="6" t="s">
        <v>8</v>
      </c>
      <c r="Q5" s="8" t="s">
        <v>8</v>
      </c>
      <c r="R5" s="9"/>
      <c r="S5" s="9"/>
      <c r="T5" s="130"/>
      <c r="U5" s="10"/>
      <c r="V5" s="11" t="s">
        <v>19</v>
      </c>
      <c r="W5" s="11" t="s">
        <v>19</v>
      </c>
      <c r="X5" s="11" t="s">
        <v>19</v>
      </c>
      <c r="Y5" s="11" t="s">
        <v>19</v>
      </c>
      <c r="Z5" s="11" t="s">
        <v>19</v>
      </c>
      <c r="AA5" s="11" t="s">
        <v>19</v>
      </c>
      <c r="AB5" s="11" t="s">
        <v>19</v>
      </c>
      <c r="AD5" s="12" t="s">
        <v>17</v>
      </c>
      <c r="AE5" s="12" t="s">
        <v>17</v>
      </c>
      <c r="AF5" s="12" t="s">
        <v>17</v>
      </c>
      <c r="AG5" s="12" t="s">
        <v>17</v>
      </c>
      <c r="AH5" s="12" t="s">
        <v>17</v>
      </c>
      <c r="AI5" s="12" t="s">
        <v>17</v>
      </c>
      <c r="AJ5" s="12" t="s">
        <v>17</v>
      </c>
      <c r="AL5" s="12" t="s">
        <v>18</v>
      </c>
      <c r="AM5" s="12" t="s">
        <v>18</v>
      </c>
      <c r="AN5" s="12" t="s">
        <v>18</v>
      </c>
      <c r="AO5" s="12" t="s">
        <v>18</v>
      </c>
      <c r="AP5" s="12" t="s">
        <v>18</v>
      </c>
      <c r="AQ5" s="12" t="s">
        <v>18</v>
      </c>
      <c r="AR5" s="12" t="s">
        <v>18</v>
      </c>
    </row>
    <row r="6" spans="1:44" ht="114.6" customHeight="1" x14ac:dyDescent="0.25">
      <c r="A6" s="6" t="s">
        <v>5</v>
      </c>
      <c r="B6" s="6" t="s">
        <v>5</v>
      </c>
      <c r="C6" s="6" t="s">
        <v>5</v>
      </c>
      <c r="D6" s="20" t="s">
        <v>26</v>
      </c>
      <c r="E6" s="24" t="s">
        <v>26</v>
      </c>
      <c r="F6" s="13" t="s">
        <v>9</v>
      </c>
      <c r="G6" s="8" t="s">
        <v>9</v>
      </c>
      <c r="H6" s="13" t="s">
        <v>10</v>
      </c>
      <c r="I6" s="8" t="s">
        <v>10</v>
      </c>
      <c r="J6" s="13" t="s">
        <v>11</v>
      </c>
      <c r="K6" s="8" t="s">
        <v>11</v>
      </c>
      <c r="L6" s="13" t="s">
        <v>12</v>
      </c>
      <c r="M6" s="8" t="s">
        <v>12</v>
      </c>
      <c r="N6" s="13" t="s">
        <v>13</v>
      </c>
      <c r="O6" s="8" t="s">
        <v>13</v>
      </c>
      <c r="P6" s="13" t="s">
        <v>14</v>
      </c>
      <c r="Q6" s="8" t="s">
        <v>14</v>
      </c>
      <c r="R6" s="14"/>
      <c r="S6" s="2" t="s">
        <v>15</v>
      </c>
      <c r="T6" s="131" t="s">
        <v>16</v>
      </c>
      <c r="U6" s="15"/>
      <c r="V6" s="1" t="s">
        <v>27</v>
      </c>
      <c r="W6" s="1" t="s">
        <v>20</v>
      </c>
      <c r="X6" s="1" t="s">
        <v>21</v>
      </c>
      <c r="Y6" s="1" t="s">
        <v>22</v>
      </c>
      <c r="Z6" s="1" t="s">
        <v>23</v>
      </c>
      <c r="AA6" s="1" t="s">
        <v>24</v>
      </c>
      <c r="AB6" s="1" t="s">
        <v>25</v>
      </c>
      <c r="AD6" t="s">
        <v>27</v>
      </c>
      <c r="AE6" s="1" t="s">
        <v>20</v>
      </c>
      <c r="AF6" s="1" t="s">
        <v>21</v>
      </c>
      <c r="AG6" s="1" t="s">
        <v>22</v>
      </c>
      <c r="AH6" s="1" t="s">
        <v>23</v>
      </c>
      <c r="AI6" s="1" t="s">
        <v>24</v>
      </c>
      <c r="AJ6" s="1" t="s">
        <v>25</v>
      </c>
      <c r="AL6" s="1" t="s">
        <v>27</v>
      </c>
      <c r="AM6" s="1" t="s">
        <v>20</v>
      </c>
      <c r="AN6" s="1" t="s">
        <v>21</v>
      </c>
      <c r="AO6" s="1" t="s">
        <v>22</v>
      </c>
      <c r="AP6" s="1" t="s">
        <v>23</v>
      </c>
      <c r="AQ6" s="1" t="s">
        <v>24</v>
      </c>
      <c r="AR6" s="1" t="s">
        <v>25</v>
      </c>
    </row>
    <row r="7" spans="1:44" ht="11.25" customHeight="1" x14ac:dyDescent="0.25">
      <c r="A7" s="27">
        <v>1</v>
      </c>
      <c r="B7" s="28" t="s">
        <v>33</v>
      </c>
      <c r="C7" s="28" t="s">
        <v>99</v>
      </c>
      <c r="D7" s="29">
        <v>9.9862284215617686E-2</v>
      </c>
      <c r="E7" s="30" t="s">
        <v>35</v>
      </c>
      <c r="F7" s="31">
        <v>2.6086742636393661</v>
      </c>
      <c r="G7" s="31">
        <v>16157.815486252979</v>
      </c>
      <c r="H7" s="32">
        <v>2.0378397990945478E-2</v>
      </c>
      <c r="I7" s="33" t="s">
        <v>35</v>
      </c>
      <c r="J7" s="32" t="s">
        <v>35</v>
      </c>
      <c r="K7" s="33" t="s">
        <v>35</v>
      </c>
      <c r="L7" s="32">
        <v>0.27844332070156219</v>
      </c>
      <c r="M7" s="33" t="s">
        <v>35</v>
      </c>
      <c r="N7" s="32" t="s">
        <v>35</v>
      </c>
      <c r="O7" s="33" t="s">
        <v>35</v>
      </c>
      <c r="P7" s="32">
        <v>0.78286604688980765</v>
      </c>
      <c r="Q7" s="33">
        <v>7684.159903498492</v>
      </c>
      <c r="R7" s="16"/>
      <c r="S7" s="16">
        <v>1</v>
      </c>
      <c r="T7" s="69"/>
      <c r="U7" s="17"/>
      <c r="V7" s="26"/>
      <c r="W7" s="26"/>
      <c r="X7" s="26"/>
      <c r="Y7" s="26"/>
      <c r="Z7" s="26"/>
      <c r="AA7" s="26"/>
      <c r="AB7" s="26"/>
      <c r="AL7" s="26"/>
      <c r="AM7" s="26"/>
      <c r="AN7" s="26"/>
      <c r="AO7" s="26"/>
      <c r="AP7" s="26"/>
      <c r="AQ7" s="26"/>
      <c r="AR7" s="26"/>
    </row>
    <row r="8" spans="1:44" ht="11.25" customHeight="1" x14ac:dyDescent="0.25">
      <c r="A8" s="27">
        <v>2</v>
      </c>
      <c r="B8" s="28" t="s">
        <v>33</v>
      </c>
      <c r="C8" s="28" t="s">
        <v>99</v>
      </c>
      <c r="D8" s="29">
        <v>0.10630212033243233</v>
      </c>
      <c r="E8" s="30" t="s">
        <v>35</v>
      </c>
      <c r="F8" s="31">
        <v>2.6231569628534439</v>
      </c>
      <c r="G8" s="31">
        <v>16245.337666393447</v>
      </c>
      <c r="H8" s="32">
        <v>1.6489080778967564E-2</v>
      </c>
      <c r="I8" s="33" t="s">
        <v>35</v>
      </c>
      <c r="J8" s="32" t="s">
        <v>35</v>
      </c>
      <c r="K8" s="33" t="s">
        <v>35</v>
      </c>
      <c r="L8" s="32">
        <v>0.29397615924020437</v>
      </c>
      <c r="M8" s="33" t="s">
        <v>35</v>
      </c>
      <c r="N8" s="32" t="s">
        <v>35</v>
      </c>
      <c r="O8" s="33" t="s">
        <v>35</v>
      </c>
      <c r="P8" s="32">
        <v>0.78783581343092679</v>
      </c>
      <c r="Q8" s="33">
        <v>7732.1923867845862</v>
      </c>
      <c r="R8" s="16"/>
      <c r="S8" s="16">
        <v>1</v>
      </c>
      <c r="T8" s="69"/>
      <c r="U8" s="17"/>
      <c r="V8" s="25"/>
      <c r="W8" s="26"/>
      <c r="X8" s="26"/>
      <c r="Y8" s="26"/>
      <c r="Z8" s="26"/>
      <c r="AA8" s="26"/>
      <c r="AB8" s="26"/>
      <c r="AL8" s="26"/>
      <c r="AM8" s="26"/>
      <c r="AN8" s="26"/>
      <c r="AO8" s="26"/>
      <c r="AP8" s="26"/>
      <c r="AQ8" s="26"/>
      <c r="AR8" s="26"/>
    </row>
    <row r="9" spans="1:44" ht="11.25" customHeight="1" x14ac:dyDescent="0.25">
      <c r="A9" s="27">
        <v>3</v>
      </c>
      <c r="B9" s="28" t="s">
        <v>100</v>
      </c>
      <c r="C9" s="28" t="s">
        <v>99</v>
      </c>
      <c r="D9" s="29" t="s">
        <v>35</v>
      </c>
      <c r="E9" s="30" t="s">
        <v>35</v>
      </c>
      <c r="F9" s="31">
        <v>5.9733331824342421E-3</v>
      </c>
      <c r="G9" s="31">
        <v>118.47112571207988</v>
      </c>
      <c r="H9" s="32" t="s">
        <v>35</v>
      </c>
      <c r="I9" s="33" t="s">
        <v>35</v>
      </c>
      <c r="J9" s="32" t="s">
        <v>35</v>
      </c>
      <c r="K9" s="33" t="s">
        <v>35</v>
      </c>
      <c r="L9" s="32" t="s">
        <v>35</v>
      </c>
      <c r="M9" s="33" t="s">
        <v>35</v>
      </c>
      <c r="N9" s="32" t="s">
        <v>35</v>
      </c>
      <c r="O9" s="33" t="s">
        <v>35</v>
      </c>
      <c r="P9" s="32" t="s">
        <v>35</v>
      </c>
      <c r="Q9" s="33" t="s">
        <v>35</v>
      </c>
      <c r="R9" s="16"/>
      <c r="S9" s="16">
        <v>1</v>
      </c>
      <c r="T9" s="69"/>
      <c r="U9" s="17"/>
      <c r="V9" s="25"/>
      <c r="W9" s="26"/>
      <c r="X9" s="26"/>
      <c r="Y9" s="26"/>
      <c r="Z9" s="26"/>
      <c r="AA9" s="26"/>
      <c r="AB9" s="26"/>
      <c r="AL9" s="26"/>
      <c r="AM9" s="26"/>
      <c r="AN9" s="26"/>
      <c r="AO9" s="26"/>
      <c r="AP9" s="26"/>
      <c r="AQ9" s="26"/>
      <c r="AR9" s="26"/>
    </row>
    <row r="10" spans="1:44" ht="11.25" customHeight="1" x14ac:dyDescent="0.25">
      <c r="A10" s="27">
        <v>4</v>
      </c>
      <c r="B10" s="28" t="s">
        <v>100</v>
      </c>
      <c r="C10" s="28" t="s">
        <v>99</v>
      </c>
      <c r="D10" s="29" t="s">
        <v>35</v>
      </c>
      <c r="E10" s="30" t="s">
        <v>35</v>
      </c>
      <c r="F10" s="31" t="s">
        <v>35</v>
      </c>
      <c r="G10" s="31" t="s">
        <v>35</v>
      </c>
      <c r="H10" s="32" t="s">
        <v>35</v>
      </c>
      <c r="I10" s="33" t="s">
        <v>35</v>
      </c>
      <c r="J10" s="32" t="s">
        <v>35</v>
      </c>
      <c r="K10" s="33" t="s">
        <v>35</v>
      </c>
      <c r="L10" s="32" t="s">
        <v>35</v>
      </c>
      <c r="M10" s="33" t="s">
        <v>35</v>
      </c>
      <c r="N10" s="32" t="s">
        <v>35</v>
      </c>
      <c r="O10" s="33" t="s">
        <v>35</v>
      </c>
      <c r="P10" s="32" t="s">
        <v>35</v>
      </c>
      <c r="Q10" s="33" t="s">
        <v>35</v>
      </c>
      <c r="R10" s="16"/>
      <c r="S10" s="16">
        <v>1</v>
      </c>
      <c r="T10" s="69"/>
      <c r="U10" s="17"/>
      <c r="V10" s="26"/>
      <c r="W10" s="26"/>
      <c r="X10" s="26"/>
      <c r="Y10" s="26"/>
      <c r="Z10" s="26"/>
      <c r="AA10" s="26"/>
      <c r="AB10" s="26"/>
      <c r="AL10" s="26"/>
      <c r="AM10" s="26"/>
      <c r="AN10" s="26"/>
      <c r="AO10" s="26"/>
      <c r="AP10" s="26"/>
      <c r="AQ10" s="26"/>
      <c r="AR10" s="26"/>
    </row>
    <row r="11" spans="1:44" ht="11.25" customHeight="1" x14ac:dyDescent="0.25">
      <c r="A11" s="27">
        <v>5</v>
      </c>
      <c r="B11" s="28" t="s">
        <v>101</v>
      </c>
      <c r="C11" s="28" t="s">
        <v>99</v>
      </c>
      <c r="D11" s="29">
        <v>5.5285479911782471E-3</v>
      </c>
      <c r="E11" s="30" t="s">
        <v>35</v>
      </c>
      <c r="F11" s="31">
        <v>39.705917564892758</v>
      </c>
      <c r="G11" s="31">
        <v>199843.52776063565</v>
      </c>
      <c r="H11" s="32">
        <v>4.886058081696007E-2</v>
      </c>
      <c r="I11" s="33" t="s">
        <v>35</v>
      </c>
      <c r="J11" s="32" t="s">
        <v>35</v>
      </c>
      <c r="K11" s="33" t="s">
        <v>35</v>
      </c>
      <c r="L11" s="32" t="s">
        <v>35</v>
      </c>
      <c r="M11" s="33" t="s">
        <v>35</v>
      </c>
      <c r="N11" s="32" t="s">
        <v>35</v>
      </c>
      <c r="O11" s="33" t="s">
        <v>35</v>
      </c>
      <c r="P11" s="32">
        <v>25.820766981045896</v>
      </c>
      <c r="Q11" s="33">
        <v>199950.35017302955</v>
      </c>
      <c r="R11" s="16"/>
      <c r="S11" s="16">
        <v>1</v>
      </c>
      <c r="T11" s="69"/>
      <c r="U11" s="17"/>
      <c r="V11" s="26"/>
      <c r="W11" s="26"/>
      <c r="X11" s="26"/>
      <c r="Y11" s="26"/>
      <c r="Z11" s="26"/>
      <c r="AA11" s="26"/>
      <c r="AB11" s="26"/>
      <c r="AL11" s="26"/>
      <c r="AM11" s="26"/>
      <c r="AN11" s="26"/>
      <c r="AO11" s="26"/>
      <c r="AP11" s="26"/>
      <c r="AQ11" s="26"/>
      <c r="AR11" s="26"/>
    </row>
    <row r="12" spans="1:44" ht="11.25" customHeight="1" x14ac:dyDescent="0.25">
      <c r="A12" s="27">
        <v>6</v>
      </c>
      <c r="B12" s="28" t="s">
        <v>102</v>
      </c>
      <c r="C12" s="28" t="s">
        <v>99</v>
      </c>
      <c r="D12" s="29" t="s">
        <v>35</v>
      </c>
      <c r="E12" s="30" t="s">
        <v>35</v>
      </c>
      <c r="F12" s="31">
        <v>6.8859621197294452</v>
      </c>
      <c r="G12" s="31">
        <v>41252.753365349025</v>
      </c>
      <c r="H12" s="32" t="s">
        <v>35</v>
      </c>
      <c r="I12" s="33" t="s">
        <v>35</v>
      </c>
      <c r="J12" s="32">
        <v>5.9874004803967582E-2</v>
      </c>
      <c r="K12" s="33" t="s">
        <v>35</v>
      </c>
      <c r="L12" s="32" t="s">
        <v>35</v>
      </c>
      <c r="M12" s="33" t="s">
        <v>35</v>
      </c>
      <c r="N12" s="32" t="s">
        <v>35</v>
      </c>
      <c r="O12" s="33" t="s">
        <v>35</v>
      </c>
      <c r="P12" s="32">
        <v>4.3178219575893042</v>
      </c>
      <c r="Q12" s="33">
        <v>40410.423725524081</v>
      </c>
      <c r="R12" s="16"/>
      <c r="S12" s="16">
        <v>1</v>
      </c>
      <c r="T12" s="69"/>
      <c r="U12" s="17"/>
      <c r="V12" s="26" t="e">
        <f>100*(E12-1250)/1250</f>
        <v>#VALUE!</v>
      </c>
      <c r="W12" s="26"/>
      <c r="X12" s="26"/>
      <c r="Y12" s="26"/>
      <c r="Z12" s="26"/>
      <c r="AA12" s="26"/>
      <c r="AB12" s="26"/>
      <c r="AL12" s="26"/>
      <c r="AM12" s="26"/>
      <c r="AN12" s="26"/>
      <c r="AO12" s="26"/>
      <c r="AP12" s="26"/>
      <c r="AQ12" s="26"/>
      <c r="AR12" s="26"/>
    </row>
    <row r="13" spans="1:44" ht="11.25" customHeight="1" x14ac:dyDescent="0.25">
      <c r="A13" s="27">
        <v>7</v>
      </c>
      <c r="B13" s="28" t="s">
        <v>103</v>
      </c>
      <c r="C13" s="28" t="s">
        <v>99</v>
      </c>
      <c r="D13" s="29" t="s">
        <v>35</v>
      </c>
      <c r="E13" s="30" t="s">
        <v>35</v>
      </c>
      <c r="F13" s="31">
        <v>1.114602405176109</v>
      </c>
      <c r="G13" s="31">
        <v>7027.7375068527081</v>
      </c>
      <c r="H13" s="32" t="s">
        <v>35</v>
      </c>
      <c r="I13" s="33" t="s">
        <v>35</v>
      </c>
      <c r="J13" s="32" t="s">
        <v>35</v>
      </c>
      <c r="K13" s="33" t="s">
        <v>35</v>
      </c>
      <c r="L13" s="32">
        <v>3.3432049155435392E-2</v>
      </c>
      <c r="M13" s="33" t="s">
        <v>35</v>
      </c>
      <c r="N13" s="32" t="s">
        <v>35</v>
      </c>
      <c r="O13" s="33" t="s">
        <v>35</v>
      </c>
      <c r="P13" s="32">
        <v>0.78055634694815257</v>
      </c>
      <c r="Q13" s="33">
        <v>7661.8346844361113</v>
      </c>
      <c r="R13" s="16"/>
      <c r="S13" s="16">
        <v>1</v>
      </c>
      <c r="T13" s="69"/>
      <c r="U13" s="17"/>
      <c r="V13" s="26" t="e">
        <f>100*(E13-1250)/1250</f>
        <v>#VALUE!</v>
      </c>
      <c r="W13" s="26">
        <f>100*(G13-8000)/8000</f>
        <v>-12.15328116434115</v>
      </c>
      <c r="X13" s="26" t="e">
        <f>100*(I13-1250)/1250</f>
        <v>#VALUE!</v>
      </c>
      <c r="Y13" s="26" t="e">
        <f>100*(K13-2500)/2500</f>
        <v>#VALUE!</v>
      </c>
      <c r="Z13" s="26" t="e">
        <f>100*(M13-1250)/1250</f>
        <v>#VALUE!</v>
      </c>
      <c r="AA13" s="26" t="e">
        <f>100*(O13-2500)/2500</f>
        <v>#VALUE!</v>
      </c>
      <c r="AB13" s="26">
        <f>100*(Q13-8000)/8000</f>
        <v>-4.2270664445486092</v>
      </c>
      <c r="AL13" s="26"/>
      <c r="AM13" s="26"/>
      <c r="AN13" s="26"/>
      <c r="AO13" s="26"/>
      <c r="AP13" s="26"/>
      <c r="AQ13" s="26"/>
      <c r="AR13" s="26"/>
    </row>
    <row r="14" spans="1:44" ht="11.25" customHeight="1" x14ac:dyDescent="0.25">
      <c r="A14" s="27">
        <v>8</v>
      </c>
      <c r="B14" s="28" t="s">
        <v>104</v>
      </c>
      <c r="C14" s="28" t="s">
        <v>99</v>
      </c>
      <c r="D14" s="29" t="s">
        <v>35</v>
      </c>
      <c r="E14" s="30" t="s">
        <v>35</v>
      </c>
      <c r="F14" s="31">
        <v>0.20556962814020763</v>
      </c>
      <c r="G14" s="31">
        <v>1371.1836071154262</v>
      </c>
      <c r="H14" s="32" t="s">
        <v>35</v>
      </c>
      <c r="I14" s="33" t="s">
        <v>35</v>
      </c>
      <c r="J14" s="32" t="s">
        <v>35</v>
      </c>
      <c r="K14" s="33" t="s">
        <v>35</v>
      </c>
      <c r="L14" s="32" t="s">
        <v>35</v>
      </c>
      <c r="M14" s="33" t="s">
        <v>35</v>
      </c>
      <c r="N14" s="32" t="s">
        <v>35</v>
      </c>
      <c r="O14" s="33" t="s">
        <v>35</v>
      </c>
      <c r="P14" s="32">
        <v>0.15301839613443041</v>
      </c>
      <c r="Q14" s="33">
        <v>1545.6266044456156</v>
      </c>
      <c r="R14" s="16"/>
      <c r="S14" s="16">
        <v>1</v>
      </c>
      <c r="T14" s="69"/>
      <c r="U14" s="17"/>
      <c r="V14" s="25"/>
      <c r="W14" s="26"/>
      <c r="X14" s="26"/>
      <c r="Y14" s="26"/>
      <c r="Z14" s="26"/>
      <c r="AA14" s="26"/>
      <c r="AB14" s="26"/>
      <c r="AL14" s="26"/>
      <c r="AM14" s="26"/>
      <c r="AN14" s="26"/>
      <c r="AO14" s="26"/>
      <c r="AP14" s="26"/>
      <c r="AQ14" s="26"/>
      <c r="AR14" s="26"/>
    </row>
    <row r="15" spans="1:44" ht="11.25" customHeight="1" x14ac:dyDescent="0.25">
      <c r="A15" s="27">
        <v>9</v>
      </c>
      <c r="B15" s="28" t="s">
        <v>105</v>
      </c>
      <c r="C15" s="28" t="s">
        <v>99</v>
      </c>
      <c r="D15" s="29" t="s">
        <v>35</v>
      </c>
      <c r="E15" s="30" t="s">
        <v>35</v>
      </c>
      <c r="F15" s="31">
        <v>4.9951215404792811E-2</v>
      </c>
      <c r="G15" s="31">
        <v>394.82301205922778</v>
      </c>
      <c r="H15" s="32" t="s">
        <v>35</v>
      </c>
      <c r="I15" s="33" t="s">
        <v>35</v>
      </c>
      <c r="J15" s="32" t="s">
        <v>35</v>
      </c>
      <c r="K15" s="33" t="s">
        <v>35</v>
      </c>
      <c r="L15" s="32">
        <v>2.6410832666139583E-2</v>
      </c>
      <c r="M15" s="33" t="s">
        <v>35</v>
      </c>
      <c r="N15" s="32" t="s">
        <v>35</v>
      </c>
      <c r="O15" s="33" t="s">
        <v>35</v>
      </c>
      <c r="P15" s="32">
        <v>3.0668399225251067E-2</v>
      </c>
      <c r="Q15" s="33">
        <v>341.19706273717418</v>
      </c>
      <c r="R15" s="16"/>
      <c r="S15" s="16">
        <v>1</v>
      </c>
      <c r="T15" s="69"/>
      <c r="U15" s="17"/>
      <c r="V15" s="25"/>
      <c r="W15" s="26"/>
      <c r="X15" s="26"/>
      <c r="Y15" s="26"/>
      <c r="Z15" s="26"/>
      <c r="AA15" s="26"/>
      <c r="AB15" s="26"/>
      <c r="AL15" s="26"/>
      <c r="AM15" s="26"/>
      <c r="AN15" s="26"/>
      <c r="AO15" s="26"/>
      <c r="AP15" s="26"/>
      <c r="AQ15" s="26"/>
      <c r="AR15" s="26"/>
    </row>
    <row r="16" spans="1:44" ht="11.25" customHeight="1" x14ac:dyDescent="0.25">
      <c r="A16" s="27">
        <v>10</v>
      </c>
      <c r="B16" s="28" t="s">
        <v>36</v>
      </c>
      <c r="C16" s="28" t="s">
        <v>99</v>
      </c>
      <c r="D16" s="29" t="s">
        <v>35</v>
      </c>
      <c r="E16" s="30" t="s">
        <v>35</v>
      </c>
      <c r="F16" s="31" t="s">
        <v>35</v>
      </c>
      <c r="G16" s="31" t="s">
        <v>35</v>
      </c>
      <c r="H16" s="32" t="s">
        <v>35</v>
      </c>
      <c r="I16" s="33" t="s">
        <v>35</v>
      </c>
      <c r="J16" s="32" t="s">
        <v>35</v>
      </c>
      <c r="K16" s="33" t="s">
        <v>35</v>
      </c>
      <c r="L16" s="32" t="s">
        <v>35</v>
      </c>
      <c r="M16" s="33" t="s">
        <v>35</v>
      </c>
      <c r="N16" s="32" t="s">
        <v>35</v>
      </c>
      <c r="O16" s="33" t="s">
        <v>35</v>
      </c>
      <c r="P16" s="32" t="s">
        <v>35</v>
      </c>
      <c r="Q16" s="33" t="s">
        <v>35</v>
      </c>
      <c r="R16" s="16"/>
      <c r="S16" s="16">
        <v>1</v>
      </c>
      <c r="T16" s="69"/>
      <c r="U16" s="17"/>
      <c r="V16" s="25"/>
      <c r="W16" s="26"/>
      <c r="X16" s="26"/>
      <c r="Y16" s="26"/>
      <c r="Z16" s="26"/>
      <c r="AA16" s="26"/>
      <c r="AB16" s="26"/>
      <c r="AL16" s="26"/>
      <c r="AM16" s="26"/>
      <c r="AN16" s="26"/>
      <c r="AO16" s="26"/>
      <c r="AP16" s="26"/>
      <c r="AQ16" s="26"/>
      <c r="AR16" s="26"/>
    </row>
    <row r="17" spans="1:44" ht="11.25" customHeight="1" x14ac:dyDescent="0.25">
      <c r="A17" s="27">
        <v>11</v>
      </c>
      <c r="B17" s="28" t="s">
        <v>106</v>
      </c>
      <c r="C17" s="28" t="s">
        <v>99</v>
      </c>
      <c r="D17" s="29" t="s">
        <v>35</v>
      </c>
      <c r="E17" s="30" t="s">
        <v>35</v>
      </c>
      <c r="F17" s="31">
        <v>0.12619719681199063</v>
      </c>
      <c r="G17" s="31">
        <v>873.49255901312642</v>
      </c>
      <c r="H17" s="32" t="s">
        <v>35</v>
      </c>
      <c r="I17" s="33" t="s">
        <v>35</v>
      </c>
      <c r="J17" s="32" t="s">
        <v>35</v>
      </c>
      <c r="K17" s="33" t="s">
        <v>35</v>
      </c>
      <c r="L17" s="32">
        <v>2.9042199266332318E-2</v>
      </c>
      <c r="M17" s="33" t="s">
        <v>35</v>
      </c>
      <c r="N17" s="32" t="s">
        <v>35</v>
      </c>
      <c r="O17" s="33" t="s">
        <v>35</v>
      </c>
      <c r="P17" s="32">
        <v>9.2683114325294261E-2</v>
      </c>
      <c r="Q17" s="33">
        <v>952.17499819036163</v>
      </c>
      <c r="R17" s="16"/>
      <c r="S17" s="16">
        <v>1</v>
      </c>
      <c r="T17" s="69"/>
      <c r="U17" s="17"/>
      <c r="V17" s="25"/>
      <c r="W17" s="26"/>
      <c r="X17" s="26"/>
      <c r="Y17" s="26"/>
      <c r="Z17" s="26"/>
      <c r="AA17" s="26"/>
      <c r="AB17" s="26"/>
      <c r="AL17" s="26"/>
      <c r="AM17" s="26"/>
      <c r="AN17" s="26"/>
      <c r="AO17" s="26"/>
      <c r="AP17" s="26"/>
      <c r="AQ17" s="26"/>
      <c r="AR17" s="26"/>
    </row>
    <row r="18" spans="1:44" ht="11.25" customHeight="1" x14ac:dyDescent="0.25">
      <c r="A18" s="27">
        <v>12</v>
      </c>
      <c r="B18" s="28" t="s">
        <v>106</v>
      </c>
      <c r="C18" s="28" t="s">
        <v>99</v>
      </c>
      <c r="D18" s="29" t="s">
        <v>35</v>
      </c>
      <c r="E18" s="30" t="s">
        <v>35</v>
      </c>
      <c r="F18" s="31">
        <v>0.12768556344105805</v>
      </c>
      <c r="G18" s="31">
        <v>882.83078607140544</v>
      </c>
      <c r="H18" s="32" t="s">
        <v>35</v>
      </c>
      <c r="I18" s="33" t="s">
        <v>35</v>
      </c>
      <c r="J18" s="32" t="s">
        <v>35</v>
      </c>
      <c r="K18" s="33" t="s">
        <v>35</v>
      </c>
      <c r="L18" s="32">
        <v>2.6488732664171656E-2</v>
      </c>
      <c r="M18" s="33" t="s">
        <v>35</v>
      </c>
      <c r="N18" s="32" t="s">
        <v>35</v>
      </c>
      <c r="O18" s="33" t="s">
        <v>35</v>
      </c>
      <c r="P18" s="32">
        <v>9.4061430957141839E-2</v>
      </c>
      <c r="Q18" s="33">
        <v>965.7427511646157</v>
      </c>
      <c r="R18" s="16"/>
      <c r="S18" s="16">
        <v>1</v>
      </c>
      <c r="T18" s="69"/>
      <c r="U18" s="17"/>
      <c r="V18" s="25"/>
      <c r="W18" s="26"/>
      <c r="X18" s="26"/>
      <c r="Y18" s="26"/>
      <c r="Z18" s="26"/>
      <c r="AA18" s="26"/>
      <c r="AB18" s="26"/>
      <c r="AL18" s="26"/>
      <c r="AM18" s="26"/>
      <c r="AN18" s="26"/>
      <c r="AO18" s="26"/>
      <c r="AP18" s="26"/>
      <c r="AQ18" s="26"/>
      <c r="AR18" s="26"/>
    </row>
    <row r="19" spans="1:44" ht="11.25" customHeight="1" x14ac:dyDescent="0.25">
      <c r="A19" s="27">
        <v>13</v>
      </c>
      <c r="B19" s="28" t="s">
        <v>106</v>
      </c>
      <c r="C19" s="28" t="s">
        <v>99</v>
      </c>
      <c r="D19" s="29" t="s">
        <v>35</v>
      </c>
      <c r="E19" s="30" t="s">
        <v>35</v>
      </c>
      <c r="F19" s="31">
        <v>0.12126706360320284</v>
      </c>
      <c r="G19" s="31">
        <v>842.55863837676316</v>
      </c>
      <c r="H19" s="32" t="s">
        <v>35</v>
      </c>
      <c r="I19" s="33" t="s">
        <v>35</v>
      </c>
      <c r="J19" s="32" t="s">
        <v>35</v>
      </c>
      <c r="K19" s="33" t="s">
        <v>35</v>
      </c>
      <c r="L19" s="32" t="s">
        <v>35</v>
      </c>
      <c r="M19" s="33" t="s">
        <v>35</v>
      </c>
      <c r="N19" s="32" t="s">
        <v>35</v>
      </c>
      <c r="O19" s="33" t="s">
        <v>35</v>
      </c>
      <c r="P19" s="32">
        <v>9.0255631053284255E-2</v>
      </c>
      <c r="Q19" s="33">
        <v>928.27832338357291</v>
      </c>
      <c r="R19" s="16"/>
      <c r="S19" s="16">
        <v>1</v>
      </c>
      <c r="T19" s="69"/>
      <c r="U19" s="17"/>
      <c r="V19" s="25"/>
      <c r="W19" s="26"/>
      <c r="X19" s="26"/>
      <c r="Y19" s="26"/>
      <c r="Z19" s="26"/>
      <c r="AA19" s="26"/>
      <c r="AB19" s="26"/>
      <c r="AL19" s="26"/>
      <c r="AM19" s="26"/>
      <c r="AN19" s="26"/>
      <c r="AO19" s="26"/>
      <c r="AP19" s="26"/>
      <c r="AQ19" s="26"/>
      <c r="AR19" s="26"/>
    </row>
    <row r="20" spans="1:44" ht="11.25" customHeight="1" x14ac:dyDescent="0.25">
      <c r="A20" s="27">
        <v>14</v>
      </c>
      <c r="B20" s="28" t="s">
        <v>107</v>
      </c>
      <c r="C20" s="28" t="s">
        <v>99</v>
      </c>
      <c r="D20" s="29">
        <v>3.4250765801419523E-2</v>
      </c>
      <c r="E20" s="30" t="s">
        <v>35</v>
      </c>
      <c r="F20" s="31">
        <v>0.87667044452010701</v>
      </c>
      <c r="G20" s="31">
        <v>5554.8005334615427</v>
      </c>
      <c r="H20" s="32" t="s">
        <v>35</v>
      </c>
      <c r="I20" s="33" t="s">
        <v>35</v>
      </c>
      <c r="J20" s="32" t="s">
        <v>35</v>
      </c>
      <c r="K20" s="33" t="s">
        <v>35</v>
      </c>
      <c r="L20" s="32">
        <v>3.8538665693098094E-3</v>
      </c>
      <c r="M20" s="33" t="s">
        <v>35</v>
      </c>
      <c r="N20" s="32">
        <v>9.1302997693492177E-3</v>
      </c>
      <c r="O20" s="33" t="s">
        <v>35</v>
      </c>
      <c r="P20" s="32">
        <v>8.1783681267303732E-2</v>
      </c>
      <c r="Q20" s="33">
        <v>844.86633560065991</v>
      </c>
      <c r="R20" s="16"/>
      <c r="S20" s="16">
        <v>1</v>
      </c>
      <c r="T20" s="69"/>
      <c r="U20" s="17"/>
      <c r="V20" s="25"/>
      <c r="W20" s="26"/>
      <c r="X20" s="26"/>
      <c r="Y20" s="26"/>
      <c r="Z20" s="26"/>
      <c r="AA20" s="26"/>
      <c r="AB20" s="26"/>
      <c r="AL20" s="26"/>
      <c r="AM20" s="26"/>
      <c r="AN20" s="26"/>
      <c r="AO20" s="26"/>
      <c r="AP20" s="26"/>
      <c r="AQ20" s="26"/>
      <c r="AR20" s="26"/>
    </row>
    <row r="21" spans="1:44" ht="11.25" customHeight="1" x14ac:dyDescent="0.25">
      <c r="A21" s="27">
        <v>15</v>
      </c>
      <c r="B21" s="28" t="s">
        <v>108</v>
      </c>
      <c r="C21" s="28" t="s">
        <v>99</v>
      </c>
      <c r="D21" s="29">
        <v>1.3262634109402111E-2</v>
      </c>
      <c r="E21" s="30" t="s">
        <v>35</v>
      </c>
      <c r="F21" s="31">
        <v>1.0182198798331559</v>
      </c>
      <c r="G21" s="31">
        <v>6431.7167109673292</v>
      </c>
      <c r="H21" s="32" t="s">
        <v>35</v>
      </c>
      <c r="I21" s="33" t="s">
        <v>35</v>
      </c>
      <c r="J21" s="32" t="s">
        <v>35</v>
      </c>
      <c r="K21" s="33" t="s">
        <v>35</v>
      </c>
      <c r="L21" s="32" t="s">
        <v>35</v>
      </c>
      <c r="M21" s="33" t="s">
        <v>35</v>
      </c>
      <c r="N21" s="32">
        <v>1.57620329351509E-2</v>
      </c>
      <c r="O21" s="33" t="s">
        <v>35</v>
      </c>
      <c r="P21" s="32">
        <v>0.59567958495186857</v>
      </c>
      <c r="Q21" s="33">
        <v>5870.4714437136336</v>
      </c>
      <c r="R21" s="16"/>
      <c r="S21" s="16">
        <v>1</v>
      </c>
      <c r="T21" s="69"/>
      <c r="U21" s="17"/>
      <c r="V21" s="25"/>
      <c r="W21" s="26"/>
      <c r="X21" s="26"/>
      <c r="Y21" s="26"/>
      <c r="Z21" s="26"/>
      <c r="AA21" s="26"/>
      <c r="AB21" s="26"/>
      <c r="AL21" s="26"/>
      <c r="AM21" s="26"/>
      <c r="AN21" s="26"/>
      <c r="AO21" s="26"/>
      <c r="AP21" s="26"/>
      <c r="AQ21" s="26"/>
      <c r="AR21" s="26"/>
    </row>
    <row r="22" spans="1:44" ht="11.25" customHeight="1" x14ac:dyDescent="0.25">
      <c r="A22" s="27">
        <v>16</v>
      </c>
      <c r="B22" s="28" t="s">
        <v>109</v>
      </c>
      <c r="C22" s="28" t="s">
        <v>99</v>
      </c>
      <c r="D22" s="29">
        <v>1.4755785585723442E-2</v>
      </c>
      <c r="E22" s="30" t="s">
        <v>35</v>
      </c>
      <c r="F22" s="31">
        <v>1.0195997075760777</v>
      </c>
      <c r="G22" s="31">
        <v>6440.2556053331136</v>
      </c>
      <c r="H22" s="32" t="s">
        <v>35</v>
      </c>
      <c r="I22" s="33" t="s">
        <v>35</v>
      </c>
      <c r="J22" s="32" t="s">
        <v>35</v>
      </c>
      <c r="K22" s="33" t="s">
        <v>35</v>
      </c>
      <c r="L22" s="32">
        <v>5.0358983576309904E-3</v>
      </c>
      <c r="M22" s="33" t="s">
        <v>35</v>
      </c>
      <c r="N22" s="32">
        <v>1.5345032945685184E-2</v>
      </c>
      <c r="O22" s="33" t="s">
        <v>35</v>
      </c>
      <c r="P22" s="32">
        <v>0.8120301128197267</v>
      </c>
      <c r="Q22" s="33">
        <v>7965.9401613815598</v>
      </c>
      <c r="R22" s="16"/>
      <c r="S22" s="16">
        <v>1</v>
      </c>
      <c r="T22" s="69"/>
      <c r="U22" s="17"/>
      <c r="V22" s="25"/>
      <c r="W22" s="26"/>
      <c r="X22" s="26"/>
      <c r="Y22" s="26"/>
      <c r="Z22" s="26"/>
      <c r="AA22" s="26"/>
      <c r="AB22" s="26"/>
      <c r="AL22" s="26"/>
      <c r="AM22" s="26"/>
      <c r="AN22" s="26"/>
      <c r="AO22" s="26"/>
      <c r="AP22" s="26"/>
      <c r="AQ22" s="26"/>
      <c r="AR22" s="26"/>
    </row>
    <row r="23" spans="1:44" ht="11.25" customHeight="1" x14ac:dyDescent="0.25">
      <c r="A23" s="27">
        <v>17</v>
      </c>
      <c r="B23" s="28" t="s">
        <v>110</v>
      </c>
      <c r="C23" s="28" t="s">
        <v>99</v>
      </c>
      <c r="D23" s="29">
        <v>1.478819305271363E-2</v>
      </c>
      <c r="E23" s="30" t="s">
        <v>35</v>
      </c>
      <c r="F23" s="31">
        <v>1.007046774559857</v>
      </c>
      <c r="G23" s="31">
        <v>6362.566715805744</v>
      </c>
      <c r="H23" s="32" t="s">
        <v>35</v>
      </c>
      <c r="I23" s="33" t="s">
        <v>35</v>
      </c>
      <c r="J23" s="32" t="s">
        <v>35</v>
      </c>
      <c r="K23" s="33" t="s">
        <v>35</v>
      </c>
      <c r="L23" s="32" t="s">
        <v>35</v>
      </c>
      <c r="M23" s="33" t="s">
        <v>35</v>
      </c>
      <c r="N23" s="32">
        <v>1.6216032923681858E-2</v>
      </c>
      <c r="O23" s="33" t="s">
        <v>35</v>
      </c>
      <c r="P23" s="32">
        <v>0.40238470650157404</v>
      </c>
      <c r="Q23" s="33">
        <v>3988.2139014653039</v>
      </c>
      <c r="R23" s="16"/>
      <c r="S23" s="16">
        <v>1</v>
      </c>
      <c r="T23" s="69"/>
      <c r="U23" s="17"/>
      <c r="V23" s="26"/>
      <c r="W23" s="26"/>
      <c r="X23" s="26"/>
      <c r="Y23" s="26"/>
      <c r="Z23" s="26"/>
      <c r="AA23" s="26"/>
      <c r="AB23" s="26"/>
      <c r="AL23" s="26"/>
      <c r="AM23" s="26"/>
      <c r="AN23" s="26"/>
      <c r="AO23" s="26"/>
      <c r="AP23" s="26"/>
      <c r="AQ23" s="26"/>
      <c r="AR23" s="26"/>
    </row>
    <row r="24" spans="1:44" ht="11.25" customHeight="1" x14ac:dyDescent="0.25">
      <c r="A24" s="27">
        <v>18</v>
      </c>
      <c r="B24" s="28" t="s">
        <v>111</v>
      </c>
      <c r="C24" s="28" t="s">
        <v>99</v>
      </c>
      <c r="D24" s="29">
        <v>2.3059158552762561E-2</v>
      </c>
      <c r="E24" s="30" t="s">
        <v>35</v>
      </c>
      <c r="F24" s="31">
        <v>1.0081568253686368</v>
      </c>
      <c r="G24" s="31">
        <v>6369.437311428117</v>
      </c>
      <c r="H24" s="32" t="s">
        <v>35</v>
      </c>
      <c r="I24" s="33" t="s">
        <v>35</v>
      </c>
      <c r="J24" s="32" t="s">
        <v>35</v>
      </c>
      <c r="K24" s="33" t="s">
        <v>35</v>
      </c>
      <c r="L24" s="32">
        <v>5.2557515169747333E-3</v>
      </c>
      <c r="M24" s="33" t="s">
        <v>35</v>
      </c>
      <c r="N24" s="32">
        <v>1.5217966282228481E-2</v>
      </c>
      <c r="O24" s="33" t="s">
        <v>35</v>
      </c>
      <c r="P24" s="32">
        <v>0.18723312860342683</v>
      </c>
      <c r="Q24" s="33">
        <v>1881.7313930020725</v>
      </c>
      <c r="R24" s="16"/>
      <c r="S24" s="16">
        <v>1</v>
      </c>
      <c r="T24" s="69"/>
      <c r="U24" s="17"/>
      <c r="V24" s="26"/>
      <c r="W24" s="26"/>
      <c r="X24" s="26"/>
      <c r="Y24" s="26"/>
      <c r="Z24" s="26"/>
      <c r="AA24" s="26"/>
      <c r="AB24" s="26"/>
      <c r="AL24" s="26"/>
      <c r="AM24" s="26"/>
      <c r="AN24" s="26"/>
      <c r="AO24" s="26"/>
      <c r="AP24" s="26"/>
      <c r="AQ24" s="26"/>
      <c r="AR24" s="26"/>
    </row>
    <row r="25" spans="1:44" ht="11.25" customHeight="1" x14ac:dyDescent="0.25">
      <c r="A25" s="27">
        <v>19</v>
      </c>
      <c r="B25" s="28" t="s">
        <v>112</v>
      </c>
      <c r="C25" s="28" t="s">
        <v>99</v>
      </c>
      <c r="D25" s="29">
        <v>1.8816866191312627E-2</v>
      </c>
      <c r="E25" s="30" t="s">
        <v>35</v>
      </c>
      <c r="F25" s="31">
        <v>0.85469957840847199</v>
      </c>
      <c r="G25" s="31">
        <v>5418.5183169859238</v>
      </c>
      <c r="H25" s="32" t="s">
        <v>35</v>
      </c>
      <c r="I25" s="33" t="s">
        <v>35</v>
      </c>
      <c r="J25" s="32" t="s">
        <v>35</v>
      </c>
      <c r="K25" s="33" t="s">
        <v>35</v>
      </c>
      <c r="L25" s="32">
        <v>4.3696620779787032E-3</v>
      </c>
      <c r="M25" s="33" t="s">
        <v>35</v>
      </c>
      <c r="N25" s="32">
        <v>1.1485566376516848E-2</v>
      </c>
      <c r="O25" s="33" t="s">
        <v>35</v>
      </c>
      <c r="P25" s="32">
        <v>8.1681364603221646E-2</v>
      </c>
      <c r="Q25" s="33">
        <v>843.85884332974445</v>
      </c>
      <c r="R25" s="16"/>
      <c r="S25" s="16">
        <v>1</v>
      </c>
      <c r="T25" s="69"/>
      <c r="U25" s="17"/>
      <c r="V25" s="25"/>
      <c r="W25" s="26"/>
      <c r="X25" s="26"/>
      <c r="Y25" s="26"/>
      <c r="Z25" s="26"/>
      <c r="AA25" s="26"/>
      <c r="AB25" s="26"/>
      <c r="AL25" s="26"/>
      <c r="AM25" s="26"/>
      <c r="AN25" s="26"/>
      <c r="AO25" s="26"/>
      <c r="AP25" s="26"/>
      <c r="AQ25" s="26"/>
      <c r="AR25" s="26"/>
    </row>
    <row r="26" spans="1:44" ht="11.25" customHeight="1" x14ac:dyDescent="0.25">
      <c r="A26" s="27">
        <v>20</v>
      </c>
      <c r="B26" s="28" t="s">
        <v>113</v>
      </c>
      <c r="C26" s="28" t="s">
        <v>99</v>
      </c>
      <c r="D26" s="29">
        <v>2.0915423920399773E-2</v>
      </c>
      <c r="E26" s="30" t="s">
        <v>35</v>
      </c>
      <c r="F26" s="31">
        <v>0.98746445838788233</v>
      </c>
      <c r="G26" s="31">
        <v>6241.3439970830086</v>
      </c>
      <c r="H26" s="32" t="s">
        <v>35</v>
      </c>
      <c r="I26" s="33" t="s">
        <v>35</v>
      </c>
      <c r="J26" s="32" t="s">
        <v>35</v>
      </c>
      <c r="K26" s="33" t="s">
        <v>35</v>
      </c>
      <c r="L26" s="32" t="s">
        <v>35</v>
      </c>
      <c r="M26" s="33" t="s">
        <v>35</v>
      </c>
      <c r="N26" s="32">
        <v>1.2222533024566173E-2</v>
      </c>
      <c r="O26" s="33" t="s">
        <v>35</v>
      </c>
      <c r="P26" s="32">
        <v>0.18169906207656231</v>
      </c>
      <c r="Q26" s="33">
        <v>1827.3890172248919</v>
      </c>
      <c r="R26" s="16"/>
      <c r="S26" s="16">
        <v>1</v>
      </c>
      <c r="T26" s="69"/>
      <c r="U26" s="17"/>
      <c r="V26" s="25"/>
      <c r="W26" s="26"/>
      <c r="X26" s="26"/>
      <c r="Y26" s="26"/>
      <c r="Z26" s="26"/>
      <c r="AA26" s="26"/>
      <c r="AB26" s="26"/>
      <c r="AL26" s="26"/>
      <c r="AM26" s="26"/>
      <c r="AN26" s="26"/>
      <c r="AO26" s="26"/>
      <c r="AP26" s="26"/>
      <c r="AQ26" s="26"/>
      <c r="AR26" s="26"/>
    </row>
    <row r="27" spans="1:44" ht="11.25" customHeight="1" x14ac:dyDescent="0.25">
      <c r="A27" s="27">
        <v>21</v>
      </c>
      <c r="B27" s="28" t="s">
        <v>114</v>
      </c>
      <c r="C27" s="28" t="s">
        <v>99</v>
      </c>
      <c r="D27" s="29">
        <v>1.8176568112875567E-2</v>
      </c>
      <c r="E27" s="30" t="s">
        <v>35</v>
      </c>
      <c r="F27" s="31">
        <v>0.99840789407288122</v>
      </c>
      <c r="G27" s="31">
        <v>6309.0928929672646</v>
      </c>
      <c r="H27" s="32" t="s">
        <v>35</v>
      </c>
      <c r="I27" s="33" t="s">
        <v>35</v>
      </c>
      <c r="J27" s="32" t="s">
        <v>35</v>
      </c>
      <c r="K27" s="33" t="s">
        <v>35</v>
      </c>
      <c r="L27" s="32" t="s">
        <v>35</v>
      </c>
      <c r="M27" s="33" t="s">
        <v>35</v>
      </c>
      <c r="N27" s="32">
        <v>1.3709966320323785E-2</v>
      </c>
      <c r="O27" s="33" t="s">
        <v>35</v>
      </c>
      <c r="P27" s="32">
        <v>0.59891645153676354</v>
      </c>
      <c r="Q27" s="33">
        <v>5901.909691020036</v>
      </c>
      <c r="R27" s="16"/>
      <c r="S27" s="16">
        <v>1</v>
      </c>
      <c r="T27" s="69"/>
      <c r="U27" s="17"/>
      <c r="V27" s="25"/>
      <c r="W27" s="26"/>
      <c r="X27" s="26"/>
      <c r="Y27" s="26"/>
      <c r="Z27" s="26"/>
      <c r="AA27" s="26"/>
      <c r="AB27" s="26"/>
      <c r="AL27" s="26"/>
      <c r="AM27" s="26"/>
      <c r="AN27" s="26"/>
      <c r="AO27" s="26"/>
      <c r="AP27" s="26"/>
      <c r="AQ27" s="26"/>
      <c r="AR27" s="26"/>
    </row>
    <row r="28" spans="1:44" ht="11.25" customHeight="1" x14ac:dyDescent="0.25">
      <c r="A28" s="27">
        <v>22</v>
      </c>
      <c r="B28" s="28" t="s">
        <v>115</v>
      </c>
      <c r="C28" s="28" t="s">
        <v>99</v>
      </c>
      <c r="D28" s="29">
        <v>1.3982936676050002E-2</v>
      </c>
      <c r="E28" s="30" t="s">
        <v>35</v>
      </c>
      <c r="F28" s="31">
        <v>1.0026763246702655</v>
      </c>
      <c r="G28" s="31">
        <v>6335.5149389084581</v>
      </c>
      <c r="H28" s="32" t="s">
        <v>35</v>
      </c>
      <c r="I28" s="33" t="s">
        <v>35</v>
      </c>
      <c r="J28" s="32" t="s">
        <v>35</v>
      </c>
      <c r="K28" s="33" t="s">
        <v>35</v>
      </c>
      <c r="L28" s="32">
        <v>5.4294331961743155E-3</v>
      </c>
      <c r="M28" s="33" t="s">
        <v>35</v>
      </c>
      <c r="N28" s="32">
        <v>1.3483999659365521E-2</v>
      </c>
      <c r="O28" s="33" t="s">
        <v>35</v>
      </c>
      <c r="P28" s="32">
        <v>0.62467610088602044</v>
      </c>
      <c r="Q28" s="33">
        <v>6152.0065219018725</v>
      </c>
      <c r="R28" s="16"/>
      <c r="S28" s="16">
        <v>1</v>
      </c>
      <c r="T28" s="69"/>
      <c r="U28" s="17"/>
      <c r="V28" s="25"/>
      <c r="W28" s="26"/>
      <c r="X28" s="26"/>
      <c r="Y28" s="26"/>
      <c r="Z28" s="26"/>
      <c r="AA28" s="26"/>
      <c r="AB28" s="26"/>
      <c r="AL28" s="26"/>
      <c r="AM28" s="26"/>
      <c r="AN28" s="26"/>
      <c r="AO28" s="26"/>
      <c r="AP28" s="26"/>
      <c r="AQ28" s="26"/>
      <c r="AR28" s="26"/>
    </row>
    <row r="29" spans="1:44" ht="11.25" customHeight="1" x14ac:dyDescent="0.25">
      <c r="A29" s="27">
        <v>23</v>
      </c>
      <c r="B29" s="28" t="s">
        <v>116</v>
      </c>
      <c r="C29" s="28" t="s">
        <v>99</v>
      </c>
      <c r="D29" s="29">
        <v>3.4954365783645108E-2</v>
      </c>
      <c r="E29" s="30" t="s">
        <v>35</v>
      </c>
      <c r="F29" s="31">
        <v>1.0248953407756325</v>
      </c>
      <c r="G29" s="31">
        <v>6473.0253156641065</v>
      </c>
      <c r="H29" s="32" t="s">
        <v>35</v>
      </c>
      <c r="I29" s="33" t="s">
        <v>35</v>
      </c>
      <c r="J29" s="32" t="s">
        <v>35</v>
      </c>
      <c r="K29" s="33" t="s">
        <v>35</v>
      </c>
      <c r="L29" s="32">
        <v>3.9038665680467006E-3</v>
      </c>
      <c r="M29" s="33" t="s">
        <v>35</v>
      </c>
      <c r="N29" s="32">
        <v>1.238601635376956E-2</v>
      </c>
      <c r="O29" s="33" t="s">
        <v>35</v>
      </c>
      <c r="P29" s="32">
        <v>0.40089195653928383</v>
      </c>
      <c r="Q29" s="33">
        <v>3973.6404000169405</v>
      </c>
      <c r="R29" s="16"/>
      <c r="S29" s="16">
        <v>1</v>
      </c>
      <c r="T29" s="69"/>
      <c r="U29" s="17"/>
      <c r="V29" s="26"/>
      <c r="W29" s="26"/>
      <c r="X29" s="26"/>
      <c r="Y29" s="26"/>
      <c r="Z29" s="26"/>
      <c r="AA29" s="26"/>
      <c r="AB29" s="26"/>
      <c r="AL29" s="26"/>
      <c r="AM29" s="26"/>
      <c r="AN29" s="26"/>
      <c r="AO29" s="26"/>
      <c r="AP29" s="26"/>
      <c r="AQ29" s="26"/>
      <c r="AR29" s="26"/>
    </row>
    <row r="30" spans="1:44" ht="11.25" customHeight="1" x14ac:dyDescent="0.25">
      <c r="A30" s="27">
        <v>24</v>
      </c>
      <c r="B30" s="28" t="s">
        <v>117</v>
      </c>
      <c r="C30" s="28" t="s">
        <v>99</v>
      </c>
      <c r="D30" s="29">
        <v>2.4355885878971431E-2</v>
      </c>
      <c r="E30" s="30" t="s">
        <v>35</v>
      </c>
      <c r="F30" s="31">
        <v>1.0190471266513401</v>
      </c>
      <c r="G30" s="31">
        <v>6436.8360477373744</v>
      </c>
      <c r="H30" s="32" t="s">
        <v>35</v>
      </c>
      <c r="I30" s="33" t="s">
        <v>35</v>
      </c>
      <c r="J30" s="32" t="s">
        <v>35</v>
      </c>
      <c r="K30" s="33" t="s">
        <v>35</v>
      </c>
      <c r="L30" s="32">
        <v>2.3597666070539485E-3</v>
      </c>
      <c r="M30" s="33" t="s">
        <v>35</v>
      </c>
      <c r="N30" s="32">
        <v>1.3850232983447E-2</v>
      </c>
      <c r="O30" s="33" t="s">
        <v>35</v>
      </c>
      <c r="P30" s="32">
        <v>0.18793099525246348</v>
      </c>
      <c r="Q30" s="33">
        <v>1888.5835982283136</v>
      </c>
      <c r="R30" s="16"/>
      <c r="S30" s="16">
        <v>1</v>
      </c>
      <c r="T30" s="69"/>
      <c r="U30" s="17"/>
      <c r="V30" s="25"/>
      <c r="W30" s="26"/>
      <c r="X30" s="26"/>
      <c r="Y30" s="26"/>
      <c r="Z30" s="26"/>
      <c r="AA30" s="26"/>
      <c r="AB30" s="26"/>
      <c r="AE30">
        <f>100*(G24-G30)/(AVERAGE(G24,G30))</f>
        <v>-1.0525893742697583</v>
      </c>
      <c r="AF30" t="e">
        <f>100*(I22-I30)/(AVERAGE(I22,I30))</f>
        <v>#VALUE!</v>
      </c>
      <c r="AG30" t="e">
        <f>100*(K22-K30)/(AVERAGE(K22,K30))</f>
        <v>#VALUE!</v>
      </c>
      <c r="AH30" t="e">
        <f>100*(M22-M30)/(AVERAGE(M22,M30))</f>
        <v>#VALUE!</v>
      </c>
      <c r="AI30" t="e">
        <f>100*(O22-O30)/(AVERAGE(O22,O30))</f>
        <v>#VALUE!</v>
      </c>
      <c r="AJ30">
        <f>100*(Q24-Q30)/(AVERAGE(Q24,Q30))</f>
        <v>-0.36348184394030825</v>
      </c>
      <c r="AL30" s="26"/>
      <c r="AM30" s="26"/>
      <c r="AN30" s="26"/>
      <c r="AO30" s="26"/>
      <c r="AP30" s="26"/>
      <c r="AQ30" s="26"/>
      <c r="AR30" s="26"/>
    </row>
    <row r="31" spans="1:44" ht="11.25" customHeight="1" x14ac:dyDescent="0.25">
      <c r="A31" s="27">
        <v>25</v>
      </c>
      <c r="B31" s="28" t="s">
        <v>118</v>
      </c>
      <c r="C31" s="28" t="s">
        <v>99</v>
      </c>
      <c r="D31" s="29">
        <v>2.0681881441002033E-2</v>
      </c>
      <c r="E31" s="30" t="s">
        <v>35</v>
      </c>
      <c r="F31" s="31">
        <v>1.3246211644824595</v>
      </c>
      <c r="G31" s="31">
        <v>8323.4621951621502</v>
      </c>
      <c r="H31" s="32" t="s">
        <v>35</v>
      </c>
      <c r="I31" s="33" t="s">
        <v>35</v>
      </c>
      <c r="J31" s="32" t="s">
        <v>35</v>
      </c>
      <c r="K31" s="33" t="s">
        <v>35</v>
      </c>
      <c r="L31" s="32">
        <v>2.556149935426218E-3</v>
      </c>
      <c r="M31" s="33" t="s">
        <v>35</v>
      </c>
      <c r="N31" s="32">
        <v>5.3612665312296756E-3</v>
      </c>
      <c r="O31" s="33" t="s">
        <v>35</v>
      </c>
      <c r="P31" s="32">
        <v>0.45540848849541327</v>
      </c>
      <c r="Q31" s="33">
        <v>4505.503479286107</v>
      </c>
      <c r="R31" s="16"/>
      <c r="S31" s="16">
        <v>1</v>
      </c>
      <c r="T31" s="69"/>
      <c r="U31" s="17"/>
      <c r="V31" s="25"/>
      <c r="W31" s="26"/>
      <c r="X31" s="26"/>
      <c r="Y31" s="26"/>
      <c r="Z31" s="26"/>
      <c r="AA31" s="26"/>
      <c r="AB31" s="26"/>
      <c r="AL31" s="26"/>
      <c r="AM31" s="26">
        <f>100*((G31*5100)-(G29*5000))/(200000*100)</f>
        <v>50.422653085032174</v>
      </c>
      <c r="AN31" s="26" t="s">
        <v>28</v>
      </c>
      <c r="AO31" s="26" t="s">
        <v>28</v>
      </c>
      <c r="AP31" s="26" t="s">
        <v>28</v>
      </c>
      <c r="AQ31" s="26" t="s">
        <v>28</v>
      </c>
      <c r="AR31" s="26">
        <f>100*((Q31*5100)-(Q29*5000))/(200000* 100)</f>
        <v>15.549328721372223</v>
      </c>
    </row>
    <row r="32" spans="1:44" ht="11.25" customHeight="1" x14ac:dyDescent="0.25">
      <c r="A32" s="27">
        <v>26</v>
      </c>
      <c r="B32" s="28" t="s">
        <v>38</v>
      </c>
      <c r="C32" s="28" t="s">
        <v>99</v>
      </c>
      <c r="D32" s="29" t="s">
        <v>35</v>
      </c>
      <c r="E32" s="30" t="s">
        <v>35</v>
      </c>
      <c r="F32" s="31">
        <v>1.1468200451285724</v>
      </c>
      <c r="G32" s="31">
        <v>7226.7740015179397</v>
      </c>
      <c r="H32" s="32" t="s">
        <v>35</v>
      </c>
      <c r="I32" s="33" t="s">
        <v>35</v>
      </c>
      <c r="J32" s="32" t="s">
        <v>35</v>
      </c>
      <c r="K32" s="33" t="s">
        <v>35</v>
      </c>
      <c r="L32" s="32">
        <v>6.4396374187097219E-2</v>
      </c>
      <c r="M32" s="33" t="s">
        <v>35</v>
      </c>
      <c r="N32" s="32" t="s">
        <v>35</v>
      </c>
      <c r="O32" s="33" t="s">
        <v>35</v>
      </c>
      <c r="P32" s="32">
        <v>0.77750101369200664</v>
      </c>
      <c r="Q32" s="33">
        <v>7632.3002227630941</v>
      </c>
      <c r="R32" s="16"/>
      <c r="S32" s="16">
        <v>1</v>
      </c>
      <c r="T32" s="69"/>
      <c r="U32" s="17"/>
      <c r="V32" s="26"/>
      <c r="W32" s="26">
        <f>100*(G32-8000)/8000</f>
        <v>-9.6653249810257531</v>
      </c>
      <c r="X32" s="26" t="e">
        <f>100*(I32-1250)/1250</f>
        <v>#VALUE!</v>
      </c>
      <c r="Y32" s="26" t="e">
        <f>100*(K32-2500)/2500</f>
        <v>#VALUE!</v>
      </c>
      <c r="Z32" s="26" t="e">
        <f>100*(M32-1250)/1250</f>
        <v>#VALUE!</v>
      </c>
      <c r="AA32" s="26" t="e">
        <f>100*(O32-2500)/2500</f>
        <v>#VALUE!</v>
      </c>
      <c r="AB32" s="26">
        <f>100*(Q32-8000)/8000</f>
        <v>-4.5962472154613243</v>
      </c>
      <c r="AL32" s="26"/>
      <c r="AM32" s="26"/>
      <c r="AN32" s="26"/>
      <c r="AO32" s="26"/>
      <c r="AP32" s="26"/>
      <c r="AQ32" s="26"/>
      <c r="AR32" s="26"/>
    </row>
    <row r="33" spans="1:44" ht="11.25" customHeight="1" x14ac:dyDescent="0.25">
      <c r="A33" s="27">
        <v>27</v>
      </c>
      <c r="B33" s="28" t="s">
        <v>119</v>
      </c>
      <c r="C33" s="28" t="s">
        <v>99</v>
      </c>
      <c r="D33" s="29">
        <v>1.530269350482415E-2</v>
      </c>
      <c r="E33" s="30" t="s">
        <v>35</v>
      </c>
      <c r="F33" s="31">
        <v>1.0607738732025973</v>
      </c>
      <c r="G33" s="31">
        <v>6694.9744019266909</v>
      </c>
      <c r="H33" s="32" t="s">
        <v>35</v>
      </c>
      <c r="I33" s="33" t="s">
        <v>35</v>
      </c>
      <c r="J33" s="32" t="s">
        <v>35</v>
      </c>
      <c r="K33" s="33" t="s">
        <v>35</v>
      </c>
      <c r="L33" s="32" t="s">
        <v>35</v>
      </c>
      <c r="M33" s="33" t="s">
        <v>35</v>
      </c>
      <c r="N33" s="32">
        <v>1.6909132906172689E-2</v>
      </c>
      <c r="O33" s="33" t="s">
        <v>35</v>
      </c>
      <c r="P33" s="32">
        <v>0.56455941907136364</v>
      </c>
      <c r="Q33" s="33">
        <v>5568.0786072639403</v>
      </c>
      <c r="R33" s="16"/>
      <c r="S33" s="16">
        <v>1</v>
      </c>
      <c r="T33" s="69"/>
      <c r="U33" s="17"/>
      <c r="V33" s="25"/>
      <c r="W33" s="26"/>
      <c r="X33" s="26"/>
      <c r="Y33" s="26"/>
      <c r="Z33" s="26"/>
      <c r="AA33" s="26"/>
      <c r="AB33" s="26"/>
      <c r="AD33" t="e">
        <f>100*(E25-E33)/(AVERAGE(E25,E33))</f>
        <v>#VALUE!</v>
      </c>
      <c r="AL33" s="26"/>
      <c r="AM33" s="26"/>
      <c r="AN33" s="26"/>
      <c r="AO33" s="26"/>
      <c r="AP33" s="26"/>
      <c r="AQ33" s="26"/>
      <c r="AR33" s="26"/>
    </row>
    <row r="34" spans="1:44" ht="11.25" customHeight="1" x14ac:dyDescent="0.25">
      <c r="A34" s="27">
        <v>28</v>
      </c>
      <c r="B34" s="28" t="s">
        <v>120</v>
      </c>
      <c r="C34" s="28" t="s">
        <v>99</v>
      </c>
      <c r="D34" s="29">
        <v>1.4954924272905432E-2</v>
      </c>
      <c r="E34" s="30" t="s">
        <v>35</v>
      </c>
      <c r="F34" s="31">
        <v>1.0237742695464667</v>
      </c>
      <c r="G34" s="31">
        <v>6466.0882769655836</v>
      </c>
      <c r="H34" s="32" t="s">
        <v>35</v>
      </c>
      <c r="I34" s="33" t="s">
        <v>35</v>
      </c>
      <c r="J34" s="32" t="s">
        <v>35</v>
      </c>
      <c r="K34" s="33" t="s">
        <v>35</v>
      </c>
      <c r="L34" s="32" t="s">
        <v>35</v>
      </c>
      <c r="M34" s="33" t="s">
        <v>35</v>
      </c>
      <c r="N34" s="32">
        <v>1.6329282920820927E-2</v>
      </c>
      <c r="O34" s="33" t="s">
        <v>35</v>
      </c>
      <c r="P34" s="32">
        <v>0.40683395638917602</v>
      </c>
      <c r="Q34" s="33">
        <v>4031.6478588476407</v>
      </c>
      <c r="R34" s="16"/>
      <c r="S34" s="16">
        <v>1</v>
      </c>
      <c r="T34" s="69"/>
      <c r="U34" s="17"/>
      <c r="V34" s="25"/>
      <c r="W34" s="26"/>
      <c r="X34" s="26"/>
      <c r="Y34" s="26"/>
      <c r="Z34" s="26"/>
      <c r="AA34" s="26"/>
      <c r="AB34" s="26"/>
      <c r="AL34" s="26"/>
      <c r="AM34" s="26"/>
      <c r="AN34" s="26"/>
      <c r="AO34" s="26"/>
      <c r="AP34" s="26"/>
      <c r="AQ34" s="26"/>
      <c r="AR34" s="26"/>
    </row>
    <row r="35" spans="1:44" ht="11.25" customHeight="1" x14ac:dyDescent="0.25">
      <c r="A35" s="27">
        <v>29</v>
      </c>
      <c r="B35" s="28" t="s">
        <v>121</v>
      </c>
      <c r="C35" s="28" t="s">
        <v>99</v>
      </c>
      <c r="D35" s="29">
        <v>1.4740689310158536E-2</v>
      </c>
      <c r="E35" s="30" t="s">
        <v>35</v>
      </c>
      <c r="F35" s="31">
        <v>1.0046000579550003</v>
      </c>
      <c r="G35" s="31">
        <v>6347.4224940533331</v>
      </c>
      <c r="H35" s="32" t="s">
        <v>35</v>
      </c>
      <c r="I35" s="33" t="s">
        <v>35</v>
      </c>
      <c r="J35" s="32" t="s">
        <v>35</v>
      </c>
      <c r="K35" s="33" t="s">
        <v>35</v>
      </c>
      <c r="L35" s="32">
        <v>5.7942331869586952E-3</v>
      </c>
      <c r="M35" s="33" t="s">
        <v>35</v>
      </c>
      <c r="N35" s="32">
        <v>2.5513232688814832E-2</v>
      </c>
      <c r="O35" s="33" t="s">
        <v>35</v>
      </c>
      <c r="P35" s="32">
        <v>0.14112261310160965</v>
      </c>
      <c r="Q35" s="33">
        <v>1428.6972033303393</v>
      </c>
      <c r="R35" s="16"/>
      <c r="S35" s="16">
        <v>1</v>
      </c>
      <c r="T35" s="69"/>
      <c r="U35" s="17"/>
      <c r="V35" s="25"/>
      <c r="W35" s="26"/>
      <c r="X35" s="26"/>
      <c r="Y35" s="26"/>
      <c r="Z35" s="26"/>
      <c r="AA35" s="26"/>
      <c r="AB35" s="26"/>
      <c r="AL35" s="26"/>
      <c r="AM35" s="26"/>
      <c r="AN35" s="26"/>
      <c r="AO35" s="26"/>
      <c r="AP35" s="26"/>
      <c r="AQ35" s="26"/>
      <c r="AR35" s="26"/>
    </row>
    <row r="36" spans="1:44" ht="11.25" customHeight="1" x14ac:dyDescent="0.25">
      <c r="A36" s="27">
        <v>30</v>
      </c>
      <c r="B36" s="28" t="s">
        <v>122</v>
      </c>
      <c r="C36" s="28" t="s">
        <v>99</v>
      </c>
      <c r="D36" s="29">
        <v>1.4704685355024113E-2</v>
      </c>
      <c r="E36" s="30" t="s">
        <v>35</v>
      </c>
      <c r="F36" s="31">
        <v>1.0109066577956813</v>
      </c>
      <c r="G36" s="31">
        <v>6386.4567409305319</v>
      </c>
      <c r="H36" s="32" t="s">
        <v>35</v>
      </c>
      <c r="I36" s="33" t="s">
        <v>35</v>
      </c>
      <c r="J36" s="32" t="s">
        <v>35</v>
      </c>
      <c r="K36" s="33" t="s">
        <v>35</v>
      </c>
      <c r="L36" s="32" t="s">
        <v>35</v>
      </c>
      <c r="M36" s="33" t="s">
        <v>35</v>
      </c>
      <c r="N36" s="32">
        <v>1.616223292504097E-2</v>
      </c>
      <c r="O36" s="33" t="s">
        <v>35</v>
      </c>
      <c r="P36" s="32">
        <v>0.83024004569303667</v>
      </c>
      <c r="Q36" s="33">
        <v>8141.7744665885366</v>
      </c>
      <c r="R36" s="16"/>
      <c r="S36" s="16">
        <v>1</v>
      </c>
      <c r="T36" s="69"/>
      <c r="U36" s="17"/>
      <c r="V36" s="26"/>
      <c r="W36" s="26"/>
      <c r="X36" s="26"/>
      <c r="Y36" s="26"/>
      <c r="Z36" s="26"/>
      <c r="AA36" s="26"/>
      <c r="AB36" s="26"/>
      <c r="AL36" s="26" t="s">
        <v>28</v>
      </c>
      <c r="AM36" s="26"/>
      <c r="AN36" s="26"/>
      <c r="AO36" s="26"/>
      <c r="AP36" s="26"/>
      <c r="AQ36" s="26"/>
      <c r="AR36" s="26"/>
    </row>
    <row r="37" spans="1:44" ht="11.25" customHeight="1" x14ac:dyDescent="0.25">
      <c r="A37" s="27">
        <v>31</v>
      </c>
      <c r="B37" s="28" t="s">
        <v>123</v>
      </c>
      <c r="C37" s="28" t="s">
        <v>99</v>
      </c>
      <c r="D37" s="29">
        <v>1.5158490280644563E-2</v>
      </c>
      <c r="E37" s="30" t="s">
        <v>35</v>
      </c>
      <c r="F37" s="31">
        <v>1.0162851409931457</v>
      </c>
      <c r="G37" s="31">
        <v>6419.7435154605937</v>
      </c>
      <c r="H37" s="32" t="s">
        <v>35</v>
      </c>
      <c r="I37" s="33" t="s">
        <v>35</v>
      </c>
      <c r="J37" s="32" t="s">
        <v>35</v>
      </c>
      <c r="K37" s="33" t="s">
        <v>35</v>
      </c>
      <c r="L37" s="32" t="s">
        <v>35</v>
      </c>
      <c r="M37" s="33" t="s">
        <v>35</v>
      </c>
      <c r="N37" s="32">
        <v>1.6001899595758019E-2</v>
      </c>
      <c r="O37" s="33" t="s">
        <v>35</v>
      </c>
      <c r="P37" s="32">
        <v>0.39227397342365961</v>
      </c>
      <c r="Q37" s="33">
        <v>3889.4929904142909</v>
      </c>
      <c r="R37" s="16"/>
      <c r="S37" s="16">
        <v>1</v>
      </c>
      <c r="T37" s="69"/>
      <c r="U37" s="17"/>
      <c r="V37" s="26"/>
      <c r="W37" s="26"/>
      <c r="X37" s="26"/>
      <c r="Y37" s="26"/>
      <c r="Z37" s="26"/>
      <c r="AA37" s="26"/>
      <c r="AB37" s="26"/>
      <c r="AL37" s="26"/>
      <c r="AM37" s="26"/>
      <c r="AN37" s="26"/>
      <c r="AO37" s="26"/>
      <c r="AP37" s="26"/>
      <c r="AQ37" s="26"/>
      <c r="AR37" s="26"/>
    </row>
    <row r="38" spans="1:44" ht="11.25" customHeight="1" x14ac:dyDescent="0.25">
      <c r="A38" s="27">
        <v>32</v>
      </c>
      <c r="B38" s="28" t="s">
        <v>124</v>
      </c>
      <c r="C38" s="28" t="s">
        <v>99</v>
      </c>
      <c r="D38" s="29">
        <v>1.8205799540082813E-2</v>
      </c>
      <c r="E38" s="30" t="s">
        <v>35</v>
      </c>
      <c r="F38" s="31">
        <v>1.0429693069857116</v>
      </c>
      <c r="G38" s="31">
        <v>6584.8482687514552</v>
      </c>
      <c r="H38" s="32" t="s">
        <v>35</v>
      </c>
      <c r="I38" s="33" t="s">
        <v>35</v>
      </c>
      <c r="J38" s="32" t="s">
        <v>35</v>
      </c>
      <c r="K38" s="33" t="s">
        <v>35</v>
      </c>
      <c r="L38" s="32" t="s">
        <v>35</v>
      </c>
      <c r="M38" s="33" t="s">
        <v>35</v>
      </c>
      <c r="N38" s="32">
        <v>1.7992166212146311E-2</v>
      </c>
      <c r="O38" s="33" t="s">
        <v>35</v>
      </c>
      <c r="P38" s="32">
        <v>0.13626999655753058</v>
      </c>
      <c r="Q38" s="33">
        <v>1380.9877417222001</v>
      </c>
      <c r="R38" s="16"/>
      <c r="S38" s="16">
        <v>1</v>
      </c>
      <c r="T38" s="69"/>
      <c r="U38" s="17"/>
      <c r="V38" s="25"/>
      <c r="W38" s="26"/>
      <c r="X38" s="26"/>
      <c r="Y38" s="26"/>
      <c r="Z38" s="26"/>
      <c r="AA38" s="26"/>
      <c r="AB38" s="26"/>
      <c r="AL38" s="26"/>
      <c r="AM38" s="26"/>
      <c r="AN38" s="26"/>
      <c r="AO38" s="26"/>
      <c r="AP38" s="26"/>
      <c r="AQ38" s="26"/>
      <c r="AR38" s="26"/>
    </row>
    <row r="39" spans="1:44" ht="11.25" customHeight="1" x14ac:dyDescent="0.25">
      <c r="A39" s="27">
        <v>33</v>
      </c>
      <c r="B39" s="28" t="s">
        <v>125</v>
      </c>
      <c r="C39" s="28" t="s">
        <v>99</v>
      </c>
      <c r="D39" s="29">
        <v>1.225021425063268E-2</v>
      </c>
      <c r="E39" s="30" t="s">
        <v>35</v>
      </c>
      <c r="F39" s="31">
        <v>0.99598762483923553</v>
      </c>
      <c r="G39" s="31">
        <v>6294.1104021681431</v>
      </c>
      <c r="H39" s="32" t="s">
        <v>35</v>
      </c>
      <c r="I39" s="33" t="s">
        <v>35</v>
      </c>
      <c r="J39" s="32" t="s">
        <v>35</v>
      </c>
      <c r="K39" s="33" t="s">
        <v>35</v>
      </c>
      <c r="L39" s="32" t="s">
        <v>35</v>
      </c>
      <c r="M39" s="33" t="s">
        <v>35</v>
      </c>
      <c r="N39" s="32">
        <v>1.5169882950109858E-2</v>
      </c>
      <c r="O39" s="33" t="s">
        <v>35</v>
      </c>
      <c r="P39" s="32">
        <v>0.60003688484179285</v>
      </c>
      <c r="Q39" s="33">
        <v>5912.7913393672861</v>
      </c>
      <c r="R39" s="16"/>
      <c r="S39" s="16">
        <v>1</v>
      </c>
      <c r="T39" s="69"/>
      <c r="U39" s="17"/>
      <c r="V39" s="25"/>
      <c r="W39" s="26"/>
      <c r="X39" s="26"/>
      <c r="Y39" s="26"/>
      <c r="Z39" s="26"/>
      <c r="AA39" s="26"/>
      <c r="AB39" s="26"/>
      <c r="AL39" s="26"/>
      <c r="AM39" s="26"/>
      <c r="AN39" s="26"/>
      <c r="AO39" s="26"/>
      <c r="AP39" s="26"/>
      <c r="AQ39" s="26"/>
      <c r="AR39" s="26"/>
    </row>
    <row r="40" spans="1:44" ht="11.25" customHeight="1" x14ac:dyDescent="0.25">
      <c r="A40" s="27">
        <v>34</v>
      </c>
      <c r="B40" s="28" t="s">
        <v>126</v>
      </c>
      <c r="C40" s="28" t="s">
        <v>99</v>
      </c>
      <c r="D40" s="29">
        <v>2.4718722348525506E-2</v>
      </c>
      <c r="E40" s="30" t="s">
        <v>35</v>
      </c>
      <c r="F40" s="31">
        <v>1.0244096438509644</v>
      </c>
      <c r="G40" s="31">
        <v>6470.0199026403034</v>
      </c>
      <c r="H40" s="32" t="s">
        <v>35</v>
      </c>
      <c r="I40" s="33" t="s">
        <v>35</v>
      </c>
      <c r="J40" s="32" t="s">
        <v>35</v>
      </c>
      <c r="K40" s="33" t="s">
        <v>35</v>
      </c>
      <c r="L40" s="32">
        <v>5.9627093856772506E-3</v>
      </c>
      <c r="M40" s="33" t="s">
        <v>35</v>
      </c>
      <c r="N40" s="32">
        <v>1.5180732949835754E-2</v>
      </c>
      <c r="O40" s="33" t="s">
        <v>35</v>
      </c>
      <c r="P40" s="32">
        <v>0.18993709520178548</v>
      </c>
      <c r="Q40" s="33">
        <v>1908.2803551406639</v>
      </c>
      <c r="R40" s="16"/>
      <c r="S40" s="16">
        <v>1</v>
      </c>
      <c r="T40" s="69"/>
      <c r="U40" s="17"/>
      <c r="V40" s="25"/>
      <c r="W40" s="26"/>
      <c r="X40" s="26"/>
      <c r="Y40" s="26"/>
      <c r="Z40" s="26"/>
      <c r="AA40" s="26"/>
      <c r="AB40" s="26"/>
      <c r="AL40" s="26"/>
      <c r="AM40" s="26"/>
      <c r="AN40" s="26"/>
      <c r="AO40" s="26"/>
      <c r="AP40" s="26"/>
      <c r="AQ40" s="26"/>
      <c r="AR40" s="26"/>
    </row>
    <row r="41" spans="1:44" ht="11.25" customHeight="1" x14ac:dyDescent="0.25">
      <c r="A41" s="27">
        <v>35</v>
      </c>
      <c r="B41" s="28" t="s">
        <v>127</v>
      </c>
      <c r="C41" s="28" t="s">
        <v>99</v>
      </c>
      <c r="D41" s="29">
        <v>1.5705802260242888E-2</v>
      </c>
      <c r="E41" s="30" t="s">
        <v>35</v>
      </c>
      <c r="F41" s="31">
        <v>1.0291694240009936</v>
      </c>
      <c r="G41" s="31">
        <v>6499.4716848721155</v>
      </c>
      <c r="H41" s="32" t="s">
        <v>35</v>
      </c>
      <c r="I41" s="33" t="s">
        <v>35</v>
      </c>
      <c r="J41" s="32" t="s">
        <v>35</v>
      </c>
      <c r="K41" s="33" t="s">
        <v>35</v>
      </c>
      <c r="L41" s="32" t="s">
        <v>35</v>
      </c>
      <c r="M41" s="33" t="s">
        <v>35</v>
      </c>
      <c r="N41" s="32">
        <v>1.7066366235533981E-2</v>
      </c>
      <c r="O41" s="33" t="s">
        <v>35</v>
      </c>
      <c r="P41" s="32">
        <v>0.13455836326743642</v>
      </c>
      <c r="Q41" s="33">
        <v>1364.1579930857804</v>
      </c>
      <c r="R41" s="16"/>
      <c r="S41" s="16">
        <v>1</v>
      </c>
      <c r="T41" s="69"/>
      <c r="U41" s="17"/>
      <c r="V41" s="26"/>
      <c r="W41" s="26"/>
      <c r="X41" s="26"/>
      <c r="Y41" s="26"/>
      <c r="Z41" s="26"/>
      <c r="AA41" s="26"/>
      <c r="AB41" s="26"/>
      <c r="AL41" s="26"/>
      <c r="AM41" s="26"/>
      <c r="AN41" s="26"/>
      <c r="AO41" s="26"/>
      <c r="AP41" s="26"/>
      <c r="AQ41" s="26"/>
      <c r="AR41" s="26"/>
    </row>
    <row r="42" spans="1:44" x14ac:dyDescent="0.25">
      <c r="A42" s="27">
        <v>36</v>
      </c>
      <c r="B42" s="28" t="s">
        <v>128</v>
      </c>
      <c r="C42" s="28" t="s">
        <v>99</v>
      </c>
      <c r="D42" s="29">
        <v>2.3898316062944416E-2</v>
      </c>
      <c r="E42" s="30" t="s">
        <v>35</v>
      </c>
      <c r="F42" s="31">
        <v>0.75377979762458613</v>
      </c>
      <c r="G42" s="31">
        <v>4791.9377891533704</v>
      </c>
      <c r="H42" s="32" t="s">
        <v>35</v>
      </c>
      <c r="I42" s="33" t="s">
        <v>35</v>
      </c>
      <c r="J42" s="32" t="s">
        <v>35</v>
      </c>
      <c r="K42" s="33" t="s">
        <v>35</v>
      </c>
      <c r="L42" s="32">
        <v>9.1398771135826739E-3</v>
      </c>
      <c r="M42" s="33" t="s">
        <v>35</v>
      </c>
      <c r="N42" s="32">
        <v>7.2063664846185368E-3</v>
      </c>
      <c r="O42" s="33" t="s">
        <v>35</v>
      </c>
      <c r="P42" s="32">
        <v>8.0397664635650845E-2</v>
      </c>
      <c r="Q42" s="33">
        <v>831.21826319323748</v>
      </c>
      <c r="S42" s="16">
        <v>1</v>
      </c>
      <c r="T42" s="69"/>
    </row>
    <row r="43" spans="1:44" x14ac:dyDescent="0.25">
      <c r="A43" s="27">
        <v>37</v>
      </c>
      <c r="B43" s="28" t="s">
        <v>129</v>
      </c>
      <c r="C43" s="28" t="s">
        <v>99</v>
      </c>
      <c r="D43" s="29">
        <v>1.8023672316001563E-2</v>
      </c>
      <c r="E43" s="30" t="s">
        <v>35</v>
      </c>
      <c r="F43" s="31">
        <v>1.033701897064786</v>
      </c>
      <c r="G43" s="31">
        <v>6527.5149911994295</v>
      </c>
      <c r="H43" s="32" t="s">
        <v>35</v>
      </c>
      <c r="I43" s="33" t="s">
        <v>35</v>
      </c>
      <c r="J43" s="32">
        <v>2.068598784952099E-3</v>
      </c>
      <c r="K43" s="33" t="s">
        <v>35</v>
      </c>
      <c r="L43" s="32">
        <v>2.5109239675764772E-3</v>
      </c>
      <c r="M43" s="33" t="s">
        <v>35</v>
      </c>
      <c r="N43" s="32">
        <v>1.3972499647024964E-2</v>
      </c>
      <c r="O43" s="33" t="s">
        <v>35</v>
      </c>
      <c r="P43" s="32">
        <v>0.40237000650194504</v>
      </c>
      <c r="Q43" s="33">
        <v>3988.070390314731</v>
      </c>
      <c r="S43" s="16">
        <v>1</v>
      </c>
      <c r="AE43">
        <f>100*(G37-G43)/(AVERAGE(G37,G43))</f>
        <v>-1.6647767661918313</v>
      </c>
      <c r="AF43" t="e">
        <f>100*(I35-I43)/(AVERAGE(I35,I43))</f>
        <v>#VALUE!</v>
      </c>
      <c r="AG43" t="e">
        <f>100*(K35-K43)/(AVERAGE(K35,K43))</f>
        <v>#VALUE!</v>
      </c>
      <c r="AH43" t="e">
        <f>100*(M35-M43)/(AVERAGE(M35,M43))</f>
        <v>#VALUE!</v>
      </c>
      <c r="AI43" t="e">
        <f>100*(O35-O43)/(AVERAGE(O35,O43))</f>
        <v>#VALUE!</v>
      </c>
      <c r="AJ43">
        <f>100*(Q37-Q43)/(AVERAGE(Q37,Q43))</f>
        <v>-2.5027383503277449</v>
      </c>
    </row>
    <row r="44" spans="1:44" x14ac:dyDescent="0.25">
      <c r="A44" s="27">
        <v>38</v>
      </c>
      <c r="B44" s="28" t="s">
        <v>130</v>
      </c>
      <c r="C44" s="28" t="s">
        <v>99</v>
      </c>
      <c r="D44" s="29">
        <v>3.6441793367792359E-2</v>
      </c>
      <c r="E44" s="30" t="s">
        <v>35</v>
      </c>
      <c r="F44" s="31">
        <v>1.6690355446343701</v>
      </c>
      <c r="G44" s="31">
        <v>10439.498199819813</v>
      </c>
      <c r="H44" s="32" t="s">
        <v>35</v>
      </c>
      <c r="I44" s="33" t="s">
        <v>35</v>
      </c>
      <c r="J44" s="32" t="s">
        <v>35</v>
      </c>
      <c r="K44" s="33" t="s">
        <v>35</v>
      </c>
      <c r="L44" s="32">
        <v>2.4181367928453084E-2</v>
      </c>
      <c r="M44" s="33" t="s">
        <v>35</v>
      </c>
      <c r="N44" s="32">
        <v>1.4389099636500764E-2</v>
      </c>
      <c r="O44" s="33" t="s">
        <v>35</v>
      </c>
      <c r="P44" s="32">
        <v>0.78241146356795754</v>
      </c>
      <c r="Q44" s="33">
        <v>7679.7660741534282</v>
      </c>
      <c r="S44" s="16">
        <v>1</v>
      </c>
      <c r="AM44" s="26">
        <f>100*((G44*5100)-(G42*5000))/(200000*100)</f>
        <v>146.40875936657096</v>
      </c>
      <c r="AN44" s="26" t="s">
        <v>28</v>
      </c>
      <c r="AO44" s="26" t="s">
        <v>28</v>
      </c>
      <c r="AP44" s="26" t="s">
        <v>28</v>
      </c>
      <c r="AQ44" s="26" t="s">
        <v>28</v>
      </c>
      <c r="AR44" s="26">
        <f>100*((Q44*5100)-(Q42*5000))/(200000* 100)</f>
        <v>175.05357831108148</v>
      </c>
    </row>
    <row r="45" spans="1:44" x14ac:dyDescent="0.25">
      <c r="A45" s="27">
        <v>39</v>
      </c>
      <c r="B45" s="28" t="s">
        <v>38</v>
      </c>
      <c r="C45" s="28" t="s">
        <v>99</v>
      </c>
      <c r="D45" s="29" t="s">
        <v>35</v>
      </c>
      <c r="E45" s="30" t="s">
        <v>35</v>
      </c>
      <c r="F45" s="31">
        <v>1.1317164714104357</v>
      </c>
      <c r="G45" s="31">
        <v>7133.478149632092</v>
      </c>
      <c r="H45" s="32" t="s">
        <v>35</v>
      </c>
      <c r="I45" s="33" t="s">
        <v>35</v>
      </c>
      <c r="J45" s="32" t="s">
        <v>35</v>
      </c>
      <c r="K45" s="33" t="s">
        <v>35</v>
      </c>
      <c r="L45" s="32">
        <v>2.1057799468035238E-2</v>
      </c>
      <c r="M45" s="33" t="s">
        <v>35</v>
      </c>
      <c r="N45" s="32">
        <v>3.6458415745649585E-2</v>
      </c>
      <c r="O45" s="33" t="s">
        <v>35</v>
      </c>
      <c r="P45" s="32">
        <v>0.7813367469284408</v>
      </c>
      <c r="Q45" s="33">
        <v>7669.3780656104873</v>
      </c>
      <c r="S45" s="16">
        <v>1</v>
      </c>
      <c r="W45" s="26">
        <f>100*(G45-8000)/8000</f>
        <v>-10.831523129598848</v>
      </c>
      <c r="X45" s="26" t="e">
        <f>100*(I45-1250)/1250</f>
        <v>#VALUE!</v>
      </c>
      <c r="Y45" s="26" t="e">
        <f>100*(K45-2500)/2500</f>
        <v>#VALUE!</v>
      </c>
      <c r="Z45" s="26" t="e">
        <f>100*(M45-1250)/1250</f>
        <v>#VALUE!</v>
      </c>
      <c r="AA45" s="26" t="e">
        <f>100*(O45-2500)/2500</f>
        <v>#VALUE!</v>
      </c>
      <c r="AB45" s="26">
        <f>100*(Q45-8000)/8000</f>
        <v>-4.1327741798689095</v>
      </c>
      <c r="AM45" s="26"/>
      <c r="AN45" s="26"/>
      <c r="AO45" s="26"/>
      <c r="AP45" s="26"/>
      <c r="AQ45" s="26"/>
      <c r="AR45" s="26"/>
    </row>
    <row r="46" spans="1:44" x14ac:dyDescent="0.25">
      <c r="A46" s="27">
        <v>40</v>
      </c>
      <c r="B46" s="28" t="s">
        <v>131</v>
      </c>
      <c r="C46" s="28" t="s">
        <v>99</v>
      </c>
      <c r="D46" s="29">
        <v>1.2748316344617098E-2</v>
      </c>
      <c r="E46" s="30" t="s">
        <v>35</v>
      </c>
      <c r="F46" s="31">
        <v>1.0319950905962771</v>
      </c>
      <c r="G46" s="31">
        <v>6516.9548693714742</v>
      </c>
      <c r="H46" s="32" t="s">
        <v>35</v>
      </c>
      <c r="I46" s="33" t="s">
        <v>35</v>
      </c>
      <c r="J46" s="32" t="s">
        <v>35</v>
      </c>
      <c r="K46" s="33" t="s">
        <v>35</v>
      </c>
      <c r="L46" s="32" t="s">
        <v>35</v>
      </c>
      <c r="M46" s="33" t="s">
        <v>35</v>
      </c>
      <c r="N46" s="32">
        <v>1.4044132978548684E-2</v>
      </c>
      <c r="O46" s="33" t="s">
        <v>35</v>
      </c>
      <c r="P46" s="32">
        <v>0.87019527801701868</v>
      </c>
      <c r="Q46" s="33">
        <v>8527.2895254688301</v>
      </c>
      <c r="S46" s="16">
        <v>1</v>
      </c>
      <c r="W46" s="26"/>
      <c r="X46" s="26"/>
      <c r="Y46" s="26"/>
      <c r="Z46" s="26"/>
      <c r="AA46" s="26"/>
      <c r="AB46" s="26"/>
    </row>
    <row r="47" spans="1:44" x14ac:dyDescent="0.25">
      <c r="A47" s="27">
        <v>41</v>
      </c>
      <c r="B47" s="28" t="s">
        <v>132</v>
      </c>
      <c r="C47" s="28" t="s">
        <v>99</v>
      </c>
      <c r="D47" s="29">
        <v>1.2919733006953416E-2</v>
      </c>
      <c r="E47" s="30" t="s">
        <v>35</v>
      </c>
      <c r="F47" s="31">
        <v>0.99157682495066113</v>
      </c>
      <c r="G47" s="31">
        <v>6266.8042636745377</v>
      </c>
      <c r="H47" s="32" t="s">
        <v>35</v>
      </c>
      <c r="I47" s="33" t="s">
        <v>35</v>
      </c>
      <c r="J47" s="32" t="s">
        <v>35</v>
      </c>
      <c r="K47" s="33" t="s">
        <v>35</v>
      </c>
      <c r="L47" s="32" t="s">
        <v>35</v>
      </c>
      <c r="M47" s="33" t="s">
        <v>35</v>
      </c>
      <c r="N47" s="32">
        <v>1.766033288719579E-2</v>
      </c>
      <c r="O47" s="33" t="s">
        <v>35</v>
      </c>
      <c r="P47" s="32">
        <v>0.77865308032956837</v>
      </c>
      <c r="Q47" s="33">
        <v>7643.4369818322812</v>
      </c>
      <c r="S47" s="16">
        <v>1</v>
      </c>
    </row>
    <row r="48" spans="1:44" x14ac:dyDescent="0.25">
      <c r="A48" s="27">
        <v>42</v>
      </c>
      <c r="B48" s="28" t="s">
        <v>133</v>
      </c>
      <c r="C48" s="28" t="s">
        <v>99</v>
      </c>
      <c r="D48" s="29">
        <v>1.2893022042715911E-2</v>
      </c>
      <c r="E48" s="30" t="s">
        <v>35</v>
      </c>
      <c r="F48" s="31">
        <v>1.1736607751753942</v>
      </c>
      <c r="G48" s="31">
        <v>7392.5184009433533</v>
      </c>
      <c r="H48" s="32" t="s">
        <v>35</v>
      </c>
      <c r="I48" s="33" t="s">
        <v>35</v>
      </c>
      <c r="J48" s="32" t="s">
        <v>35</v>
      </c>
      <c r="K48" s="33" t="s">
        <v>35</v>
      </c>
      <c r="L48" s="32">
        <v>4.4033372276205364E-3</v>
      </c>
      <c r="M48" s="33" t="s">
        <v>35</v>
      </c>
      <c r="N48" s="32">
        <v>1.4092182977334848E-2</v>
      </c>
      <c r="O48" s="33" t="s">
        <v>35</v>
      </c>
      <c r="P48" s="32">
        <v>0.78860641341145976</v>
      </c>
      <c r="Q48" s="33">
        <v>7739.6396315791935</v>
      </c>
      <c r="S48" s="16">
        <v>1</v>
      </c>
    </row>
    <row r="49" spans="1:44" x14ac:dyDescent="0.25">
      <c r="A49" s="27">
        <v>43</v>
      </c>
      <c r="B49" s="28" t="s">
        <v>134</v>
      </c>
      <c r="C49" s="28" t="s">
        <v>99</v>
      </c>
      <c r="D49" s="29">
        <v>9.6078664239515367E-3</v>
      </c>
      <c r="E49" s="30" t="s">
        <v>35</v>
      </c>
      <c r="F49" s="31">
        <v>1.0158215410048568</v>
      </c>
      <c r="G49" s="31">
        <v>6416.874459180719</v>
      </c>
      <c r="H49" s="32" t="s">
        <v>35</v>
      </c>
      <c r="I49" s="33" t="s">
        <v>35</v>
      </c>
      <c r="J49" s="32" t="s">
        <v>35</v>
      </c>
      <c r="K49" s="33" t="s">
        <v>35</v>
      </c>
      <c r="L49" s="32" t="s">
        <v>35</v>
      </c>
      <c r="M49" s="33" t="s">
        <v>35</v>
      </c>
      <c r="N49" s="32">
        <v>1.6548516248615988E-2</v>
      </c>
      <c r="O49" s="33" t="s">
        <v>35</v>
      </c>
      <c r="P49" s="32">
        <v>0.18438259534210388</v>
      </c>
      <c r="Q49" s="33">
        <v>1853.741275971008</v>
      </c>
      <c r="S49" s="16">
        <v>1</v>
      </c>
    </row>
    <row r="50" spans="1:44" x14ac:dyDescent="0.25">
      <c r="A50" s="27">
        <v>44</v>
      </c>
      <c r="B50" s="28" t="s">
        <v>135</v>
      </c>
      <c r="C50" s="28" t="s">
        <v>99</v>
      </c>
      <c r="D50" s="29">
        <v>1.46250996305389E-2</v>
      </c>
      <c r="E50" s="30" t="s">
        <v>35</v>
      </c>
      <c r="F50" s="31">
        <v>0.99383070822705777</v>
      </c>
      <c r="G50" s="31">
        <v>6280.7577100976714</v>
      </c>
      <c r="H50" s="32" t="s">
        <v>35</v>
      </c>
      <c r="I50" s="33" t="s">
        <v>35</v>
      </c>
      <c r="J50" s="32" t="s">
        <v>35</v>
      </c>
      <c r="K50" s="33" t="s">
        <v>35</v>
      </c>
      <c r="L50" s="32" t="s">
        <v>35</v>
      </c>
      <c r="M50" s="33" t="s">
        <v>35</v>
      </c>
      <c r="N50" s="32">
        <v>1.7299016229656749E-2</v>
      </c>
      <c r="O50" s="33" t="s">
        <v>35</v>
      </c>
      <c r="P50" s="32">
        <v>0.6063688846818327</v>
      </c>
      <c r="Q50" s="33">
        <v>5974.2817057003786</v>
      </c>
      <c r="S50" s="16">
        <v>1</v>
      </c>
    </row>
    <row r="51" spans="1:44" x14ac:dyDescent="0.25">
      <c r="A51" s="27">
        <v>45</v>
      </c>
      <c r="B51" s="28" t="s">
        <v>136</v>
      </c>
      <c r="C51" s="28" t="s">
        <v>99</v>
      </c>
      <c r="D51" s="29">
        <v>1.6925932905748287E-2</v>
      </c>
      <c r="E51" s="30" t="s">
        <v>35</v>
      </c>
      <c r="F51" s="31">
        <v>1.0009088747149149</v>
      </c>
      <c r="G51" s="31">
        <v>6324.5744413409602</v>
      </c>
      <c r="H51" s="32" t="s">
        <v>35</v>
      </c>
      <c r="I51" s="33" t="s">
        <v>35</v>
      </c>
      <c r="J51" s="32" t="s">
        <v>35</v>
      </c>
      <c r="K51" s="33" t="s">
        <v>35</v>
      </c>
      <c r="L51" s="32" t="s">
        <v>35</v>
      </c>
      <c r="M51" s="33" t="s">
        <v>35</v>
      </c>
      <c r="N51" s="32">
        <v>1.4743332960885414E-2</v>
      </c>
      <c r="O51" s="33" t="s">
        <v>35</v>
      </c>
      <c r="P51" s="32">
        <v>0.3962441733233632</v>
      </c>
      <c r="Q51" s="33">
        <v>3928.2610688415666</v>
      </c>
      <c r="S51" s="16">
        <v>1</v>
      </c>
    </row>
    <row r="52" spans="1:44" x14ac:dyDescent="0.25">
      <c r="A52" s="27">
        <v>46</v>
      </c>
      <c r="B52" s="28" t="s">
        <v>137</v>
      </c>
      <c r="C52" s="28" t="s">
        <v>99</v>
      </c>
      <c r="D52" s="29">
        <v>1.9909566163708717E-2</v>
      </c>
      <c r="E52" s="30" t="s">
        <v>35</v>
      </c>
      <c r="F52" s="31">
        <v>1.6368505919830081</v>
      </c>
      <c r="G52" s="31">
        <v>10242.220308174827</v>
      </c>
      <c r="H52" s="32" t="s">
        <v>35</v>
      </c>
      <c r="I52" s="33" t="s">
        <v>35</v>
      </c>
      <c r="J52" s="32" t="s">
        <v>35</v>
      </c>
      <c r="K52" s="33" t="s">
        <v>35</v>
      </c>
      <c r="L52" s="32">
        <v>4.1328733071295367E-3</v>
      </c>
      <c r="M52" s="33" t="s">
        <v>35</v>
      </c>
      <c r="N52" s="32">
        <v>1.987646616454488E-2</v>
      </c>
      <c r="O52" s="33" t="s">
        <v>35</v>
      </c>
      <c r="P52" s="32">
        <v>0.52732575334529774</v>
      </c>
      <c r="Q52" s="33">
        <v>5205.9557452434492</v>
      </c>
      <c r="S52" s="16">
        <v>3</v>
      </c>
      <c r="T52" s="129" t="s">
        <v>154</v>
      </c>
    </row>
    <row r="53" spans="1:44" x14ac:dyDescent="0.25">
      <c r="A53" s="27">
        <v>47</v>
      </c>
      <c r="B53" s="28" t="s">
        <v>138</v>
      </c>
      <c r="C53" s="28" t="s">
        <v>99</v>
      </c>
      <c r="D53" s="29">
        <v>2.6151816006016206E-2</v>
      </c>
      <c r="E53" s="30" t="s">
        <v>35</v>
      </c>
      <c r="F53" s="31">
        <v>0.81812461266576675</v>
      </c>
      <c r="G53" s="31">
        <v>5191.5472771997001</v>
      </c>
      <c r="H53" s="32" t="s">
        <v>35</v>
      </c>
      <c r="I53" s="33" t="s">
        <v>35</v>
      </c>
      <c r="J53" s="32" t="s">
        <v>35</v>
      </c>
      <c r="K53" s="33" t="s">
        <v>35</v>
      </c>
      <c r="L53" s="32">
        <v>5.1952599462760773E-3</v>
      </c>
      <c r="M53" s="33" t="s">
        <v>35</v>
      </c>
      <c r="N53" s="32" t="s">
        <v>35</v>
      </c>
      <c r="O53" s="33" t="s">
        <v>35</v>
      </c>
      <c r="P53" s="32">
        <v>8.4275781204348046E-2</v>
      </c>
      <c r="Q53" s="33">
        <v>869.40469922202692</v>
      </c>
      <c r="S53" s="16">
        <v>1</v>
      </c>
    </row>
    <row r="54" spans="1:44" x14ac:dyDescent="0.25">
      <c r="A54" s="27">
        <v>48</v>
      </c>
      <c r="B54" s="28" t="s">
        <v>139</v>
      </c>
      <c r="C54" s="28" t="s">
        <v>99</v>
      </c>
      <c r="D54" s="29">
        <v>1.6121882926060309E-2</v>
      </c>
      <c r="E54" s="30" t="s">
        <v>35</v>
      </c>
      <c r="F54" s="31">
        <v>1.0090910411748806</v>
      </c>
      <c r="G54" s="31">
        <v>6375.2194964295941</v>
      </c>
      <c r="H54" s="32" t="s">
        <v>35</v>
      </c>
      <c r="I54" s="33" t="s">
        <v>35</v>
      </c>
      <c r="J54" s="32" t="s">
        <v>35</v>
      </c>
      <c r="K54" s="33" t="s">
        <v>35</v>
      </c>
      <c r="L54" s="32" t="s">
        <v>35</v>
      </c>
      <c r="M54" s="33" t="s">
        <v>35</v>
      </c>
      <c r="N54" s="32">
        <v>2.1260566129579571E-2</v>
      </c>
      <c r="O54" s="33" t="s">
        <v>35</v>
      </c>
      <c r="P54" s="32">
        <v>0.13720192986732085</v>
      </c>
      <c r="Q54" s="33">
        <v>1390.1507122276071</v>
      </c>
      <c r="S54" s="16">
        <v>1</v>
      </c>
    </row>
    <row r="55" spans="1:44" x14ac:dyDescent="0.25">
      <c r="A55" s="27">
        <v>49</v>
      </c>
      <c r="B55" s="28" t="s">
        <v>140</v>
      </c>
      <c r="C55" s="28" t="s">
        <v>99</v>
      </c>
      <c r="D55" s="29">
        <v>2.2338750296684289E-2</v>
      </c>
      <c r="E55" s="30" t="s">
        <v>35</v>
      </c>
      <c r="F55" s="31">
        <v>1.062512006492023</v>
      </c>
      <c r="G55" s="31">
        <v>6705.7236367160076</v>
      </c>
      <c r="H55" s="32" t="s">
        <v>35</v>
      </c>
      <c r="I55" s="33" t="s">
        <v>35</v>
      </c>
      <c r="J55" s="32" t="s">
        <v>35</v>
      </c>
      <c r="K55" s="33" t="s">
        <v>35</v>
      </c>
      <c r="L55" s="32">
        <v>5.1734634421616073E-3</v>
      </c>
      <c r="M55" s="33" t="s">
        <v>35</v>
      </c>
      <c r="N55" s="32">
        <v>1.74831495583385E-2</v>
      </c>
      <c r="O55" s="33" t="s">
        <v>35</v>
      </c>
      <c r="P55" s="32">
        <v>0.1880560952493032</v>
      </c>
      <c r="Q55" s="33">
        <v>1889.8119151074729</v>
      </c>
      <c r="S55" s="16">
        <v>1</v>
      </c>
    </row>
    <row r="56" spans="1:44" x14ac:dyDescent="0.25">
      <c r="A56" s="27">
        <v>50</v>
      </c>
      <c r="B56" s="28" t="s">
        <v>141</v>
      </c>
      <c r="C56" s="28" t="s">
        <v>99</v>
      </c>
      <c r="D56" s="29">
        <v>1.6513025333240831E-2</v>
      </c>
      <c r="E56" s="30" t="s">
        <v>35</v>
      </c>
      <c r="F56" s="31">
        <v>1.0298113888346974</v>
      </c>
      <c r="G56" s="31">
        <v>6503.4437656930213</v>
      </c>
      <c r="H56" s="32" t="s">
        <v>35</v>
      </c>
      <c r="I56" s="33" t="s">
        <v>35</v>
      </c>
      <c r="J56" s="32" t="s">
        <v>35</v>
      </c>
      <c r="K56" s="33" t="s">
        <v>35</v>
      </c>
      <c r="L56" s="32" t="s">
        <v>35</v>
      </c>
      <c r="M56" s="33" t="s">
        <v>35</v>
      </c>
      <c r="N56" s="32">
        <v>1.7169149566270778E-2</v>
      </c>
      <c r="O56" s="33" t="s">
        <v>35</v>
      </c>
      <c r="P56" s="32">
        <v>0.61137015122215776</v>
      </c>
      <c r="Q56" s="33">
        <v>6022.8420300971648</v>
      </c>
      <c r="S56" s="16">
        <v>1</v>
      </c>
      <c r="AE56">
        <f>100*(G50-G56)/(AVERAGE(G50,G56))</f>
        <v>-3.4837694949825084</v>
      </c>
      <c r="AF56" t="e">
        <f>100*(I48-I56)/(AVERAGE(I48,I56))</f>
        <v>#VALUE!</v>
      </c>
      <c r="AG56" t="e">
        <f>100*(K48-K56)/(AVERAGE(K48,K56))</f>
        <v>#VALUE!</v>
      </c>
      <c r="AH56" t="e">
        <f>100*(M48-M56)/(AVERAGE(M48,M56))</f>
        <v>#VALUE!</v>
      </c>
      <c r="AI56" t="e">
        <f>100*(O48-O56)/(AVERAGE(O48,O56))</f>
        <v>#VALUE!</v>
      </c>
      <c r="AJ56">
        <f>100*(Q50-Q56)/(AVERAGE(Q50,Q56))</f>
        <v>-0.80953277579174698</v>
      </c>
    </row>
    <row r="57" spans="1:44" x14ac:dyDescent="0.25">
      <c r="A57" s="27">
        <v>51</v>
      </c>
      <c r="B57" s="28" t="s">
        <v>142</v>
      </c>
      <c r="C57" s="28" t="s">
        <v>99</v>
      </c>
      <c r="D57" s="29">
        <v>2.2470466099014923E-2</v>
      </c>
      <c r="E57" s="30" t="s">
        <v>35</v>
      </c>
      <c r="F57" s="31">
        <v>1.0672284063728756</v>
      </c>
      <c r="G57" s="31">
        <v>6734.8901011497037</v>
      </c>
      <c r="H57" s="32" t="s">
        <v>35</v>
      </c>
      <c r="I57" s="33" t="s">
        <v>35</v>
      </c>
      <c r="J57" s="32" t="s">
        <v>35</v>
      </c>
      <c r="K57" s="33" t="s">
        <v>35</v>
      </c>
      <c r="L57" s="32">
        <v>6.2588476373026652E-3</v>
      </c>
      <c r="M57" s="33" t="s">
        <v>35</v>
      </c>
      <c r="N57" s="32">
        <v>1.7352732894966416E-2</v>
      </c>
      <c r="O57" s="33" t="s">
        <v>35</v>
      </c>
      <c r="P57" s="32">
        <v>0.19161059515950954</v>
      </c>
      <c r="Q57" s="33">
        <v>1924.710690179634</v>
      </c>
      <c r="S57" s="16">
        <v>3</v>
      </c>
      <c r="T57" s="129" t="s">
        <v>153</v>
      </c>
      <c r="AM57" s="26">
        <f>100*((G57*5100)-(G55*5000))/(200000*100)</f>
        <v>4.0966066614172423</v>
      </c>
      <c r="AN57" s="26" t="s">
        <v>28</v>
      </c>
      <c r="AO57" s="26" t="s">
        <v>28</v>
      </c>
      <c r="AP57" s="26" t="s">
        <v>28</v>
      </c>
      <c r="AQ57" s="26" t="s">
        <v>28</v>
      </c>
      <c r="AR57" s="26">
        <f>100*((Q57*5100)-(Q55*5000))/(200000* 100)</f>
        <v>1.8348247218938452</v>
      </c>
    </row>
    <row r="58" spans="1:44" x14ac:dyDescent="0.25">
      <c r="A58" s="27">
        <v>52</v>
      </c>
      <c r="B58" s="28" t="s">
        <v>38</v>
      </c>
      <c r="C58" s="28" t="s">
        <v>99</v>
      </c>
      <c r="D58" s="29" t="s">
        <v>35</v>
      </c>
      <c r="E58" s="30" t="s">
        <v>35</v>
      </c>
      <c r="F58" s="31">
        <v>1.13793987125322</v>
      </c>
      <c r="G58" s="31">
        <v>7171.9231228265644</v>
      </c>
      <c r="H58" s="32" t="s">
        <v>35</v>
      </c>
      <c r="I58" s="33" t="s">
        <v>35</v>
      </c>
      <c r="J58" s="32" t="s">
        <v>35</v>
      </c>
      <c r="K58" s="33" t="s">
        <v>35</v>
      </c>
      <c r="L58" s="32" t="s">
        <v>35</v>
      </c>
      <c r="M58" s="33" t="s">
        <v>35</v>
      </c>
      <c r="N58" s="32" t="s">
        <v>35</v>
      </c>
      <c r="O58" s="33" t="s">
        <v>35</v>
      </c>
      <c r="P58" s="32">
        <v>0.78433981351924309</v>
      </c>
      <c r="Q58" s="33">
        <v>7698.4044134954102</v>
      </c>
      <c r="S58" s="16">
        <v>1</v>
      </c>
      <c r="W58" s="26">
        <f>100*(G58-8000)/8000</f>
        <v>-10.350960964667946</v>
      </c>
      <c r="X58" s="26" t="e">
        <f>100*(I58-1250)/1250</f>
        <v>#VALUE!</v>
      </c>
      <c r="Y58" s="26" t="e">
        <f>100*(K58-2500)/2500</f>
        <v>#VALUE!</v>
      </c>
      <c r="Z58" s="26" t="e">
        <f>100*(M58-1250)/1250</f>
        <v>#VALUE!</v>
      </c>
      <c r="AA58" s="26" t="e">
        <f>100*(O58-2500)/2500</f>
        <v>#VALUE!</v>
      </c>
      <c r="AB58" s="26">
        <f>100*(Q58-8000)/8000</f>
        <v>-3.7699448313073729</v>
      </c>
      <c r="AM58" s="26"/>
      <c r="AN58" s="26"/>
      <c r="AO58" s="26"/>
      <c r="AP58" s="26"/>
      <c r="AQ58" s="26"/>
      <c r="AR58" s="26"/>
    </row>
    <row r="59" spans="1:44" x14ac:dyDescent="0.25">
      <c r="A59" s="27">
        <v>53</v>
      </c>
      <c r="B59" s="28" t="s">
        <v>143</v>
      </c>
      <c r="C59" s="28" t="s">
        <v>99</v>
      </c>
      <c r="D59" s="29">
        <v>1.5365199611842403E-2</v>
      </c>
      <c r="E59" s="30" t="s">
        <v>35</v>
      </c>
      <c r="F59" s="31">
        <v>0.84932944521079934</v>
      </c>
      <c r="G59" s="31">
        <v>5385.2011648622083</v>
      </c>
      <c r="H59" s="32" t="s">
        <v>35</v>
      </c>
      <c r="I59" s="33" t="s">
        <v>35</v>
      </c>
      <c r="J59" s="32" t="s">
        <v>35</v>
      </c>
      <c r="K59" s="33" t="s">
        <v>35</v>
      </c>
      <c r="L59" s="32" t="s">
        <v>35</v>
      </c>
      <c r="M59" s="33" t="s">
        <v>35</v>
      </c>
      <c r="N59" s="32">
        <v>9.363566430123078E-3</v>
      </c>
      <c r="O59" s="33" t="s">
        <v>35</v>
      </c>
      <c r="P59" s="32">
        <v>8.1948564596471721E-2</v>
      </c>
      <c r="Q59" s="33">
        <v>846.48990378592703</v>
      </c>
      <c r="S59" s="16">
        <v>1</v>
      </c>
      <c r="W59" s="26"/>
      <c r="X59" s="26"/>
      <c r="Y59" s="26"/>
      <c r="Z59" s="26"/>
      <c r="AA59" s="26"/>
      <c r="AB59" s="26"/>
    </row>
    <row r="60" spans="1:44" x14ac:dyDescent="0.25">
      <c r="A60" s="27">
        <v>54</v>
      </c>
      <c r="B60" s="28" t="s">
        <v>144</v>
      </c>
      <c r="C60" s="28" t="s">
        <v>99</v>
      </c>
      <c r="D60" s="29">
        <v>1.3229422600269601E-2</v>
      </c>
      <c r="E60" s="30" t="s">
        <v>35</v>
      </c>
      <c r="F60" s="31">
        <v>1.0321479405924165</v>
      </c>
      <c r="G60" s="31">
        <v>6517.9005733464001</v>
      </c>
      <c r="H60" s="32" t="s">
        <v>35</v>
      </c>
      <c r="I60" s="33" t="s">
        <v>35</v>
      </c>
      <c r="J60" s="32" t="s">
        <v>35</v>
      </c>
      <c r="K60" s="33" t="s">
        <v>35</v>
      </c>
      <c r="L60" s="32" t="s">
        <v>35</v>
      </c>
      <c r="M60" s="33" t="s">
        <v>35</v>
      </c>
      <c r="N60" s="32">
        <v>1.1940733031685052E-2</v>
      </c>
      <c r="O60" s="33" t="s">
        <v>35</v>
      </c>
      <c r="P60" s="32">
        <v>0.18863666190130365</v>
      </c>
      <c r="Q60" s="33">
        <v>1895.512259493396</v>
      </c>
      <c r="S60" s="16">
        <v>1</v>
      </c>
    </row>
    <row r="61" spans="1:44" x14ac:dyDescent="0.25">
      <c r="A61" s="27">
        <v>55</v>
      </c>
      <c r="B61" s="28" t="s">
        <v>145</v>
      </c>
      <c r="C61" s="28" t="s">
        <v>99</v>
      </c>
      <c r="D61" s="29">
        <v>1.6076732927200889E-2</v>
      </c>
      <c r="E61" s="30" t="s">
        <v>35</v>
      </c>
      <c r="F61" s="31">
        <v>1.0357448071682192</v>
      </c>
      <c r="G61" s="31">
        <v>6540.1542473915151</v>
      </c>
      <c r="H61" s="32" t="s">
        <v>35</v>
      </c>
      <c r="I61" s="33" t="s">
        <v>35</v>
      </c>
      <c r="J61" s="32" t="s">
        <v>35</v>
      </c>
      <c r="K61" s="33" t="s">
        <v>35</v>
      </c>
      <c r="L61" s="32" t="s">
        <v>35</v>
      </c>
      <c r="M61" s="33" t="s">
        <v>35</v>
      </c>
      <c r="N61" s="32">
        <v>1.8851966190425937E-2</v>
      </c>
      <c r="O61" s="33" t="s">
        <v>35</v>
      </c>
      <c r="P61" s="32">
        <v>0.13501537992255819</v>
      </c>
      <c r="Q61" s="33">
        <v>1368.6517157468786</v>
      </c>
      <c r="S61" s="16">
        <v>1</v>
      </c>
    </row>
    <row r="62" spans="1:44" x14ac:dyDescent="0.25">
      <c r="A62" s="27">
        <v>56</v>
      </c>
      <c r="B62" s="28" t="s">
        <v>146</v>
      </c>
      <c r="C62" s="28" t="s">
        <v>99</v>
      </c>
      <c r="D62" s="29">
        <v>1.3771232985442722E-2</v>
      </c>
      <c r="E62" s="30" t="s">
        <v>35</v>
      </c>
      <c r="F62" s="31">
        <v>1.0266273407318782</v>
      </c>
      <c r="G62" s="31">
        <v>6483.7424668854082</v>
      </c>
      <c r="H62" s="32" t="s">
        <v>35</v>
      </c>
      <c r="I62" s="33" t="s">
        <v>35</v>
      </c>
      <c r="J62" s="32" t="s">
        <v>35</v>
      </c>
      <c r="K62" s="33" t="s">
        <v>35</v>
      </c>
      <c r="L62" s="32">
        <v>2.684633265513789E-3</v>
      </c>
      <c r="M62" s="33" t="s">
        <v>35</v>
      </c>
      <c r="N62" s="32">
        <v>1.2767866344123231E-2</v>
      </c>
      <c r="O62" s="33" t="s">
        <v>35</v>
      </c>
      <c r="P62" s="32">
        <v>0.39745072329288311</v>
      </c>
      <c r="Q62" s="33">
        <v>3940.0419391117798</v>
      </c>
      <c r="S62" s="16">
        <v>1</v>
      </c>
    </row>
    <row r="63" spans="1:44" x14ac:dyDescent="0.25">
      <c r="A63" s="27">
        <v>57</v>
      </c>
      <c r="B63" s="28" t="s">
        <v>147</v>
      </c>
      <c r="C63" s="28" t="s">
        <v>99</v>
      </c>
      <c r="D63" s="29">
        <v>1.315207970340114E-2</v>
      </c>
      <c r="E63" s="30" t="s">
        <v>35</v>
      </c>
      <c r="F63" s="31">
        <v>1.1454152895135732</v>
      </c>
      <c r="G63" s="31">
        <v>7218.0976271645486</v>
      </c>
      <c r="H63" s="32" t="s">
        <v>35</v>
      </c>
      <c r="I63" s="33" t="s">
        <v>35</v>
      </c>
      <c r="J63" s="32" t="s">
        <v>35</v>
      </c>
      <c r="K63" s="33" t="s">
        <v>35</v>
      </c>
      <c r="L63" s="32" t="s">
        <v>35</v>
      </c>
      <c r="M63" s="33" t="s">
        <v>35</v>
      </c>
      <c r="N63" s="32">
        <v>1.4806299625961403E-2</v>
      </c>
      <c r="O63" s="33" t="s">
        <v>35</v>
      </c>
      <c r="P63" s="32">
        <v>0.88406761099990661</v>
      </c>
      <c r="Q63" s="33">
        <v>8661.0458690160394</v>
      </c>
      <c r="S63" s="16">
        <v>1</v>
      </c>
    </row>
    <row r="64" spans="1:44" x14ac:dyDescent="0.25">
      <c r="A64" s="27">
        <v>58</v>
      </c>
      <c r="B64" s="28" t="s">
        <v>148</v>
      </c>
      <c r="C64" s="28" t="s">
        <v>99</v>
      </c>
      <c r="D64" s="29">
        <v>1.3792358572737534E-2</v>
      </c>
      <c r="E64" s="30" t="s">
        <v>35</v>
      </c>
      <c r="F64" s="31">
        <v>1.0297197239870914</v>
      </c>
      <c r="G64" s="31">
        <v>6502.8766027587762</v>
      </c>
      <c r="H64" s="32" t="s">
        <v>35</v>
      </c>
      <c r="I64" s="33" t="s">
        <v>35</v>
      </c>
      <c r="J64" s="32" t="s">
        <v>35</v>
      </c>
      <c r="K64" s="33" t="s">
        <v>35</v>
      </c>
      <c r="L64" s="32" t="s">
        <v>35</v>
      </c>
      <c r="M64" s="33" t="s">
        <v>35</v>
      </c>
      <c r="N64" s="32">
        <v>1.3442099660423989E-2</v>
      </c>
      <c r="O64" s="33" t="s">
        <v>35</v>
      </c>
      <c r="P64" s="32">
        <v>0.40065058987871555</v>
      </c>
      <c r="Q64" s="33">
        <v>3971.2839180850356</v>
      </c>
      <c r="S64" s="16">
        <v>1</v>
      </c>
      <c r="AE64">
        <f>100*(G62-G64)/(AVERAGE(G62,G64))</f>
        <v>-0.29467463041390718</v>
      </c>
      <c r="AF64" t="e">
        <f>100*(I56-I64)/(AVERAGE(I56,I64))</f>
        <v>#VALUE!</v>
      </c>
      <c r="AG64" t="e">
        <f>100*(K56-K64)/(AVERAGE(K56,K64))</f>
        <v>#VALUE!</v>
      </c>
      <c r="AH64" t="e">
        <f>100*(M56-M64)/(AVERAGE(M56,M64))</f>
        <v>#VALUE!</v>
      </c>
      <c r="AI64" t="e">
        <f>100*(O56-O64)/(AVERAGE(O56,O64))</f>
        <v>#VALUE!</v>
      </c>
      <c r="AJ64">
        <f>100*(Q62-Q64)/(AVERAGE(Q62,Q64))</f>
        <v>-0.78980387199790014</v>
      </c>
    </row>
    <row r="65" spans="1:44" x14ac:dyDescent="0.25">
      <c r="A65" s="27">
        <v>59</v>
      </c>
      <c r="B65" s="28" t="s">
        <v>149</v>
      </c>
      <c r="C65" s="28" t="s">
        <v>99</v>
      </c>
      <c r="D65" s="29">
        <v>1.2751063163886136E-2</v>
      </c>
      <c r="E65" s="30" t="s">
        <v>35</v>
      </c>
      <c r="F65" s="31">
        <v>1.7599019888744685</v>
      </c>
      <c r="G65" s="31">
        <v>10995.953810922505</v>
      </c>
      <c r="H65" s="32" t="s">
        <v>35</v>
      </c>
      <c r="I65" s="33" t="s">
        <v>35</v>
      </c>
      <c r="J65" s="32" t="s">
        <v>35</v>
      </c>
      <c r="K65" s="33" t="s">
        <v>35</v>
      </c>
      <c r="L65" s="32" t="s">
        <v>35</v>
      </c>
      <c r="M65" s="33" t="s">
        <v>35</v>
      </c>
      <c r="N65" s="32">
        <v>1.70919329015548E-2</v>
      </c>
      <c r="O65" s="33" t="s">
        <v>35</v>
      </c>
      <c r="P65" s="32">
        <v>1.2898497340823181</v>
      </c>
      <c r="Q65" s="33">
        <v>12552.551569053641</v>
      </c>
      <c r="S65" s="16">
        <v>1</v>
      </c>
      <c r="AM65" s="26">
        <f>100*((G65*5100)-(G63*5000))/(200000*100)</f>
        <v>99.94438149941017</v>
      </c>
      <c r="AN65" s="26" t="s">
        <v>28</v>
      </c>
      <c r="AO65" s="26" t="s">
        <v>28</v>
      </c>
      <c r="AP65" s="26" t="s">
        <v>28</v>
      </c>
      <c r="AQ65" s="26" t="s">
        <v>28</v>
      </c>
      <c r="AR65" s="26">
        <f>100*((Q65*5100)-(Q63*5000))/(200000* 100)</f>
        <v>103.56391828546688</v>
      </c>
    </row>
    <row r="66" spans="1:44" x14ac:dyDescent="0.25">
      <c r="A66" s="27">
        <v>60</v>
      </c>
      <c r="B66" s="28" t="s">
        <v>150</v>
      </c>
      <c r="C66" s="28" t="s">
        <v>99</v>
      </c>
      <c r="D66" s="29" t="s">
        <v>35</v>
      </c>
      <c r="E66" s="30" t="s">
        <v>35</v>
      </c>
      <c r="F66" s="31">
        <v>1.0341157523615304E-2</v>
      </c>
      <c r="G66" s="31">
        <v>145.9265583776822</v>
      </c>
      <c r="H66" s="32" t="s">
        <v>35</v>
      </c>
      <c r="I66" s="33" t="s">
        <v>35</v>
      </c>
      <c r="J66" s="32" t="s">
        <v>35</v>
      </c>
      <c r="K66" s="33" t="s">
        <v>35</v>
      </c>
      <c r="L66" s="32" t="s">
        <v>35</v>
      </c>
      <c r="M66" s="33" t="s">
        <v>35</v>
      </c>
      <c r="N66" s="32" t="s">
        <v>35</v>
      </c>
      <c r="O66" s="33" t="s">
        <v>35</v>
      </c>
      <c r="P66" s="32">
        <v>2.3305400644849317</v>
      </c>
      <c r="Q66" s="33">
        <v>22353.745979758995</v>
      </c>
      <c r="S66" s="16">
        <v>2</v>
      </c>
      <c r="T66" s="129" t="s">
        <v>157</v>
      </c>
    </row>
    <row r="67" spans="1:44" x14ac:dyDescent="0.25">
      <c r="A67" s="27">
        <v>61</v>
      </c>
      <c r="B67" s="28" t="s">
        <v>151</v>
      </c>
      <c r="C67" s="28" t="s">
        <v>99</v>
      </c>
      <c r="D67" s="29" t="s">
        <v>35</v>
      </c>
      <c r="E67" s="30" t="s">
        <v>35</v>
      </c>
      <c r="F67" s="31">
        <v>5.3438165316705031E-3</v>
      </c>
      <c r="G67" s="31">
        <v>114.51393126139823</v>
      </c>
      <c r="H67" s="32" t="s">
        <v>35</v>
      </c>
      <c r="I67" s="33" t="s">
        <v>35</v>
      </c>
      <c r="J67" s="32" t="s">
        <v>35</v>
      </c>
      <c r="K67" s="33" t="s">
        <v>35</v>
      </c>
      <c r="L67" s="32" t="s">
        <v>35</v>
      </c>
      <c r="M67" s="33" t="s">
        <v>35</v>
      </c>
      <c r="N67" s="32" t="s">
        <v>35</v>
      </c>
      <c r="O67" s="33" t="s">
        <v>35</v>
      </c>
      <c r="P67" s="32" t="s">
        <v>35</v>
      </c>
      <c r="Q67" s="33" t="s">
        <v>35</v>
      </c>
      <c r="S67" s="16">
        <v>3</v>
      </c>
      <c r="T67" s="129" t="s">
        <v>155</v>
      </c>
    </row>
    <row r="68" spans="1:44" x14ac:dyDescent="0.25">
      <c r="A68" s="27">
        <v>62</v>
      </c>
      <c r="B68" s="28" t="s">
        <v>152</v>
      </c>
      <c r="C68" s="28" t="s">
        <v>99</v>
      </c>
      <c r="D68" s="29" t="s">
        <v>35</v>
      </c>
      <c r="E68" s="30" t="s">
        <v>35</v>
      </c>
      <c r="F68" s="31">
        <v>6.7474331628788291E-3</v>
      </c>
      <c r="G68" s="31">
        <v>123.33712946296797</v>
      </c>
      <c r="H68" s="32" t="s">
        <v>35</v>
      </c>
      <c r="I68" s="33" t="s">
        <v>35</v>
      </c>
      <c r="J68" s="32" t="s">
        <v>35</v>
      </c>
      <c r="K68" s="33" t="s">
        <v>35</v>
      </c>
      <c r="L68" s="32" t="s">
        <v>35</v>
      </c>
      <c r="M68" s="33" t="s">
        <v>35</v>
      </c>
      <c r="N68" s="32" t="s">
        <v>35</v>
      </c>
      <c r="O68" s="33" t="s">
        <v>35</v>
      </c>
      <c r="P68" s="32" t="s">
        <v>35</v>
      </c>
      <c r="Q68" s="33" t="s">
        <v>35</v>
      </c>
      <c r="S68" s="16">
        <v>3</v>
      </c>
      <c r="T68" s="129" t="s">
        <v>155</v>
      </c>
    </row>
    <row r="69" spans="1:44" x14ac:dyDescent="0.25">
      <c r="A69" s="27">
        <v>63</v>
      </c>
      <c r="B69" s="28" t="s">
        <v>38</v>
      </c>
      <c r="C69" s="28" t="s">
        <v>99</v>
      </c>
      <c r="D69" s="29" t="s">
        <v>35</v>
      </c>
      <c r="E69" s="30" t="s">
        <v>35</v>
      </c>
      <c r="F69" s="31">
        <v>1.1402133923047966</v>
      </c>
      <c r="G69" s="31">
        <v>7185.9668652080572</v>
      </c>
      <c r="H69" s="32">
        <v>3.8839399018834236E-2</v>
      </c>
      <c r="I69" s="33" t="s">
        <v>35</v>
      </c>
      <c r="J69" s="32" t="s">
        <v>35</v>
      </c>
      <c r="K69" s="33" t="s">
        <v>35</v>
      </c>
      <c r="L69" s="32" t="s">
        <v>35</v>
      </c>
      <c r="M69" s="33" t="s">
        <v>35</v>
      </c>
      <c r="N69" s="32" t="s">
        <v>35</v>
      </c>
      <c r="O69" s="33" t="s">
        <v>35</v>
      </c>
      <c r="P69" s="32">
        <v>0.7912952133435347</v>
      </c>
      <c r="Q69" s="33">
        <v>7765.6236067024875</v>
      </c>
      <c r="S69" s="16">
        <v>1</v>
      </c>
      <c r="W69" s="26">
        <f>100*(G69-8000)/8000</f>
        <v>-10.175414184899283</v>
      </c>
      <c r="X69" s="26" t="e">
        <f>100*(I69-1250)/1250</f>
        <v>#VALUE!</v>
      </c>
      <c r="Y69" s="26" t="e">
        <f>100*(K69-2500)/2500</f>
        <v>#VALUE!</v>
      </c>
      <c r="Z69" s="26" t="e">
        <f>100*(M69-1250)/1250</f>
        <v>#VALUE!</v>
      </c>
      <c r="AA69" s="26" t="e">
        <f>100*(O69-2500)/2500</f>
        <v>#VALUE!</v>
      </c>
      <c r="AB69" s="26">
        <f>100*(Q69-8000)/8000</f>
        <v>-2.9297049162189071</v>
      </c>
    </row>
  </sheetData>
  <pageMargins left="0.75" right="0.75" top="1" bottom="1" header="0.5" footer="0.5"/>
  <pageSetup orientation="portrait" r:id="rId1"/>
  <headerFooter alignWithMargins="0">
    <oddHeader>&amp;L&amp;"Microsoft Sans Serif"&amp;08Logged on User: Analytical Lab
Instrument: VT_IC
Sequence: BRN 30aug21 &amp;R&amp;"Microsoft Sans Serif"&amp;08Page &amp;P of &amp;N
&amp;D  &amp;T</oddHeader>
    <oddFooter>&amp;L&amp;"Microsoft Sans Serif"&amp;08&amp;F/&amp;A  &amp;R&amp;"Microsoft Sans Serif"&amp;08Chromeleon (c) Dionex 1996-2009
Version 7.2.6.10049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28A7-AC84-4835-937C-3C63280B5FF9}">
  <dimension ref="A1:Q69"/>
  <sheetViews>
    <sheetView workbookViewId="0">
      <selection activeCell="R49" sqref="R49"/>
    </sheetView>
  </sheetViews>
  <sheetFormatPr defaultColWidth="9.21875" defaultRowHeight="13.2" x14ac:dyDescent="0.25"/>
  <cols>
    <col min="2" max="2" width="25.5546875" customWidth="1"/>
    <col min="258" max="258" width="25.5546875" customWidth="1"/>
    <col min="514" max="514" width="25.5546875" customWidth="1"/>
    <col min="770" max="770" width="25.5546875" customWidth="1"/>
    <col min="1026" max="1026" width="25.5546875" customWidth="1"/>
    <col min="1282" max="1282" width="25.5546875" customWidth="1"/>
    <col min="1538" max="1538" width="25.5546875" customWidth="1"/>
    <col min="1794" max="1794" width="25.5546875" customWidth="1"/>
    <col min="2050" max="2050" width="25.5546875" customWidth="1"/>
    <col min="2306" max="2306" width="25.5546875" customWidth="1"/>
    <col min="2562" max="2562" width="25.5546875" customWidth="1"/>
    <col min="2818" max="2818" width="25.5546875" customWidth="1"/>
    <col min="3074" max="3074" width="25.5546875" customWidth="1"/>
    <col min="3330" max="3330" width="25.5546875" customWidth="1"/>
    <col min="3586" max="3586" width="25.5546875" customWidth="1"/>
    <col min="3842" max="3842" width="25.5546875" customWidth="1"/>
    <col min="4098" max="4098" width="25.5546875" customWidth="1"/>
    <col min="4354" max="4354" width="25.5546875" customWidth="1"/>
    <col min="4610" max="4610" width="25.5546875" customWidth="1"/>
    <col min="4866" max="4866" width="25.5546875" customWidth="1"/>
    <col min="5122" max="5122" width="25.5546875" customWidth="1"/>
    <col min="5378" max="5378" width="25.5546875" customWidth="1"/>
    <col min="5634" max="5634" width="25.5546875" customWidth="1"/>
    <col min="5890" max="5890" width="25.5546875" customWidth="1"/>
    <col min="6146" max="6146" width="25.5546875" customWidth="1"/>
    <col min="6402" max="6402" width="25.5546875" customWidth="1"/>
    <col min="6658" max="6658" width="25.5546875" customWidth="1"/>
    <col min="6914" max="6914" width="25.5546875" customWidth="1"/>
    <col min="7170" max="7170" width="25.5546875" customWidth="1"/>
    <col min="7426" max="7426" width="25.5546875" customWidth="1"/>
    <col min="7682" max="7682" width="25.5546875" customWidth="1"/>
    <col min="7938" max="7938" width="25.5546875" customWidth="1"/>
    <col min="8194" max="8194" width="25.5546875" customWidth="1"/>
    <col min="8450" max="8450" width="25.5546875" customWidth="1"/>
    <col min="8706" max="8706" width="25.5546875" customWidth="1"/>
    <col min="8962" max="8962" width="25.5546875" customWidth="1"/>
    <col min="9218" max="9218" width="25.5546875" customWidth="1"/>
    <col min="9474" max="9474" width="25.5546875" customWidth="1"/>
    <col min="9730" max="9730" width="25.5546875" customWidth="1"/>
    <col min="9986" max="9986" width="25.5546875" customWidth="1"/>
    <col min="10242" max="10242" width="25.5546875" customWidth="1"/>
    <col min="10498" max="10498" width="25.5546875" customWidth="1"/>
    <col min="10754" max="10754" width="25.5546875" customWidth="1"/>
    <col min="11010" max="11010" width="25.5546875" customWidth="1"/>
    <col min="11266" max="11266" width="25.5546875" customWidth="1"/>
    <col min="11522" max="11522" width="25.5546875" customWidth="1"/>
    <col min="11778" max="11778" width="25.5546875" customWidth="1"/>
    <col min="12034" max="12034" width="25.5546875" customWidth="1"/>
    <col min="12290" max="12290" width="25.5546875" customWidth="1"/>
    <col min="12546" max="12546" width="25.5546875" customWidth="1"/>
    <col min="12802" max="12802" width="25.5546875" customWidth="1"/>
    <col min="13058" max="13058" width="25.5546875" customWidth="1"/>
    <col min="13314" max="13314" width="25.5546875" customWidth="1"/>
    <col min="13570" max="13570" width="25.5546875" customWidth="1"/>
    <col min="13826" max="13826" width="25.5546875" customWidth="1"/>
    <col min="14082" max="14082" width="25.5546875" customWidth="1"/>
    <col min="14338" max="14338" width="25.5546875" customWidth="1"/>
    <col min="14594" max="14594" width="25.5546875" customWidth="1"/>
    <col min="14850" max="14850" width="25.5546875" customWidth="1"/>
    <col min="15106" max="15106" width="25.5546875" customWidth="1"/>
    <col min="15362" max="15362" width="25.5546875" customWidth="1"/>
    <col min="15618" max="15618" width="25.5546875" customWidth="1"/>
    <col min="15874" max="15874" width="25.5546875" customWidth="1"/>
    <col min="16130" max="16130" width="25.5546875" customWidth="1"/>
  </cols>
  <sheetData>
    <row r="1" spans="1:17" ht="12.75" customHeight="1" x14ac:dyDescent="0.25">
      <c r="B1" s="35" t="s">
        <v>0</v>
      </c>
    </row>
    <row r="2" spans="1:17" ht="12.75" customHeight="1" x14ac:dyDescent="0.25"/>
    <row r="3" spans="1:17" ht="11.25" customHeight="1" x14ac:dyDescent="0.25">
      <c r="A3" s="36" t="s">
        <v>1</v>
      </c>
      <c r="B3" s="37" t="s">
        <v>2</v>
      </c>
      <c r="C3" s="37" t="s">
        <v>2</v>
      </c>
      <c r="D3" s="37" t="s">
        <v>3</v>
      </c>
      <c r="E3" s="37" t="s">
        <v>4</v>
      </c>
      <c r="F3" s="36" t="s">
        <v>3</v>
      </c>
      <c r="G3" s="36" t="s">
        <v>4</v>
      </c>
      <c r="H3" s="36" t="s">
        <v>3</v>
      </c>
      <c r="I3" s="36" t="s">
        <v>4</v>
      </c>
      <c r="J3" s="36" t="s">
        <v>3</v>
      </c>
      <c r="K3" s="36" t="s">
        <v>4</v>
      </c>
      <c r="L3" s="36" t="s">
        <v>3</v>
      </c>
      <c r="M3" s="36" t="s">
        <v>4</v>
      </c>
      <c r="N3" s="36" t="s">
        <v>3</v>
      </c>
      <c r="O3" s="36" t="s">
        <v>4</v>
      </c>
      <c r="P3" s="36" t="s">
        <v>3</v>
      </c>
      <c r="Q3" s="36" t="s">
        <v>4</v>
      </c>
    </row>
    <row r="4" spans="1:17" ht="11.25" customHeight="1" x14ac:dyDescent="0.25">
      <c r="A4" s="36" t="s">
        <v>5</v>
      </c>
      <c r="B4" s="36" t="s">
        <v>5</v>
      </c>
      <c r="C4" s="36" t="s">
        <v>5</v>
      </c>
      <c r="D4" s="36" t="s">
        <v>6</v>
      </c>
      <c r="E4" s="36" t="s">
        <v>7</v>
      </c>
      <c r="F4" s="36" t="s">
        <v>6</v>
      </c>
      <c r="G4" s="36" t="s">
        <v>7</v>
      </c>
      <c r="H4" s="36" t="s">
        <v>6</v>
      </c>
      <c r="I4" s="36" t="s">
        <v>7</v>
      </c>
      <c r="J4" s="36" t="s">
        <v>6</v>
      </c>
      <c r="K4" s="36" t="s">
        <v>7</v>
      </c>
      <c r="L4" s="36" t="s">
        <v>6</v>
      </c>
      <c r="M4" s="36" t="s">
        <v>7</v>
      </c>
      <c r="N4" s="36" t="s">
        <v>6</v>
      </c>
      <c r="O4" s="36" t="s">
        <v>7</v>
      </c>
      <c r="P4" s="36" t="s">
        <v>6</v>
      </c>
      <c r="Q4" s="36" t="s">
        <v>7</v>
      </c>
    </row>
    <row r="5" spans="1:17" ht="11.25" customHeight="1" x14ac:dyDescent="0.25">
      <c r="A5" s="36" t="s">
        <v>5</v>
      </c>
      <c r="B5" s="36" t="s">
        <v>5</v>
      </c>
      <c r="C5" s="36" t="s">
        <v>5</v>
      </c>
      <c r="D5" s="36" t="s">
        <v>8</v>
      </c>
      <c r="E5" s="36" t="s">
        <v>8</v>
      </c>
      <c r="F5" s="36" t="s">
        <v>8</v>
      </c>
      <c r="G5" s="36" t="s">
        <v>8</v>
      </c>
      <c r="H5" s="36" t="s">
        <v>8</v>
      </c>
      <c r="I5" s="36" t="s">
        <v>8</v>
      </c>
      <c r="J5" s="36" t="s">
        <v>8</v>
      </c>
      <c r="K5" s="36" t="s">
        <v>8</v>
      </c>
      <c r="L5" s="36" t="s">
        <v>8</v>
      </c>
      <c r="M5" s="36" t="s">
        <v>8</v>
      </c>
      <c r="N5" s="36" t="s">
        <v>8</v>
      </c>
      <c r="O5" s="36" t="s">
        <v>8</v>
      </c>
      <c r="P5" s="36" t="s">
        <v>8</v>
      </c>
      <c r="Q5" s="36" t="s">
        <v>8</v>
      </c>
    </row>
    <row r="6" spans="1:17" ht="11.25" customHeight="1" x14ac:dyDescent="0.25">
      <c r="A6" s="38" t="s">
        <v>5</v>
      </c>
      <c r="B6" s="38" t="s">
        <v>5</v>
      </c>
      <c r="C6" s="38" t="s">
        <v>5</v>
      </c>
      <c r="D6" s="38" t="s">
        <v>26</v>
      </c>
      <c r="E6" s="38" t="s">
        <v>26</v>
      </c>
      <c r="F6" s="39" t="s">
        <v>9</v>
      </c>
      <c r="G6" s="39" t="s">
        <v>9</v>
      </c>
      <c r="H6" s="39" t="s">
        <v>10</v>
      </c>
      <c r="I6" s="39" t="s">
        <v>10</v>
      </c>
      <c r="J6" s="39" t="s">
        <v>11</v>
      </c>
      <c r="K6" s="39" t="s">
        <v>11</v>
      </c>
      <c r="L6" s="39" t="s">
        <v>12</v>
      </c>
      <c r="M6" s="39" t="s">
        <v>12</v>
      </c>
      <c r="N6" s="39" t="s">
        <v>13</v>
      </c>
      <c r="O6" s="39" t="s">
        <v>13</v>
      </c>
      <c r="P6" s="39" t="s">
        <v>14</v>
      </c>
      <c r="Q6" s="39" t="s">
        <v>14</v>
      </c>
    </row>
    <row r="7" spans="1:17" ht="11.25" customHeight="1" x14ac:dyDescent="0.25">
      <c r="A7" s="27">
        <v>1</v>
      </c>
      <c r="B7" s="28" t="s">
        <v>33</v>
      </c>
      <c r="C7" s="28" t="s">
        <v>99</v>
      </c>
      <c r="D7" s="29">
        <v>9.9862284215617686E-2</v>
      </c>
      <c r="E7" s="30" t="s">
        <v>35</v>
      </c>
      <c r="F7" s="31">
        <v>2.6086742636393661</v>
      </c>
      <c r="G7" s="31">
        <v>16157.815486252979</v>
      </c>
      <c r="H7" s="32">
        <v>2.0378397990945478E-2</v>
      </c>
      <c r="I7" s="33" t="s">
        <v>35</v>
      </c>
      <c r="J7" s="32" t="s">
        <v>35</v>
      </c>
      <c r="K7" s="33" t="s">
        <v>35</v>
      </c>
      <c r="L7" s="32">
        <v>0.27844332070156219</v>
      </c>
      <c r="M7" s="33" t="s">
        <v>35</v>
      </c>
      <c r="N7" s="32" t="s">
        <v>35</v>
      </c>
      <c r="O7" s="33" t="s">
        <v>35</v>
      </c>
      <c r="P7" s="32">
        <v>0.78286604688980765</v>
      </c>
      <c r="Q7" s="33">
        <v>7684.159903498492</v>
      </c>
    </row>
    <row r="8" spans="1:17" ht="11.25" customHeight="1" x14ac:dyDescent="0.25">
      <c r="A8" s="27">
        <v>2</v>
      </c>
      <c r="B8" s="28" t="s">
        <v>33</v>
      </c>
      <c r="C8" s="28" t="s">
        <v>99</v>
      </c>
      <c r="D8" s="29">
        <v>0.10630212033243233</v>
      </c>
      <c r="E8" s="30" t="s">
        <v>35</v>
      </c>
      <c r="F8" s="31">
        <v>2.6231569628534439</v>
      </c>
      <c r="G8" s="31">
        <v>16245.337666393447</v>
      </c>
      <c r="H8" s="32">
        <v>1.6489080778967564E-2</v>
      </c>
      <c r="I8" s="33" t="s">
        <v>35</v>
      </c>
      <c r="J8" s="32" t="s">
        <v>35</v>
      </c>
      <c r="K8" s="33" t="s">
        <v>35</v>
      </c>
      <c r="L8" s="32">
        <v>0.29397615924020437</v>
      </c>
      <c r="M8" s="33" t="s">
        <v>35</v>
      </c>
      <c r="N8" s="32" t="s">
        <v>35</v>
      </c>
      <c r="O8" s="33" t="s">
        <v>35</v>
      </c>
      <c r="P8" s="32">
        <v>0.78783581343092679</v>
      </c>
      <c r="Q8" s="33">
        <v>7732.1923867845862</v>
      </c>
    </row>
    <row r="9" spans="1:17" ht="11.25" customHeight="1" x14ac:dyDescent="0.25">
      <c r="A9" s="27">
        <v>3</v>
      </c>
      <c r="B9" s="28" t="s">
        <v>100</v>
      </c>
      <c r="C9" s="28" t="s">
        <v>99</v>
      </c>
      <c r="D9" s="29" t="s">
        <v>35</v>
      </c>
      <c r="E9" s="30" t="s">
        <v>35</v>
      </c>
      <c r="F9" s="31">
        <v>5.9733331824342421E-3</v>
      </c>
      <c r="G9" s="31">
        <v>118.47112571207988</v>
      </c>
      <c r="H9" s="32" t="s">
        <v>35</v>
      </c>
      <c r="I9" s="33" t="s">
        <v>35</v>
      </c>
      <c r="J9" s="32" t="s">
        <v>35</v>
      </c>
      <c r="K9" s="33" t="s">
        <v>35</v>
      </c>
      <c r="L9" s="32" t="s">
        <v>35</v>
      </c>
      <c r="M9" s="33" t="s">
        <v>35</v>
      </c>
      <c r="N9" s="32" t="s">
        <v>35</v>
      </c>
      <c r="O9" s="33" t="s">
        <v>35</v>
      </c>
      <c r="P9" s="32" t="s">
        <v>35</v>
      </c>
      <c r="Q9" s="33" t="s">
        <v>35</v>
      </c>
    </row>
    <row r="10" spans="1:17" ht="11.25" customHeight="1" x14ac:dyDescent="0.25">
      <c r="A10" s="27">
        <v>4</v>
      </c>
      <c r="B10" s="28" t="s">
        <v>100</v>
      </c>
      <c r="C10" s="28" t="s">
        <v>99</v>
      </c>
      <c r="D10" s="29" t="s">
        <v>35</v>
      </c>
      <c r="E10" s="30" t="s">
        <v>35</v>
      </c>
      <c r="F10" s="31" t="s">
        <v>35</v>
      </c>
      <c r="G10" s="31" t="s">
        <v>35</v>
      </c>
      <c r="H10" s="32" t="s">
        <v>35</v>
      </c>
      <c r="I10" s="33" t="s">
        <v>35</v>
      </c>
      <c r="J10" s="32" t="s">
        <v>35</v>
      </c>
      <c r="K10" s="33" t="s">
        <v>35</v>
      </c>
      <c r="L10" s="32" t="s">
        <v>35</v>
      </c>
      <c r="M10" s="33" t="s">
        <v>35</v>
      </c>
      <c r="N10" s="32" t="s">
        <v>35</v>
      </c>
      <c r="O10" s="33" t="s">
        <v>35</v>
      </c>
      <c r="P10" s="32" t="s">
        <v>35</v>
      </c>
      <c r="Q10" s="33" t="s">
        <v>35</v>
      </c>
    </row>
    <row r="11" spans="1:17" ht="11.25" customHeight="1" x14ac:dyDescent="0.25">
      <c r="A11" s="27">
        <v>5</v>
      </c>
      <c r="B11" s="28" t="s">
        <v>101</v>
      </c>
      <c r="C11" s="28" t="s">
        <v>99</v>
      </c>
      <c r="D11" s="29">
        <v>5.5285479911782471E-3</v>
      </c>
      <c r="E11" s="30" t="s">
        <v>35</v>
      </c>
      <c r="F11" s="31">
        <v>39.705917564892758</v>
      </c>
      <c r="G11" s="31">
        <v>199843.52776063565</v>
      </c>
      <c r="H11" s="32">
        <v>4.886058081696007E-2</v>
      </c>
      <c r="I11" s="33" t="s">
        <v>35</v>
      </c>
      <c r="J11" s="32" t="s">
        <v>35</v>
      </c>
      <c r="K11" s="33" t="s">
        <v>35</v>
      </c>
      <c r="L11" s="32" t="s">
        <v>35</v>
      </c>
      <c r="M11" s="33" t="s">
        <v>35</v>
      </c>
      <c r="N11" s="32" t="s">
        <v>35</v>
      </c>
      <c r="O11" s="33" t="s">
        <v>35</v>
      </c>
      <c r="P11" s="32">
        <v>25.820766981045896</v>
      </c>
      <c r="Q11" s="33">
        <v>199950.35017302955</v>
      </c>
    </row>
    <row r="12" spans="1:17" ht="11.25" customHeight="1" x14ac:dyDescent="0.25">
      <c r="A12" s="27">
        <v>6</v>
      </c>
      <c r="B12" s="28" t="s">
        <v>102</v>
      </c>
      <c r="C12" s="28" t="s">
        <v>99</v>
      </c>
      <c r="D12" s="29" t="s">
        <v>35</v>
      </c>
      <c r="E12" s="30" t="s">
        <v>35</v>
      </c>
      <c r="F12" s="31">
        <v>6.8859621197294452</v>
      </c>
      <c r="G12" s="31">
        <v>41252.753365349025</v>
      </c>
      <c r="H12" s="32" t="s">
        <v>35</v>
      </c>
      <c r="I12" s="33" t="s">
        <v>35</v>
      </c>
      <c r="J12" s="32">
        <v>5.9874004803967582E-2</v>
      </c>
      <c r="K12" s="33" t="s">
        <v>35</v>
      </c>
      <c r="L12" s="32" t="s">
        <v>35</v>
      </c>
      <c r="M12" s="33" t="s">
        <v>35</v>
      </c>
      <c r="N12" s="32" t="s">
        <v>35</v>
      </c>
      <c r="O12" s="33" t="s">
        <v>35</v>
      </c>
      <c r="P12" s="32">
        <v>4.3178219575893042</v>
      </c>
      <c r="Q12" s="33">
        <v>40410.423725524081</v>
      </c>
    </row>
    <row r="13" spans="1:17" ht="11.25" customHeight="1" x14ac:dyDescent="0.25">
      <c r="A13" s="27">
        <v>7</v>
      </c>
      <c r="B13" s="28" t="s">
        <v>103</v>
      </c>
      <c r="C13" s="28" t="s">
        <v>99</v>
      </c>
      <c r="D13" s="29" t="s">
        <v>35</v>
      </c>
      <c r="E13" s="30" t="s">
        <v>35</v>
      </c>
      <c r="F13" s="31">
        <v>1.114602405176109</v>
      </c>
      <c r="G13" s="31">
        <v>7027.7375068527081</v>
      </c>
      <c r="H13" s="32" t="s">
        <v>35</v>
      </c>
      <c r="I13" s="33" t="s">
        <v>35</v>
      </c>
      <c r="J13" s="32" t="s">
        <v>35</v>
      </c>
      <c r="K13" s="33" t="s">
        <v>35</v>
      </c>
      <c r="L13" s="32">
        <v>3.3432049155435392E-2</v>
      </c>
      <c r="M13" s="33" t="s">
        <v>35</v>
      </c>
      <c r="N13" s="32" t="s">
        <v>35</v>
      </c>
      <c r="O13" s="33" t="s">
        <v>35</v>
      </c>
      <c r="P13" s="32">
        <v>0.78055634694815257</v>
      </c>
      <c r="Q13" s="33">
        <v>7661.8346844361113</v>
      </c>
    </row>
    <row r="14" spans="1:17" ht="11.25" customHeight="1" x14ac:dyDescent="0.25">
      <c r="A14" s="27">
        <v>8</v>
      </c>
      <c r="B14" s="28" t="s">
        <v>104</v>
      </c>
      <c r="C14" s="28" t="s">
        <v>99</v>
      </c>
      <c r="D14" s="29" t="s">
        <v>35</v>
      </c>
      <c r="E14" s="30" t="s">
        <v>35</v>
      </c>
      <c r="F14" s="31">
        <v>0.20556962814020763</v>
      </c>
      <c r="G14" s="31">
        <v>1371.1836071154262</v>
      </c>
      <c r="H14" s="32" t="s">
        <v>35</v>
      </c>
      <c r="I14" s="33" t="s">
        <v>35</v>
      </c>
      <c r="J14" s="32" t="s">
        <v>35</v>
      </c>
      <c r="K14" s="33" t="s">
        <v>35</v>
      </c>
      <c r="L14" s="32" t="s">
        <v>35</v>
      </c>
      <c r="M14" s="33" t="s">
        <v>35</v>
      </c>
      <c r="N14" s="32" t="s">
        <v>35</v>
      </c>
      <c r="O14" s="33" t="s">
        <v>35</v>
      </c>
      <c r="P14" s="32">
        <v>0.15301839613443041</v>
      </c>
      <c r="Q14" s="33">
        <v>1545.6266044456156</v>
      </c>
    </row>
    <row r="15" spans="1:17" ht="11.25" customHeight="1" x14ac:dyDescent="0.25">
      <c r="A15" s="27">
        <v>9</v>
      </c>
      <c r="B15" s="28" t="s">
        <v>105</v>
      </c>
      <c r="C15" s="28" t="s">
        <v>99</v>
      </c>
      <c r="D15" s="29" t="s">
        <v>35</v>
      </c>
      <c r="E15" s="30" t="s">
        <v>35</v>
      </c>
      <c r="F15" s="31">
        <v>4.9951215404792811E-2</v>
      </c>
      <c r="G15" s="31">
        <v>394.82301205922778</v>
      </c>
      <c r="H15" s="32" t="s">
        <v>35</v>
      </c>
      <c r="I15" s="33" t="s">
        <v>35</v>
      </c>
      <c r="J15" s="32" t="s">
        <v>35</v>
      </c>
      <c r="K15" s="33" t="s">
        <v>35</v>
      </c>
      <c r="L15" s="32">
        <v>2.6410832666139583E-2</v>
      </c>
      <c r="M15" s="33" t="s">
        <v>35</v>
      </c>
      <c r="N15" s="32" t="s">
        <v>35</v>
      </c>
      <c r="O15" s="33" t="s">
        <v>35</v>
      </c>
      <c r="P15" s="32">
        <v>3.0668399225251067E-2</v>
      </c>
      <c r="Q15" s="33">
        <v>341.19706273717418</v>
      </c>
    </row>
    <row r="16" spans="1:17" ht="11.25" customHeight="1" x14ac:dyDescent="0.25">
      <c r="A16" s="27">
        <v>10</v>
      </c>
      <c r="B16" s="28" t="s">
        <v>36</v>
      </c>
      <c r="C16" s="28" t="s">
        <v>99</v>
      </c>
      <c r="D16" s="29" t="s">
        <v>35</v>
      </c>
      <c r="E16" s="30" t="s">
        <v>35</v>
      </c>
      <c r="F16" s="31" t="s">
        <v>35</v>
      </c>
      <c r="G16" s="31" t="s">
        <v>35</v>
      </c>
      <c r="H16" s="32" t="s">
        <v>35</v>
      </c>
      <c r="I16" s="33" t="s">
        <v>35</v>
      </c>
      <c r="J16" s="32" t="s">
        <v>35</v>
      </c>
      <c r="K16" s="33" t="s">
        <v>35</v>
      </c>
      <c r="L16" s="32" t="s">
        <v>35</v>
      </c>
      <c r="M16" s="33" t="s">
        <v>35</v>
      </c>
      <c r="N16" s="32" t="s">
        <v>35</v>
      </c>
      <c r="O16" s="33" t="s">
        <v>35</v>
      </c>
      <c r="P16" s="32" t="s">
        <v>35</v>
      </c>
      <c r="Q16" s="33" t="s">
        <v>35</v>
      </c>
    </row>
    <row r="17" spans="1:17" ht="11.25" customHeight="1" x14ac:dyDescent="0.25">
      <c r="A17" s="27">
        <v>11</v>
      </c>
      <c r="B17" s="28" t="s">
        <v>106</v>
      </c>
      <c r="C17" s="28" t="s">
        <v>99</v>
      </c>
      <c r="D17" s="29" t="s">
        <v>35</v>
      </c>
      <c r="E17" s="30" t="s">
        <v>35</v>
      </c>
      <c r="F17" s="31">
        <v>0.12619719681199063</v>
      </c>
      <c r="G17" s="31">
        <v>873.49255901312642</v>
      </c>
      <c r="H17" s="32" t="s">
        <v>35</v>
      </c>
      <c r="I17" s="33" t="s">
        <v>35</v>
      </c>
      <c r="J17" s="32" t="s">
        <v>35</v>
      </c>
      <c r="K17" s="33" t="s">
        <v>35</v>
      </c>
      <c r="L17" s="32">
        <v>2.9042199266332318E-2</v>
      </c>
      <c r="M17" s="33" t="s">
        <v>35</v>
      </c>
      <c r="N17" s="32" t="s">
        <v>35</v>
      </c>
      <c r="O17" s="33" t="s">
        <v>35</v>
      </c>
      <c r="P17" s="32">
        <v>9.2683114325294261E-2</v>
      </c>
      <c r="Q17" s="33">
        <v>952.17499819036163</v>
      </c>
    </row>
    <row r="18" spans="1:17" ht="11.25" customHeight="1" x14ac:dyDescent="0.25">
      <c r="A18" s="27">
        <v>12</v>
      </c>
      <c r="B18" s="28" t="s">
        <v>106</v>
      </c>
      <c r="C18" s="28" t="s">
        <v>99</v>
      </c>
      <c r="D18" s="29" t="s">
        <v>35</v>
      </c>
      <c r="E18" s="30" t="s">
        <v>35</v>
      </c>
      <c r="F18" s="31">
        <v>0.12768556344105805</v>
      </c>
      <c r="G18" s="31">
        <v>882.83078607140544</v>
      </c>
      <c r="H18" s="32" t="s">
        <v>35</v>
      </c>
      <c r="I18" s="33" t="s">
        <v>35</v>
      </c>
      <c r="J18" s="32" t="s">
        <v>35</v>
      </c>
      <c r="K18" s="33" t="s">
        <v>35</v>
      </c>
      <c r="L18" s="32">
        <v>2.6488732664171656E-2</v>
      </c>
      <c r="M18" s="33" t="s">
        <v>35</v>
      </c>
      <c r="N18" s="32" t="s">
        <v>35</v>
      </c>
      <c r="O18" s="33" t="s">
        <v>35</v>
      </c>
      <c r="P18" s="32">
        <v>9.4061430957141839E-2</v>
      </c>
      <c r="Q18" s="33">
        <v>965.7427511646157</v>
      </c>
    </row>
    <row r="19" spans="1:17" ht="11.25" customHeight="1" x14ac:dyDescent="0.25">
      <c r="A19" s="27">
        <v>13</v>
      </c>
      <c r="B19" s="28" t="s">
        <v>106</v>
      </c>
      <c r="C19" s="28" t="s">
        <v>99</v>
      </c>
      <c r="D19" s="29" t="s">
        <v>35</v>
      </c>
      <c r="E19" s="30" t="s">
        <v>35</v>
      </c>
      <c r="F19" s="31">
        <v>0.12126706360320284</v>
      </c>
      <c r="G19" s="31">
        <v>842.55863837676316</v>
      </c>
      <c r="H19" s="32" t="s">
        <v>35</v>
      </c>
      <c r="I19" s="33" t="s">
        <v>35</v>
      </c>
      <c r="J19" s="32" t="s">
        <v>35</v>
      </c>
      <c r="K19" s="33" t="s">
        <v>35</v>
      </c>
      <c r="L19" s="32" t="s">
        <v>35</v>
      </c>
      <c r="M19" s="33" t="s">
        <v>35</v>
      </c>
      <c r="N19" s="32" t="s">
        <v>35</v>
      </c>
      <c r="O19" s="33" t="s">
        <v>35</v>
      </c>
      <c r="P19" s="32">
        <v>9.0255631053284255E-2</v>
      </c>
      <c r="Q19" s="33">
        <v>928.27832338357291</v>
      </c>
    </row>
    <row r="20" spans="1:17" ht="11.25" customHeight="1" x14ac:dyDescent="0.25">
      <c r="A20" s="27">
        <v>14</v>
      </c>
      <c r="B20" s="28" t="s">
        <v>107</v>
      </c>
      <c r="C20" s="28" t="s">
        <v>99</v>
      </c>
      <c r="D20" s="29">
        <v>3.4250765801419523E-2</v>
      </c>
      <c r="E20" s="30" t="s">
        <v>35</v>
      </c>
      <c r="F20" s="31">
        <v>0.87667044452010701</v>
      </c>
      <c r="G20" s="31">
        <v>5554.8005334615427</v>
      </c>
      <c r="H20" s="32" t="s">
        <v>35</v>
      </c>
      <c r="I20" s="33" t="s">
        <v>35</v>
      </c>
      <c r="J20" s="32" t="s">
        <v>35</v>
      </c>
      <c r="K20" s="33" t="s">
        <v>35</v>
      </c>
      <c r="L20" s="32">
        <v>3.8538665693098094E-3</v>
      </c>
      <c r="M20" s="33" t="s">
        <v>35</v>
      </c>
      <c r="N20" s="32">
        <v>9.1302997693492177E-3</v>
      </c>
      <c r="O20" s="33" t="s">
        <v>35</v>
      </c>
      <c r="P20" s="32">
        <v>8.1783681267303732E-2</v>
      </c>
      <c r="Q20" s="33">
        <v>844.86633560065991</v>
      </c>
    </row>
    <row r="21" spans="1:17" ht="11.25" customHeight="1" x14ac:dyDescent="0.25">
      <c r="A21" s="27">
        <v>15</v>
      </c>
      <c r="B21" s="28" t="s">
        <v>108</v>
      </c>
      <c r="C21" s="28" t="s">
        <v>99</v>
      </c>
      <c r="D21" s="29">
        <v>1.3262634109402111E-2</v>
      </c>
      <c r="E21" s="30" t="s">
        <v>35</v>
      </c>
      <c r="F21" s="31">
        <v>1.0182198798331559</v>
      </c>
      <c r="G21" s="31">
        <v>6431.7167109673292</v>
      </c>
      <c r="H21" s="32" t="s">
        <v>35</v>
      </c>
      <c r="I21" s="33" t="s">
        <v>35</v>
      </c>
      <c r="J21" s="32" t="s">
        <v>35</v>
      </c>
      <c r="K21" s="33" t="s">
        <v>35</v>
      </c>
      <c r="L21" s="32" t="s">
        <v>35</v>
      </c>
      <c r="M21" s="33" t="s">
        <v>35</v>
      </c>
      <c r="N21" s="32">
        <v>1.57620329351509E-2</v>
      </c>
      <c r="O21" s="33" t="s">
        <v>35</v>
      </c>
      <c r="P21" s="32">
        <v>0.59567958495186857</v>
      </c>
      <c r="Q21" s="33">
        <v>5870.4714437136336</v>
      </c>
    </row>
    <row r="22" spans="1:17" ht="11.25" customHeight="1" x14ac:dyDescent="0.25">
      <c r="A22" s="27">
        <v>16</v>
      </c>
      <c r="B22" s="28" t="s">
        <v>109</v>
      </c>
      <c r="C22" s="28" t="s">
        <v>99</v>
      </c>
      <c r="D22" s="29">
        <v>1.4755785585723442E-2</v>
      </c>
      <c r="E22" s="30" t="s">
        <v>35</v>
      </c>
      <c r="F22" s="31">
        <v>1.0195997075760777</v>
      </c>
      <c r="G22" s="31">
        <v>6440.2556053331136</v>
      </c>
      <c r="H22" s="32" t="s">
        <v>35</v>
      </c>
      <c r="I22" s="33" t="s">
        <v>35</v>
      </c>
      <c r="J22" s="32" t="s">
        <v>35</v>
      </c>
      <c r="K22" s="33" t="s">
        <v>35</v>
      </c>
      <c r="L22" s="32">
        <v>5.0358983576309904E-3</v>
      </c>
      <c r="M22" s="33" t="s">
        <v>35</v>
      </c>
      <c r="N22" s="32">
        <v>1.5345032945685184E-2</v>
      </c>
      <c r="O22" s="33" t="s">
        <v>35</v>
      </c>
      <c r="P22" s="32">
        <v>0.8120301128197267</v>
      </c>
      <c r="Q22" s="33">
        <v>7965.9401613815598</v>
      </c>
    </row>
    <row r="23" spans="1:17" ht="11.25" customHeight="1" x14ac:dyDescent="0.25">
      <c r="A23" s="27">
        <v>17</v>
      </c>
      <c r="B23" s="28" t="s">
        <v>110</v>
      </c>
      <c r="C23" s="28" t="s">
        <v>99</v>
      </c>
      <c r="D23" s="29">
        <v>1.478819305271363E-2</v>
      </c>
      <c r="E23" s="30" t="s">
        <v>35</v>
      </c>
      <c r="F23" s="31">
        <v>1.007046774559857</v>
      </c>
      <c r="G23" s="31">
        <v>6362.566715805744</v>
      </c>
      <c r="H23" s="32" t="s">
        <v>35</v>
      </c>
      <c r="I23" s="33" t="s">
        <v>35</v>
      </c>
      <c r="J23" s="32" t="s">
        <v>35</v>
      </c>
      <c r="K23" s="33" t="s">
        <v>35</v>
      </c>
      <c r="L23" s="32" t="s">
        <v>35</v>
      </c>
      <c r="M23" s="33" t="s">
        <v>35</v>
      </c>
      <c r="N23" s="32">
        <v>1.6216032923681858E-2</v>
      </c>
      <c r="O23" s="33" t="s">
        <v>35</v>
      </c>
      <c r="P23" s="32">
        <v>0.40238470650157404</v>
      </c>
      <c r="Q23" s="33">
        <v>3988.2139014653039</v>
      </c>
    </row>
    <row r="24" spans="1:17" ht="11.25" customHeight="1" x14ac:dyDescent="0.25">
      <c r="A24" s="27">
        <v>18</v>
      </c>
      <c r="B24" s="28" t="s">
        <v>111</v>
      </c>
      <c r="C24" s="28" t="s">
        <v>99</v>
      </c>
      <c r="D24" s="29">
        <v>2.3059158552762561E-2</v>
      </c>
      <c r="E24" s="30" t="s">
        <v>35</v>
      </c>
      <c r="F24" s="31">
        <v>1.0081568253686368</v>
      </c>
      <c r="G24" s="31">
        <v>6369.437311428117</v>
      </c>
      <c r="H24" s="32" t="s">
        <v>35</v>
      </c>
      <c r="I24" s="33" t="s">
        <v>35</v>
      </c>
      <c r="J24" s="32" t="s">
        <v>35</v>
      </c>
      <c r="K24" s="33" t="s">
        <v>35</v>
      </c>
      <c r="L24" s="32">
        <v>5.2557515169747333E-3</v>
      </c>
      <c r="M24" s="33" t="s">
        <v>35</v>
      </c>
      <c r="N24" s="32">
        <v>1.5217966282228481E-2</v>
      </c>
      <c r="O24" s="33" t="s">
        <v>35</v>
      </c>
      <c r="P24" s="32">
        <v>0.18723312860342683</v>
      </c>
      <c r="Q24" s="33">
        <v>1881.7313930020725</v>
      </c>
    </row>
    <row r="25" spans="1:17" ht="11.25" customHeight="1" x14ac:dyDescent="0.25">
      <c r="A25" s="27">
        <v>19</v>
      </c>
      <c r="B25" s="28" t="s">
        <v>112</v>
      </c>
      <c r="C25" s="28" t="s">
        <v>99</v>
      </c>
      <c r="D25" s="29">
        <v>1.8816866191312627E-2</v>
      </c>
      <c r="E25" s="30" t="s">
        <v>35</v>
      </c>
      <c r="F25" s="31">
        <v>0.85469957840847199</v>
      </c>
      <c r="G25" s="31">
        <v>5418.5183169859238</v>
      </c>
      <c r="H25" s="32" t="s">
        <v>35</v>
      </c>
      <c r="I25" s="33" t="s">
        <v>35</v>
      </c>
      <c r="J25" s="32" t="s">
        <v>35</v>
      </c>
      <c r="K25" s="33" t="s">
        <v>35</v>
      </c>
      <c r="L25" s="32">
        <v>4.3696620779787032E-3</v>
      </c>
      <c r="M25" s="33" t="s">
        <v>35</v>
      </c>
      <c r="N25" s="32">
        <v>1.1485566376516848E-2</v>
      </c>
      <c r="O25" s="33" t="s">
        <v>35</v>
      </c>
      <c r="P25" s="32">
        <v>8.1681364603221646E-2</v>
      </c>
      <c r="Q25" s="33">
        <v>843.85884332974445</v>
      </c>
    </row>
    <row r="26" spans="1:17" ht="11.25" customHeight="1" x14ac:dyDescent="0.25">
      <c r="A26" s="27">
        <v>20</v>
      </c>
      <c r="B26" s="28" t="s">
        <v>113</v>
      </c>
      <c r="C26" s="28" t="s">
        <v>99</v>
      </c>
      <c r="D26" s="29">
        <v>2.0915423920399773E-2</v>
      </c>
      <c r="E26" s="30" t="s">
        <v>35</v>
      </c>
      <c r="F26" s="31">
        <v>0.98746445838788233</v>
      </c>
      <c r="G26" s="31">
        <v>6241.3439970830086</v>
      </c>
      <c r="H26" s="32" t="s">
        <v>35</v>
      </c>
      <c r="I26" s="33" t="s">
        <v>35</v>
      </c>
      <c r="J26" s="32" t="s">
        <v>35</v>
      </c>
      <c r="K26" s="33" t="s">
        <v>35</v>
      </c>
      <c r="L26" s="32" t="s">
        <v>35</v>
      </c>
      <c r="M26" s="33" t="s">
        <v>35</v>
      </c>
      <c r="N26" s="32">
        <v>1.2222533024566173E-2</v>
      </c>
      <c r="O26" s="33" t="s">
        <v>35</v>
      </c>
      <c r="P26" s="32">
        <v>0.18169906207656231</v>
      </c>
      <c r="Q26" s="33">
        <v>1827.3890172248919</v>
      </c>
    </row>
    <row r="27" spans="1:17" ht="11.25" customHeight="1" x14ac:dyDescent="0.25">
      <c r="A27" s="27">
        <v>21</v>
      </c>
      <c r="B27" s="28" t="s">
        <v>114</v>
      </c>
      <c r="C27" s="28" t="s">
        <v>99</v>
      </c>
      <c r="D27" s="29">
        <v>1.8176568112875567E-2</v>
      </c>
      <c r="E27" s="30" t="s">
        <v>35</v>
      </c>
      <c r="F27" s="31">
        <v>0.99840789407288122</v>
      </c>
      <c r="G27" s="31">
        <v>6309.0928929672646</v>
      </c>
      <c r="H27" s="32" t="s">
        <v>35</v>
      </c>
      <c r="I27" s="33" t="s">
        <v>35</v>
      </c>
      <c r="J27" s="32" t="s">
        <v>35</v>
      </c>
      <c r="K27" s="33" t="s">
        <v>35</v>
      </c>
      <c r="L27" s="32" t="s">
        <v>35</v>
      </c>
      <c r="M27" s="33" t="s">
        <v>35</v>
      </c>
      <c r="N27" s="32">
        <v>1.3709966320323785E-2</v>
      </c>
      <c r="O27" s="33" t="s">
        <v>35</v>
      </c>
      <c r="P27" s="32">
        <v>0.59891645153676354</v>
      </c>
      <c r="Q27" s="33">
        <v>5901.909691020036</v>
      </c>
    </row>
    <row r="28" spans="1:17" ht="11.25" customHeight="1" x14ac:dyDescent="0.25">
      <c r="A28" s="27">
        <v>22</v>
      </c>
      <c r="B28" s="28" t="s">
        <v>115</v>
      </c>
      <c r="C28" s="28" t="s">
        <v>99</v>
      </c>
      <c r="D28" s="29">
        <v>1.3982936676050002E-2</v>
      </c>
      <c r="E28" s="30" t="s">
        <v>35</v>
      </c>
      <c r="F28" s="31">
        <v>1.0026763246702655</v>
      </c>
      <c r="G28" s="31">
        <v>6335.5149389084581</v>
      </c>
      <c r="H28" s="32" t="s">
        <v>35</v>
      </c>
      <c r="I28" s="33" t="s">
        <v>35</v>
      </c>
      <c r="J28" s="32" t="s">
        <v>35</v>
      </c>
      <c r="K28" s="33" t="s">
        <v>35</v>
      </c>
      <c r="L28" s="32">
        <v>5.4294331961743155E-3</v>
      </c>
      <c r="M28" s="33" t="s">
        <v>35</v>
      </c>
      <c r="N28" s="32">
        <v>1.3483999659365521E-2</v>
      </c>
      <c r="O28" s="33" t="s">
        <v>35</v>
      </c>
      <c r="P28" s="32">
        <v>0.62467610088602044</v>
      </c>
      <c r="Q28" s="33">
        <v>6152.0065219018725</v>
      </c>
    </row>
    <row r="29" spans="1:17" ht="11.25" customHeight="1" x14ac:dyDescent="0.25">
      <c r="A29" s="27">
        <v>23</v>
      </c>
      <c r="B29" s="28" t="s">
        <v>116</v>
      </c>
      <c r="C29" s="28" t="s">
        <v>99</v>
      </c>
      <c r="D29" s="29">
        <v>3.4954365783645108E-2</v>
      </c>
      <c r="E29" s="30" t="s">
        <v>35</v>
      </c>
      <c r="F29" s="31">
        <v>1.0248953407756325</v>
      </c>
      <c r="G29" s="31">
        <v>6473.0253156641065</v>
      </c>
      <c r="H29" s="32" t="s">
        <v>35</v>
      </c>
      <c r="I29" s="33" t="s">
        <v>35</v>
      </c>
      <c r="J29" s="32" t="s">
        <v>35</v>
      </c>
      <c r="K29" s="33" t="s">
        <v>35</v>
      </c>
      <c r="L29" s="32">
        <v>3.9038665680467006E-3</v>
      </c>
      <c r="M29" s="33" t="s">
        <v>35</v>
      </c>
      <c r="N29" s="32">
        <v>1.238601635376956E-2</v>
      </c>
      <c r="O29" s="33" t="s">
        <v>35</v>
      </c>
      <c r="P29" s="32">
        <v>0.40089195653928383</v>
      </c>
      <c r="Q29" s="33">
        <v>3973.6404000169405</v>
      </c>
    </row>
    <row r="30" spans="1:17" ht="11.25" customHeight="1" x14ac:dyDescent="0.25">
      <c r="A30" s="27">
        <v>24</v>
      </c>
      <c r="B30" s="28" t="s">
        <v>117</v>
      </c>
      <c r="C30" s="28" t="s">
        <v>99</v>
      </c>
      <c r="D30" s="29">
        <v>2.4355885878971431E-2</v>
      </c>
      <c r="E30" s="30" t="s">
        <v>35</v>
      </c>
      <c r="F30" s="31">
        <v>1.0190471266513401</v>
      </c>
      <c r="G30" s="31">
        <v>6436.8360477373744</v>
      </c>
      <c r="H30" s="32" t="s">
        <v>35</v>
      </c>
      <c r="I30" s="33" t="s">
        <v>35</v>
      </c>
      <c r="J30" s="32" t="s">
        <v>35</v>
      </c>
      <c r="K30" s="33" t="s">
        <v>35</v>
      </c>
      <c r="L30" s="32">
        <v>2.3597666070539485E-3</v>
      </c>
      <c r="M30" s="33" t="s">
        <v>35</v>
      </c>
      <c r="N30" s="32">
        <v>1.3850232983447E-2</v>
      </c>
      <c r="O30" s="33" t="s">
        <v>35</v>
      </c>
      <c r="P30" s="32">
        <v>0.18793099525246348</v>
      </c>
      <c r="Q30" s="33">
        <v>1888.5835982283136</v>
      </c>
    </row>
    <row r="31" spans="1:17" ht="11.25" customHeight="1" x14ac:dyDescent="0.25">
      <c r="A31" s="27">
        <v>25</v>
      </c>
      <c r="B31" s="28" t="s">
        <v>118</v>
      </c>
      <c r="C31" s="28" t="s">
        <v>99</v>
      </c>
      <c r="D31" s="29">
        <v>2.0681881441002033E-2</v>
      </c>
      <c r="E31" s="30" t="s">
        <v>35</v>
      </c>
      <c r="F31" s="31">
        <v>1.3246211644824595</v>
      </c>
      <c r="G31" s="31">
        <v>8323.4621951621502</v>
      </c>
      <c r="H31" s="32" t="s">
        <v>35</v>
      </c>
      <c r="I31" s="33" t="s">
        <v>35</v>
      </c>
      <c r="J31" s="32" t="s">
        <v>35</v>
      </c>
      <c r="K31" s="33" t="s">
        <v>35</v>
      </c>
      <c r="L31" s="32">
        <v>2.556149935426218E-3</v>
      </c>
      <c r="M31" s="33" t="s">
        <v>35</v>
      </c>
      <c r="N31" s="32">
        <v>5.3612665312296756E-3</v>
      </c>
      <c r="O31" s="33" t="s">
        <v>35</v>
      </c>
      <c r="P31" s="32">
        <v>0.45540848849541327</v>
      </c>
      <c r="Q31" s="33">
        <v>4505.503479286107</v>
      </c>
    </row>
    <row r="32" spans="1:17" ht="11.25" customHeight="1" x14ac:dyDescent="0.25">
      <c r="A32" s="27">
        <v>26</v>
      </c>
      <c r="B32" s="28" t="s">
        <v>38</v>
      </c>
      <c r="C32" s="28" t="s">
        <v>99</v>
      </c>
      <c r="D32" s="29" t="s">
        <v>35</v>
      </c>
      <c r="E32" s="30" t="s">
        <v>35</v>
      </c>
      <c r="F32" s="31">
        <v>1.1468200451285724</v>
      </c>
      <c r="G32" s="31">
        <v>7226.7740015179397</v>
      </c>
      <c r="H32" s="32" t="s">
        <v>35</v>
      </c>
      <c r="I32" s="33" t="s">
        <v>35</v>
      </c>
      <c r="J32" s="32" t="s">
        <v>35</v>
      </c>
      <c r="K32" s="33" t="s">
        <v>35</v>
      </c>
      <c r="L32" s="32">
        <v>6.4396374187097219E-2</v>
      </c>
      <c r="M32" s="33" t="s">
        <v>35</v>
      </c>
      <c r="N32" s="32" t="s">
        <v>35</v>
      </c>
      <c r="O32" s="33" t="s">
        <v>35</v>
      </c>
      <c r="P32" s="32">
        <v>0.77750101369200664</v>
      </c>
      <c r="Q32" s="33">
        <v>7632.3002227630941</v>
      </c>
    </row>
    <row r="33" spans="1:17" ht="11.25" customHeight="1" x14ac:dyDescent="0.25">
      <c r="A33" s="27">
        <v>27</v>
      </c>
      <c r="B33" s="28" t="s">
        <v>119</v>
      </c>
      <c r="C33" s="28" t="s">
        <v>99</v>
      </c>
      <c r="D33" s="29">
        <v>1.530269350482415E-2</v>
      </c>
      <c r="E33" s="30" t="s">
        <v>35</v>
      </c>
      <c r="F33" s="31">
        <v>1.0607738732025973</v>
      </c>
      <c r="G33" s="31">
        <v>6694.9744019266909</v>
      </c>
      <c r="H33" s="32" t="s">
        <v>35</v>
      </c>
      <c r="I33" s="33" t="s">
        <v>35</v>
      </c>
      <c r="J33" s="32" t="s">
        <v>35</v>
      </c>
      <c r="K33" s="33" t="s">
        <v>35</v>
      </c>
      <c r="L33" s="32" t="s">
        <v>35</v>
      </c>
      <c r="M33" s="33" t="s">
        <v>35</v>
      </c>
      <c r="N33" s="32">
        <v>1.6909132906172689E-2</v>
      </c>
      <c r="O33" s="33" t="s">
        <v>35</v>
      </c>
      <c r="P33" s="32">
        <v>0.56455941907136364</v>
      </c>
      <c r="Q33" s="33">
        <v>5568.0786072639403</v>
      </c>
    </row>
    <row r="34" spans="1:17" ht="11.25" customHeight="1" x14ac:dyDescent="0.25">
      <c r="A34" s="27">
        <v>28</v>
      </c>
      <c r="B34" s="28" t="s">
        <v>120</v>
      </c>
      <c r="C34" s="28" t="s">
        <v>99</v>
      </c>
      <c r="D34" s="29">
        <v>1.4954924272905432E-2</v>
      </c>
      <c r="E34" s="30" t="s">
        <v>35</v>
      </c>
      <c r="F34" s="31">
        <v>1.0237742695464667</v>
      </c>
      <c r="G34" s="31">
        <v>6466.0882769655836</v>
      </c>
      <c r="H34" s="32" t="s">
        <v>35</v>
      </c>
      <c r="I34" s="33" t="s">
        <v>35</v>
      </c>
      <c r="J34" s="32" t="s">
        <v>35</v>
      </c>
      <c r="K34" s="33" t="s">
        <v>35</v>
      </c>
      <c r="L34" s="32" t="s">
        <v>35</v>
      </c>
      <c r="M34" s="33" t="s">
        <v>35</v>
      </c>
      <c r="N34" s="32">
        <v>1.6329282920820927E-2</v>
      </c>
      <c r="O34" s="33" t="s">
        <v>35</v>
      </c>
      <c r="P34" s="32">
        <v>0.40683395638917602</v>
      </c>
      <c r="Q34" s="33">
        <v>4031.6478588476407</v>
      </c>
    </row>
    <row r="35" spans="1:17" ht="11.25" customHeight="1" x14ac:dyDescent="0.25">
      <c r="A35" s="27">
        <v>29</v>
      </c>
      <c r="B35" s="28" t="s">
        <v>121</v>
      </c>
      <c r="C35" s="28" t="s">
        <v>99</v>
      </c>
      <c r="D35" s="29">
        <v>1.4740689310158536E-2</v>
      </c>
      <c r="E35" s="30" t="s">
        <v>35</v>
      </c>
      <c r="F35" s="31">
        <v>1.0046000579550003</v>
      </c>
      <c r="G35" s="31">
        <v>6347.4224940533331</v>
      </c>
      <c r="H35" s="32" t="s">
        <v>35</v>
      </c>
      <c r="I35" s="33" t="s">
        <v>35</v>
      </c>
      <c r="J35" s="32" t="s">
        <v>35</v>
      </c>
      <c r="K35" s="33" t="s">
        <v>35</v>
      </c>
      <c r="L35" s="32">
        <v>5.7942331869586952E-3</v>
      </c>
      <c r="M35" s="33" t="s">
        <v>35</v>
      </c>
      <c r="N35" s="32">
        <v>2.5513232688814832E-2</v>
      </c>
      <c r="O35" s="33" t="s">
        <v>35</v>
      </c>
      <c r="P35" s="32">
        <v>0.14112261310160965</v>
      </c>
      <c r="Q35" s="33">
        <v>1428.6972033303393</v>
      </c>
    </row>
    <row r="36" spans="1:17" ht="11.25" customHeight="1" x14ac:dyDescent="0.25">
      <c r="A36" s="27">
        <v>30</v>
      </c>
      <c r="B36" s="28" t="s">
        <v>122</v>
      </c>
      <c r="C36" s="28" t="s">
        <v>99</v>
      </c>
      <c r="D36" s="29">
        <v>1.4704685355024113E-2</v>
      </c>
      <c r="E36" s="30" t="s">
        <v>35</v>
      </c>
      <c r="F36" s="31">
        <v>1.0109066577956813</v>
      </c>
      <c r="G36" s="31">
        <v>6386.4567409305319</v>
      </c>
      <c r="H36" s="32" t="s">
        <v>35</v>
      </c>
      <c r="I36" s="33" t="s">
        <v>35</v>
      </c>
      <c r="J36" s="32" t="s">
        <v>35</v>
      </c>
      <c r="K36" s="33" t="s">
        <v>35</v>
      </c>
      <c r="L36" s="32" t="s">
        <v>35</v>
      </c>
      <c r="M36" s="33" t="s">
        <v>35</v>
      </c>
      <c r="N36" s="32">
        <v>1.616223292504097E-2</v>
      </c>
      <c r="O36" s="33" t="s">
        <v>35</v>
      </c>
      <c r="P36" s="32">
        <v>0.83024004569303667</v>
      </c>
      <c r="Q36" s="33">
        <v>8141.7744665885366</v>
      </c>
    </row>
    <row r="37" spans="1:17" ht="11.25" customHeight="1" x14ac:dyDescent="0.25">
      <c r="A37" s="27">
        <v>31</v>
      </c>
      <c r="B37" s="28" t="s">
        <v>123</v>
      </c>
      <c r="C37" s="28" t="s">
        <v>99</v>
      </c>
      <c r="D37" s="29">
        <v>1.5158490280644563E-2</v>
      </c>
      <c r="E37" s="30" t="s">
        <v>35</v>
      </c>
      <c r="F37" s="31">
        <v>1.0162851409931457</v>
      </c>
      <c r="G37" s="31">
        <v>6419.7435154605937</v>
      </c>
      <c r="H37" s="32" t="s">
        <v>35</v>
      </c>
      <c r="I37" s="33" t="s">
        <v>35</v>
      </c>
      <c r="J37" s="32" t="s">
        <v>35</v>
      </c>
      <c r="K37" s="33" t="s">
        <v>35</v>
      </c>
      <c r="L37" s="32" t="s">
        <v>35</v>
      </c>
      <c r="M37" s="33" t="s">
        <v>35</v>
      </c>
      <c r="N37" s="32">
        <v>1.6001899595758019E-2</v>
      </c>
      <c r="O37" s="33" t="s">
        <v>35</v>
      </c>
      <c r="P37" s="32">
        <v>0.39227397342365961</v>
      </c>
      <c r="Q37" s="33">
        <v>3889.4929904142909</v>
      </c>
    </row>
    <row r="38" spans="1:17" ht="11.25" customHeight="1" x14ac:dyDescent="0.25">
      <c r="A38" s="27">
        <v>32</v>
      </c>
      <c r="B38" s="28" t="s">
        <v>124</v>
      </c>
      <c r="C38" s="28" t="s">
        <v>99</v>
      </c>
      <c r="D38" s="29">
        <v>1.8205799540082813E-2</v>
      </c>
      <c r="E38" s="30" t="s">
        <v>35</v>
      </c>
      <c r="F38" s="31">
        <v>1.0429693069857116</v>
      </c>
      <c r="G38" s="31">
        <v>6584.8482687514552</v>
      </c>
      <c r="H38" s="32" t="s">
        <v>35</v>
      </c>
      <c r="I38" s="33" t="s">
        <v>35</v>
      </c>
      <c r="J38" s="32" t="s">
        <v>35</v>
      </c>
      <c r="K38" s="33" t="s">
        <v>35</v>
      </c>
      <c r="L38" s="32" t="s">
        <v>35</v>
      </c>
      <c r="M38" s="33" t="s">
        <v>35</v>
      </c>
      <c r="N38" s="32">
        <v>1.7992166212146311E-2</v>
      </c>
      <c r="O38" s="33" t="s">
        <v>35</v>
      </c>
      <c r="P38" s="32">
        <v>0.13626999655753058</v>
      </c>
      <c r="Q38" s="33">
        <v>1380.9877417222001</v>
      </c>
    </row>
    <row r="39" spans="1:17" ht="11.25" customHeight="1" x14ac:dyDescent="0.25">
      <c r="A39" s="27">
        <v>33</v>
      </c>
      <c r="B39" s="28" t="s">
        <v>125</v>
      </c>
      <c r="C39" s="28" t="s">
        <v>99</v>
      </c>
      <c r="D39" s="29">
        <v>1.225021425063268E-2</v>
      </c>
      <c r="E39" s="30" t="s">
        <v>35</v>
      </c>
      <c r="F39" s="31">
        <v>0.99598762483923553</v>
      </c>
      <c r="G39" s="31">
        <v>6294.1104021681431</v>
      </c>
      <c r="H39" s="32" t="s">
        <v>35</v>
      </c>
      <c r="I39" s="33" t="s">
        <v>35</v>
      </c>
      <c r="J39" s="32" t="s">
        <v>35</v>
      </c>
      <c r="K39" s="33" t="s">
        <v>35</v>
      </c>
      <c r="L39" s="32" t="s">
        <v>35</v>
      </c>
      <c r="M39" s="33" t="s">
        <v>35</v>
      </c>
      <c r="N39" s="32">
        <v>1.5169882950109858E-2</v>
      </c>
      <c r="O39" s="33" t="s">
        <v>35</v>
      </c>
      <c r="P39" s="32">
        <v>0.60003688484179285</v>
      </c>
      <c r="Q39" s="33">
        <v>5912.7913393672861</v>
      </c>
    </row>
    <row r="40" spans="1:17" ht="11.25" customHeight="1" x14ac:dyDescent="0.25">
      <c r="A40" s="27">
        <v>34</v>
      </c>
      <c r="B40" s="28" t="s">
        <v>126</v>
      </c>
      <c r="C40" s="28" t="s">
        <v>99</v>
      </c>
      <c r="D40" s="29">
        <v>2.4718722348525506E-2</v>
      </c>
      <c r="E40" s="30" t="s">
        <v>35</v>
      </c>
      <c r="F40" s="31">
        <v>1.0244096438509644</v>
      </c>
      <c r="G40" s="31">
        <v>6470.0199026403034</v>
      </c>
      <c r="H40" s="32" t="s">
        <v>35</v>
      </c>
      <c r="I40" s="33" t="s">
        <v>35</v>
      </c>
      <c r="J40" s="32" t="s">
        <v>35</v>
      </c>
      <c r="K40" s="33" t="s">
        <v>35</v>
      </c>
      <c r="L40" s="32">
        <v>5.9627093856772506E-3</v>
      </c>
      <c r="M40" s="33" t="s">
        <v>35</v>
      </c>
      <c r="N40" s="32">
        <v>1.5180732949835754E-2</v>
      </c>
      <c r="O40" s="33" t="s">
        <v>35</v>
      </c>
      <c r="P40" s="32">
        <v>0.18993709520178548</v>
      </c>
      <c r="Q40" s="33">
        <v>1908.2803551406639</v>
      </c>
    </row>
    <row r="41" spans="1:17" ht="11.25" customHeight="1" x14ac:dyDescent="0.25">
      <c r="A41" s="27">
        <v>35</v>
      </c>
      <c r="B41" s="28" t="s">
        <v>127</v>
      </c>
      <c r="C41" s="28" t="s">
        <v>99</v>
      </c>
      <c r="D41" s="29">
        <v>1.5705802260242888E-2</v>
      </c>
      <c r="E41" s="30" t="s">
        <v>35</v>
      </c>
      <c r="F41" s="31">
        <v>1.0291694240009936</v>
      </c>
      <c r="G41" s="31">
        <v>6499.4716848721155</v>
      </c>
      <c r="H41" s="32" t="s">
        <v>35</v>
      </c>
      <c r="I41" s="33" t="s">
        <v>35</v>
      </c>
      <c r="J41" s="32" t="s">
        <v>35</v>
      </c>
      <c r="K41" s="33" t="s">
        <v>35</v>
      </c>
      <c r="L41" s="32" t="s">
        <v>35</v>
      </c>
      <c r="M41" s="33" t="s">
        <v>35</v>
      </c>
      <c r="N41" s="32">
        <v>1.7066366235533981E-2</v>
      </c>
      <c r="O41" s="33" t="s">
        <v>35</v>
      </c>
      <c r="P41" s="32">
        <v>0.13455836326743642</v>
      </c>
      <c r="Q41" s="33">
        <v>1364.1579930857804</v>
      </c>
    </row>
    <row r="42" spans="1:17" ht="11.25" customHeight="1" x14ac:dyDescent="0.25">
      <c r="A42" s="27">
        <v>36</v>
      </c>
      <c r="B42" s="28" t="s">
        <v>128</v>
      </c>
      <c r="C42" s="28" t="s">
        <v>99</v>
      </c>
      <c r="D42" s="29">
        <v>2.3898316062944416E-2</v>
      </c>
      <c r="E42" s="30" t="s">
        <v>35</v>
      </c>
      <c r="F42" s="31">
        <v>0.75377979762458613</v>
      </c>
      <c r="G42" s="31">
        <v>4791.9377891533704</v>
      </c>
      <c r="H42" s="32" t="s">
        <v>35</v>
      </c>
      <c r="I42" s="33" t="s">
        <v>35</v>
      </c>
      <c r="J42" s="32" t="s">
        <v>35</v>
      </c>
      <c r="K42" s="33" t="s">
        <v>35</v>
      </c>
      <c r="L42" s="32">
        <v>9.1398771135826739E-3</v>
      </c>
      <c r="M42" s="33" t="s">
        <v>35</v>
      </c>
      <c r="N42" s="32">
        <v>7.2063664846185368E-3</v>
      </c>
      <c r="O42" s="33" t="s">
        <v>35</v>
      </c>
      <c r="P42" s="32">
        <v>8.0397664635650845E-2</v>
      </c>
      <c r="Q42" s="33">
        <v>831.21826319323748</v>
      </c>
    </row>
    <row r="43" spans="1:17" ht="11.25" customHeight="1" x14ac:dyDescent="0.25">
      <c r="A43" s="27">
        <v>37</v>
      </c>
      <c r="B43" s="28" t="s">
        <v>129</v>
      </c>
      <c r="C43" s="28" t="s">
        <v>99</v>
      </c>
      <c r="D43" s="29">
        <v>1.8023672316001563E-2</v>
      </c>
      <c r="E43" s="30" t="s">
        <v>35</v>
      </c>
      <c r="F43" s="31">
        <v>1.033701897064786</v>
      </c>
      <c r="G43" s="31">
        <v>6527.5149911994295</v>
      </c>
      <c r="H43" s="32" t="s">
        <v>35</v>
      </c>
      <c r="I43" s="33" t="s">
        <v>35</v>
      </c>
      <c r="J43" s="32">
        <v>2.068598784952099E-3</v>
      </c>
      <c r="K43" s="33" t="s">
        <v>35</v>
      </c>
      <c r="L43" s="32">
        <v>2.5109239675764772E-3</v>
      </c>
      <c r="M43" s="33" t="s">
        <v>35</v>
      </c>
      <c r="N43" s="32">
        <v>1.3972499647024964E-2</v>
      </c>
      <c r="O43" s="33" t="s">
        <v>35</v>
      </c>
      <c r="P43" s="32">
        <v>0.40237000650194504</v>
      </c>
      <c r="Q43" s="33">
        <v>3988.070390314731</v>
      </c>
    </row>
    <row r="44" spans="1:17" ht="11.25" customHeight="1" x14ac:dyDescent="0.25">
      <c r="A44" s="27">
        <v>38</v>
      </c>
      <c r="B44" s="28" t="s">
        <v>130</v>
      </c>
      <c r="C44" s="28" t="s">
        <v>99</v>
      </c>
      <c r="D44" s="29">
        <v>3.6441793367792359E-2</v>
      </c>
      <c r="E44" s="30" t="s">
        <v>35</v>
      </c>
      <c r="F44" s="31">
        <v>1.6690355446343701</v>
      </c>
      <c r="G44" s="31">
        <v>10439.498199819813</v>
      </c>
      <c r="H44" s="32" t="s">
        <v>35</v>
      </c>
      <c r="I44" s="33" t="s">
        <v>35</v>
      </c>
      <c r="J44" s="32" t="s">
        <v>35</v>
      </c>
      <c r="K44" s="33" t="s">
        <v>35</v>
      </c>
      <c r="L44" s="32">
        <v>2.4181367928453084E-2</v>
      </c>
      <c r="M44" s="33" t="s">
        <v>35</v>
      </c>
      <c r="N44" s="32">
        <v>1.4389099636500764E-2</v>
      </c>
      <c r="O44" s="33" t="s">
        <v>35</v>
      </c>
      <c r="P44" s="32">
        <v>0.78241146356795754</v>
      </c>
      <c r="Q44" s="33">
        <v>7679.7660741534282</v>
      </c>
    </row>
    <row r="45" spans="1:17" ht="11.25" customHeight="1" x14ac:dyDescent="0.25">
      <c r="A45" s="27">
        <v>39</v>
      </c>
      <c r="B45" s="28" t="s">
        <v>38</v>
      </c>
      <c r="C45" s="28" t="s">
        <v>99</v>
      </c>
      <c r="D45" s="29" t="s">
        <v>35</v>
      </c>
      <c r="E45" s="30" t="s">
        <v>35</v>
      </c>
      <c r="F45" s="31">
        <v>1.1317164714104357</v>
      </c>
      <c r="G45" s="31">
        <v>7133.478149632092</v>
      </c>
      <c r="H45" s="32" t="s">
        <v>35</v>
      </c>
      <c r="I45" s="33" t="s">
        <v>35</v>
      </c>
      <c r="J45" s="32" t="s">
        <v>35</v>
      </c>
      <c r="K45" s="33" t="s">
        <v>35</v>
      </c>
      <c r="L45" s="32">
        <v>2.1057799468035238E-2</v>
      </c>
      <c r="M45" s="33" t="s">
        <v>35</v>
      </c>
      <c r="N45" s="32">
        <v>3.6458415745649585E-2</v>
      </c>
      <c r="O45" s="33" t="s">
        <v>35</v>
      </c>
      <c r="P45" s="32">
        <v>0.7813367469284408</v>
      </c>
      <c r="Q45" s="33">
        <v>7669.3780656104873</v>
      </c>
    </row>
    <row r="46" spans="1:17" ht="11.25" customHeight="1" x14ac:dyDescent="0.25">
      <c r="A46" s="27">
        <v>40</v>
      </c>
      <c r="B46" s="28" t="s">
        <v>131</v>
      </c>
      <c r="C46" s="28" t="s">
        <v>99</v>
      </c>
      <c r="D46" s="29">
        <v>1.2748316344617098E-2</v>
      </c>
      <c r="E46" s="30" t="s">
        <v>35</v>
      </c>
      <c r="F46" s="31">
        <v>1.0319950905962771</v>
      </c>
      <c r="G46" s="31">
        <v>6516.9548693714742</v>
      </c>
      <c r="H46" s="32" t="s">
        <v>35</v>
      </c>
      <c r="I46" s="33" t="s">
        <v>35</v>
      </c>
      <c r="J46" s="32" t="s">
        <v>35</v>
      </c>
      <c r="K46" s="33" t="s">
        <v>35</v>
      </c>
      <c r="L46" s="32" t="s">
        <v>35</v>
      </c>
      <c r="M46" s="33" t="s">
        <v>35</v>
      </c>
      <c r="N46" s="32">
        <v>1.4044132978548684E-2</v>
      </c>
      <c r="O46" s="33" t="s">
        <v>35</v>
      </c>
      <c r="P46" s="32">
        <v>0.87019527801701868</v>
      </c>
      <c r="Q46" s="33">
        <v>8527.2895254688301</v>
      </c>
    </row>
    <row r="47" spans="1:17" ht="11.25" customHeight="1" x14ac:dyDescent="0.25">
      <c r="A47" s="27">
        <v>41</v>
      </c>
      <c r="B47" s="28" t="s">
        <v>132</v>
      </c>
      <c r="C47" s="28" t="s">
        <v>99</v>
      </c>
      <c r="D47" s="29">
        <v>1.2919733006953416E-2</v>
      </c>
      <c r="E47" s="30" t="s">
        <v>35</v>
      </c>
      <c r="F47" s="31">
        <v>0.99157682495066113</v>
      </c>
      <c r="G47" s="31">
        <v>6266.8042636745377</v>
      </c>
      <c r="H47" s="32" t="s">
        <v>35</v>
      </c>
      <c r="I47" s="33" t="s">
        <v>35</v>
      </c>
      <c r="J47" s="32" t="s">
        <v>35</v>
      </c>
      <c r="K47" s="33" t="s">
        <v>35</v>
      </c>
      <c r="L47" s="32" t="s">
        <v>35</v>
      </c>
      <c r="M47" s="33" t="s">
        <v>35</v>
      </c>
      <c r="N47" s="32">
        <v>1.766033288719579E-2</v>
      </c>
      <c r="O47" s="33" t="s">
        <v>35</v>
      </c>
      <c r="P47" s="32">
        <v>0.77865308032956837</v>
      </c>
      <c r="Q47" s="33">
        <v>7643.4369818322812</v>
      </c>
    </row>
    <row r="48" spans="1:17" ht="11.25" customHeight="1" x14ac:dyDescent="0.25">
      <c r="A48" s="27">
        <v>42</v>
      </c>
      <c r="B48" s="28" t="s">
        <v>133</v>
      </c>
      <c r="C48" s="28" t="s">
        <v>99</v>
      </c>
      <c r="D48" s="29">
        <v>1.2893022042715911E-2</v>
      </c>
      <c r="E48" s="30" t="s">
        <v>35</v>
      </c>
      <c r="F48" s="31">
        <v>1.1736607751753942</v>
      </c>
      <c r="G48" s="31">
        <v>7392.5184009433533</v>
      </c>
      <c r="H48" s="32" t="s">
        <v>35</v>
      </c>
      <c r="I48" s="33" t="s">
        <v>35</v>
      </c>
      <c r="J48" s="32" t="s">
        <v>35</v>
      </c>
      <c r="K48" s="33" t="s">
        <v>35</v>
      </c>
      <c r="L48" s="32">
        <v>4.4033372276205364E-3</v>
      </c>
      <c r="M48" s="33" t="s">
        <v>35</v>
      </c>
      <c r="N48" s="32">
        <v>1.4092182977334848E-2</v>
      </c>
      <c r="O48" s="33" t="s">
        <v>35</v>
      </c>
      <c r="P48" s="32">
        <v>0.78860641341145976</v>
      </c>
      <c r="Q48" s="33">
        <v>7739.6396315791935</v>
      </c>
    </row>
    <row r="49" spans="1:17" ht="11.25" customHeight="1" x14ac:dyDescent="0.25">
      <c r="A49" s="27">
        <v>43</v>
      </c>
      <c r="B49" s="28" t="s">
        <v>134</v>
      </c>
      <c r="C49" s="28" t="s">
        <v>99</v>
      </c>
      <c r="D49" s="29">
        <v>9.6078664239515367E-3</v>
      </c>
      <c r="E49" s="30" t="s">
        <v>35</v>
      </c>
      <c r="F49" s="31">
        <v>1.0158215410048568</v>
      </c>
      <c r="G49" s="31">
        <v>6416.874459180719</v>
      </c>
      <c r="H49" s="32" t="s">
        <v>35</v>
      </c>
      <c r="I49" s="33" t="s">
        <v>35</v>
      </c>
      <c r="J49" s="32" t="s">
        <v>35</v>
      </c>
      <c r="K49" s="33" t="s">
        <v>35</v>
      </c>
      <c r="L49" s="32" t="s">
        <v>35</v>
      </c>
      <c r="M49" s="33" t="s">
        <v>35</v>
      </c>
      <c r="N49" s="32">
        <v>1.6548516248615988E-2</v>
      </c>
      <c r="O49" s="33" t="s">
        <v>35</v>
      </c>
      <c r="P49" s="32">
        <v>0.18438259534210388</v>
      </c>
      <c r="Q49" s="33">
        <v>1853.741275971008</v>
      </c>
    </row>
    <row r="50" spans="1:17" ht="11.25" customHeight="1" x14ac:dyDescent="0.25">
      <c r="A50" s="27">
        <v>44</v>
      </c>
      <c r="B50" s="28" t="s">
        <v>135</v>
      </c>
      <c r="C50" s="28" t="s">
        <v>99</v>
      </c>
      <c r="D50" s="29">
        <v>1.46250996305389E-2</v>
      </c>
      <c r="E50" s="30" t="s">
        <v>35</v>
      </c>
      <c r="F50" s="31">
        <v>0.99383070822705777</v>
      </c>
      <c r="G50" s="31">
        <v>6280.7577100976714</v>
      </c>
      <c r="H50" s="32" t="s">
        <v>35</v>
      </c>
      <c r="I50" s="33" t="s">
        <v>35</v>
      </c>
      <c r="J50" s="32" t="s">
        <v>35</v>
      </c>
      <c r="K50" s="33" t="s">
        <v>35</v>
      </c>
      <c r="L50" s="32" t="s">
        <v>35</v>
      </c>
      <c r="M50" s="33" t="s">
        <v>35</v>
      </c>
      <c r="N50" s="32">
        <v>1.7299016229656749E-2</v>
      </c>
      <c r="O50" s="33" t="s">
        <v>35</v>
      </c>
      <c r="P50" s="32">
        <v>0.6063688846818327</v>
      </c>
      <c r="Q50" s="33">
        <v>5974.2817057003786</v>
      </c>
    </row>
    <row r="51" spans="1:17" ht="11.25" customHeight="1" x14ac:dyDescent="0.25">
      <c r="A51" s="27">
        <v>45</v>
      </c>
      <c r="B51" s="28" t="s">
        <v>136</v>
      </c>
      <c r="C51" s="28" t="s">
        <v>99</v>
      </c>
      <c r="D51" s="29">
        <v>1.6925932905748287E-2</v>
      </c>
      <c r="E51" s="30" t="s">
        <v>35</v>
      </c>
      <c r="F51" s="31">
        <v>1.0009088747149149</v>
      </c>
      <c r="G51" s="31">
        <v>6324.5744413409602</v>
      </c>
      <c r="H51" s="32" t="s">
        <v>35</v>
      </c>
      <c r="I51" s="33" t="s">
        <v>35</v>
      </c>
      <c r="J51" s="32" t="s">
        <v>35</v>
      </c>
      <c r="K51" s="33" t="s">
        <v>35</v>
      </c>
      <c r="L51" s="32" t="s">
        <v>35</v>
      </c>
      <c r="M51" s="33" t="s">
        <v>35</v>
      </c>
      <c r="N51" s="32">
        <v>1.4743332960885414E-2</v>
      </c>
      <c r="O51" s="33" t="s">
        <v>35</v>
      </c>
      <c r="P51" s="32">
        <v>0.3962441733233632</v>
      </c>
      <c r="Q51" s="33">
        <v>3928.2610688415666</v>
      </c>
    </row>
    <row r="52" spans="1:17" ht="11.25" customHeight="1" x14ac:dyDescent="0.25">
      <c r="A52" s="27">
        <v>46</v>
      </c>
      <c r="B52" s="28" t="s">
        <v>137</v>
      </c>
      <c r="C52" s="28" t="s">
        <v>99</v>
      </c>
      <c r="D52" s="29">
        <v>1.9909566163708717E-2</v>
      </c>
      <c r="E52" s="30" t="s">
        <v>35</v>
      </c>
      <c r="F52" s="31">
        <v>1.6368505919830081</v>
      </c>
      <c r="G52" s="31">
        <v>10242.220308174827</v>
      </c>
      <c r="H52" s="32" t="s">
        <v>35</v>
      </c>
      <c r="I52" s="33" t="s">
        <v>35</v>
      </c>
      <c r="J52" s="32" t="s">
        <v>35</v>
      </c>
      <c r="K52" s="33" t="s">
        <v>35</v>
      </c>
      <c r="L52" s="32">
        <v>4.1328733071295367E-3</v>
      </c>
      <c r="M52" s="33" t="s">
        <v>35</v>
      </c>
      <c r="N52" s="32">
        <v>1.987646616454488E-2</v>
      </c>
      <c r="O52" s="33" t="s">
        <v>35</v>
      </c>
      <c r="P52" s="32">
        <v>0.52732575334529774</v>
      </c>
      <c r="Q52" s="33">
        <v>5205.9557452434492</v>
      </c>
    </row>
    <row r="53" spans="1:17" ht="11.25" customHeight="1" x14ac:dyDescent="0.25">
      <c r="A53" s="27">
        <v>47</v>
      </c>
      <c r="B53" s="28" t="s">
        <v>138</v>
      </c>
      <c r="C53" s="28" t="s">
        <v>99</v>
      </c>
      <c r="D53" s="29">
        <v>2.6151816006016206E-2</v>
      </c>
      <c r="E53" s="30" t="s">
        <v>35</v>
      </c>
      <c r="F53" s="31">
        <v>0.81812461266576675</v>
      </c>
      <c r="G53" s="31">
        <v>5191.5472771997001</v>
      </c>
      <c r="H53" s="32" t="s">
        <v>35</v>
      </c>
      <c r="I53" s="33" t="s">
        <v>35</v>
      </c>
      <c r="J53" s="32" t="s">
        <v>35</v>
      </c>
      <c r="K53" s="33" t="s">
        <v>35</v>
      </c>
      <c r="L53" s="32">
        <v>5.1952599462760773E-3</v>
      </c>
      <c r="M53" s="33" t="s">
        <v>35</v>
      </c>
      <c r="N53" s="32" t="s">
        <v>35</v>
      </c>
      <c r="O53" s="33" t="s">
        <v>35</v>
      </c>
      <c r="P53" s="32">
        <v>8.4275781204348046E-2</v>
      </c>
      <c r="Q53" s="33">
        <v>869.40469922202692</v>
      </c>
    </row>
    <row r="54" spans="1:17" ht="11.25" customHeight="1" x14ac:dyDescent="0.25">
      <c r="A54" s="27">
        <v>48</v>
      </c>
      <c r="B54" s="28" t="s">
        <v>139</v>
      </c>
      <c r="C54" s="28" t="s">
        <v>99</v>
      </c>
      <c r="D54" s="29">
        <v>1.6121882926060309E-2</v>
      </c>
      <c r="E54" s="30" t="s">
        <v>35</v>
      </c>
      <c r="F54" s="31">
        <v>1.0090910411748806</v>
      </c>
      <c r="G54" s="31">
        <v>6375.2194964295941</v>
      </c>
      <c r="H54" s="32" t="s">
        <v>35</v>
      </c>
      <c r="I54" s="33" t="s">
        <v>35</v>
      </c>
      <c r="J54" s="32" t="s">
        <v>35</v>
      </c>
      <c r="K54" s="33" t="s">
        <v>35</v>
      </c>
      <c r="L54" s="32" t="s">
        <v>35</v>
      </c>
      <c r="M54" s="33" t="s">
        <v>35</v>
      </c>
      <c r="N54" s="32">
        <v>2.1260566129579571E-2</v>
      </c>
      <c r="O54" s="33" t="s">
        <v>35</v>
      </c>
      <c r="P54" s="32">
        <v>0.13720192986732085</v>
      </c>
      <c r="Q54" s="33">
        <v>1390.1507122276071</v>
      </c>
    </row>
    <row r="55" spans="1:17" ht="11.25" customHeight="1" x14ac:dyDescent="0.25">
      <c r="A55" s="27">
        <v>49</v>
      </c>
      <c r="B55" s="28" t="s">
        <v>140</v>
      </c>
      <c r="C55" s="28" t="s">
        <v>99</v>
      </c>
      <c r="D55" s="29">
        <v>2.2338750296684289E-2</v>
      </c>
      <c r="E55" s="30" t="s">
        <v>35</v>
      </c>
      <c r="F55" s="31">
        <v>1.062512006492023</v>
      </c>
      <c r="G55" s="31">
        <v>6705.7236367160076</v>
      </c>
      <c r="H55" s="32" t="s">
        <v>35</v>
      </c>
      <c r="I55" s="33" t="s">
        <v>35</v>
      </c>
      <c r="J55" s="32" t="s">
        <v>35</v>
      </c>
      <c r="K55" s="33" t="s">
        <v>35</v>
      </c>
      <c r="L55" s="32">
        <v>5.1734634421616073E-3</v>
      </c>
      <c r="M55" s="33" t="s">
        <v>35</v>
      </c>
      <c r="N55" s="32">
        <v>1.74831495583385E-2</v>
      </c>
      <c r="O55" s="33" t="s">
        <v>35</v>
      </c>
      <c r="P55" s="32">
        <v>0.1880560952493032</v>
      </c>
      <c r="Q55" s="33">
        <v>1889.8119151074729</v>
      </c>
    </row>
    <row r="56" spans="1:17" ht="11.25" customHeight="1" x14ac:dyDescent="0.25">
      <c r="A56" s="27">
        <v>50</v>
      </c>
      <c r="B56" s="28" t="s">
        <v>141</v>
      </c>
      <c r="C56" s="28" t="s">
        <v>99</v>
      </c>
      <c r="D56" s="29">
        <v>1.6513025333240831E-2</v>
      </c>
      <c r="E56" s="30" t="s">
        <v>35</v>
      </c>
      <c r="F56" s="31">
        <v>1.0298113888346974</v>
      </c>
      <c r="G56" s="31">
        <v>6503.4437656930213</v>
      </c>
      <c r="H56" s="32" t="s">
        <v>35</v>
      </c>
      <c r="I56" s="33" t="s">
        <v>35</v>
      </c>
      <c r="J56" s="32" t="s">
        <v>35</v>
      </c>
      <c r="K56" s="33" t="s">
        <v>35</v>
      </c>
      <c r="L56" s="32" t="s">
        <v>35</v>
      </c>
      <c r="M56" s="33" t="s">
        <v>35</v>
      </c>
      <c r="N56" s="32">
        <v>1.7169149566270778E-2</v>
      </c>
      <c r="O56" s="33" t="s">
        <v>35</v>
      </c>
      <c r="P56" s="32">
        <v>0.61137015122215776</v>
      </c>
      <c r="Q56" s="33">
        <v>6022.8420300971648</v>
      </c>
    </row>
    <row r="57" spans="1:17" ht="11.25" customHeight="1" x14ac:dyDescent="0.25">
      <c r="A57" s="27">
        <v>51</v>
      </c>
      <c r="B57" s="28" t="s">
        <v>142</v>
      </c>
      <c r="C57" s="28" t="s">
        <v>99</v>
      </c>
      <c r="D57" s="29">
        <v>2.2470466099014923E-2</v>
      </c>
      <c r="E57" s="30" t="s">
        <v>35</v>
      </c>
      <c r="F57" s="31">
        <v>1.0672284063728756</v>
      </c>
      <c r="G57" s="31">
        <v>6734.8901011497037</v>
      </c>
      <c r="H57" s="32" t="s">
        <v>35</v>
      </c>
      <c r="I57" s="33" t="s">
        <v>35</v>
      </c>
      <c r="J57" s="32" t="s">
        <v>35</v>
      </c>
      <c r="K57" s="33" t="s">
        <v>35</v>
      </c>
      <c r="L57" s="32">
        <v>6.2588476373026652E-3</v>
      </c>
      <c r="M57" s="33" t="s">
        <v>35</v>
      </c>
      <c r="N57" s="32">
        <v>1.7352732894966416E-2</v>
      </c>
      <c r="O57" s="33" t="s">
        <v>35</v>
      </c>
      <c r="P57" s="32">
        <v>0.19161059515950954</v>
      </c>
      <c r="Q57" s="33">
        <v>1924.710690179634</v>
      </c>
    </row>
    <row r="58" spans="1:17" ht="11.25" customHeight="1" x14ac:dyDescent="0.25">
      <c r="A58" s="27">
        <v>52</v>
      </c>
      <c r="B58" s="28" t="s">
        <v>38</v>
      </c>
      <c r="C58" s="28" t="s">
        <v>99</v>
      </c>
      <c r="D58" s="29" t="s">
        <v>35</v>
      </c>
      <c r="E58" s="30" t="s">
        <v>35</v>
      </c>
      <c r="F58" s="31">
        <v>1.13793987125322</v>
      </c>
      <c r="G58" s="31">
        <v>7171.9231228265644</v>
      </c>
      <c r="H58" s="32" t="s">
        <v>35</v>
      </c>
      <c r="I58" s="33" t="s">
        <v>35</v>
      </c>
      <c r="J58" s="32" t="s">
        <v>35</v>
      </c>
      <c r="K58" s="33" t="s">
        <v>35</v>
      </c>
      <c r="L58" s="32" t="s">
        <v>35</v>
      </c>
      <c r="M58" s="33" t="s">
        <v>35</v>
      </c>
      <c r="N58" s="32" t="s">
        <v>35</v>
      </c>
      <c r="O58" s="33" t="s">
        <v>35</v>
      </c>
      <c r="P58" s="32">
        <v>0.78433981351924309</v>
      </c>
      <c r="Q58" s="33">
        <v>7698.4044134954102</v>
      </c>
    </row>
    <row r="59" spans="1:17" ht="11.25" customHeight="1" x14ac:dyDescent="0.25">
      <c r="A59" s="27">
        <v>53</v>
      </c>
      <c r="B59" s="28" t="s">
        <v>143</v>
      </c>
      <c r="C59" s="28" t="s">
        <v>99</v>
      </c>
      <c r="D59" s="29">
        <v>1.5365199611842403E-2</v>
      </c>
      <c r="E59" s="30" t="s">
        <v>35</v>
      </c>
      <c r="F59" s="31">
        <v>0.84932944521079934</v>
      </c>
      <c r="G59" s="31">
        <v>5385.2011648622083</v>
      </c>
      <c r="H59" s="32" t="s">
        <v>35</v>
      </c>
      <c r="I59" s="33" t="s">
        <v>35</v>
      </c>
      <c r="J59" s="32" t="s">
        <v>35</v>
      </c>
      <c r="K59" s="33" t="s">
        <v>35</v>
      </c>
      <c r="L59" s="32" t="s">
        <v>35</v>
      </c>
      <c r="M59" s="33" t="s">
        <v>35</v>
      </c>
      <c r="N59" s="32">
        <v>9.363566430123078E-3</v>
      </c>
      <c r="O59" s="33" t="s">
        <v>35</v>
      </c>
      <c r="P59" s="32">
        <v>8.1948564596471721E-2</v>
      </c>
      <c r="Q59" s="33">
        <v>846.48990378592703</v>
      </c>
    </row>
    <row r="60" spans="1:17" ht="11.25" customHeight="1" x14ac:dyDescent="0.25">
      <c r="A60" s="27">
        <v>54</v>
      </c>
      <c r="B60" s="28" t="s">
        <v>144</v>
      </c>
      <c r="C60" s="28" t="s">
        <v>99</v>
      </c>
      <c r="D60" s="29">
        <v>1.3229422600269601E-2</v>
      </c>
      <c r="E60" s="30" t="s">
        <v>35</v>
      </c>
      <c r="F60" s="31">
        <v>1.0321479405924165</v>
      </c>
      <c r="G60" s="31">
        <v>6517.9005733464001</v>
      </c>
      <c r="H60" s="32" t="s">
        <v>35</v>
      </c>
      <c r="I60" s="33" t="s">
        <v>35</v>
      </c>
      <c r="J60" s="32" t="s">
        <v>35</v>
      </c>
      <c r="K60" s="33" t="s">
        <v>35</v>
      </c>
      <c r="L60" s="32" t="s">
        <v>35</v>
      </c>
      <c r="M60" s="33" t="s">
        <v>35</v>
      </c>
      <c r="N60" s="32">
        <v>1.1940733031685052E-2</v>
      </c>
      <c r="O60" s="33" t="s">
        <v>35</v>
      </c>
      <c r="P60" s="32">
        <v>0.18863666190130365</v>
      </c>
      <c r="Q60" s="33">
        <v>1895.512259493396</v>
      </c>
    </row>
    <row r="61" spans="1:17" ht="11.25" customHeight="1" x14ac:dyDescent="0.25">
      <c r="A61" s="27">
        <v>55</v>
      </c>
      <c r="B61" s="28" t="s">
        <v>145</v>
      </c>
      <c r="C61" s="28" t="s">
        <v>99</v>
      </c>
      <c r="D61" s="29">
        <v>1.6076732927200889E-2</v>
      </c>
      <c r="E61" s="30" t="s">
        <v>35</v>
      </c>
      <c r="F61" s="31">
        <v>1.0357448071682192</v>
      </c>
      <c r="G61" s="31">
        <v>6540.1542473915151</v>
      </c>
      <c r="H61" s="32" t="s">
        <v>35</v>
      </c>
      <c r="I61" s="33" t="s">
        <v>35</v>
      </c>
      <c r="J61" s="32" t="s">
        <v>35</v>
      </c>
      <c r="K61" s="33" t="s">
        <v>35</v>
      </c>
      <c r="L61" s="32" t="s">
        <v>35</v>
      </c>
      <c r="M61" s="33" t="s">
        <v>35</v>
      </c>
      <c r="N61" s="32">
        <v>1.8851966190425937E-2</v>
      </c>
      <c r="O61" s="33" t="s">
        <v>35</v>
      </c>
      <c r="P61" s="32">
        <v>0.13501537992255819</v>
      </c>
      <c r="Q61" s="33">
        <v>1368.6517157468786</v>
      </c>
    </row>
    <row r="62" spans="1:17" ht="11.25" customHeight="1" x14ac:dyDescent="0.25">
      <c r="A62" s="27">
        <v>56</v>
      </c>
      <c r="B62" s="28" t="s">
        <v>146</v>
      </c>
      <c r="C62" s="28" t="s">
        <v>99</v>
      </c>
      <c r="D62" s="29">
        <v>1.3771232985442722E-2</v>
      </c>
      <c r="E62" s="30" t="s">
        <v>35</v>
      </c>
      <c r="F62" s="31">
        <v>1.0266273407318782</v>
      </c>
      <c r="G62" s="31">
        <v>6483.7424668854082</v>
      </c>
      <c r="H62" s="32" t="s">
        <v>35</v>
      </c>
      <c r="I62" s="33" t="s">
        <v>35</v>
      </c>
      <c r="J62" s="32" t="s">
        <v>35</v>
      </c>
      <c r="K62" s="33" t="s">
        <v>35</v>
      </c>
      <c r="L62" s="32">
        <v>2.684633265513789E-3</v>
      </c>
      <c r="M62" s="33" t="s">
        <v>35</v>
      </c>
      <c r="N62" s="32">
        <v>1.2767866344123231E-2</v>
      </c>
      <c r="O62" s="33" t="s">
        <v>35</v>
      </c>
      <c r="P62" s="32">
        <v>0.39745072329288311</v>
      </c>
      <c r="Q62" s="33">
        <v>3940.0419391117798</v>
      </c>
    </row>
    <row r="63" spans="1:17" ht="11.25" customHeight="1" x14ac:dyDescent="0.25">
      <c r="A63" s="27">
        <v>57</v>
      </c>
      <c r="B63" s="28" t="s">
        <v>147</v>
      </c>
      <c r="C63" s="28" t="s">
        <v>99</v>
      </c>
      <c r="D63" s="29">
        <v>1.315207970340114E-2</v>
      </c>
      <c r="E63" s="30" t="s">
        <v>35</v>
      </c>
      <c r="F63" s="31">
        <v>1.1454152895135732</v>
      </c>
      <c r="G63" s="31">
        <v>7218.0976271645486</v>
      </c>
      <c r="H63" s="32" t="s">
        <v>35</v>
      </c>
      <c r="I63" s="33" t="s">
        <v>35</v>
      </c>
      <c r="J63" s="32" t="s">
        <v>35</v>
      </c>
      <c r="K63" s="33" t="s">
        <v>35</v>
      </c>
      <c r="L63" s="32" t="s">
        <v>35</v>
      </c>
      <c r="M63" s="33" t="s">
        <v>35</v>
      </c>
      <c r="N63" s="32">
        <v>1.4806299625961403E-2</v>
      </c>
      <c r="O63" s="33" t="s">
        <v>35</v>
      </c>
      <c r="P63" s="32">
        <v>0.88406761099990661</v>
      </c>
      <c r="Q63" s="33">
        <v>8661.0458690160394</v>
      </c>
    </row>
    <row r="64" spans="1:17" ht="11.25" customHeight="1" x14ac:dyDescent="0.25">
      <c r="A64" s="27">
        <v>58</v>
      </c>
      <c r="B64" s="28" t="s">
        <v>148</v>
      </c>
      <c r="C64" s="28" t="s">
        <v>99</v>
      </c>
      <c r="D64" s="29">
        <v>1.3792358572737534E-2</v>
      </c>
      <c r="E64" s="30" t="s">
        <v>35</v>
      </c>
      <c r="F64" s="31">
        <v>1.0297197239870914</v>
      </c>
      <c r="G64" s="31">
        <v>6502.8766027587762</v>
      </c>
      <c r="H64" s="32" t="s">
        <v>35</v>
      </c>
      <c r="I64" s="33" t="s">
        <v>35</v>
      </c>
      <c r="J64" s="32" t="s">
        <v>35</v>
      </c>
      <c r="K64" s="33" t="s">
        <v>35</v>
      </c>
      <c r="L64" s="32" t="s">
        <v>35</v>
      </c>
      <c r="M64" s="33" t="s">
        <v>35</v>
      </c>
      <c r="N64" s="32">
        <v>1.3442099660423989E-2</v>
      </c>
      <c r="O64" s="33" t="s">
        <v>35</v>
      </c>
      <c r="P64" s="32">
        <v>0.40065058987871555</v>
      </c>
      <c r="Q64" s="33">
        <v>3971.2839180850356</v>
      </c>
    </row>
    <row r="65" spans="1:17" ht="11.25" customHeight="1" x14ac:dyDescent="0.25">
      <c r="A65" s="27">
        <v>59</v>
      </c>
      <c r="B65" s="28" t="s">
        <v>149</v>
      </c>
      <c r="C65" s="28" t="s">
        <v>99</v>
      </c>
      <c r="D65" s="29">
        <v>1.2751063163886136E-2</v>
      </c>
      <c r="E65" s="30" t="s">
        <v>35</v>
      </c>
      <c r="F65" s="31">
        <v>1.7599019888744685</v>
      </c>
      <c r="G65" s="31">
        <v>10995.953810922505</v>
      </c>
      <c r="H65" s="32" t="s">
        <v>35</v>
      </c>
      <c r="I65" s="33" t="s">
        <v>35</v>
      </c>
      <c r="J65" s="32" t="s">
        <v>35</v>
      </c>
      <c r="K65" s="33" t="s">
        <v>35</v>
      </c>
      <c r="L65" s="32" t="s">
        <v>35</v>
      </c>
      <c r="M65" s="33" t="s">
        <v>35</v>
      </c>
      <c r="N65" s="32">
        <v>1.70919329015548E-2</v>
      </c>
      <c r="O65" s="33" t="s">
        <v>35</v>
      </c>
      <c r="P65" s="32">
        <v>1.2898497340823181</v>
      </c>
      <c r="Q65" s="33">
        <v>12552.551569053641</v>
      </c>
    </row>
    <row r="66" spans="1:17" ht="11.25" customHeight="1" x14ac:dyDescent="0.25">
      <c r="A66" s="27">
        <v>60</v>
      </c>
      <c r="B66" s="28" t="s">
        <v>150</v>
      </c>
      <c r="C66" s="28" t="s">
        <v>99</v>
      </c>
      <c r="D66" s="29" t="s">
        <v>35</v>
      </c>
      <c r="E66" s="30" t="s">
        <v>35</v>
      </c>
      <c r="F66" s="31">
        <v>1.0341157523615304E-2</v>
      </c>
      <c r="G66" s="31">
        <v>145.9265583776822</v>
      </c>
      <c r="H66" s="32" t="s">
        <v>35</v>
      </c>
      <c r="I66" s="33" t="s">
        <v>35</v>
      </c>
      <c r="J66" s="32" t="s">
        <v>35</v>
      </c>
      <c r="K66" s="33" t="s">
        <v>35</v>
      </c>
      <c r="L66" s="32" t="s">
        <v>35</v>
      </c>
      <c r="M66" s="33" t="s">
        <v>35</v>
      </c>
      <c r="N66" s="32" t="s">
        <v>35</v>
      </c>
      <c r="O66" s="33" t="s">
        <v>35</v>
      </c>
      <c r="P66" s="32">
        <v>2.3305400644849317</v>
      </c>
      <c r="Q66" s="33">
        <v>22353.745979758995</v>
      </c>
    </row>
    <row r="67" spans="1:17" ht="11.25" customHeight="1" x14ac:dyDescent="0.25">
      <c r="A67" s="27">
        <v>61</v>
      </c>
      <c r="B67" s="28" t="s">
        <v>151</v>
      </c>
      <c r="C67" s="28" t="s">
        <v>99</v>
      </c>
      <c r="D67" s="29" t="s">
        <v>35</v>
      </c>
      <c r="E67" s="30" t="s">
        <v>35</v>
      </c>
      <c r="F67" s="31">
        <v>5.3438165316705031E-3</v>
      </c>
      <c r="G67" s="31">
        <v>114.51393126139823</v>
      </c>
      <c r="H67" s="32" t="s">
        <v>35</v>
      </c>
      <c r="I67" s="33" t="s">
        <v>35</v>
      </c>
      <c r="J67" s="32" t="s">
        <v>35</v>
      </c>
      <c r="K67" s="33" t="s">
        <v>35</v>
      </c>
      <c r="L67" s="32" t="s">
        <v>35</v>
      </c>
      <c r="M67" s="33" t="s">
        <v>35</v>
      </c>
      <c r="N67" s="32" t="s">
        <v>35</v>
      </c>
      <c r="O67" s="33" t="s">
        <v>35</v>
      </c>
      <c r="P67" s="32" t="s">
        <v>35</v>
      </c>
      <c r="Q67" s="33" t="s">
        <v>35</v>
      </c>
    </row>
    <row r="68" spans="1:17" ht="11.25" customHeight="1" x14ac:dyDescent="0.25">
      <c r="A68" s="27">
        <v>62</v>
      </c>
      <c r="B68" s="28" t="s">
        <v>152</v>
      </c>
      <c r="C68" s="28" t="s">
        <v>99</v>
      </c>
      <c r="D68" s="29" t="s">
        <v>35</v>
      </c>
      <c r="E68" s="30" t="s">
        <v>35</v>
      </c>
      <c r="F68" s="31">
        <v>6.7474331628788291E-3</v>
      </c>
      <c r="G68" s="31">
        <v>123.33712946296797</v>
      </c>
      <c r="H68" s="32" t="s">
        <v>35</v>
      </c>
      <c r="I68" s="33" t="s">
        <v>35</v>
      </c>
      <c r="J68" s="32" t="s">
        <v>35</v>
      </c>
      <c r="K68" s="33" t="s">
        <v>35</v>
      </c>
      <c r="L68" s="32" t="s">
        <v>35</v>
      </c>
      <c r="M68" s="33" t="s">
        <v>35</v>
      </c>
      <c r="N68" s="32" t="s">
        <v>35</v>
      </c>
      <c r="O68" s="33" t="s">
        <v>35</v>
      </c>
      <c r="P68" s="32" t="s">
        <v>35</v>
      </c>
      <c r="Q68" s="33" t="s">
        <v>35</v>
      </c>
    </row>
    <row r="69" spans="1:17" ht="11.25" customHeight="1" x14ac:dyDescent="0.25">
      <c r="A69" s="27">
        <v>63</v>
      </c>
      <c r="B69" s="28" t="s">
        <v>38</v>
      </c>
      <c r="C69" s="28" t="s">
        <v>99</v>
      </c>
      <c r="D69" s="29" t="s">
        <v>35</v>
      </c>
      <c r="E69" s="30" t="s">
        <v>35</v>
      </c>
      <c r="F69" s="31">
        <v>1.1402133923047966</v>
      </c>
      <c r="G69" s="31">
        <v>7185.9668652080572</v>
      </c>
      <c r="H69" s="32">
        <v>3.8839399018834236E-2</v>
      </c>
      <c r="I69" s="33" t="s">
        <v>35</v>
      </c>
      <c r="J69" s="32" t="s">
        <v>35</v>
      </c>
      <c r="K69" s="33" t="s">
        <v>35</v>
      </c>
      <c r="L69" s="32" t="s">
        <v>35</v>
      </c>
      <c r="M69" s="33" t="s">
        <v>35</v>
      </c>
      <c r="N69" s="32" t="s">
        <v>35</v>
      </c>
      <c r="O69" s="33" t="s">
        <v>35</v>
      </c>
      <c r="P69" s="32">
        <v>0.7912952133435347</v>
      </c>
      <c r="Q69" s="33">
        <v>7765.6236067024875</v>
      </c>
    </row>
  </sheetData>
  <pageMargins left="0.75" right="0.75" top="1" bottom="1" header="0.5" footer="0.5"/>
  <pageSetup orientation="portrait"/>
  <headerFooter alignWithMargins="0">
    <oddHeader>&amp;L&amp;"Microsoft Sans Serif"&amp;08Logged on User: Analytical Lab
Instrument: VT_IC
Sequence: FMI 20240515 Anions &amp;R&amp;"Microsoft Sans Serif"&amp;08Page &amp;P of &amp;N
&amp;D  &amp;T</oddHeader>
    <oddFooter>&amp;L&amp;"Microsoft Sans Serif"&amp;08&amp;F/&amp;A  &amp;R&amp;"Microsoft Sans Serif"&amp;08Chromeleon (c) Dionex 1996-2009
Version 7.2.6.10049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AE7C-F1E7-4802-87C8-A91FC5068EF4}">
  <dimension ref="A1:XFA153"/>
  <sheetViews>
    <sheetView topLeftCell="A106" workbookViewId="0">
      <selection activeCell="Q146" sqref="Q146:Q147"/>
    </sheetView>
  </sheetViews>
  <sheetFormatPr defaultRowHeight="13.2" x14ac:dyDescent="0.25"/>
  <cols>
    <col min="1" max="1" width="13.5546875" customWidth="1"/>
    <col min="2" max="2" width="20.21875" customWidth="1"/>
    <col min="3" max="3" width="15.44140625" customWidth="1"/>
    <col min="4" max="4" width="9.77734375" customWidth="1"/>
    <col min="5" max="5" width="9.44140625" customWidth="1"/>
  </cols>
  <sheetData>
    <row r="1" spans="1:38" ht="15" x14ac:dyDescent="0.25">
      <c r="A1" s="40"/>
      <c r="B1" s="41"/>
      <c r="C1" s="41"/>
      <c r="D1" s="41"/>
      <c r="E1" s="41"/>
      <c r="F1" s="40"/>
      <c r="G1" s="40"/>
      <c r="H1" s="40"/>
      <c r="I1" s="40"/>
      <c r="J1" s="40"/>
      <c r="K1" s="40"/>
      <c r="L1" s="42"/>
      <c r="M1" s="42"/>
      <c r="N1" s="40"/>
      <c r="O1" s="43"/>
      <c r="P1" s="43"/>
      <c r="Q1" s="43"/>
      <c r="R1" s="43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3"/>
      <c r="AE1" s="43"/>
      <c r="AF1" s="43"/>
      <c r="AG1" s="43"/>
      <c r="AH1" s="43"/>
      <c r="AI1" s="43"/>
      <c r="AJ1" s="43"/>
      <c r="AK1" s="43"/>
      <c r="AL1" s="43"/>
    </row>
    <row r="2" spans="1:38" ht="15" x14ac:dyDescent="0.25">
      <c r="A2" s="40"/>
      <c r="B2" s="41"/>
      <c r="C2" s="41"/>
      <c r="D2" s="41"/>
      <c r="E2" s="41"/>
      <c r="F2" s="40"/>
      <c r="G2" s="40"/>
      <c r="H2" s="40"/>
      <c r="I2" s="40"/>
      <c r="J2" s="40"/>
      <c r="K2" s="40"/>
      <c r="L2" s="42"/>
      <c r="M2" s="42"/>
      <c r="N2" s="40"/>
      <c r="O2" s="43"/>
      <c r="P2" s="43"/>
      <c r="Q2" s="43"/>
      <c r="R2" s="43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3"/>
      <c r="AE2" s="43"/>
      <c r="AF2" s="43"/>
      <c r="AG2" s="43"/>
      <c r="AH2" s="43"/>
      <c r="AI2" s="43"/>
      <c r="AJ2" s="43"/>
      <c r="AK2" s="43"/>
      <c r="AL2" s="43"/>
    </row>
    <row r="3" spans="1:38" ht="15" x14ac:dyDescent="0.25">
      <c r="A3" s="40"/>
      <c r="B3" s="41"/>
      <c r="C3" s="41"/>
      <c r="D3" s="41"/>
      <c r="E3" s="41"/>
      <c r="F3" s="40"/>
      <c r="G3" s="40"/>
      <c r="H3" s="40"/>
      <c r="I3" s="40"/>
      <c r="J3" s="40"/>
      <c r="K3" s="40"/>
      <c r="L3" s="42"/>
      <c r="M3" s="42"/>
      <c r="N3" s="40"/>
      <c r="O3" s="43"/>
      <c r="P3" s="43"/>
      <c r="Q3" s="43"/>
      <c r="R3" s="43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3"/>
      <c r="AE3" s="43"/>
      <c r="AF3" s="43"/>
      <c r="AG3" s="43"/>
      <c r="AH3" s="43"/>
      <c r="AI3" s="43"/>
      <c r="AJ3" s="43"/>
      <c r="AK3" s="43"/>
      <c r="AL3" s="43"/>
    </row>
    <row r="4" spans="1:38" ht="15" x14ac:dyDescent="0.25">
      <c r="A4" s="40"/>
      <c r="B4" s="41"/>
      <c r="C4" s="41"/>
      <c r="D4" s="41"/>
      <c r="E4" s="41"/>
      <c r="F4" s="40"/>
      <c r="G4" s="40"/>
      <c r="H4" s="40"/>
      <c r="I4" s="40"/>
      <c r="J4" s="40"/>
      <c r="K4" s="40"/>
      <c r="L4" s="42"/>
      <c r="M4" s="42"/>
      <c r="N4" s="40"/>
      <c r="O4" s="43"/>
      <c r="P4" s="43"/>
      <c r="Q4" s="43"/>
      <c r="R4" s="43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3"/>
      <c r="AE4" s="43"/>
      <c r="AF4" s="43"/>
      <c r="AG4" s="43"/>
      <c r="AH4" s="43"/>
      <c r="AI4" s="43"/>
      <c r="AJ4" s="43"/>
      <c r="AK4" s="43"/>
      <c r="AL4" s="43"/>
    </row>
    <row r="5" spans="1:38" ht="15" x14ac:dyDescent="0.25">
      <c r="A5" s="40"/>
      <c r="B5" s="41"/>
      <c r="C5" s="41"/>
      <c r="D5" s="41"/>
      <c r="E5" s="41"/>
      <c r="F5" s="40"/>
      <c r="G5" s="40"/>
      <c r="H5" s="40"/>
      <c r="I5" s="40"/>
      <c r="J5" s="40"/>
      <c r="K5" s="40"/>
      <c r="L5" s="42"/>
      <c r="M5" s="42"/>
      <c r="N5" s="40"/>
      <c r="O5" s="43"/>
      <c r="P5" s="43"/>
      <c r="Q5" s="43"/>
      <c r="R5" s="43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3"/>
      <c r="AE5" s="43"/>
      <c r="AF5" s="43"/>
      <c r="AG5" s="43"/>
      <c r="AH5" s="43"/>
      <c r="AI5" s="43"/>
      <c r="AJ5" s="43"/>
      <c r="AK5" s="43"/>
      <c r="AL5" s="43"/>
    </row>
    <row r="6" spans="1:38" ht="15" x14ac:dyDescent="0.25">
      <c r="A6" s="40"/>
      <c r="B6" s="41"/>
      <c r="C6" s="41"/>
      <c r="D6" s="41"/>
      <c r="E6" s="41"/>
      <c r="F6" s="40"/>
      <c r="G6" s="40"/>
      <c r="H6" s="40"/>
      <c r="I6" s="40"/>
      <c r="J6" s="40"/>
      <c r="K6" s="40"/>
      <c r="L6" s="42"/>
      <c r="M6" s="42"/>
      <c r="N6" s="40"/>
      <c r="O6" s="43"/>
      <c r="P6" s="43"/>
      <c r="Q6" s="43"/>
      <c r="R6" s="43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3"/>
      <c r="AE6" s="43"/>
      <c r="AF6" s="43"/>
      <c r="AG6" s="43"/>
      <c r="AH6" s="43"/>
      <c r="AI6" s="43"/>
      <c r="AJ6" s="43"/>
      <c r="AK6" s="43"/>
      <c r="AL6" s="43"/>
    </row>
    <row r="7" spans="1:38" ht="15" x14ac:dyDescent="0.25">
      <c r="A7" s="40"/>
      <c r="B7" s="41"/>
      <c r="C7" s="41"/>
      <c r="D7" s="41"/>
      <c r="E7" s="41"/>
      <c r="F7" s="40"/>
      <c r="G7" s="40"/>
      <c r="H7" s="40"/>
      <c r="I7" s="40"/>
      <c r="J7" s="40"/>
      <c r="K7" s="40"/>
      <c r="L7" s="42"/>
      <c r="M7" s="42"/>
      <c r="N7" s="40"/>
      <c r="O7" s="43"/>
      <c r="P7" s="43"/>
      <c r="Q7" s="43"/>
      <c r="R7" s="43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3"/>
      <c r="AE7" s="43"/>
      <c r="AF7" s="43"/>
      <c r="AG7" s="43"/>
      <c r="AH7" s="43"/>
      <c r="AI7" s="43"/>
      <c r="AJ7" s="43"/>
      <c r="AK7" s="43"/>
      <c r="AL7" s="43"/>
    </row>
    <row r="8" spans="1:38" ht="15" x14ac:dyDescent="0.25">
      <c r="A8" s="40"/>
      <c r="B8" s="41"/>
      <c r="C8" s="41"/>
      <c r="D8" s="41"/>
      <c r="E8" s="41"/>
      <c r="F8" s="40"/>
      <c r="G8" s="40"/>
      <c r="H8" s="40"/>
      <c r="I8" s="40"/>
      <c r="J8" s="40"/>
      <c r="K8" s="40"/>
      <c r="L8" s="42"/>
      <c r="M8" s="42"/>
      <c r="N8" s="40"/>
      <c r="O8" s="43"/>
      <c r="P8" s="43"/>
      <c r="Q8" s="43"/>
      <c r="R8" s="43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3"/>
      <c r="AE8" s="43"/>
      <c r="AF8" s="43"/>
      <c r="AG8" s="43"/>
      <c r="AH8" s="43"/>
      <c r="AI8" s="43"/>
      <c r="AJ8" s="43"/>
      <c r="AK8" s="43"/>
      <c r="AL8" s="43"/>
    </row>
    <row r="9" spans="1:38" ht="15" x14ac:dyDescent="0.25">
      <c r="A9" s="40"/>
      <c r="B9" s="41"/>
      <c r="C9" s="41"/>
      <c r="D9" s="41"/>
      <c r="E9" s="41"/>
      <c r="F9" s="40"/>
      <c r="G9" s="40"/>
      <c r="H9" s="40"/>
      <c r="I9" s="40"/>
      <c r="J9" s="40"/>
      <c r="K9" s="40"/>
      <c r="L9" s="42"/>
      <c r="M9" s="42"/>
      <c r="N9" s="40"/>
      <c r="O9" s="43"/>
      <c r="P9" s="43"/>
      <c r="Q9" s="43"/>
      <c r="R9" s="43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3"/>
      <c r="AE9" s="43"/>
      <c r="AF9" s="43"/>
      <c r="AG9" s="43"/>
      <c r="AH9" s="43"/>
      <c r="AI9" s="43"/>
      <c r="AJ9" s="43"/>
      <c r="AK9" s="43"/>
      <c r="AL9" s="43"/>
    </row>
    <row r="10" spans="1:38" ht="15" x14ac:dyDescent="0.25">
      <c r="A10" s="40"/>
      <c r="B10" s="41"/>
      <c r="C10" s="41"/>
      <c r="D10" s="41"/>
      <c r="E10" s="41"/>
      <c r="F10" s="40"/>
      <c r="G10" s="40"/>
      <c r="H10" s="40"/>
      <c r="I10" s="40"/>
      <c r="J10" s="40"/>
      <c r="K10" s="40"/>
      <c r="L10" s="42"/>
      <c r="M10" s="42"/>
      <c r="N10" s="40"/>
      <c r="O10" s="43"/>
      <c r="P10" s="43"/>
      <c r="Q10" s="43"/>
      <c r="R10" s="43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3"/>
      <c r="AE10" s="43"/>
      <c r="AF10" s="43"/>
      <c r="AG10" s="43"/>
      <c r="AH10" s="43"/>
      <c r="AI10" s="43"/>
      <c r="AJ10" s="43"/>
      <c r="AK10" s="43"/>
      <c r="AL10" s="43"/>
    </row>
    <row r="11" spans="1:38" ht="15" x14ac:dyDescent="0.25">
      <c r="A11" s="40"/>
      <c r="B11" s="41"/>
      <c r="C11" s="41"/>
      <c r="D11" s="41"/>
      <c r="E11" s="41"/>
      <c r="F11" s="40"/>
      <c r="G11" s="40"/>
      <c r="H11" s="40"/>
      <c r="I11" s="40"/>
      <c r="J11" s="40"/>
      <c r="K11" s="40"/>
      <c r="L11" s="42"/>
      <c r="M11" s="42"/>
      <c r="N11" s="40"/>
      <c r="O11" s="43"/>
      <c r="P11" s="43"/>
      <c r="Q11" s="43"/>
      <c r="R11" s="43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3"/>
      <c r="AE11" s="43"/>
      <c r="AF11" s="43"/>
      <c r="AG11" s="43"/>
      <c r="AH11" s="43"/>
      <c r="AI11" s="43"/>
      <c r="AJ11" s="43"/>
      <c r="AK11" s="43"/>
      <c r="AL11" s="43"/>
    </row>
    <row r="12" spans="1:38" ht="15" x14ac:dyDescent="0.25">
      <c r="A12" s="40"/>
      <c r="B12" s="41"/>
      <c r="C12" s="41"/>
      <c r="D12" s="41"/>
      <c r="E12" s="41"/>
      <c r="F12" s="40"/>
      <c r="G12" s="40"/>
      <c r="H12" s="40"/>
      <c r="I12" s="40"/>
      <c r="J12" s="40"/>
      <c r="K12" s="40"/>
      <c r="L12" s="42"/>
      <c r="M12" s="42"/>
      <c r="N12" s="40"/>
      <c r="O12" s="43"/>
      <c r="P12" s="43"/>
      <c r="Q12" s="43"/>
      <c r="R12" s="43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3"/>
      <c r="AE12" s="43"/>
      <c r="AF12" s="43"/>
      <c r="AG12" s="43"/>
      <c r="AH12" s="43"/>
      <c r="AI12" s="43"/>
      <c r="AJ12" s="43"/>
      <c r="AK12" s="43"/>
      <c r="AL12" s="43"/>
    </row>
    <row r="13" spans="1:38" ht="15" x14ac:dyDescent="0.25">
      <c r="A13" s="40"/>
      <c r="B13" s="41"/>
      <c r="C13" s="41"/>
      <c r="D13" s="41"/>
      <c r="E13" s="41"/>
      <c r="F13" s="40"/>
      <c r="G13" s="40"/>
      <c r="H13" s="40"/>
      <c r="I13" s="40"/>
      <c r="J13" s="40"/>
      <c r="K13" s="40"/>
      <c r="L13" s="42"/>
      <c r="M13" s="42"/>
      <c r="N13" s="40"/>
      <c r="O13" s="43"/>
      <c r="P13" s="43"/>
      <c r="Q13" s="43"/>
      <c r="R13" s="43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ht="15" x14ac:dyDescent="0.25">
      <c r="A14" s="40"/>
      <c r="B14" s="41"/>
      <c r="C14" s="41"/>
      <c r="D14" s="41"/>
      <c r="E14" s="41"/>
      <c r="F14" s="40"/>
      <c r="G14" s="40"/>
      <c r="H14" s="40"/>
      <c r="I14" s="40"/>
      <c r="J14" s="40"/>
      <c r="K14" s="40"/>
      <c r="L14" s="42"/>
      <c r="M14" s="42"/>
      <c r="N14" s="40"/>
      <c r="O14" s="43"/>
      <c r="P14" s="43"/>
      <c r="Q14" s="43"/>
      <c r="R14" s="43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3"/>
      <c r="AE14" s="43"/>
      <c r="AF14" s="43"/>
      <c r="AG14" s="43"/>
      <c r="AH14" s="43"/>
      <c r="AI14" s="43"/>
      <c r="AJ14" s="43"/>
      <c r="AK14" s="43"/>
      <c r="AL14" s="43"/>
    </row>
    <row r="15" spans="1:38" ht="15" x14ac:dyDescent="0.25">
      <c r="A15" s="40"/>
      <c r="B15" s="41"/>
      <c r="C15" s="41"/>
      <c r="D15" s="41"/>
      <c r="E15" s="41"/>
      <c r="F15" s="40"/>
      <c r="G15" s="40"/>
      <c r="H15" s="40"/>
      <c r="I15" s="40"/>
      <c r="J15" s="40"/>
      <c r="K15" s="40"/>
      <c r="L15" s="42"/>
      <c r="M15" s="42"/>
      <c r="N15" s="40"/>
      <c r="O15" s="43"/>
      <c r="P15" s="43"/>
      <c r="Q15" s="43"/>
      <c r="R15" s="43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3"/>
      <c r="AE15" s="43"/>
      <c r="AF15" s="43"/>
      <c r="AG15" s="43"/>
      <c r="AH15" s="43"/>
      <c r="AI15" s="43"/>
      <c r="AJ15" s="43"/>
      <c r="AK15" s="43"/>
      <c r="AL15" s="43"/>
    </row>
    <row r="16" spans="1:38" ht="15" x14ac:dyDescent="0.25">
      <c r="A16" s="40"/>
      <c r="B16" s="41"/>
      <c r="C16" s="41"/>
      <c r="D16" s="41"/>
      <c r="E16" s="41"/>
      <c r="F16" s="40"/>
      <c r="G16" s="40"/>
      <c r="H16" s="40"/>
      <c r="I16" s="40"/>
      <c r="J16" s="40"/>
      <c r="K16" s="40"/>
      <c r="L16" s="42"/>
      <c r="M16" s="42"/>
      <c r="N16" s="40"/>
      <c r="O16" s="43"/>
      <c r="P16" s="43"/>
      <c r="Q16" s="43"/>
      <c r="R16" s="43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3"/>
      <c r="AE16" s="43"/>
      <c r="AF16" s="43"/>
      <c r="AG16" s="43"/>
      <c r="AH16" s="43"/>
      <c r="AI16" s="43"/>
      <c r="AJ16" s="43"/>
      <c r="AK16" s="43"/>
      <c r="AL16" s="43"/>
    </row>
    <row r="17" spans="1:38" s="1" customFormat="1" ht="13.8" thickBot="1" x14ac:dyDescent="0.3">
      <c r="A17" s="43"/>
      <c r="B17" s="44"/>
      <c r="C17" s="44"/>
      <c r="D17" s="44"/>
      <c r="E17" s="44"/>
      <c r="F17" s="43"/>
      <c r="G17" s="43"/>
      <c r="H17" s="43"/>
      <c r="I17" s="43"/>
      <c r="J17" s="43"/>
      <c r="K17" s="43"/>
      <c r="L17" s="45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</row>
    <row r="18" spans="1:38" ht="28.8" x14ac:dyDescent="0.3">
      <c r="A18" s="46" t="s">
        <v>1</v>
      </c>
      <c r="B18" s="47" t="s">
        <v>2</v>
      </c>
      <c r="C18" s="47" t="s">
        <v>2</v>
      </c>
      <c r="D18" s="7" t="s">
        <v>3</v>
      </c>
      <c r="E18" s="7" t="s">
        <v>4</v>
      </c>
      <c r="F18" s="48" t="s">
        <v>3</v>
      </c>
      <c r="G18" s="49" t="s">
        <v>4</v>
      </c>
      <c r="H18" s="12" t="s">
        <v>3</v>
      </c>
      <c r="I18" s="12" t="s">
        <v>4</v>
      </c>
      <c r="J18" s="12" t="s">
        <v>3</v>
      </c>
      <c r="K18" s="12" t="s">
        <v>4</v>
      </c>
      <c r="L18" s="12" t="s">
        <v>3</v>
      </c>
      <c r="M18" s="12" t="s">
        <v>4</v>
      </c>
      <c r="N18" s="12" t="s">
        <v>3</v>
      </c>
      <c r="O18" s="12" t="s">
        <v>4</v>
      </c>
      <c r="P18" s="12" t="s">
        <v>3</v>
      </c>
      <c r="Q18" s="12" t="s">
        <v>4</v>
      </c>
      <c r="R18" s="40"/>
      <c r="S18" s="132" t="s">
        <v>39</v>
      </c>
      <c r="T18" s="40"/>
      <c r="U18" s="40"/>
      <c r="V18" s="40"/>
      <c r="W18" s="40"/>
      <c r="X18" s="40"/>
      <c r="Y18" s="40"/>
      <c r="Z18" s="43"/>
      <c r="AA18" s="43"/>
      <c r="AB18" s="43"/>
      <c r="AC18" s="43"/>
      <c r="AD18" s="43"/>
      <c r="AE18" s="43"/>
      <c r="AF18" s="43"/>
      <c r="AG18" s="43"/>
      <c r="AH18" s="43"/>
    </row>
    <row r="19" spans="1:38" ht="28.8" x14ac:dyDescent="0.3">
      <c r="A19" s="50" t="s">
        <v>5</v>
      </c>
      <c r="B19" s="51" t="s">
        <v>5</v>
      </c>
      <c r="C19" s="51" t="s">
        <v>5</v>
      </c>
      <c r="D19" s="6" t="s">
        <v>6</v>
      </c>
      <c r="E19" s="6" t="s">
        <v>7</v>
      </c>
      <c r="F19" s="51" t="s">
        <v>6</v>
      </c>
      <c r="G19" s="52" t="s">
        <v>7</v>
      </c>
      <c r="H19" s="12" t="s">
        <v>6</v>
      </c>
      <c r="I19" s="12" t="s">
        <v>7</v>
      </c>
      <c r="J19" s="12" t="s">
        <v>6</v>
      </c>
      <c r="K19" s="12" t="s">
        <v>7</v>
      </c>
      <c r="L19" s="12" t="s">
        <v>6</v>
      </c>
      <c r="M19" s="12" t="s">
        <v>7</v>
      </c>
      <c r="N19" s="12" t="s">
        <v>6</v>
      </c>
      <c r="O19" s="12" t="s">
        <v>7</v>
      </c>
      <c r="P19" s="12" t="s">
        <v>6</v>
      </c>
      <c r="Q19" s="12" t="s">
        <v>7</v>
      </c>
      <c r="R19" s="40"/>
      <c r="S19" s="132" t="s">
        <v>39</v>
      </c>
      <c r="T19" s="40"/>
      <c r="U19" s="40"/>
      <c r="V19" s="40"/>
      <c r="W19" s="40"/>
      <c r="X19" s="40"/>
      <c r="Y19" s="40"/>
      <c r="Z19" s="43"/>
      <c r="AA19" s="43"/>
      <c r="AB19" s="43"/>
      <c r="AC19" s="43"/>
      <c r="AD19" s="43"/>
      <c r="AE19" s="43"/>
      <c r="AF19" s="43"/>
      <c r="AG19" s="43"/>
      <c r="AH19" s="43"/>
    </row>
    <row r="20" spans="1:38" ht="15" x14ac:dyDescent="0.25">
      <c r="A20" s="50" t="s">
        <v>5</v>
      </c>
      <c r="B20" s="51" t="s">
        <v>5</v>
      </c>
      <c r="C20" s="51" t="s">
        <v>5</v>
      </c>
      <c r="D20" s="6" t="s">
        <v>8</v>
      </c>
      <c r="E20" s="6" t="s">
        <v>8</v>
      </c>
      <c r="F20" s="51" t="s">
        <v>8</v>
      </c>
      <c r="G20" s="52" t="s">
        <v>8</v>
      </c>
      <c r="H20" s="12" t="s">
        <v>8</v>
      </c>
      <c r="I20" s="12" t="s">
        <v>8</v>
      </c>
      <c r="J20" s="12" t="s">
        <v>8</v>
      </c>
      <c r="K20" s="12" t="s">
        <v>8</v>
      </c>
      <c r="L20" s="12" t="s">
        <v>8</v>
      </c>
      <c r="M20" s="12" t="s">
        <v>8</v>
      </c>
      <c r="N20" s="12" t="s">
        <v>8</v>
      </c>
      <c r="O20" s="12" t="s">
        <v>8</v>
      </c>
      <c r="P20" s="12" t="s">
        <v>8</v>
      </c>
      <c r="Q20" s="12" t="s">
        <v>8</v>
      </c>
      <c r="R20" s="40"/>
      <c r="S20" s="40"/>
      <c r="T20" s="40"/>
      <c r="U20" s="40"/>
      <c r="V20" s="40"/>
      <c r="W20" s="40"/>
      <c r="X20" s="40"/>
      <c r="Y20" s="40"/>
      <c r="Z20" s="43"/>
      <c r="AA20" s="43"/>
      <c r="AB20" s="43"/>
      <c r="AC20" s="43"/>
      <c r="AD20" s="43"/>
      <c r="AE20" s="43"/>
      <c r="AF20" s="43"/>
      <c r="AG20" s="43"/>
      <c r="AH20" s="43"/>
    </row>
    <row r="21" spans="1:38" ht="15" x14ac:dyDescent="0.25">
      <c r="A21" s="50" t="s">
        <v>5</v>
      </c>
      <c r="B21" s="51" t="s">
        <v>5</v>
      </c>
      <c r="C21" s="51" t="s">
        <v>5</v>
      </c>
      <c r="D21" s="6" t="s">
        <v>26</v>
      </c>
      <c r="E21" s="6" t="s">
        <v>26</v>
      </c>
      <c r="F21" s="53" t="s">
        <v>9</v>
      </c>
      <c r="G21" s="54" t="s">
        <v>9</v>
      </c>
      <c r="H21" s="55" t="s">
        <v>10</v>
      </c>
      <c r="I21" s="55" t="s">
        <v>10</v>
      </c>
      <c r="J21" s="55" t="s">
        <v>11</v>
      </c>
      <c r="K21" s="55" t="s">
        <v>11</v>
      </c>
      <c r="L21" s="55" t="s">
        <v>12</v>
      </c>
      <c r="M21" s="55" t="s">
        <v>12</v>
      </c>
      <c r="N21" s="55" t="s">
        <v>13</v>
      </c>
      <c r="O21" s="55" t="s">
        <v>13</v>
      </c>
      <c r="P21" s="55" t="s">
        <v>14</v>
      </c>
      <c r="Q21" s="55" t="s">
        <v>14</v>
      </c>
      <c r="R21" s="40"/>
      <c r="S21" s="40"/>
      <c r="T21" s="40"/>
      <c r="U21" s="40"/>
      <c r="V21" s="40"/>
      <c r="W21" s="40"/>
      <c r="X21" s="40"/>
      <c r="Y21" s="40"/>
      <c r="Z21" s="43"/>
      <c r="AA21" s="43"/>
      <c r="AB21" s="43"/>
      <c r="AC21" s="43"/>
      <c r="AD21" s="43"/>
      <c r="AE21" s="43"/>
      <c r="AF21" s="43"/>
      <c r="AG21" s="43"/>
      <c r="AH21" s="43"/>
    </row>
    <row r="22" spans="1:38" ht="14.55" customHeight="1" x14ac:dyDescent="0.25">
      <c r="A22">
        <v>13</v>
      </c>
      <c r="B22" t="s">
        <v>40</v>
      </c>
      <c r="C22" s="56" t="s">
        <v>41</v>
      </c>
      <c r="D22" s="56"/>
      <c r="E22" s="56"/>
      <c r="F22">
        <v>0.16196899755997049</v>
      </c>
      <c r="G22">
        <v>893.50175047662742</v>
      </c>
      <c r="H22">
        <v>5.1912479131523373E-2</v>
      </c>
      <c r="I22">
        <v>137.94399393071987</v>
      </c>
      <c r="J22">
        <v>3.1180725945452015E-2</v>
      </c>
      <c r="K22">
        <v>356.25364308069675</v>
      </c>
      <c r="L22">
        <v>6.0528605071108688E-2</v>
      </c>
      <c r="M22">
        <v>140.89722058307876</v>
      </c>
      <c r="N22">
        <v>4.8018615453614383E-2</v>
      </c>
      <c r="O22">
        <v>319.60983018789494</v>
      </c>
      <c r="P22">
        <v>0.14492309633893444</v>
      </c>
      <c r="Q22">
        <v>927.5240784514391</v>
      </c>
      <c r="S22">
        <v>1</v>
      </c>
    </row>
    <row r="23" spans="1:38" ht="14.55" customHeight="1" x14ac:dyDescent="0.25">
      <c r="A23">
        <v>14</v>
      </c>
      <c r="B23" t="s">
        <v>40</v>
      </c>
      <c r="C23" s="56" t="s">
        <v>41</v>
      </c>
      <c r="D23" s="56"/>
      <c r="E23" s="56"/>
      <c r="F23">
        <v>0.17231628472188454</v>
      </c>
      <c r="G23">
        <v>942.95613187436993</v>
      </c>
      <c r="H23">
        <v>5.3813659565592448E-2</v>
      </c>
      <c r="I23">
        <v>142.6211253333359</v>
      </c>
      <c r="J23">
        <v>2.9959593853664208E-2</v>
      </c>
      <c r="K23">
        <v>342.41943692066417</v>
      </c>
      <c r="L23">
        <v>6.3538420451043853E-2</v>
      </c>
      <c r="M23">
        <v>147.44862198735171</v>
      </c>
      <c r="N23">
        <v>4.2768915586232983E-2</v>
      </c>
      <c r="O23">
        <v>286.64904399262747</v>
      </c>
      <c r="P23">
        <v>0.15296572946909393</v>
      </c>
      <c r="Q23">
        <v>976.39891530448335</v>
      </c>
      <c r="S23">
        <v>2</v>
      </c>
    </row>
    <row r="24" spans="1:38" ht="14.55" customHeight="1" x14ac:dyDescent="0.25">
      <c r="A24">
        <v>15</v>
      </c>
      <c r="B24" t="s">
        <v>40</v>
      </c>
      <c r="C24" s="56" t="s">
        <v>41</v>
      </c>
      <c r="D24" s="56"/>
      <c r="E24" s="56"/>
      <c r="F24">
        <v>0.17858831052913018</v>
      </c>
      <c r="G24">
        <v>972.92923735435409</v>
      </c>
      <c r="H24">
        <v>6.9017953683289127E-2</v>
      </c>
      <c r="I24">
        <v>180.01900078014813</v>
      </c>
      <c r="J24">
        <v>2.5094632699389573E-2</v>
      </c>
      <c r="K24">
        <v>287.29000438205242</v>
      </c>
      <c r="L24">
        <v>8.8408077299144433E-2</v>
      </c>
      <c r="M24">
        <v>201.5546671414501</v>
      </c>
      <c r="N24">
        <v>4.3853815558826031E-2</v>
      </c>
      <c r="O24">
        <v>293.46159805928272</v>
      </c>
      <c r="P24">
        <v>0.15101067951848263</v>
      </c>
      <c r="Q24">
        <v>964.51884264448677</v>
      </c>
      <c r="S24">
        <v>3</v>
      </c>
    </row>
    <row r="25" spans="1:38" ht="14.55" customHeight="1" x14ac:dyDescent="0.25">
      <c r="A25">
        <v>16</v>
      </c>
      <c r="B25" t="s">
        <v>40</v>
      </c>
      <c r="C25" s="56" t="s">
        <v>41</v>
      </c>
      <c r="D25" s="56"/>
      <c r="E25" s="56"/>
      <c r="F25">
        <v>0.17593648337982182</v>
      </c>
      <c r="G25">
        <v>960.2568839229483</v>
      </c>
      <c r="H25">
        <v>6.7877509263313762E-2</v>
      </c>
      <c r="I25">
        <v>177.2142603560213</v>
      </c>
      <c r="J25">
        <v>2.3314699411021138E-2</v>
      </c>
      <c r="K25">
        <v>267.11420271193742</v>
      </c>
      <c r="L25">
        <v>7.7091365916779661E-2</v>
      </c>
      <c r="M25">
        <v>176.94021842449405</v>
      </c>
      <c r="N25">
        <v>5.0250132063908215E-2</v>
      </c>
      <c r="O25">
        <v>333.6173268510928</v>
      </c>
      <c r="P25">
        <v>0.1583592959995076</v>
      </c>
      <c r="Q25">
        <v>1009.1711542750837</v>
      </c>
      <c r="S25">
        <v>4</v>
      </c>
    </row>
    <row r="26" spans="1:38" ht="14.55" customHeight="1" x14ac:dyDescent="0.25">
      <c r="A26">
        <v>17</v>
      </c>
      <c r="B26" t="s">
        <v>40</v>
      </c>
      <c r="C26" s="56" t="s">
        <v>41</v>
      </c>
      <c r="D26" s="56"/>
      <c r="E26" s="56"/>
      <c r="F26">
        <v>0.17759032690638482</v>
      </c>
      <c r="G26">
        <v>968.16020718796733</v>
      </c>
      <c r="H26">
        <v>5.7677750483576727E-2</v>
      </c>
      <c r="I26">
        <v>152.1266938829323</v>
      </c>
      <c r="J26">
        <v>3.1029281760238333E-2</v>
      </c>
      <c r="K26">
        <v>354.53800993806902</v>
      </c>
      <c r="L26">
        <v>7.0467649009066713E-2</v>
      </c>
      <c r="M26">
        <v>162.52862254809708</v>
      </c>
      <c r="N26">
        <v>4.7124965476189884E-2</v>
      </c>
      <c r="O26">
        <v>313.99972843705712</v>
      </c>
      <c r="P26">
        <v>0.15892532931854172</v>
      </c>
      <c r="Q26">
        <v>1012.6102700504639</v>
      </c>
      <c r="S26">
        <v>5</v>
      </c>
    </row>
    <row r="27" spans="1:38" ht="14.55" customHeight="1" x14ac:dyDescent="0.25">
      <c r="A27">
        <v>18</v>
      </c>
      <c r="B27" t="s">
        <v>40</v>
      </c>
      <c r="C27" s="56" t="s">
        <v>41</v>
      </c>
      <c r="D27" s="56"/>
      <c r="E27" s="56"/>
      <c r="F27">
        <v>0.187176495271524</v>
      </c>
      <c r="G27">
        <v>1013.9663393972315</v>
      </c>
      <c r="H27">
        <v>6.4421459659321334E-2</v>
      </c>
      <c r="I27">
        <v>168.71426251080044</v>
      </c>
      <c r="J27">
        <v>3.2156428083944207E-2</v>
      </c>
      <c r="K27">
        <v>367.30633965824086</v>
      </c>
      <c r="L27">
        <v>6.9058674739069459E-2</v>
      </c>
      <c r="M27">
        <v>159.46259336302973</v>
      </c>
      <c r="N27">
        <v>4.9966298737745142E-2</v>
      </c>
      <c r="O27">
        <v>331.83578074748658</v>
      </c>
      <c r="P27">
        <v>0.14715594628252793</v>
      </c>
      <c r="Q27">
        <v>941.09380966013839</v>
      </c>
      <c r="S27">
        <v>6</v>
      </c>
    </row>
    <row r="28" spans="1:38" ht="14.55" customHeight="1" x14ac:dyDescent="0.25">
      <c r="A28">
        <v>19</v>
      </c>
      <c r="B28" t="s">
        <v>40</v>
      </c>
      <c r="C28" s="56" t="s">
        <v>41</v>
      </c>
      <c r="D28" s="56"/>
      <c r="E28" s="56"/>
      <c r="F28">
        <v>0.21087686133946892</v>
      </c>
      <c r="G28">
        <v>1127.186770782424</v>
      </c>
      <c r="H28">
        <v>4.8225298781726447E-2</v>
      </c>
      <c r="I28">
        <v>128.87257317323238</v>
      </c>
      <c r="J28">
        <v>3.2418082154023302E-2</v>
      </c>
      <c r="K28">
        <v>370.27018553888843</v>
      </c>
      <c r="L28">
        <v>8.0625064990266546E-2</v>
      </c>
      <c r="M28">
        <v>184.62727974379592</v>
      </c>
      <c r="N28">
        <v>4.9826365407946799E-2</v>
      </c>
      <c r="O28">
        <v>330.95744479122476</v>
      </c>
      <c r="P28">
        <v>0.14652476296513978</v>
      </c>
      <c r="Q28">
        <v>937.25797018663104</v>
      </c>
      <c r="S28">
        <v>7</v>
      </c>
    </row>
    <row r="29" spans="1:38" ht="14.55" customHeight="1" x14ac:dyDescent="0.25">
      <c r="A29">
        <v>20</v>
      </c>
      <c r="B29" t="s">
        <v>40</v>
      </c>
      <c r="C29" s="56" t="s">
        <v>41</v>
      </c>
      <c r="D29" s="56"/>
      <c r="E29" s="56"/>
      <c r="F29">
        <v>0.23327122744040649</v>
      </c>
      <c r="G29">
        <v>1234.1311381424955</v>
      </c>
      <c r="H29">
        <v>5.5804765256919714E-2</v>
      </c>
      <c r="I29">
        <v>147.51928965650072</v>
      </c>
      <c r="J29">
        <v>2.0949532804103641E-2</v>
      </c>
      <c r="K29">
        <v>240.29995986012759</v>
      </c>
      <c r="L29">
        <v>6.1938598435299398E-2</v>
      </c>
      <c r="M29">
        <v>143.96641189200406</v>
      </c>
      <c r="N29">
        <v>5.9479263851758071E-2</v>
      </c>
      <c r="O29">
        <v>391.52872727656012</v>
      </c>
      <c r="P29">
        <v>0.15438256276663476</v>
      </c>
      <c r="Q29">
        <v>985.00817270246193</v>
      </c>
      <c r="S29">
        <v>8</v>
      </c>
    </row>
    <row r="30" spans="1:38" ht="14.55" customHeight="1" x14ac:dyDescent="0.25">
      <c r="A30" s="57">
        <v>18</v>
      </c>
      <c r="B30" s="58" t="s">
        <v>42</v>
      </c>
      <c r="C30" s="58" t="s">
        <v>43</v>
      </c>
      <c r="D30" s="59">
        <v>3.7893965709384553E-2</v>
      </c>
      <c r="E30" s="60">
        <v>142.81451082292151</v>
      </c>
      <c r="F30" s="61">
        <v>0.160992945932976</v>
      </c>
      <c r="G30" s="61">
        <v>858.40403850613041</v>
      </c>
      <c r="H30" s="62">
        <v>5.3338631985886162E-2</v>
      </c>
      <c r="I30" s="63">
        <v>138.30305893864943</v>
      </c>
      <c r="J30" s="62">
        <v>2.2835666089789212E-2</v>
      </c>
      <c r="K30" s="63">
        <v>338.43160118940528</v>
      </c>
      <c r="L30" s="62">
        <v>6.4781281696820486E-2</v>
      </c>
      <c r="M30" s="63">
        <v>139.27013194612726</v>
      </c>
      <c r="N30" s="62">
        <v>4.0087998987291956E-2</v>
      </c>
      <c r="O30" s="63">
        <v>249.48341356560678</v>
      </c>
      <c r="P30" s="62">
        <v>0.11796789701988024</v>
      </c>
      <c r="Q30" s="63">
        <v>890.11893931485452</v>
      </c>
      <c r="S30">
        <v>9</v>
      </c>
    </row>
    <row r="31" spans="1:38" ht="14.55" customHeight="1" x14ac:dyDescent="0.3">
      <c r="A31" s="57">
        <v>19</v>
      </c>
      <c r="B31" s="58" t="s">
        <v>44</v>
      </c>
      <c r="C31" s="58" t="s">
        <v>43</v>
      </c>
      <c r="D31" s="59">
        <v>4.2528177118794294E-2</v>
      </c>
      <c r="E31" s="60">
        <v>160.30647725172082</v>
      </c>
      <c r="F31" s="61">
        <v>0.17375399339876665</v>
      </c>
      <c r="G31" s="61">
        <v>919.98774712961517</v>
      </c>
      <c r="H31" s="62">
        <v>5.6502331905964258E-2</v>
      </c>
      <c r="I31" s="63">
        <v>145.85199124191791</v>
      </c>
      <c r="J31" s="62">
        <v>2.3886025207062074E-2</v>
      </c>
      <c r="K31" s="63">
        <v>350.99742505465684</v>
      </c>
      <c r="L31" s="62">
        <v>6.7662439146895861E-2</v>
      </c>
      <c r="M31" s="63">
        <v>145.26780652841813</v>
      </c>
      <c r="N31" s="62">
        <v>4.068531563886911E-2</v>
      </c>
      <c r="O31" s="63">
        <v>253.18462917105742</v>
      </c>
      <c r="P31" s="62">
        <v>0.12924091340176647</v>
      </c>
      <c r="Q31" s="63">
        <v>971.95782832190378</v>
      </c>
      <c r="R31" s="133"/>
      <c r="S31">
        <v>10</v>
      </c>
      <c r="T31" s="133"/>
      <c r="U31" s="133"/>
      <c r="V31" s="133"/>
      <c r="W31" s="133"/>
      <c r="X31" s="133"/>
      <c r="Y31" s="40"/>
      <c r="Z31" s="132"/>
      <c r="AA31" s="132"/>
      <c r="AB31" s="132"/>
      <c r="AC31" s="134"/>
      <c r="AD31" s="134"/>
      <c r="AE31" s="134"/>
      <c r="AF31" s="43"/>
      <c r="AG31" s="43"/>
      <c r="AH31" s="43"/>
      <c r="AI31" s="43"/>
      <c r="AJ31" s="43"/>
      <c r="AK31" s="43"/>
      <c r="AL31" s="43"/>
    </row>
    <row r="32" spans="1:38" ht="14.55" customHeight="1" x14ac:dyDescent="0.3">
      <c r="A32" s="57">
        <v>20</v>
      </c>
      <c r="B32" s="58" t="s">
        <v>45</v>
      </c>
      <c r="C32" s="58" t="s">
        <v>43</v>
      </c>
      <c r="D32" s="59">
        <v>3.776003237943467E-2</v>
      </c>
      <c r="E32" s="60">
        <v>142.308942023751</v>
      </c>
      <c r="F32" s="61">
        <v>0.16719089577640253</v>
      </c>
      <c r="G32" s="61">
        <v>888.31610918798697</v>
      </c>
      <c r="H32" s="62">
        <v>5.1232032039103335E-2</v>
      </c>
      <c r="I32" s="63">
        <v>133.27628503864236</v>
      </c>
      <c r="J32" s="62">
        <v>2.5052132700463234E-2</v>
      </c>
      <c r="K32" s="63">
        <v>364.94780848478416</v>
      </c>
      <c r="L32" s="62">
        <v>6.461609836766001E-2</v>
      </c>
      <c r="M32" s="63">
        <v>138.92624675572438</v>
      </c>
      <c r="N32" s="62">
        <v>4.5658548846568017E-2</v>
      </c>
      <c r="O32" s="63">
        <v>283.9959832652159</v>
      </c>
      <c r="P32" s="62">
        <v>0.12797348010045106</v>
      </c>
      <c r="Q32" s="63">
        <v>962.75757424469964</v>
      </c>
      <c r="R32" s="133"/>
      <c r="S32">
        <v>11</v>
      </c>
      <c r="T32" s="133"/>
      <c r="U32" s="133"/>
      <c r="V32" s="133"/>
      <c r="W32" s="133"/>
      <c r="X32" s="133"/>
      <c r="Y32" s="40"/>
      <c r="Z32" s="132"/>
      <c r="AA32" s="132"/>
      <c r="AB32" s="132"/>
      <c r="AC32" s="134"/>
      <c r="AD32" s="134"/>
      <c r="AE32" s="134"/>
      <c r="AF32" s="43"/>
      <c r="AG32" s="43"/>
      <c r="AH32" s="43"/>
      <c r="AI32" s="43"/>
      <c r="AJ32" s="43"/>
      <c r="AK32" s="43"/>
      <c r="AL32" s="43"/>
    </row>
    <row r="33" spans="1:1017 1030:3064 3077:4096 4099:5111 5124:6143 6146:7158 7171:8190 8193:9205 9218:10240 10253:11252 11265:12287 12300:13312 13314:14334 14347:15359 15361:16381" ht="14.55" customHeight="1" x14ac:dyDescent="0.3">
      <c r="A33" s="57">
        <v>21</v>
      </c>
      <c r="B33" s="58" t="s">
        <v>46</v>
      </c>
      <c r="C33" s="58" t="s">
        <v>43</v>
      </c>
      <c r="D33" s="59">
        <v>4.9474965416823877E-2</v>
      </c>
      <c r="E33" s="60">
        <v>186.52311007718913</v>
      </c>
      <c r="F33" s="61">
        <v>0.16799932908931314</v>
      </c>
      <c r="G33" s="61">
        <v>892.21752677541701</v>
      </c>
      <c r="H33" s="62">
        <v>5.6858565230298592E-2</v>
      </c>
      <c r="I33" s="63">
        <v>146.70197785553108</v>
      </c>
      <c r="J33" s="62">
        <v>2.7851382629748241E-2</v>
      </c>
      <c r="K33" s="63">
        <v>398.43503778277113</v>
      </c>
      <c r="L33" s="62">
        <v>6.9620531574570668E-2</v>
      </c>
      <c r="M33" s="63">
        <v>149.34347919676284</v>
      </c>
      <c r="N33" s="62">
        <v>4.7542882132299125E-2</v>
      </c>
      <c r="O33" s="63">
        <v>295.66800889798901</v>
      </c>
      <c r="P33" s="62">
        <v>0.12773961343969253</v>
      </c>
      <c r="Q33" s="63">
        <v>961.05991800174274</v>
      </c>
      <c r="R33" s="133"/>
      <c r="S33">
        <v>12</v>
      </c>
      <c r="T33" s="133"/>
      <c r="U33" s="133"/>
      <c r="V33" s="133"/>
      <c r="W33" s="133"/>
      <c r="X33" s="133"/>
      <c r="Y33" s="40"/>
      <c r="Z33" s="132"/>
      <c r="AA33" s="132"/>
      <c r="AB33" s="132"/>
      <c r="AC33" s="134"/>
      <c r="AD33" s="134"/>
      <c r="AE33" s="134"/>
      <c r="AF33" s="43"/>
      <c r="AG33" s="43"/>
      <c r="AH33" s="43"/>
      <c r="AI33" s="43"/>
      <c r="AJ33" s="43"/>
      <c r="AK33" s="43"/>
      <c r="AL33" s="43"/>
    </row>
    <row r="34" spans="1:1017 1030:3064 3077:4096 4099:5111 5124:6143 6146:7158 7171:8190 8193:9205 9218:10240 10253:11252 11265:12287 12300:13312 13314:14334 14347:15359 15361:16381" ht="14.55" customHeight="1" x14ac:dyDescent="0.25">
      <c r="A34" s="57">
        <v>22</v>
      </c>
      <c r="B34" s="58" t="s">
        <v>47</v>
      </c>
      <c r="C34" s="58" t="s">
        <v>43</v>
      </c>
      <c r="D34" s="59">
        <v>3.5991882424101874E-2</v>
      </c>
      <c r="E34" s="60">
        <v>135.63438906104648</v>
      </c>
      <c r="F34" s="61">
        <v>0.16169587924855158</v>
      </c>
      <c r="G34" s="61">
        <v>861.79660508489292</v>
      </c>
      <c r="H34" s="62">
        <v>5.3492365315335862E-2</v>
      </c>
      <c r="I34" s="63">
        <v>138.6698925696854</v>
      </c>
      <c r="J34" s="62">
        <v>2.0399932817987666E-2</v>
      </c>
      <c r="K34" s="63">
        <v>309.29145708271693</v>
      </c>
      <c r="L34" s="62">
        <v>6.4066381714880383E-2</v>
      </c>
      <c r="M34" s="63">
        <v>137.78180548660865</v>
      </c>
      <c r="N34" s="62">
        <v>4.3782298893966065E-2</v>
      </c>
      <c r="O34" s="63">
        <v>272.37280329387477</v>
      </c>
      <c r="P34" s="62">
        <v>0.11649586372373355</v>
      </c>
      <c r="Q34" s="63">
        <v>879.43098977047646</v>
      </c>
      <c r="S34">
        <v>13</v>
      </c>
    </row>
    <row r="35" spans="1:1017 1030:3064 3077:4096 4099:5111 5124:6143 6146:7158 7171:8190 8193:9205 9218:10240 10253:11252 11265:12287 12300:13312 13314:14334 14347:15359 15361:16381" ht="14.55" customHeight="1" x14ac:dyDescent="0.25">
      <c r="A35" s="57">
        <v>23</v>
      </c>
      <c r="B35" s="58" t="s">
        <v>48</v>
      </c>
      <c r="C35" s="58" t="s">
        <v>43</v>
      </c>
      <c r="D35" s="59">
        <v>3.47631657884752E-2</v>
      </c>
      <c r="E35" s="60">
        <v>130.99593847107658</v>
      </c>
      <c r="F35" s="61">
        <v>0.16354309586855381</v>
      </c>
      <c r="G35" s="61">
        <v>870.7116745664307</v>
      </c>
      <c r="H35" s="62">
        <v>5.0241032064138186E-2</v>
      </c>
      <c r="I35" s="63">
        <v>130.91148307798474</v>
      </c>
      <c r="J35" s="62">
        <v>1.9098499517531294E-2</v>
      </c>
      <c r="K35" s="63">
        <v>293.72128815189831</v>
      </c>
      <c r="L35" s="62">
        <v>6.5472065012703154E-2</v>
      </c>
      <c r="M35" s="63">
        <v>140.70820281203771</v>
      </c>
      <c r="N35" s="62">
        <v>4.492939886498791E-2</v>
      </c>
      <c r="O35" s="63">
        <v>279.47911755446336</v>
      </c>
      <c r="P35" s="62">
        <v>0.11904404699269436</v>
      </c>
      <c r="Q35" s="63">
        <v>897.93230457867628</v>
      </c>
      <c r="S35">
        <v>14</v>
      </c>
    </row>
    <row r="36" spans="1:1017 1030:3064 3077:4096 4099:5111 5124:6143 6146:7158 7171:8190 8193:9205 9218:10240 10253:11252 11265:12287 12300:13312 13314:14334 14347:15359 15361:16381" ht="14.55" customHeight="1" x14ac:dyDescent="0.25">
      <c r="A36" s="57">
        <v>24</v>
      </c>
      <c r="B36" s="58" t="s">
        <v>49</v>
      </c>
      <c r="C36" s="58" t="s">
        <v>43</v>
      </c>
      <c r="D36" s="59">
        <v>5.0160582066170398E-2</v>
      </c>
      <c r="E36" s="60">
        <v>189.11029883421887</v>
      </c>
      <c r="F36" s="61">
        <v>0.16786210845234764</v>
      </c>
      <c r="G36" s="61">
        <v>891.55531677693364</v>
      </c>
      <c r="H36" s="62">
        <v>5.891426915213259E-2</v>
      </c>
      <c r="I36" s="63">
        <v>151.60686932030211</v>
      </c>
      <c r="J36" s="62">
        <v>2.0614666145896399E-2</v>
      </c>
      <c r="K36" s="63">
        <v>311.86047440851439</v>
      </c>
      <c r="L36" s="62">
        <v>6.6038598331724638E-2</v>
      </c>
      <c r="M36" s="63">
        <v>141.88757522384535</v>
      </c>
      <c r="N36" s="62">
        <v>4.935328468595284E-2</v>
      </c>
      <c r="O36" s="63">
        <v>306.88092884693697</v>
      </c>
      <c r="P36" s="62">
        <v>0.12971947745695514</v>
      </c>
      <c r="Q36" s="63">
        <v>975.43164545573643</v>
      </c>
      <c r="S36">
        <v>15</v>
      </c>
    </row>
    <row r="37" spans="1:1017 1030:3064 3077:4096 4099:5111 5124:6143 6146:7158 7171:8190 8193:9205 9218:10240 10253:11252 11265:12287 12300:13312 13314:14334 14347:15359 15361:16381" ht="14.55" customHeight="1" x14ac:dyDescent="0.3">
      <c r="A37" s="57">
        <v>25</v>
      </c>
      <c r="B37" s="58" t="s">
        <v>50</v>
      </c>
      <c r="C37" s="58" t="s">
        <v>43</v>
      </c>
      <c r="D37" s="59">
        <v>4.6697432153656931E-2</v>
      </c>
      <c r="E37" s="60">
        <v>176.04152560430305</v>
      </c>
      <c r="F37" s="61">
        <v>0.16442436251295772</v>
      </c>
      <c r="G37" s="61">
        <v>874.96478222937139</v>
      </c>
      <c r="H37" s="62">
        <v>5.5868591384029671E-2</v>
      </c>
      <c r="I37" s="63">
        <v>144.33984918443696</v>
      </c>
      <c r="J37" s="62">
        <v>2.214167230328638E-2</v>
      </c>
      <c r="K37" s="63">
        <v>330.12901968120366</v>
      </c>
      <c r="L37" s="62">
        <v>6.9658565915588666E-2</v>
      </c>
      <c r="M37" s="63">
        <v>149.42264205526237</v>
      </c>
      <c r="N37" s="62">
        <v>5.1923146361689036E-2</v>
      </c>
      <c r="O37" s="63">
        <v>322.79568705214922</v>
      </c>
      <c r="P37" s="62">
        <v>0.12883498240530969</v>
      </c>
      <c r="Q37" s="63">
        <v>969.01121560693491</v>
      </c>
      <c r="R37" s="133"/>
      <c r="S37">
        <v>16</v>
      </c>
      <c r="T37" s="133"/>
      <c r="U37" s="133"/>
      <c r="V37" s="133"/>
      <c r="W37" s="133"/>
      <c r="X37" s="133"/>
      <c r="Y37" s="40"/>
      <c r="Z37" s="132"/>
      <c r="AA37" s="132"/>
      <c r="AB37" s="132"/>
      <c r="AC37" s="134"/>
      <c r="AD37" s="134"/>
      <c r="AE37" s="134"/>
      <c r="AF37" s="43"/>
      <c r="AG37" s="43"/>
      <c r="AH37" s="43"/>
      <c r="AI37" s="43"/>
      <c r="AJ37" s="43"/>
      <c r="AK37" s="43"/>
      <c r="AL37" s="43"/>
    </row>
    <row r="38" spans="1:1017 1030:3064 3077:4096 4099:5111 5124:6143 6146:7158 7171:8190 8193:9205 9218:10240 10253:11252 11265:12287 12300:13312 13314:14334 14347:15359 15361:16381" ht="14.55" customHeight="1" x14ac:dyDescent="0.3">
      <c r="A38" s="57">
        <v>2</v>
      </c>
      <c r="B38" s="58" t="s">
        <v>51</v>
      </c>
      <c r="C38" s="58" t="s">
        <v>52</v>
      </c>
      <c r="D38" s="59">
        <v>3.2609982509535833E-2</v>
      </c>
      <c r="E38" s="60">
        <v>122.86720973752094</v>
      </c>
      <c r="F38" s="61">
        <v>0.16034362928271256</v>
      </c>
      <c r="G38" s="61">
        <v>855.27021388854962</v>
      </c>
      <c r="H38" s="62">
        <v>4.8257615447576743E-2</v>
      </c>
      <c r="I38" s="63">
        <v>126.17838254998732</v>
      </c>
      <c r="J38" s="62">
        <v>2.2873532755499266E-2</v>
      </c>
      <c r="K38" s="63">
        <v>338.88461639788977</v>
      </c>
      <c r="L38" s="62">
        <v>6.3805415054806344E-2</v>
      </c>
      <c r="M38" s="63">
        <v>137.2384951233731</v>
      </c>
      <c r="N38" s="62">
        <v>4.0435065645191004E-2</v>
      </c>
      <c r="O38" s="63">
        <v>251.63399406302912</v>
      </c>
      <c r="P38" s="62">
        <v>0.11165769717928914</v>
      </c>
      <c r="Q38" s="63">
        <v>844.30036359483972</v>
      </c>
      <c r="R38" s="133"/>
      <c r="S38">
        <v>17</v>
      </c>
      <c r="T38" s="133"/>
      <c r="U38" s="133"/>
      <c r="V38" s="133"/>
      <c r="W38" s="133"/>
      <c r="X38" s="133"/>
      <c r="Y38" s="40"/>
      <c r="Z38" s="132"/>
      <c r="AA38" s="132"/>
      <c r="AB38" s="132"/>
      <c r="AC38" s="134"/>
      <c r="AD38" s="134"/>
      <c r="AE38" s="134"/>
      <c r="AF38" s="43"/>
      <c r="AG38" s="43"/>
      <c r="AH38" s="43"/>
      <c r="AI38" s="43"/>
      <c r="AJ38" s="43"/>
      <c r="AK38" s="43"/>
      <c r="AL38" s="43"/>
    </row>
    <row r="39" spans="1:1017 1030:3064 3077:4096 4099:5111 5124:6143 6146:7158 7171:8190 8193:9205 9218:10240 10253:11252 11265:12287 12300:13312 13314:14334 14347:15359 15361:16381" ht="14.55" customHeight="1" x14ac:dyDescent="0.3">
      <c r="A39" s="57">
        <v>3</v>
      </c>
      <c r="B39" s="58" t="s">
        <v>51</v>
      </c>
      <c r="C39" s="58" t="s">
        <v>52</v>
      </c>
      <c r="D39" s="59">
        <v>3.3479732487564133E-2</v>
      </c>
      <c r="E39" s="60">
        <v>126.15076110255532</v>
      </c>
      <c r="F39" s="61">
        <v>0.16303661254801527</v>
      </c>
      <c r="G39" s="61">
        <v>868.26729755931262</v>
      </c>
      <c r="H39" s="62">
        <v>4.7193865474449356E-2</v>
      </c>
      <c r="I39" s="63">
        <v>123.63985282841503</v>
      </c>
      <c r="J39" s="62">
        <v>2.1718699451339446E-2</v>
      </c>
      <c r="K39" s="63">
        <v>325.06875910227541</v>
      </c>
      <c r="L39" s="62">
        <v>6.5521798344780113E-2</v>
      </c>
      <c r="M39" s="63">
        <v>140.81173571323762</v>
      </c>
      <c r="N39" s="62">
        <v>4.350196556771449E-2</v>
      </c>
      <c r="O39" s="63">
        <v>270.63606155690337</v>
      </c>
      <c r="P39" s="62">
        <v>0.11027304721426842</v>
      </c>
      <c r="Q39" s="63">
        <v>834.24557365807334</v>
      </c>
      <c r="R39" s="133"/>
      <c r="S39">
        <v>18</v>
      </c>
      <c r="T39" s="133"/>
      <c r="U39" s="133"/>
      <c r="V39" s="133"/>
      <c r="W39" s="133"/>
      <c r="X39" s="133"/>
      <c r="Y39" s="40"/>
      <c r="Z39" s="132"/>
      <c r="AA39" s="132"/>
      <c r="AB39" s="132"/>
      <c r="AC39" s="134"/>
      <c r="AD39" s="134"/>
      <c r="AE39" s="134"/>
      <c r="AF39" s="43"/>
      <c r="AG39" s="43"/>
      <c r="AH39" s="43"/>
      <c r="AI39" s="43"/>
      <c r="AJ39" s="43"/>
      <c r="AK39" s="43"/>
      <c r="AL39" s="43"/>
    </row>
    <row r="40" spans="1:1017 1030:3064 3077:4096 4099:5111 5124:6143 6146:7158 7171:8190 8193:9205 9218:10240 10253:11252 11265:12287 12300:13312 13314:14334 14347:15359 15361:16381" ht="14.55" customHeight="1" x14ac:dyDescent="0.3">
      <c r="A40" s="57">
        <v>4</v>
      </c>
      <c r="B40" s="58" t="s">
        <v>51</v>
      </c>
      <c r="C40" s="58" t="s">
        <v>52</v>
      </c>
      <c r="D40" s="59">
        <v>3.4602199125874908E-2</v>
      </c>
      <c r="E40" s="60">
        <v>130.38827163741553</v>
      </c>
      <c r="F40" s="61">
        <v>0.16600382913972384</v>
      </c>
      <c r="G40" s="61">
        <v>882.58736956087523</v>
      </c>
      <c r="H40" s="62">
        <v>4.5484898850954775E-2</v>
      </c>
      <c r="I40" s="63">
        <v>119.56148681948287</v>
      </c>
      <c r="J40" s="62">
        <v>1.9428232842534917E-2</v>
      </c>
      <c r="K40" s="63">
        <v>297.66619458397236</v>
      </c>
      <c r="L40" s="62">
        <v>6.559201500967296E-2</v>
      </c>
      <c r="M40" s="63">
        <v>140.95790959824265</v>
      </c>
      <c r="N40" s="62">
        <v>4.0537582309267864E-2</v>
      </c>
      <c r="O40" s="63">
        <v>252.26922523507747</v>
      </c>
      <c r="P40" s="62">
        <v>0.11549649708231306</v>
      </c>
      <c r="Q40" s="63">
        <v>872.17473204878047</v>
      </c>
      <c r="R40" s="133"/>
      <c r="S40">
        <v>19</v>
      </c>
      <c r="T40" s="133"/>
      <c r="U40" s="133"/>
      <c r="V40" s="133"/>
      <c r="W40" s="133"/>
      <c r="X40" s="133"/>
      <c r="Y40" s="40"/>
      <c r="AB40" s="56"/>
      <c r="AO40" s="133"/>
      <c r="AQ40" s="133"/>
      <c r="AR40" s="133"/>
      <c r="AS40" s="133"/>
      <c r="AT40" s="133"/>
      <c r="AU40" s="133"/>
      <c r="AV40" s="40"/>
      <c r="AY40" s="56"/>
      <c r="BL40" s="133"/>
      <c r="BN40" s="133"/>
      <c r="BO40" s="133"/>
      <c r="BP40" s="133"/>
      <c r="BQ40" s="133"/>
      <c r="BR40" s="133"/>
      <c r="BS40" s="40"/>
      <c r="BV40" s="56"/>
      <c r="CI40" s="133"/>
      <c r="CK40" s="133"/>
      <c r="CL40" s="133"/>
      <c r="CM40" s="133"/>
      <c r="CN40" s="133"/>
      <c r="CO40" s="133"/>
      <c r="CP40" s="40"/>
      <c r="CS40" s="56"/>
      <c r="DF40" s="133"/>
      <c r="DH40" s="133"/>
      <c r="DI40" s="133"/>
      <c r="DJ40" s="133"/>
      <c r="DK40" s="133"/>
      <c r="DL40" s="133"/>
      <c r="DM40" s="40"/>
      <c r="DP40" s="56"/>
      <c r="EC40" s="133"/>
      <c r="EE40" s="133"/>
      <c r="EF40" s="133"/>
      <c r="EG40" s="133"/>
      <c r="EH40" s="133"/>
      <c r="EI40" s="133"/>
      <c r="EJ40" s="40"/>
      <c r="EM40" s="56"/>
      <c r="EZ40" s="133"/>
      <c r="FB40" s="133"/>
      <c r="FC40" s="133"/>
      <c r="FD40" s="133"/>
      <c r="FE40" s="133"/>
      <c r="FF40" s="133"/>
      <c r="FG40" s="40"/>
      <c r="FJ40" s="56"/>
      <c r="FW40" s="133"/>
      <c r="FY40" s="133"/>
      <c r="FZ40" s="133"/>
      <c r="GA40" s="133"/>
      <c r="GB40" s="133"/>
      <c r="GC40" s="133"/>
      <c r="GD40" s="40"/>
      <c r="GG40" s="56"/>
      <c r="GT40" s="133"/>
      <c r="GV40" s="133"/>
      <c r="GW40" s="133"/>
      <c r="GX40" s="133"/>
      <c r="GY40" s="133"/>
      <c r="GZ40" s="133"/>
      <c r="HA40" s="40"/>
      <c r="HD40" s="56"/>
      <c r="HQ40" s="133"/>
      <c r="HS40" s="133"/>
      <c r="HT40" s="133"/>
      <c r="HU40" s="133"/>
      <c r="HV40" s="133"/>
      <c r="HW40" s="133"/>
      <c r="HX40" s="40"/>
      <c r="IA40" s="56"/>
      <c r="IN40" s="133"/>
      <c r="IP40" s="133"/>
      <c r="IQ40" s="133"/>
      <c r="IR40" s="133"/>
      <c r="IS40" s="133"/>
      <c r="IT40" s="133"/>
      <c r="IU40" s="40"/>
      <c r="IX40" s="56"/>
      <c r="JK40" s="133"/>
      <c r="JM40" s="133"/>
      <c r="JN40" s="133"/>
      <c r="JO40" s="133"/>
      <c r="JP40" s="133"/>
      <c r="JQ40" s="133"/>
      <c r="JR40" s="40"/>
      <c r="JU40" s="56"/>
      <c r="KH40" s="133"/>
      <c r="KJ40" s="133"/>
      <c r="KK40" s="133"/>
      <c r="KL40" s="133"/>
      <c r="KM40" s="133"/>
      <c r="KN40" s="133"/>
      <c r="KO40" s="40"/>
      <c r="KR40" s="56"/>
      <c r="LE40" s="133"/>
      <c r="LG40" s="133"/>
      <c r="LH40" s="133"/>
      <c r="LI40" s="133"/>
      <c r="LJ40" s="133"/>
      <c r="LK40" s="133"/>
      <c r="LL40" s="40"/>
      <c r="LO40" s="56"/>
      <c r="MB40" s="133"/>
      <c r="MD40" s="133"/>
      <c r="ME40" s="133"/>
      <c r="MF40" s="133"/>
      <c r="MG40" s="133"/>
      <c r="MH40" s="133"/>
      <c r="MI40" s="40"/>
      <c r="ML40" s="56"/>
      <c r="MY40" s="133"/>
      <c r="NA40" s="133"/>
      <c r="NB40" s="133"/>
      <c r="NC40" s="133"/>
      <c r="ND40" s="133"/>
      <c r="NE40" s="133"/>
      <c r="NF40" s="40"/>
      <c r="NI40" s="56"/>
      <c r="NV40" s="133"/>
      <c r="NX40" s="133"/>
      <c r="NY40" s="133"/>
      <c r="NZ40" s="133"/>
      <c r="OA40" s="133"/>
      <c r="OB40" s="133"/>
      <c r="OC40" s="40"/>
      <c r="OF40" s="56"/>
      <c r="OS40" s="133"/>
      <c r="OU40" s="133"/>
      <c r="OV40" s="133"/>
      <c r="OW40" s="133"/>
      <c r="OX40" s="133"/>
      <c r="OY40" s="133"/>
      <c r="OZ40" s="40"/>
      <c r="PC40" s="56"/>
      <c r="PP40" s="133"/>
      <c r="PR40" s="133"/>
      <c r="PS40" s="133"/>
      <c r="PT40" s="133"/>
      <c r="PU40" s="133"/>
      <c r="PV40" s="133"/>
      <c r="PW40" s="40"/>
      <c r="PZ40" s="56"/>
      <c r="QM40" s="133"/>
      <c r="QO40" s="133"/>
      <c r="QP40" s="133"/>
      <c r="QQ40" s="133"/>
      <c r="QR40" s="133"/>
      <c r="QS40" s="133"/>
      <c r="QT40" s="40"/>
      <c r="QW40" s="56"/>
      <c r="RJ40" s="133"/>
      <c r="RL40" s="133"/>
      <c r="RM40" s="133"/>
      <c r="RN40" s="133"/>
      <c r="RO40" s="133"/>
      <c r="RP40" s="133"/>
      <c r="RQ40" s="40"/>
      <c r="RT40" s="56"/>
      <c r="SG40" s="133"/>
      <c r="SI40" s="133"/>
      <c r="SJ40" s="133"/>
      <c r="SK40" s="133"/>
      <c r="SL40" s="133"/>
      <c r="SM40" s="133"/>
      <c r="SN40" s="40"/>
      <c r="SQ40" s="56"/>
      <c r="TD40" s="133"/>
      <c r="TF40" s="133"/>
      <c r="TG40" s="133"/>
      <c r="TH40" s="133"/>
      <c r="TI40" s="133"/>
      <c r="TJ40" s="133"/>
      <c r="TK40" s="40"/>
      <c r="TN40" s="56"/>
      <c r="UA40" s="133"/>
      <c r="UC40" s="133"/>
      <c r="UD40" s="133"/>
      <c r="UE40" s="133"/>
      <c r="UF40" s="133"/>
      <c r="UG40" s="133"/>
      <c r="UH40" s="40"/>
      <c r="UK40" s="56"/>
      <c r="UX40" s="133"/>
      <c r="UZ40" s="133"/>
      <c r="VA40" s="133"/>
      <c r="VB40" s="133"/>
      <c r="VC40" s="133"/>
      <c r="VD40" s="133"/>
      <c r="VE40" s="40"/>
      <c r="VH40" s="56"/>
      <c r="VU40" s="133"/>
      <c r="VW40" s="133"/>
      <c r="VX40" s="133"/>
      <c r="VY40" s="133"/>
      <c r="VZ40" s="133"/>
      <c r="WA40" s="133"/>
      <c r="WB40" s="40"/>
      <c r="WE40" s="56"/>
      <c r="WR40" s="133"/>
      <c r="WT40" s="133"/>
      <c r="WU40" s="133"/>
      <c r="WV40" s="133"/>
      <c r="WW40" s="133"/>
      <c r="WX40" s="133"/>
      <c r="WY40" s="40"/>
      <c r="XB40" s="56"/>
      <c r="XO40" s="133"/>
      <c r="XQ40" s="133"/>
      <c r="XR40" s="133"/>
      <c r="XS40" s="133"/>
      <c r="XT40" s="133"/>
      <c r="XU40" s="133"/>
      <c r="XV40" s="40"/>
      <c r="XY40" s="56"/>
      <c r="YL40" s="133"/>
      <c r="YN40" s="133"/>
      <c r="YO40" s="133"/>
      <c r="YP40" s="133"/>
      <c r="YQ40" s="133"/>
      <c r="YR40" s="133"/>
      <c r="YS40" s="40"/>
      <c r="YV40" s="56"/>
      <c r="ZI40" s="133"/>
      <c r="ZK40" s="133"/>
      <c r="ZL40" s="133"/>
      <c r="ZM40" s="133"/>
      <c r="ZN40" s="133"/>
      <c r="ZO40" s="133"/>
      <c r="ZP40" s="40"/>
      <c r="ZS40" s="56"/>
      <c r="AAF40" s="133"/>
      <c r="AAH40" s="133"/>
      <c r="AAI40" s="133"/>
      <c r="AAJ40" s="133"/>
      <c r="AAK40" s="133"/>
      <c r="AAL40" s="133"/>
      <c r="AAM40" s="40"/>
      <c r="AAP40" s="56"/>
      <c r="ABC40" s="133"/>
      <c r="ABE40" s="133"/>
      <c r="ABF40" s="133"/>
      <c r="ABG40" s="133"/>
      <c r="ABH40" s="133"/>
      <c r="ABI40" s="133"/>
      <c r="ABJ40" s="40"/>
      <c r="ABM40" s="56"/>
      <c r="ABZ40" s="133"/>
      <c r="ACB40" s="133"/>
      <c r="ACC40" s="133"/>
      <c r="ACD40" s="133"/>
      <c r="ACE40" s="133"/>
      <c r="ACF40" s="133"/>
      <c r="ACG40" s="40"/>
      <c r="ACJ40" s="56"/>
      <c r="ACW40" s="133"/>
      <c r="ACY40" s="133"/>
      <c r="ACZ40" s="133"/>
      <c r="ADA40" s="133"/>
      <c r="ADB40" s="133"/>
      <c r="ADC40" s="133"/>
      <c r="ADD40" s="40"/>
      <c r="ADG40" s="56"/>
      <c r="ADT40" s="133"/>
      <c r="ADV40" s="133"/>
      <c r="ADW40" s="133"/>
      <c r="ADX40" s="133"/>
      <c r="ADY40" s="133"/>
      <c r="ADZ40" s="133"/>
      <c r="AEA40" s="40"/>
      <c r="AED40" s="56"/>
      <c r="AEQ40" s="133"/>
      <c r="AES40" s="133"/>
      <c r="AET40" s="133"/>
      <c r="AEU40" s="133"/>
      <c r="AEV40" s="133"/>
      <c r="AEW40" s="133"/>
      <c r="AEX40" s="40"/>
      <c r="AFA40" s="56"/>
      <c r="AFN40" s="133"/>
      <c r="AFP40" s="133"/>
      <c r="AFQ40" s="133"/>
      <c r="AFR40" s="133"/>
      <c r="AFS40" s="133"/>
      <c r="AFT40" s="133"/>
      <c r="AFU40" s="40"/>
      <c r="AFX40" s="56"/>
      <c r="AGK40" s="133"/>
      <c r="AGM40" s="133"/>
      <c r="AGN40" s="133"/>
      <c r="AGO40" s="133"/>
      <c r="AGP40" s="133"/>
      <c r="AGQ40" s="133"/>
      <c r="AGR40" s="40"/>
      <c r="AGU40" s="56"/>
      <c r="AHH40" s="133"/>
      <c r="AHJ40" s="133"/>
      <c r="AHK40" s="133"/>
      <c r="AHL40" s="133"/>
      <c r="AHM40" s="133"/>
      <c r="AHN40" s="133"/>
      <c r="AHO40" s="40"/>
      <c r="AHR40" s="56"/>
      <c r="AIE40" s="133"/>
      <c r="AIG40" s="133"/>
      <c r="AIH40" s="133"/>
      <c r="AII40" s="133"/>
      <c r="AIJ40" s="133"/>
      <c r="AIK40" s="133"/>
      <c r="AIL40" s="40"/>
      <c r="AIO40" s="56"/>
      <c r="AJB40" s="133"/>
      <c r="AJD40" s="133"/>
      <c r="AJE40" s="133"/>
      <c r="AJF40" s="133"/>
      <c r="AJG40" s="133"/>
      <c r="AJH40" s="133"/>
      <c r="AJI40" s="40"/>
      <c r="AJL40" s="56"/>
      <c r="AJY40" s="133"/>
      <c r="AKA40" s="133"/>
      <c r="AKB40" s="133"/>
      <c r="AKC40" s="133"/>
      <c r="AKD40" s="133"/>
      <c r="AKE40" s="133"/>
      <c r="AKF40" s="40"/>
      <c r="AKI40" s="56"/>
      <c r="AKV40" s="133"/>
      <c r="AKX40" s="133"/>
      <c r="AKY40" s="133"/>
      <c r="AKZ40" s="133"/>
      <c r="ALA40" s="133"/>
      <c r="ALB40" s="133"/>
      <c r="ALC40" s="40"/>
      <c r="ALF40" s="56"/>
      <c r="ALS40" s="133"/>
      <c r="ALU40" s="133"/>
      <c r="ALV40" s="133"/>
      <c r="ALW40" s="133"/>
      <c r="ALX40" s="133"/>
      <c r="ALY40" s="133"/>
      <c r="ALZ40" s="40"/>
      <c r="AMC40" s="56"/>
      <c r="AMP40" s="133"/>
      <c r="AMR40" s="133"/>
      <c r="AMS40" s="133"/>
      <c r="AMT40" s="133"/>
      <c r="AMU40" s="133"/>
      <c r="AMV40" s="133"/>
      <c r="AMW40" s="40"/>
      <c r="AMZ40" s="56"/>
      <c r="ANM40" s="133"/>
      <c r="ANO40" s="133"/>
      <c r="ANP40" s="133"/>
      <c r="ANQ40" s="133"/>
      <c r="ANR40" s="133"/>
      <c r="ANS40" s="133"/>
      <c r="ANT40" s="40"/>
      <c r="ANW40" s="56"/>
      <c r="AOJ40" s="133"/>
      <c r="AOL40" s="133"/>
      <c r="AOM40" s="133"/>
      <c r="AON40" s="133"/>
      <c r="AOO40" s="133"/>
      <c r="AOP40" s="133"/>
      <c r="AOQ40" s="40"/>
      <c r="AOT40" s="56"/>
      <c r="APG40" s="133"/>
      <c r="API40" s="133"/>
      <c r="APJ40" s="133"/>
      <c r="APK40" s="133"/>
      <c r="APL40" s="133"/>
      <c r="APM40" s="133"/>
      <c r="APN40" s="40"/>
      <c r="APQ40" s="56"/>
      <c r="AQD40" s="133"/>
      <c r="AQF40" s="133"/>
      <c r="AQG40" s="133"/>
      <c r="AQH40" s="133"/>
      <c r="AQI40" s="133"/>
      <c r="AQJ40" s="133"/>
      <c r="AQK40" s="40"/>
      <c r="AQN40" s="56"/>
      <c r="ARA40" s="133"/>
      <c r="ARC40" s="133"/>
      <c r="ARD40" s="133"/>
      <c r="ARE40" s="133"/>
      <c r="ARF40" s="133"/>
      <c r="ARG40" s="133"/>
      <c r="ARH40" s="40"/>
      <c r="ARK40" s="56"/>
      <c r="ARX40" s="133"/>
      <c r="ARZ40" s="133"/>
      <c r="ASA40" s="133"/>
      <c r="ASB40" s="133"/>
      <c r="ASC40" s="133"/>
      <c r="ASD40" s="133"/>
      <c r="ASE40" s="40"/>
      <c r="ASH40" s="56"/>
      <c r="ASU40" s="133"/>
      <c r="ASW40" s="133"/>
      <c r="ASX40" s="133"/>
      <c r="ASY40" s="133"/>
      <c r="ASZ40" s="133"/>
      <c r="ATA40" s="133"/>
      <c r="ATB40" s="40"/>
      <c r="ATE40" s="56"/>
      <c r="ATR40" s="133"/>
      <c r="ATT40" s="133"/>
      <c r="ATU40" s="133"/>
      <c r="ATV40" s="133"/>
      <c r="ATW40" s="133"/>
      <c r="ATX40" s="133"/>
      <c r="ATY40" s="40"/>
      <c r="AUB40" s="56"/>
      <c r="AUO40" s="133"/>
      <c r="AUQ40" s="133"/>
      <c r="AUR40" s="133"/>
      <c r="AUS40" s="133"/>
      <c r="AUT40" s="133"/>
      <c r="AUU40" s="133"/>
      <c r="AUV40" s="40"/>
      <c r="AUY40" s="56"/>
      <c r="AVL40" s="133"/>
      <c r="AVN40" s="133"/>
      <c r="AVO40" s="133"/>
      <c r="AVP40" s="133"/>
      <c r="AVQ40" s="133"/>
      <c r="AVR40" s="133"/>
      <c r="AVS40" s="40"/>
      <c r="AVV40" s="56"/>
      <c r="AWI40" s="133"/>
      <c r="AWK40" s="133"/>
      <c r="AWL40" s="133"/>
      <c r="AWM40" s="133"/>
      <c r="AWN40" s="133"/>
      <c r="AWO40" s="133"/>
      <c r="AWP40" s="40"/>
      <c r="AWS40" s="56"/>
      <c r="AXF40" s="133"/>
      <c r="AXH40" s="133"/>
      <c r="AXI40" s="133"/>
      <c r="AXJ40" s="133"/>
      <c r="AXK40" s="133"/>
      <c r="AXL40" s="133"/>
      <c r="AXM40" s="40"/>
      <c r="AXP40" s="56"/>
      <c r="AYC40" s="133"/>
      <c r="AYE40" s="133"/>
      <c r="AYF40" s="133"/>
      <c r="AYG40" s="133"/>
      <c r="AYH40" s="133"/>
      <c r="AYI40" s="133"/>
      <c r="AYJ40" s="40"/>
      <c r="AYM40" s="56"/>
      <c r="AYZ40" s="133"/>
      <c r="AZB40" s="133"/>
      <c r="AZC40" s="133"/>
      <c r="AZD40" s="133"/>
      <c r="AZE40" s="133"/>
      <c r="AZF40" s="133"/>
      <c r="AZG40" s="40"/>
      <c r="AZJ40" s="56"/>
      <c r="AZW40" s="133"/>
      <c r="AZY40" s="133"/>
      <c r="AZZ40" s="133"/>
      <c r="BAA40" s="133"/>
      <c r="BAB40" s="133"/>
      <c r="BAC40" s="133"/>
      <c r="BAD40" s="40"/>
      <c r="BAG40" s="56"/>
      <c r="BAT40" s="133"/>
      <c r="BAV40" s="133"/>
      <c r="BAW40" s="133"/>
      <c r="BAX40" s="133"/>
      <c r="BAY40" s="133"/>
      <c r="BAZ40" s="133"/>
      <c r="BBA40" s="40"/>
      <c r="BBD40" s="56"/>
      <c r="BBQ40" s="133"/>
      <c r="BBS40" s="133"/>
      <c r="BBT40" s="133"/>
      <c r="BBU40" s="133"/>
      <c r="BBV40" s="133"/>
      <c r="BBW40" s="133"/>
      <c r="BBX40" s="40"/>
      <c r="BCA40" s="56"/>
      <c r="BCN40" s="133"/>
      <c r="BCP40" s="133"/>
      <c r="BCQ40" s="133"/>
      <c r="BCR40" s="133"/>
      <c r="BCS40" s="133"/>
      <c r="BCT40" s="133"/>
      <c r="BCU40" s="40"/>
      <c r="BCX40" s="56"/>
      <c r="BDK40" s="133"/>
      <c r="BDM40" s="133"/>
      <c r="BDN40" s="133"/>
      <c r="BDO40" s="133"/>
      <c r="BDP40" s="133"/>
      <c r="BDQ40" s="133"/>
      <c r="BDR40" s="40"/>
      <c r="BDU40" s="56"/>
      <c r="BEH40" s="133"/>
      <c r="BEJ40" s="133"/>
      <c r="BEK40" s="133"/>
      <c r="BEL40" s="133"/>
      <c r="BEM40" s="133"/>
      <c r="BEN40" s="133"/>
      <c r="BEO40" s="40"/>
      <c r="BER40" s="56"/>
      <c r="BFE40" s="133"/>
      <c r="BFG40" s="133"/>
      <c r="BFH40" s="133"/>
      <c r="BFI40" s="133"/>
      <c r="BFJ40" s="133"/>
      <c r="BFK40" s="133"/>
      <c r="BFL40" s="40"/>
      <c r="BFO40" s="56"/>
      <c r="BGB40" s="133"/>
      <c r="BGD40" s="133"/>
      <c r="BGE40" s="133"/>
      <c r="BGF40" s="133"/>
      <c r="BGG40" s="133"/>
      <c r="BGH40" s="133"/>
      <c r="BGI40" s="40"/>
      <c r="BGL40" s="56"/>
      <c r="BGY40" s="133"/>
      <c r="BHA40" s="133"/>
      <c r="BHB40" s="133"/>
      <c r="BHC40" s="133"/>
      <c r="BHD40" s="133"/>
      <c r="BHE40" s="133"/>
      <c r="BHF40" s="40"/>
      <c r="BHI40" s="56"/>
      <c r="BHV40" s="133"/>
      <c r="BHX40" s="133"/>
      <c r="BHY40" s="133"/>
      <c r="BHZ40" s="133"/>
      <c r="BIA40" s="133"/>
      <c r="BIB40" s="133"/>
      <c r="BIC40" s="40"/>
      <c r="BIF40" s="56"/>
      <c r="BIS40" s="133"/>
      <c r="BIU40" s="133"/>
      <c r="BIV40" s="133"/>
      <c r="BIW40" s="133"/>
      <c r="BIX40" s="133"/>
      <c r="BIY40" s="133"/>
      <c r="BIZ40" s="40"/>
      <c r="BJC40" s="56"/>
      <c r="BJP40" s="133"/>
      <c r="BJR40" s="133"/>
      <c r="BJS40" s="133"/>
      <c r="BJT40" s="133"/>
      <c r="BJU40" s="133"/>
      <c r="BJV40" s="133"/>
      <c r="BJW40" s="40"/>
      <c r="BJZ40" s="56"/>
      <c r="BKM40" s="133"/>
      <c r="BKO40" s="133"/>
      <c r="BKP40" s="133"/>
      <c r="BKQ40" s="133"/>
      <c r="BKR40" s="133"/>
      <c r="BKS40" s="133"/>
      <c r="BKT40" s="40"/>
      <c r="BKW40" s="56"/>
      <c r="BLJ40" s="133"/>
      <c r="BLL40" s="133"/>
      <c r="BLM40" s="133"/>
      <c r="BLN40" s="133"/>
      <c r="BLO40" s="133"/>
      <c r="BLP40" s="133"/>
      <c r="BLQ40" s="40"/>
      <c r="BLT40" s="56"/>
      <c r="BMG40" s="133"/>
      <c r="BMI40" s="133"/>
      <c r="BMJ40" s="133"/>
      <c r="BMK40" s="133"/>
      <c r="BML40" s="133"/>
      <c r="BMM40" s="133"/>
      <c r="BMN40" s="40"/>
      <c r="BMQ40" s="56"/>
      <c r="BND40" s="133"/>
      <c r="BNF40" s="133"/>
      <c r="BNG40" s="133"/>
      <c r="BNH40" s="133"/>
      <c r="BNI40" s="133"/>
      <c r="BNJ40" s="133"/>
      <c r="BNK40" s="40"/>
      <c r="BNN40" s="56"/>
      <c r="BOA40" s="133"/>
      <c r="BOC40" s="133"/>
      <c r="BOD40" s="133"/>
      <c r="BOE40" s="133"/>
      <c r="BOF40" s="133"/>
      <c r="BOG40" s="133"/>
      <c r="BOH40" s="40"/>
      <c r="BOK40" s="56"/>
      <c r="BOX40" s="133"/>
      <c r="BOZ40" s="133"/>
      <c r="BPA40" s="133"/>
      <c r="BPB40" s="133"/>
      <c r="BPC40" s="133"/>
      <c r="BPD40" s="133"/>
      <c r="BPE40" s="40"/>
      <c r="BPH40" s="56"/>
      <c r="BPU40" s="133"/>
      <c r="BPW40" s="133"/>
      <c r="BPX40" s="133"/>
      <c r="BPY40" s="133"/>
      <c r="BPZ40" s="133"/>
      <c r="BQA40" s="133"/>
      <c r="BQB40" s="40"/>
      <c r="BQE40" s="56"/>
      <c r="BQR40" s="133"/>
      <c r="BQT40" s="133"/>
      <c r="BQU40" s="133"/>
      <c r="BQV40" s="133"/>
      <c r="BQW40" s="133"/>
      <c r="BQX40" s="133"/>
      <c r="BQY40" s="40"/>
      <c r="BRB40" s="56"/>
      <c r="BRO40" s="133"/>
      <c r="BRQ40" s="133"/>
      <c r="BRR40" s="133"/>
      <c r="BRS40" s="133"/>
      <c r="BRT40" s="133"/>
      <c r="BRU40" s="133"/>
      <c r="BRV40" s="40"/>
      <c r="BRY40" s="56"/>
      <c r="BSL40" s="133"/>
      <c r="BSN40" s="133"/>
      <c r="BSO40" s="133"/>
      <c r="BSP40" s="133"/>
      <c r="BSQ40" s="133"/>
      <c r="BSR40" s="133"/>
      <c r="BSS40" s="40"/>
      <c r="BSV40" s="56"/>
      <c r="BTI40" s="133"/>
      <c r="BTK40" s="133"/>
      <c r="BTL40" s="133"/>
      <c r="BTM40" s="133"/>
      <c r="BTN40" s="133"/>
      <c r="BTO40" s="133"/>
      <c r="BTP40" s="40"/>
      <c r="BTS40" s="56"/>
      <c r="BUF40" s="133"/>
      <c r="BUH40" s="133"/>
      <c r="BUI40" s="133"/>
      <c r="BUJ40" s="133"/>
      <c r="BUK40" s="133"/>
      <c r="BUL40" s="133"/>
      <c r="BUM40" s="40"/>
      <c r="BUP40" s="56"/>
      <c r="BVC40" s="133"/>
      <c r="BVE40" s="133"/>
      <c r="BVF40" s="133"/>
      <c r="BVG40" s="133"/>
      <c r="BVH40" s="133"/>
      <c r="BVI40" s="133"/>
      <c r="BVJ40" s="40"/>
      <c r="BVM40" s="56"/>
      <c r="BVZ40" s="133"/>
      <c r="BWB40" s="133"/>
      <c r="BWC40" s="133"/>
      <c r="BWD40" s="133"/>
      <c r="BWE40" s="133"/>
      <c r="BWF40" s="133"/>
      <c r="BWG40" s="40"/>
      <c r="BWJ40" s="56"/>
      <c r="BWW40" s="133"/>
      <c r="BWY40" s="133"/>
      <c r="BWZ40" s="133"/>
      <c r="BXA40" s="133"/>
      <c r="BXB40" s="133"/>
      <c r="BXC40" s="133"/>
      <c r="BXD40" s="40"/>
      <c r="BXG40" s="56"/>
      <c r="BXT40" s="133"/>
      <c r="BXV40" s="133"/>
      <c r="BXW40" s="133"/>
      <c r="BXX40" s="133"/>
      <c r="BXY40" s="133"/>
      <c r="BXZ40" s="133"/>
      <c r="BYA40" s="40"/>
      <c r="BYD40" s="56"/>
      <c r="BYQ40" s="133"/>
      <c r="BYS40" s="133"/>
      <c r="BYT40" s="133"/>
      <c r="BYU40" s="133"/>
      <c r="BYV40" s="133"/>
      <c r="BYW40" s="133"/>
      <c r="BYX40" s="40"/>
      <c r="BZA40" s="56"/>
      <c r="BZN40" s="133"/>
      <c r="BZP40" s="133"/>
      <c r="BZQ40" s="133"/>
      <c r="BZR40" s="133"/>
      <c r="BZS40" s="133"/>
      <c r="BZT40" s="133"/>
      <c r="BZU40" s="40"/>
      <c r="BZX40" s="56"/>
      <c r="CAK40" s="133"/>
      <c r="CAM40" s="133"/>
      <c r="CAN40" s="133"/>
      <c r="CAO40" s="133"/>
      <c r="CAP40" s="133"/>
      <c r="CAQ40" s="133"/>
      <c r="CAR40" s="40"/>
      <c r="CAU40" s="56"/>
      <c r="CBH40" s="133"/>
      <c r="CBJ40" s="133"/>
      <c r="CBK40" s="133"/>
      <c r="CBL40" s="133"/>
      <c r="CBM40" s="133"/>
      <c r="CBN40" s="133"/>
      <c r="CBO40" s="40"/>
      <c r="CBR40" s="56"/>
      <c r="CCE40" s="133"/>
      <c r="CCG40" s="133"/>
      <c r="CCH40" s="133"/>
      <c r="CCI40" s="133"/>
      <c r="CCJ40" s="133"/>
      <c r="CCK40" s="133"/>
      <c r="CCL40" s="40"/>
      <c r="CCO40" s="56"/>
      <c r="CDB40" s="133"/>
      <c r="CDD40" s="133"/>
      <c r="CDE40" s="133"/>
      <c r="CDF40" s="133"/>
      <c r="CDG40" s="133"/>
      <c r="CDH40" s="133"/>
      <c r="CDI40" s="40"/>
      <c r="CDL40" s="56"/>
      <c r="CDY40" s="133"/>
      <c r="CEA40" s="133"/>
      <c r="CEB40" s="133"/>
      <c r="CEC40" s="133"/>
      <c r="CED40" s="133"/>
      <c r="CEE40" s="133"/>
      <c r="CEF40" s="40"/>
      <c r="CEI40" s="56"/>
      <c r="CEV40" s="133"/>
      <c r="CEX40" s="133"/>
      <c r="CEY40" s="133"/>
      <c r="CEZ40" s="133"/>
      <c r="CFA40" s="133"/>
      <c r="CFB40" s="133"/>
      <c r="CFC40" s="40"/>
      <c r="CFF40" s="56"/>
      <c r="CFS40" s="133"/>
      <c r="CFU40" s="133"/>
      <c r="CFV40" s="133"/>
      <c r="CFW40" s="133"/>
      <c r="CFX40" s="133"/>
      <c r="CFY40" s="133"/>
      <c r="CFZ40" s="40"/>
      <c r="CGC40" s="56"/>
      <c r="CGP40" s="133"/>
      <c r="CGR40" s="133"/>
      <c r="CGS40" s="133"/>
      <c r="CGT40" s="133"/>
      <c r="CGU40" s="133"/>
      <c r="CGV40" s="133"/>
      <c r="CGW40" s="40"/>
      <c r="CGZ40" s="56"/>
      <c r="CHM40" s="133"/>
      <c r="CHO40" s="133"/>
      <c r="CHP40" s="133"/>
      <c r="CHQ40" s="133"/>
      <c r="CHR40" s="133"/>
      <c r="CHS40" s="133"/>
      <c r="CHT40" s="40"/>
      <c r="CHW40" s="56"/>
      <c r="CIJ40" s="133"/>
      <c r="CIL40" s="133"/>
      <c r="CIM40" s="133"/>
      <c r="CIN40" s="133"/>
      <c r="CIO40" s="133"/>
      <c r="CIP40" s="133"/>
      <c r="CIQ40" s="40"/>
      <c r="CIT40" s="56"/>
      <c r="CJG40" s="133"/>
      <c r="CJI40" s="133"/>
      <c r="CJJ40" s="133"/>
      <c r="CJK40" s="133"/>
      <c r="CJL40" s="133"/>
      <c r="CJM40" s="133"/>
      <c r="CJN40" s="40"/>
      <c r="CJQ40" s="56"/>
      <c r="CKD40" s="133"/>
      <c r="CKF40" s="133"/>
      <c r="CKG40" s="133"/>
      <c r="CKH40" s="133"/>
      <c r="CKI40" s="133"/>
      <c r="CKJ40" s="133"/>
      <c r="CKK40" s="40"/>
      <c r="CKN40" s="56"/>
      <c r="CLA40" s="133"/>
      <c r="CLC40" s="133"/>
      <c r="CLD40" s="133"/>
      <c r="CLE40" s="133"/>
      <c r="CLF40" s="133"/>
      <c r="CLG40" s="133"/>
      <c r="CLH40" s="40"/>
      <c r="CLK40" s="56"/>
      <c r="CLX40" s="133"/>
      <c r="CLZ40" s="133"/>
      <c r="CMA40" s="133"/>
      <c r="CMB40" s="133"/>
      <c r="CMC40" s="133"/>
      <c r="CMD40" s="133"/>
      <c r="CME40" s="40"/>
      <c r="CMH40" s="56"/>
      <c r="CMU40" s="133"/>
      <c r="CMW40" s="133"/>
      <c r="CMX40" s="133"/>
      <c r="CMY40" s="133"/>
      <c r="CMZ40" s="133"/>
      <c r="CNA40" s="133"/>
      <c r="CNB40" s="40"/>
      <c r="CNE40" s="56"/>
      <c r="CNR40" s="133"/>
      <c r="CNT40" s="133"/>
      <c r="CNU40" s="133"/>
      <c r="CNV40" s="133"/>
      <c r="CNW40" s="133"/>
      <c r="CNX40" s="133"/>
      <c r="CNY40" s="40"/>
      <c r="COB40" s="56"/>
      <c r="COO40" s="133"/>
      <c r="COQ40" s="133"/>
      <c r="COR40" s="133"/>
      <c r="COS40" s="133"/>
      <c r="COT40" s="133"/>
      <c r="COU40" s="133"/>
      <c r="COV40" s="40"/>
      <c r="COY40" s="56"/>
      <c r="CPL40" s="133"/>
      <c r="CPN40" s="133"/>
      <c r="CPO40" s="133"/>
      <c r="CPP40" s="133"/>
      <c r="CPQ40" s="133"/>
      <c r="CPR40" s="133"/>
      <c r="CPS40" s="40"/>
      <c r="CPV40" s="56"/>
      <c r="CQI40" s="133"/>
      <c r="CQK40" s="133"/>
      <c r="CQL40" s="133"/>
      <c r="CQM40" s="133"/>
      <c r="CQN40" s="133"/>
      <c r="CQO40" s="133"/>
      <c r="CQP40" s="40"/>
      <c r="CQS40" s="56"/>
      <c r="CRF40" s="133"/>
      <c r="CRH40" s="133"/>
      <c r="CRI40" s="133"/>
      <c r="CRJ40" s="133"/>
      <c r="CRK40" s="133"/>
      <c r="CRL40" s="133"/>
      <c r="CRM40" s="40"/>
      <c r="CRP40" s="56"/>
      <c r="CSC40" s="133"/>
      <c r="CSE40" s="133"/>
      <c r="CSF40" s="133"/>
      <c r="CSG40" s="133"/>
      <c r="CSH40" s="133"/>
      <c r="CSI40" s="133"/>
      <c r="CSJ40" s="40"/>
      <c r="CSM40" s="56"/>
      <c r="CSZ40" s="133"/>
      <c r="CTB40" s="133"/>
      <c r="CTC40" s="133"/>
      <c r="CTD40" s="133"/>
      <c r="CTE40" s="133"/>
      <c r="CTF40" s="133"/>
      <c r="CTG40" s="40"/>
      <c r="CTJ40" s="56"/>
      <c r="CTW40" s="133"/>
      <c r="CTY40" s="133"/>
      <c r="CTZ40" s="133"/>
      <c r="CUA40" s="133"/>
      <c r="CUB40" s="133"/>
      <c r="CUC40" s="133"/>
      <c r="CUD40" s="40"/>
      <c r="CUG40" s="56"/>
      <c r="CUT40" s="133"/>
      <c r="CUV40" s="133"/>
      <c r="CUW40" s="133"/>
      <c r="CUX40" s="133"/>
      <c r="CUY40" s="133"/>
      <c r="CUZ40" s="133"/>
      <c r="CVA40" s="40"/>
      <c r="CVD40" s="56"/>
      <c r="CVQ40" s="133"/>
      <c r="CVS40" s="133"/>
      <c r="CVT40" s="133"/>
      <c r="CVU40" s="133"/>
      <c r="CVV40" s="133"/>
      <c r="CVW40" s="133"/>
      <c r="CVX40" s="40"/>
      <c r="CWA40" s="56"/>
      <c r="CWN40" s="133"/>
      <c r="CWP40" s="133"/>
      <c r="CWQ40" s="133"/>
      <c r="CWR40" s="133"/>
      <c r="CWS40" s="133"/>
      <c r="CWT40" s="133"/>
      <c r="CWU40" s="40"/>
      <c r="CWX40" s="56"/>
      <c r="CXK40" s="133"/>
      <c r="CXM40" s="133"/>
      <c r="CXN40" s="133"/>
      <c r="CXO40" s="133"/>
      <c r="CXP40" s="133"/>
      <c r="CXQ40" s="133"/>
      <c r="CXR40" s="40"/>
      <c r="CXU40" s="56"/>
      <c r="CYH40" s="133"/>
      <c r="CYJ40" s="133"/>
      <c r="CYK40" s="133"/>
      <c r="CYL40" s="133"/>
      <c r="CYM40" s="133"/>
      <c r="CYN40" s="133"/>
      <c r="CYO40" s="40"/>
      <c r="CYR40" s="56"/>
      <c r="CZE40" s="133"/>
      <c r="CZG40" s="133"/>
      <c r="CZH40" s="133"/>
      <c r="CZI40" s="133"/>
      <c r="CZJ40" s="133"/>
      <c r="CZK40" s="133"/>
      <c r="CZL40" s="40"/>
      <c r="CZO40" s="56"/>
      <c r="DAB40" s="133"/>
      <c r="DAD40" s="133"/>
      <c r="DAE40" s="133"/>
      <c r="DAF40" s="133"/>
      <c r="DAG40" s="133"/>
      <c r="DAH40" s="133"/>
      <c r="DAI40" s="40"/>
      <c r="DAL40" s="56"/>
      <c r="DAY40" s="133"/>
      <c r="DBA40" s="133"/>
      <c r="DBB40" s="133"/>
      <c r="DBC40" s="133"/>
      <c r="DBD40" s="133"/>
      <c r="DBE40" s="133"/>
      <c r="DBF40" s="40"/>
      <c r="DBI40" s="56"/>
      <c r="DBV40" s="133"/>
      <c r="DBX40" s="133"/>
      <c r="DBY40" s="133"/>
      <c r="DBZ40" s="133"/>
      <c r="DCA40" s="133"/>
      <c r="DCB40" s="133"/>
      <c r="DCC40" s="40"/>
      <c r="DCF40" s="56"/>
      <c r="DCS40" s="133"/>
      <c r="DCU40" s="133"/>
      <c r="DCV40" s="133"/>
      <c r="DCW40" s="133"/>
      <c r="DCX40" s="133"/>
      <c r="DCY40" s="133"/>
      <c r="DCZ40" s="40"/>
      <c r="DDC40" s="56"/>
      <c r="DDP40" s="133"/>
      <c r="DDR40" s="133"/>
      <c r="DDS40" s="133"/>
      <c r="DDT40" s="133"/>
      <c r="DDU40" s="133"/>
      <c r="DDV40" s="133"/>
      <c r="DDW40" s="40"/>
      <c r="DDZ40" s="56"/>
      <c r="DEM40" s="133"/>
      <c r="DEO40" s="133"/>
      <c r="DEP40" s="133"/>
      <c r="DEQ40" s="133"/>
      <c r="DER40" s="133"/>
      <c r="DES40" s="133"/>
      <c r="DET40" s="40"/>
      <c r="DEW40" s="56"/>
      <c r="DFJ40" s="133"/>
      <c r="DFL40" s="133"/>
      <c r="DFM40" s="133"/>
      <c r="DFN40" s="133"/>
      <c r="DFO40" s="133"/>
      <c r="DFP40" s="133"/>
      <c r="DFQ40" s="40"/>
      <c r="DFT40" s="56"/>
      <c r="DGG40" s="133"/>
      <c r="DGI40" s="133"/>
      <c r="DGJ40" s="133"/>
      <c r="DGK40" s="133"/>
      <c r="DGL40" s="133"/>
      <c r="DGM40" s="133"/>
      <c r="DGN40" s="40"/>
      <c r="DGQ40" s="56"/>
      <c r="DHD40" s="133"/>
      <c r="DHF40" s="133"/>
      <c r="DHG40" s="133"/>
      <c r="DHH40" s="133"/>
      <c r="DHI40" s="133"/>
      <c r="DHJ40" s="133"/>
      <c r="DHK40" s="40"/>
      <c r="DHN40" s="56"/>
      <c r="DIA40" s="133"/>
      <c r="DIC40" s="133"/>
      <c r="DID40" s="133"/>
      <c r="DIE40" s="133"/>
      <c r="DIF40" s="133"/>
      <c r="DIG40" s="133"/>
      <c r="DIH40" s="40"/>
      <c r="DIK40" s="56"/>
      <c r="DIX40" s="133"/>
      <c r="DIZ40" s="133"/>
      <c r="DJA40" s="133"/>
      <c r="DJB40" s="133"/>
      <c r="DJC40" s="133"/>
      <c r="DJD40" s="133"/>
      <c r="DJE40" s="40"/>
      <c r="DJH40" s="56"/>
      <c r="DJU40" s="133"/>
      <c r="DJW40" s="133"/>
      <c r="DJX40" s="133"/>
      <c r="DJY40" s="133"/>
      <c r="DJZ40" s="133"/>
      <c r="DKA40" s="133"/>
      <c r="DKB40" s="40"/>
      <c r="DKE40" s="56"/>
      <c r="DKR40" s="133"/>
      <c r="DKT40" s="133"/>
      <c r="DKU40" s="133"/>
      <c r="DKV40" s="133"/>
      <c r="DKW40" s="133"/>
      <c r="DKX40" s="133"/>
      <c r="DKY40" s="40"/>
      <c r="DLB40" s="56"/>
      <c r="DLO40" s="133"/>
      <c r="DLQ40" s="133"/>
      <c r="DLR40" s="133"/>
      <c r="DLS40" s="133"/>
      <c r="DLT40" s="133"/>
      <c r="DLU40" s="133"/>
      <c r="DLV40" s="40"/>
      <c r="DLY40" s="56"/>
      <c r="DML40" s="133"/>
      <c r="DMN40" s="133"/>
      <c r="DMO40" s="133"/>
      <c r="DMP40" s="133"/>
      <c r="DMQ40" s="133"/>
      <c r="DMR40" s="133"/>
      <c r="DMS40" s="40"/>
      <c r="DMV40" s="56"/>
      <c r="DNI40" s="133"/>
      <c r="DNK40" s="133"/>
      <c r="DNL40" s="133"/>
      <c r="DNM40" s="133"/>
      <c r="DNN40" s="133"/>
      <c r="DNO40" s="133"/>
      <c r="DNP40" s="40"/>
      <c r="DNS40" s="56"/>
      <c r="DOF40" s="133"/>
      <c r="DOH40" s="133"/>
      <c r="DOI40" s="133"/>
      <c r="DOJ40" s="133"/>
      <c r="DOK40" s="133"/>
      <c r="DOL40" s="133"/>
      <c r="DOM40" s="40"/>
      <c r="DOP40" s="56"/>
      <c r="DPC40" s="133"/>
      <c r="DPE40" s="133"/>
      <c r="DPF40" s="133"/>
      <c r="DPG40" s="133"/>
      <c r="DPH40" s="133"/>
      <c r="DPI40" s="133"/>
      <c r="DPJ40" s="40"/>
      <c r="DPM40" s="56"/>
      <c r="DPZ40" s="133"/>
      <c r="DQB40" s="133"/>
      <c r="DQC40" s="133"/>
      <c r="DQD40" s="133"/>
      <c r="DQE40" s="133"/>
      <c r="DQF40" s="133"/>
      <c r="DQG40" s="40"/>
      <c r="DQJ40" s="56"/>
      <c r="DQW40" s="133"/>
      <c r="DQY40" s="133"/>
      <c r="DQZ40" s="133"/>
      <c r="DRA40" s="133"/>
      <c r="DRB40" s="133"/>
      <c r="DRC40" s="133"/>
      <c r="DRD40" s="40"/>
      <c r="DRG40" s="56"/>
      <c r="DRT40" s="133"/>
      <c r="DRV40" s="133"/>
      <c r="DRW40" s="133"/>
      <c r="DRX40" s="133"/>
      <c r="DRY40" s="133"/>
      <c r="DRZ40" s="133"/>
      <c r="DSA40" s="40"/>
      <c r="DSD40" s="56"/>
      <c r="DSQ40" s="133"/>
      <c r="DSS40" s="133"/>
      <c r="DST40" s="133"/>
      <c r="DSU40" s="133"/>
      <c r="DSV40" s="133"/>
      <c r="DSW40" s="133"/>
      <c r="DSX40" s="40"/>
      <c r="DTA40" s="56"/>
      <c r="DTN40" s="133"/>
      <c r="DTP40" s="133"/>
      <c r="DTQ40" s="133"/>
      <c r="DTR40" s="133"/>
      <c r="DTS40" s="133"/>
      <c r="DTT40" s="133"/>
      <c r="DTU40" s="40"/>
      <c r="DTX40" s="56"/>
      <c r="DUK40" s="133"/>
      <c r="DUM40" s="133"/>
      <c r="DUN40" s="133"/>
      <c r="DUO40" s="133"/>
      <c r="DUP40" s="133"/>
      <c r="DUQ40" s="133"/>
      <c r="DUR40" s="40"/>
      <c r="DUU40" s="56"/>
      <c r="DVH40" s="133"/>
      <c r="DVJ40" s="133"/>
      <c r="DVK40" s="133"/>
      <c r="DVL40" s="133"/>
      <c r="DVM40" s="133"/>
      <c r="DVN40" s="133"/>
      <c r="DVO40" s="40"/>
      <c r="DVR40" s="56"/>
      <c r="DWE40" s="133"/>
      <c r="DWG40" s="133"/>
      <c r="DWH40" s="133"/>
      <c r="DWI40" s="133"/>
      <c r="DWJ40" s="133"/>
      <c r="DWK40" s="133"/>
      <c r="DWL40" s="40"/>
      <c r="DWO40" s="56"/>
      <c r="DXB40" s="133"/>
      <c r="DXD40" s="133"/>
      <c r="DXE40" s="133"/>
      <c r="DXF40" s="133"/>
      <c r="DXG40" s="133"/>
      <c r="DXH40" s="133"/>
      <c r="DXI40" s="40"/>
      <c r="DXL40" s="56"/>
      <c r="DXY40" s="133"/>
      <c r="DYA40" s="133"/>
      <c r="DYB40" s="133"/>
      <c r="DYC40" s="133"/>
      <c r="DYD40" s="133"/>
      <c r="DYE40" s="133"/>
      <c r="DYF40" s="40"/>
      <c r="DYI40" s="56"/>
      <c r="DYV40" s="133"/>
      <c r="DYX40" s="133"/>
      <c r="DYY40" s="133"/>
      <c r="DYZ40" s="133"/>
      <c r="DZA40" s="133"/>
      <c r="DZB40" s="133"/>
      <c r="DZC40" s="40"/>
      <c r="DZF40" s="56"/>
      <c r="DZS40" s="133"/>
      <c r="DZU40" s="133"/>
      <c r="DZV40" s="133"/>
      <c r="DZW40" s="133"/>
      <c r="DZX40" s="133"/>
      <c r="DZY40" s="133"/>
      <c r="DZZ40" s="40"/>
      <c r="EAC40" s="56"/>
      <c r="EAP40" s="133"/>
      <c r="EAR40" s="133"/>
      <c r="EAS40" s="133"/>
      <c r="EAT40" s="133"/>
      <c r="EAU40" s="133"/>
      <c r="EAV40" s="133"/>
      <c r="EAW40" s="40"/>
      <c r="EAZ40" s="56"/>
      <c r="EBM40" s="133"/>
      <c r="EBO40" s="133"/>
      <c r="EBP40" s="133"/>
      <c r="EBQ40" s="133"/>
      <c r="EBR40" s="133"/>
      <c r="EBS40" s="133"/>
      <c r="EBT40" s="40"/>
      <c r="EBW40" s="56"/>
      <c r="ECJ40" s="133"/>
      <c r="ECL40" s="133"/>
      <c r="ECM40" s="133"/>
      <c r="ECN40" s="133"/>
      <c r="ECO40" s="133"/>
      <c r="ECP40" s="133"/>
      <c r="ECQ40" s="40"/>
      <c r="ECT40" s="56"/>
      <c r="EDG40" s="133"/>
      <c r="EDI40" s="133"/>
      <c r="EDJ40" s="133"/>
      <c r="EDK40" s="133"/>
      <c r="EDL40" s="133"/>
      <c r="EDM40" s="133"/>
      <c r="EDN40" s="40"/>
      <c r="EDQ40" s="56"/>
      <c r="EED40" s="133"/>
      <c r="EEF40" s="133"/>
      <c r="EEG40" s="133"/>
      <c r="EEH40" s="133"/>
      <c r="EEI40" s="133"/>
      <c r="EEJ40" s="133"/>
      <c r="EEK40" s="40"/>
      <c r="EEN40" s="56"/>
      <c r="EFA40" s="133"/>
      <c r="EFC40" s="133"/>
      <c r="EFD40" s="133"/>
      <c r="EFE40" s="133"/>
      <c r="EFF40" s="133"/>
      <c r="EFG40" s="133"/>
      <c r="EFH40" s="40"/>
      <c r="EFK40" s="56"/>
      <c r="EFX40" s="133"/>
      <c r="EFZ40" s="133"/>
      <c r="EGA40" s="133"/>
      <c r="EGB40" s="133"/>
      <c r="EGC40" s="133"/>
      <c r="EGD40" s="133"/>
      <c r="EGE40" s="40"/>
      <c r="EGH40" s="56"/>
      <c r="EGU40" s="133"/>
      <c r="EGW40" s="133"/>
      <c r="EGX40" s="133"/>
      <c r="EGY40" s="133"/>
      <c r="EGZ40" s="133"/>
      <c r="EHA40" s="133"/>
      <c r="EHB40" s="40"/>
      <c r="EHE40" s="56"/>
      <c r="EHR40" s="133"/>
      <c r="EHT40" s="133"/>
      <c r="EHU40" s="133"/>
      <c r="EHV40" s="133"/>
      <c r="EHW40" s="133"/>
      <c r="EHX40" s="133"/>
      <c r="EHY40" s="40"/>
      <c r="EIB40" s="56"/>
      <c r="EIO40" s="133"/>
      <c r="EIQ40" s="133"/>
      <c r="EIR40" s="133"/>
      <c r="EIS40" s="133"/>
      <c r="EIT40" s="133"/>
      <c r="EIU40" s="133"/>
      <c r="EIV40" s="40"/>
      <c r="EIY40" s="56"/>
      <c r="EJL40" s="133"/>
      <c r="EJN40" s="133"/>
      <c r="EJO40" s="133"/>
      <c r="EJP40" s="133"/>
      <c r="EJQ40" s="133"/>
      <c r="EJR40" s="133"/>
      <c r="EJS40" s="40"/>
      <c r="EJV40" s="56"/>
      <c r="EKI40" s="133"/>
      <c r="EKK40" s="133"/>
      <c r="EKL40" s="133"/>
      <c r="EKM40" s="133"/>
      <c r="EKN40" s="133"/>
      <c r="EKO40" s="133"/>
      <c r="EKP40" s="40"/>
      <c r="EKS40" s="56"/>
      <c r="ELF40" s="133"/>
      <c r="ELH40" s="133"/>
      <c r="ELI40" s="133"/>
      <c r="ELJ40" s="133"/>
      <c r="ELK40" s="133"/>
      <c r="ELL40" s="133"/>
      <c r="ELM40" s="40"/>
      <c r="ELP40" s="56"/>
      <c r="EMC40" s="133"/>
      <c r="EME40" s="133"/>
      <c r="EMF40" s="133"/>
      <c r="EMG40" s="133"/>
      <c r="EMH40" s="133"/>
      <c r="EMI40" s="133"/>
      <c r="EMJ40" s="40"/>
      <c r="EMM40" s="56"/>
      <c r="EMZ40" s="133"/>
      <c r="ENB40" s="133"/>
      <c r="ENC40" s="133"/>
      <c r="END40" s="133"/>
      <c r="ENE40" s="133"/>
      <c r="ENF40" s="133"/>
      <c r="ENG40" s="40"/>
      <c r="ENJ40" s="56"/>
      <c r="ENW40" s="133"/>
      <c r="ENY40" s="133"/>
      <c r="ENZ40" s="133"/>
      <c r="EOA40" s="133"/>
      <c r="EOB40" s="133"/>
      <c r="EOC40" s="133"/>
      <c r="EOD40" s="40"/>
      <c r="EOG40" s="56"/>
      <c r="EOT40" s="133"/>
      <c r="EOV40" s="133"/>
      <c r="EOW40" s="133"/>
      <c r="EOX40" s="133"/>
      <c r="EOY40" s="133"/>
      <c r="EOZ40" s="133"/>
      <c r="EPA40" s="40"/>
      <c r="EPD40" s="56"/>
      <c r="EPQ40" s="133"/>
      <c r="EPS40" s="133"/>
      <c r="EPT40" s="133"/>
      <c r="EPU40" s="133"/>
      <c r="EPV40" s="133"/>
      <c r="EPW40" s="133"/>
      <c r="EPX40" s="40"/>
      <c r="EQA40" s="56"/>
      <c r="EQN40" s="133"/>
      <c r="EQP40" s="133"/>
      <c r="EQQ40" s="133"/>
      <c r="EQR40" s="133"/>
      <c r="EQS40" s="133"/>
      <c r="EQT40" s="133"/>
      <c r="EQU40" s="40"/>
      <c r="EQX40" s="56"/>
      <c r="ERK40" s="133"/>
      <c r="ERM40" s="133"/>
      <c r="ERN40" s="133"/>
      <c r="ERO40" s="133"/>
      <c r="ERP40" s="133"/>
      <c r="ERQ40" s="133"/>
      <c r="ERR40" s="40"/>
      <c r="ERU40" s="56"/>
      <c r="ESH40" s="133"/>
      <c r="ESJ40" s="133"/>
      <c r="ESK40" s="133"/>
      <c r="ESL40" s="133"/>
      <c r="ESM40" s="133"/>
      <c r="ESN40" s="133"/>
      <c r="ESO40" s="40"/>
      <c r="ESR40" s="56"/>
      <c r="ETE40" s="133"/>
      <c r="ETG40" s="133"/>
      <c r="ETH40" s="133"/>
      <c r="ETI40" s="133"/>
      <c r="ETJ40" s="133"/>
      <c r="ETK40" s="133"/>
      <c r="ETL40" s="40"/>
      <c r="ETO40" s="56"/>
      <c r="EUB40" s="133"/>
      <c r="EUD40" s="133"/>
      <c r="EUE40" s="133"/>
      <c r="EUF40" s="133"/>
      <c r="EUG40" s="133"/>
      <c r="EUH40" s="133"/>
      <c r="EUI40" s="40"/>
      <c r="EUL40" s="56"/>
      <c r="EUY40" s="133"/>
      <c r="EVA40" s="133"/>
      <c r="EVB40" s="133"/>
      <c r="EVC40" s="133"/>
      <c r="EVD40" s="133"/>
      <c r="EVE40" s="133"/>
      <c r="EVF40" s="40"/>
      <c r="EVI40" s="56"/>
      <c r="EVV40" s="133"/>
      <c r="EVX40" s="133"/>
      <c r="EVY40" s="133"/>
      <c r="EVZ40" s="133"/>
      <c r="EWA40" s="133"/>
      <c r="EWB40" s="133"/>
      <c r="EWC40" s="40"/>
      <c r="EWF40" s="56"/>
      <c r="EWS40" s="133"/>
      <c r="EWU40" s="133"/>
      <c r="EWV40" s="133"/>
      <c r="EWW40" s="133"/>
      <c r="EWX40" s="133"/>
      <c r="EWY40" s="133"/>
      <c r="EWZ40" s="40"/>
      <c r="EXC40" s="56"/>
      <c r="EXP40" s="133"/>
      <c r="EXR40" s="133"/>
      <c r="EXS40" s="133"/>
      <c r="EXT40" s="133"/>
      <c r="EXU40" s="133"/>
      <c r="EXV40" s="133"/>
      <c r="EXW40" s="40"/>
      <c r="EXZ40" s="56"/>
      <c r="EYM40" s="133"/>
      <c r="EYO40" s="133"/>
      <c r="EYP40" s="133"/>
      <c r="EYQ40" s="133"/>
      <c r="EYR40" s="133"/>
      <c r="EYS40" s="133"/>
      <c r="EYT40" s="40"/>
      <c r="EYW40" s="56"/>
      <c r="EZJ40" s="133"/>
      <c r="EZL40" s="133"/>
      <c r="EZM40" s="133"/>
      <c r="EZN40" s="133"/>
      <c r="EZO40" s="133"/>
      <c r="EZP40" s="133"/>
      <c r="EZQ40" s="40"/>
      <c r="EZT40" s="56"/>
      <c r="FAG40" s="133"/>
      <c r="FAI40" s="133"/>
      <c r="FAJ40" s="133"/>
      <c r="FAK40" s="133"/>
      <c r="FAL40" s="133"/>
      <c r="FAM40" s="133"/>
      <c r="FAN40" s="40"/>
      <c r="FAQ40" s="56"/>
      <c r="FBD40" s="133"/>
      <c r="FBF40" s="133"/>
      <c r="FBG40" s="133"/>
      <c r="FBH40" s="133"/>
      <c r="FBI40" s="133"/>
      <c r="FBJ40" s="133"/>
      <c r="FBK40" s="40"/>
      <c r="FBN40" s="56"/>
      <c r="FCA40" s="133"/>
      <c r="FCC40" s="133"/>
      <c r="FCD40" s="133"/>
      <c r="FCE40" s="133"/>
      <c r="FCF40" s="133"/>
      <c r="FCG40" s="133"/>
      <c r="FCH40" s="40"/>
      <c r="FCK40" s="56"/>
      <c r="FCX40" s="133"/>
      <c r="FCZ40" s="133"/>
      <c r="FDA40" s="133"/>
      <c r="FDB40" s="133"/>
      <c r="FDC40" s="133"/>
      <c r="FDD40" s="133"/>
      <c r="FDE40" s="40"/>
      <c r="FDH40" s="56"/>
      <c r="FDU40" s="133"/>
      <c r="FDW40" s="133"/>
      <c r="FDX40" s="133"/>
      <c r="FDY40" s="133"/>
      <c r="FDZ40" s="133"/>
      <c r="FEA40" s="133"/>
      <c r="FEB40" s="40"/>
      <c r="FEE40" s="56"/>
      <c r="FER40" s="133"/>
      <c r="FET40" s="133"/>
      <c r="FEU40" s="133"/>
      <c r="FEV40" s="133"/>
      <c r="FEW40" s="133"/>
      <c r="FEX40" s="133"/>
      <c r="FEY40" s="40"/>
      <c r="FFB40" s="56"/>
      <c r="FFO40" s="133"/>
      <c r="FFQ40" s="133"/>
      <c r="FFR40" s="133"/>
      <c r="FFS40" s="133"/>
      <c r="FFT40" s="133"/>
      <c r="FFU40" s="133"/>
      <c r="FFV40" s="40"/>
      <c r="FFY40" s="56"/>
      <c r="FGL40" s="133"/>
      <c r="FGN40" s="133"/>
      <c r="FGO40" s="133"/>
      <c r="FGP40" s="133"/>
      <c r="FGQ40" s="133"/>
      <c r="FGR40" s="133"/>
      <c r="FGS40" s="40"/>
      <c r="FGV40" s="56"/>
      <c r="FHI40" s="133"/>
      <c r="FHK40" s="133"/>
      <c r="FHL40" s="133"/>
      <c r="FHM40" s="133"/>
      <c r="FHN40" s="133"/>
      <c r="FHO40" s="133"/>
      <c r="FHP40" s="40"/>
      <c r="FHS40" s="56"/>
      <c r="FIF40" s="133"/>
      <c r="FIH40" s="133"/>
      <c r="FII40" s="133"/>
      <c r="FIJ40" s="133"/>
      <c r="FIK40" s="133"/>
      <c r="FIL40" s="133"/>
      <c r="FIM40" s="40"/>
      <c r="FIP40" s="56"/>
      <c r="FJC40" s="133"/>
      <c r="FJE40" s="133"/>
      <c r="FJF40" s="133"/>
      <c r="FJG40" s="133"/>
      <c r="FJH40" s="133"/>
      <c r="FJI40" s="133"/>
      <c r="FJJ40" s="40"/>
      <c r="FJM40" s="56"/>
      <c r="FJZ40" s="133"/>
      <c r="FKB40" s="133"/>
      <c r="FKC40" s="133"/>
      <c r="FKD40" s="133"/>
      <c r="FKE40" s="133"/>
      <c r="FKF40" s="133"/>
      <c r="FKG40" s="40"/>
      <c r="FKJ40" s="56"/>
      <c r="FKW40" s="133"/>
      <c r="FKY40" s="133"/>
      <c r="FKZ40" s="133"/>
      <c r="FLA40" s="133"/>
      <c r="FLB40" s="133"/>
      <c r="FLC40" s="133"/>
      <c r="FLD40" s="40"/>
      <c r="FLG40" s="56"/>
      <c r="FLT40" s="133"/>
      <c r="FLV40" s="133"/>
      <c r="FLW40" s="133"/>
      <c r="FLX40" s="133"/>
      <c r="FLY40" s="133"/>
      <c r="FLZ40" s="133"/>
      <c r="FMA40" s="40"/>
      <c r="FMD40" s="56"/>
      <c r="FMQ40" s="133"/>
      <c r="FMS40" s="133"/>
      <c r="FMT40" s="133"/>
      <c r="FMU40" s="133"/>
      <c r="FMV40" s="133"/>
      <c r="FMW40" s="133"/>
      <c r="FMX40" s="40"/>
      <c r="FNA40" s="56"/>
      <c r="FNN40" s="133"/>
      <c r="FNP40" s="133"/>
      <c r="FNQ40" s="133"/>
      <c r="FNR40" s="133"/>
      <c r="FNS40" s="133"/>
      <c r="FNT40" s="133"/>
      <c r="FNU40" s="40"/>
      <c r="FNX40" s="56"/>
      <c r="FOK40" s="133"/>
      <c r="FOM40" s="133"/>
      <c r="FON40" s="133"/>
      <c r="FOO40" s="133"/>
      <c r="FOP40" s="133"/>
      <c r="FOQ40" s="133"/>
      <c r="FOR40" s="40"/>
      <c r="FOU40" s="56"/>
      <c r="FPH40" s="133"/>
      <c r="FPJ40" s="133"/>
      <c r="FPK40" s="133"/>
      <c r="FPL40" s="133"/>
      <c r="FPM40" s="133"/>
      <c r="FPN40" s="133"/>
      <c r="FPO40" s="40"/>
      <c r="FPR40" s="56"/>
      <c r="FQE40" s="133"/>
      <c r="FQG40" s="133"/>
      <c r="FQH40" s="133"/>
      <c r="FQI40" s="133"/>
      <c r="FQJ40" s="133"/>
      <c r="FQK40" s="133"/>
      <c r="FQL40" s="40"/>
      <c r="FQO40" s="56"/>
      <c r="FRB40" s="133"/>
      <c r="FRD40" s="133"/>
      <c r="FRE40" s="133"/>
      <c r="FRF40" s="133"/>
      <c r="FRG40" s="133"/>
      <c r="FRH40" s="133"/>
      <c r="FRI40" s="40"/>
      <c r="FRL40" s="56"/>
      <c r="FRY40" s="133"/>
      <c r="FSA40" s="133"/>
      <c r="FSB40" s="133"/>
      <c r="FSC40" s="133"/>
      <c r="FSD40" s="133"/>
      <c r="FSE40" s="133"/>
      <c r="FSF40" s="40"/>
      <c r="FSI40" s="56"/>
      <c r="FSV40" s="133"/>
      <c r="FSX40" s="133"/>
      <c r="FSY40" s="133"/>
      <c r="FSZ40" s="133"/>
      <c r="FTA40" s="133"/>
      <c r="FTB40" s="133"/>
      <c r="FTC40" s="40"/>
      <c r="FTF40" s="56"/>
      <c r="FTS40" s="133"/>
      <c r="FTU40" s="133"/>
      <c r="FTV40" s="133"/>
      <c r="FTW40" s="133"/>
      <c r="FTX40" s="133"/>
      <c r="FTY40" s="133"/>
      <c r="FTZ40" s="40"/>
      <c r="FUC40" s="56"/>
      <c r="FUP40" s="133"/>
      <c r="FUR40" s="133"/>
      <c r="FUS40" s="133"/>
      <c r="FUT40" s="133"/>
      <c r="FUU40" s="133"/>
      <c r="FUV40" s="133"/>
      <c r="FUW40" s="40"/>
      <c r="FUZ40" s="56"/>
      <c r="FVM40" s="133"/>
      <c r="FVO40" s="133"/>
      <c r="FVP40" s="133"/>
      <c r="FVQ40" s="133"/>
      <c r="FVR40" s="133"/>
      <c r="FVS40" s="133"/>
      <c r="FVT40" s="40"/>
      <c r="FVW40" s="56"/>
      <c r="FWJ40" s="133"/>
      <c r="FWL40" s="133"/>
      <c r="FWM40" s="133"/>
      <c r="FWN40" s="133"/>
      <c r="FWO40" s="133"/>
      <c r="FWP40" s="133"/>
      <c r="FWQ40" s="40"/>
      <c r="FWT40" s="56"/>
      <c r="FXG40" s="133"/>
      <c r="FXI40" s="133"/>
      <c r="FXJ40" s="133"/>
      <c r="FXK40" s="133"/>
      <c r="FXL40" s="133"/>
      <c r="FXM40" s="133"/>
      <c r="FXN40" s="40"/>
      <c r="FXQ40" s="56"/>
      <c r="FYD40" s="133"/>
      <c r="FYF40" s="133"/>
      <c r="FYG40" s="133"/>
      <c r="FYH40" s="133"/>
      <c r="FYI40" s="133"/>
      <c r="FYJ40" s="133"/>
      <c r="FYK40" s="40"/>
      <c r="FYN40" s="56"/>
      <c r="FZA40" s="133"/>
      <c r="FZC40" s="133"/>
      <c r="FZD40" s="133"/>
      <c r="FZE40" s="133"/>
      <c r="FZF40" s="133"/>
      <c r="FZG40" s="133"/>
      <c r="FZH40" s="40"/>
      <c r="FZK40" s="56"/>
      <c r="FZX40" s="133"/>
      <c r="FZZ40" s="133"/>
      <c r="GAA40" s="133"/>
      <c r="GAB40" s="133"/>
      <c r="GAC40" s="133"/>
      <c r="GAD40" s="133"/>
      <c r="GAE40" s="40"/>
      <c r="GAH40" s="56"/>
      <c r="GAU40" s="133"/>
      <c r="GAW40" s="133"/>
      <c r="GAX40" s="133"/>
      <c r="GAY40" s="133"/>
      <c r="GAZ40" s="133"/>
      <c r="GBA40" s="133"/>
      <c r="GBB40" s="40"/>
      <c r="GBE40" s="56"/>
      <c r="GBR40" s="133"/>
      <c r="GBT40" s="133"/>
      <c r="GBU40" s="133"/>
      <c r="GBV40" s="133"/>
      <c r="GBW40" s="133"/>
      <c r="GBX40" s="133"/>
      <c r="GBY40" s="40"/>
      <c r="GCB40" s="56"/>
      <c r="GCO40" s="133"/>
      <c r="GCQ40" s="133"/>
      <c r="GCR40" s="133"/>
      <c r="GCS40" s="133"/>
      <c r="GCT40" s="133"/>
      <c r="GCU40" s="133"/>
      <c r="GCV40" s="40"/>
      <c r="GCY40" s="56"/>
      <c r="GDL40" s="133"/>
      <c r="GDN40" s="133"/>
      <c r="GDO40" s="133"/>
      <c r="GDP40" s="133"/>
      <c r="GDQ40" s="133"/>
      <c r="GDR40" s="133"/>
      <c r="GDS40" s="40"/>
      <c r="GDV40" s="56"/>
      <c r="GEI40" s="133"/>
      <c r="GEK40" s="133"/>
      <c r="GEL40" s="133"/>
      <c r="GEM40" s="133"/>
      <c r="GEN40" s="133"/>
      <c r="GEO40" s="133"/>
      <c r="GEP40" s="40"/>
      <c r="GES40" s="56"/>
      <c r="GFF40" s="133"/>
      <c r="GFH40" s="133"/>
      <c r="GFI40" s="133"/>
      <c r="GFJ40" s="133"/>
      <c r="GFK40" s="133"/>
      <c r="GFL40" s="133"/>
      <c r="GFM40" s="40"/>
      <c r="GFP40" s="56"/>
      <c r="GGC40" s="133"/>
      <c r="GGE40" s="133"/>
      <c r="GGF40" s="133"/>
      <c r="GGG40" s="133"/>
      <c r="GGH40" s="133"/>
      <c r="GGI40" s="133"/>
      <c r="GGJ40" s="40"/>
      <c r="GGM40" s="56"/>
      <c r="GGZ40" s="133"/>
      <c r="GHB40" s="133"/>
      <c r="GHC40" s="133"/>
      <c r="GHD40" s="133"/>
      <c r="GHE40" s="133"/>
      <c r="GHF40" s="133"/>
      <c r="GHG40" s="40"/>
      <c r="GHJ40" s="56"/>
      <c r="GHW40" s="133"/>
      <c r="GHY40" s="133"/>
      <c r="GHZ40" s="133"/>
      <c r="GIA40" s="133"/>
      <c r="GIB40" s="133"/>
      <c r="GIC40" s="133"/>
      <c r="GID40" s="40"/>
      <c r="GIG40" s="56"/>
      <c r="GIT40" s="133"/>
      <c r="GIV40" s="133"/>
      <c r="GIW40" s="133"/>
      <c r="GIX40" s="133"/>
      <c r="GIY40" s="133"/>
      <c r="GIZ40" s="133"/>
      <c r="GJA40" s="40"/>
      <c r="GJD40" s="56"/>
      <c r="GJQ40" s="133"/>
      <c r="GJS40" s="133"/>
      <c r="GJT40" s="133"/>
      <c r="GJU40" s="133"/>
      <c r="GJV40" s="133"/>
      <c r="GJW40" s="133"/>
      <c r="GJX40" s="40"/>
      <c r="GKA40" s="56"/>
      <c r="GKN40" s="133"/>
      <c r="GKP40" s="133"/>
      <c r="GKQ40" s="133"/>
      <c r="GKR40" s="133"/>
      <c r="GKS40" s="133"/>
      <c r="GKT40" s="133"/>
      <c r="GKU40" s="40"/>
      <c r="GKX40" s="56"/>
      <c r="GLK40" s="133"/>
      <c r="GLM40" s="133"/>
      <c r="GLN40" s="133"/>
      <c r="GLO40" s="133"/>
      <c r="GLP40" s="133"/>
      <c r="GLQ40" s="133"/>
      <c r="GLR40" s="40"/>
      <c r="GLU40" s="56"/>
      <c r="GMH40" s="133"/>
      <c r="GMJ40" s="133"/>
      <c r="GMK40" s="133"/>
      <c r="GML40" s="133"/>
      <c r="GMM40" s="133"/>
      <c r="GMN40" s="133"/>
      <c r="GMO40" s="40"/>
      <c r="GMR40" s="56"/>
      <c r="GNE40" s="133"/>
      <c r="GNG40" s="133"/>
      <c r="GNH40" s="133"/>
      <c r="GNI40" s="133"/>
      <c r="GNJ40" s="133"/>
      <c r="GNK40" s="133"/>
      <c r="GNL40" s="40"/>
      <c r="GNO40" s="56"/>
      <c r="GOB40" s="133"/>
      <c r="GOD40" s="133"/>
      <c r="GOE40" s="133"/>
      <c r="GOF40" s="133"/>
      <c r="GOG40" s="133"/>
      <c r="GOH40" s="133"/>
      <c r="GOI40" s="40"/>
      <c r="GOL40" s="56"/>
      <c r="GOY40" s="133"/>
      <c r="GPA40" s="133"/>
      <c r="GPB40" s="133"/>
      <c r="GPC40" s="133"/>
      <c r="GPD40" s="133"/>
      <c r="GPE40" s="133"/>
      <c r="GPF40" s="40"/>
      <c r="GPI40" s="56"/>
      <c r="GPV40" s="133"/>
      <c r="GPX40" s="133"/>
      <c r="GPY40" s="133"/>
      <c r="GPZ40" s="133"/>
      <c r="GQA40" s="133"/>
      <c r="GQB40" s="133"/>
      <c r="GQC40" s="40"/>
      <c r="GQF40" s="56"/>
      <c r="GQS40" s="133"/>
      <c r="GQU40" s="133"/>
      <c r="GQV40" s="133"/>
      <c r="GQW40" s="133"/>
      <c r="GQX40" s="133"/>
      <c r="GQY40" s="133"/>
      <c r="GQZ40" s="40"/>
      <c r="GRC40" s="56"/>
      <c r="GRP40" s="133"/>
      <c r="GRR40" s="133"/>
      <c r="GRS40" s="133"/>
      <c r="GRT40" s="133"/>
      <c r="GRU40" s="133"/>
      <c r="GRV40" s="133"/>
      <c r="GRW40" s="40"/>
      <c r="GRZ40" s="56"/>
      <c r="GSM40" s="133"/>
      <c r="GSO40" s="133"/>
      <c r="GSP40" s="133"/>
      <c r="GSQ40" s="133"/>
      <c r="GSR40" s="133"/>
      <c r="GSS40" s="133"/>
      <c r="GST40" s="40"/>
      <c r="GSW40" s="56"/>
      <c r="GTJ40" s="133"/>
      <c r="GTL40" s="133"/>
      <c r="GTM40" s="133"/>
      <c r="GTN40" s="133"/>
      <c r="GTO40" s="133"/>
      <c r="GTP40" s="133"/>
      <c r="GTQ40" s="40"/>
      <c r="GTT40" s="56"/>
      <c r="GUG40" s="133"/>
      <c r="GUI40" s="133"/>
      <c r="GUJ40" s="133"/>
      <c r="GUK40" s="133"/>
      <c r="GUL40" s="133"/>
      <c r="GUM40" s="133"/>
      <c r="GUN40" s="40"/>
      <c r="GUQ40" s="56"/>
      <c r="GVD40" s="133"/>
      <c r="GVF40" s="133"/>
      <c r="GVG40" s="133"/>
      <c r="GVH40" s="133"/>
      <c r="GVI40" s="133"/>
      <c r="GVJ40" s="133"/>
      <c r="GVK40" s="40"/>
      <c r="GVN40" s="56"/>
      <c r="GWA40" s="133"/>
      <c r="GWC40" s="133"/>
      <c r="GWD40" s="133"/>
      <c r="GWE40" s="133"/>
      <c r="GWF40" s="133"/>
      <c r="GWG40" s="133"/>
      <c r="GWH40" s="40"/>
      <c r="GWK40" s="56"/>
      <c r="GWX40" s="133"/>
      <c r="GWZ40" s="133"/>
      <c r="GXA40" s="133"/>
      <c r="GXB40" s="133"/>
      <c r="GXC40" s="133"/>
      <c r="GXD40" s="133"/>
      <c r="GXE40" s="40"/>
      <c r="GXH40" s="56"/>
      <c r="GXU40" s="133"/>
      <c r="GXW40" s="133"/>
      <c r="GXX40" s="133"/>
      <c r="GXY40" s="133"/>
      <c r="GXZ40" s="133"/>
      <c r="GYA40" s="133"/>
      <c r="GYB40" s="40"/>
      <c r="GYE40" s="56"/>
      <c r="GYR40" s="133"/>
      <c r="GYT40" s="133"/>
      <c r="GYU40" s="133"/>
      <c r="GYV40" s="133"/>
      <c r="GYW40" s="133"/>
      <c r="GYX40" s="133"/>
      <c r="GYY40" s="40"/>
      <c r="GZB40" s="56"/>
      <c r="GZO40" s="133"/>
      <c r="GZQ40" s="133"/>
      <c r="GZR40" s="133"/>
      <c r="GZS40" s="133"/>
      <c r="GZT40" s="133"/>
      <c r="GZU40" s="133"/>
      <c r="GZV40" s="40"/>
      <c r="GZY40" s="56"/>
      <c r="HAL40" s="133"/>
      <c r="HAN40" s="133"/>
      <c r="HAO40" s="133"/>
      <c r="HAP40" s="133"/>
      <c r="HAQ40" s="133"/>
      <c r="HAR40" s="133"/>
      <c r="HAS40" s="40"/>
      <c r="HAV40" s="56"/>
      <c r="HBI40" s="133"/>
      <c r="HBK40" s="133"/>
      <c r="HBL40" s="133"/>
      <c r="HBM40" s="133"/>
      <c r="HBN40" s="133"/>
      <c r="HBO40" s="133"/>
      <c r="HBP40" s="40"/>
      <c r="HBS40" s="56"/>
      <c r="HCF40" s="133"/>
      <c r="HCH40" s="133"/>
      <c r="HCI40" s="133"/>
      <c r="HCJ40" s="133"/>
      <c r="HCK40" s="133"/>
      <c r="HCL40" s="133"/>
      <c r="HCM40" s="40"/>
      <c r="HCP40" s="56"/>
      <c r="HDC40" s="133"/>
      <c r="HDE40" s="133"/>
      <c r="HDF40" s="133"/>
      <c r="HDG40" s="133"/>
      <c r="HDH40" s="133"/>
      <c r="HDI40" s="133"/>
      <c r="HDJ40" s="40"/>
      <c r="HDM40" s="56"/>
      <c r="HDZ40" s="133"/>
      <c r="HEB40" s="133"/>
      <c r="HEC40" s="133"/>
      <c r="HED40" s="133"/>
      <c r="HEE40" s="133"/>
      <c r="HEF40" s="133"/>
      <c r="HEG40" s="40"/>
      <c r="HEJ40" s="56"/>
      <c r="HEW40" s="133"/>
      <c r="HEY40" s="133"/>
      <c r="HEZ40" s="133"/>
      <c r="HFA40" s="133"/>
      <c r="HFB40" s="133"/>
      <c r="HFC40" s="133"/>
      <c r="HFD40" s="40"/>
      <c r="HFG40" s="56"/>
      <c r="HFT40" s="133"/>
      <c r="HFV40" s="133"/>
      <c r="HFW40" s="133"/>
      <c r="HFX40" s="133"/>
      <c r="HFY40" s="133"/>
      <c r="HFZ40" s="133"/>
      <c r="HGA40" s="40"/>
      <c r="HGD40" s="56"/>
      <c r="HGQ40" s="133"/>
      <c r="HGS40" s="133"/>
      <c r="HGT40" s="133"/>
      <c r="HGU40" s="133"/>
      <c r="HGV40" s="133"/>
      <c r="HGW40" s="133"/>
      <c r="HGX40" s="40"/>
      <c r="HHA40" s="56"/>
      <c r="HHN40" s="133"/>
      <c r="HHP40" s="133"/>
      <c r="HHQ40" s="133"/>
      <c r="HHR40" s="133"/>
      <c r="HHS40" s="133"/>
      <c r="HHT40" s="133"/>
      <c r="HHU40" s="40"/>
      <c r="HHX40" s="56"/>
      <c r="HIK40" s="133"/>
      <c r="HIM40" s="133"/>
      <c r="HIN40" s="133"/>
      <c r="HIO40" s="133"/>
      <c r="HIP40" s="133"/>
      <c r="HIQ40" s="133"/>
      <c r="HIR40" s="40"/>
      <c r="HIU40" s="56"/>
      <c r="HJH40" s="133"/>
      <c r="HJJ40" s="133"/>
      <c r="HJK40" s="133"/>
      <c r="HJL40" s="133"/>
      <c r="HJM40" s="133"/>
      <c r="HJN40" s="133"/>
      <c r="HJO40" s="40"/>
      <c r="HJR40" s="56"/>
      <c r="HKE40" s="133"/>
      <c r="HKG40" s="133"/>
      <c r="HKH40" s="133"/>
      <c r="HKI40" s="133"/>
      <c r="HKJ40" s="133"/>
      <c r="HKK40" s="133"/>
      <c r="HKL40" s="40"/>
      <c r="HKO40" s="56"/>
      <c r="HLB40" s="133"/>
      <c r="HLD40" s="133"/>
      <c r="HLE40" s="133"/>
      <c r="HLF40" s="133"/>
      <c r="HLG40" s="133"/>
      <c r="HLH40" s="133"/>
      <c r="HLI40" s="40"/>
      <c r="HLL40" s="56"/>
      <c r="HLY40" s="133"/>
      <c r="HMA40" s="133"/>
      <c r="HMB40" s="133"/>
      <c r="HMC40" s="133"/>
      <c r="HMD40" s="133"/>
      <c r="HME40" s="133"/>
      <c r="HMF40" s="40"/>
      <c r="HMI40" s="56"/>
      <c r="HMV40" s="133"/>
      <c r="HMX40" s="133"/>
      <c r="HMY40" s="133"/>
      <c r="HMZ40" s="133"/>
      <c r="HNA40" s="133"/>
      <c r="HNB40" s="133"/>
      <c r="HNC40" s="40"/>
      <c r="HNF40" s="56"/>
      <c r="HNS40" s="133"/>
      <c r="HNU40" s="133"/>
      <c r="HNV40" s="133"/>
      <c r="HNW40" s="133"/>
      <c r="HNX40" s="133"/>
      <c r="HNY40" s="133"/>
      <c r="HNZ40" s="40"/>
      <c r="HOC40" s="56"/>
      <c r="HOP40" s="133"/>
      <c r="HOR40" s="133"/>
      <c r="HOS40" s="133"/>
      <c r="HOT40" s="133"/>
      <c r="HOU40" s="133"/>
      <c r="HOV40" s="133"/>
      <c r="HOW40" s="40"/>
      <c r="HOZ40" s="56"/>
      <c r="HPM40" s="133"/>
      <c r="HPO40" s="133"/>
      <c r="HPP40" s="133"/>
      <c r="HPQ40" s="133"/>
      <c r="HPR40" s="133"/>
      <c r="HPS40" s="133"/>
      <c r="HPT40" s="40"/>
      <c r="HPW40" s="56"/>
      <c r="HQJ40" s="133"/>
      <c r="HQL40" s="133"/>
      <c r="HQM40" s="133"/>
      <c r="HQN40" s="133"/>
      <c r="HQO40" s="133"/>
      <c r="HQP40" s="133"/>
      <c r="HQQ40" s="40"/>
      <c r="HQT40" s="56"/>
      <c r="HRG40" s="133"/>
      <c r="HRI40" s="133"/>
      <c r="HRJ40" s="133"/>
      <c r="HRK40" s="133"/>
      <c r="HRL40" s="133"/>
      <c r="HRM40" s="133"/>
      <c r="HRN40" s="40"/>
      <c r="HRQ40" s="56"/>
      <c r="HSD40" s="133"/>
      <c r="HSF40" s="133"/>
      <c r="HSG40" s="133"/>
      <c r="HSH40" s="133"/>
      <c r="HSI40" s="133"/>
      <c r="HSJ40" s="133"/>
      <c r="HSK40" s="40"/>
      <c r="HSN40" s="56"/>
      <c r="HTA40" s="133"/>
      <c r="HTC40" s="133"/>
      <c r="HTD40" s="133"/>
      <c r="HTE40" s="133"/>
      <c r="HTF40" s="133"/>
      <c r="HTG40" s="133"/>
      <c r="HTH40" s="40"/>
      <c r="HTK40" s="56"/>
      <c r="HTX40" s="133"/>
      <c r="HTZ40" s="133"/>
      <c r="HUA40" s="133"/>
      <c r="HUB40" s="133"/>
      <c r="HUC40" s="133"/>
      <c r="HUD40" s="133"/>
      <c r="HUE40" s="40"/>
      <c r="HUH40" s="56"/>
      <c r="HUU40" s="133"/>
      <c r="HUW40" s="133"/>
      <c r="HUX40" s="133"/>
      <c r="HUY40" s="133"/>
      <c r="HUZ40" s="133"/>
      <c r="HVA40" s="133"/>
      <c r="HVB40" s="40"/>
      <c r="HVE40" s="56"/>
      <c r="HVR40" s="133"/>
      <c r="HVT40" s="133"/>
      <c r="HVU40" s="133"/>
      <c r="HVV40" s="133"/>
      <c r="HVW40" s="133"/>
      <c r="HVX40" s="133"/>
      <c r="HVY40" s="40"/>
      <c r="HWB40" s="56"/>
      <c r="HWO40" s="133"/>
      <c r="HWQ40" s="133"/>
      <c r="HWR40" s="133"/>
      <c r="HWS40" s="133"/>
      <c r="HWT40" s="133"/>
      <c r="HWU40" s="133"/>
      <c r="HWV40" s="40"/>
      <c r="HWY40" s="56"/>
      <c r="HXL40" s="133"/>
      <c r="HXN40" s="133"/>
      <c r="HXO40" s="133"/>
      <c r="HXP40" s="133"/>
      <c r="HXQ40" s="133"/>
      <c r="HXR40" s="133"/>
      <c r="HXS40" s="40"/>
      <c r="HXV40" s="56"/>
      <c r="HYI40" s="133"/>
      <c r="HYK40" s="133"/>
      <c r="HYL40" s="133"/>
      <c r="HYM40" s="133"/>
      <c r="HYN40" s="133"/>
      <c r="HYO40" s="133"/>
      <c r="HYP40" s="40"/>
      <c r="HYS40" s="56"/>
      <c r="HZF40" s="133"/>
      <c r="HZH40" s="133"/>
      <c r="HZI40" s="133"/>
      <c r="HZJ40" s="133"/>
      <c r="HZK40" s="133"/>
      <c r="HZL40" s="133"/>
      <c r="HZM40" s="40"/>
      <c r="HZP40" s="56"/>
      <c r="IAC40" s="133"/>
      <c r="IAE40" s="133"/>
      <c r="IAF40" s="133"/>
      <c r="IAG40" s="133"/>
      <c r="IAH40" s="133"/>
      <c r="IAI40" s="133"/>
      <c r="IAJ40" s="40"/>
      <c r="IAM40" s="56"/>
      <c r="IAZ40" s="133"/>
      <c r="IBB40" s="133"/>
      <c r="IBC40" s="133"/>
      <c r="IBD40" s="133"/>
      <c r="IBE40" s="133"/>
      <c r="IBF40" s="133"/>
      <c r="IBG40" s="40"/>
      <c r="IBJ40" s="56"/>
      <c r="IBW40" s="133"/>
      <c r="IBY40" s="133"/>
      <c r="IBZ40" s="133"/>
      <c r="ICA40" s="133"/>
      <c r="ICB40" s="133"/>
      <c r="ICC40" s="133"/>
      <c r="ICD40" s="40"/>
      <c r="ICG40" s="56"/>
      <c r="ICT40" s="133"/>
      <c r="ICV40" s="133"/>
      <c r="ICW40" s="133"/>
      <c r="ICX40" s="133"/>
      <c r="ICY40" s="133"/>
      <c r="ICZ40" s="133"/>
      <c r="IDA40" s="40"/>
      <c r="IDD40" s="56"/>
      <c r="IDQ40" s="133"/>
      <c r="IDS40" s="133"/>
      <c r="IDT40" s="133"/>
      <c r="IDU40" s="133"/>
      <c r="IDV40" s="133"/>
      <c r="IDW40" s="133"/>
      <c r="IDX40" s="40"/>
      <c r="IEA40" s="56"/>
      <c r="IEN40" s="133"/>
      <c r="IEP40" s="133"/>
      <c r="IEQ40" s="133"/>
      <c r="IER40" s="133"/>
      <c r="IES40" s="133"/>
      <c r="IET40" s="133"/>
      <c r="IEU40" s="40"/>
      <c r="IEX40" s="56"/>
      <c r="IFK40" s="133"/>
      <c r="IFM40" s="133"/>
      <c r="IFN40" s="133"/>
      <c r="IFO40" s="133"/>
      <c r="IFP40" s="133"/>
      <c r="IFQ40" s="133"/>
      <c r="IFR40" s="40"/>
      <c r="IFU40" s="56"/>
      <c r="IGH40" s="133"/>
      <c r="IGJ40" s="133"/>
      <c r="IGK40" s="133"/>
      <c r="IGL40" s="133"/>
      <c r="IGM40" s="133"/>
      <c r="IGN40" s="133"/>
      <c r="IGO40" s="40"/>
      <c r="IGR40" s="56"/>
      <c r="IHE40" s="133"/>
      <c r="IHG40" s="133"/>
      <c r="IHH40" s="133"/>
      <c r="IHI40" s="133"/>
      <c r="IHJ40" s="133"/>
      <c r="IHK40" s="133"/>
      <c r="IHL40" s="40"/>
      <c r="IHO40" s="56"/>
      <c r="IIB40" s="133"/>
      <c r="IID40" s="133"/>
      <c r="IIE40" s="133"/>
      <c r="IIF40" s="133"/>
      <c r="IIG40" s="133"/>
      <c r="IIH40" s="133"/>
      <c r="III40" s="40"/>
      <c r="IIL40" s="56"/>
      <c r="IIY40" s="133"/>
      <c r="IJA40" s="133"/>
      <c r="IJB40" s="133"/>
      <c r="IJC40" s="133"/>
      <c r="IJD40" s="133"/>
      <c r="IJE40" s="133"/>
      <c r="IJF40" s="40"/>
      <c r="IJI40" s="56"/>
      <c r="IJV40" s="133"/>
      <c r="IJX40" s="133"/>
      <c r="IJY40" s="133"/>
      <c r="IJZ40" s="133"/>
      <c r="IKA40" s="133"/>
      <c r="IKB40" s="133"/>
      <c r="IKC40" s="40"/>
      <c r="IKF40" s="56"/>
      <c r="IKS40" s="133"/>
      <c r="IKU40" s="133"/>
      <c r="IKV40" s="133"/>
      <c r="IKW40" s="133"/>
      <c r="IKX40" s="133"/>
      <c r="IKY40" s="133"/>
      <c r="IKZ40" s="40"/>
      <c r="ILC40" s="56"/>
      <c r="ILP40" s="133"/>
      <c r="ILR40" s="133"/>
      <c r="ILS40" s="133"/>
      <c r="ILT40" s="133"/>
      <c r="ILU40" s="133"/>
      <c r="ILV40" s="133"/>
      <c r="ILW40" s="40"/>
      <c r="ILZ40" s="56"/>
      <c r="IMM40" s="133"/>
      <c r="IMO40" s="133"/>
      <c r="IMP40" s="133"/>
      <c r="IMQ40" s="133"/>
      <c r="IMR40" s="133"/>
      <c r="IMS40" s="133"/>
      <c r="IMT40" s="40"/>
      <c r="IMW40" s="56"/>
      <c r="INJ40" s="133"/>
      <c r="INL40" s="133"/>
      <c r="INM40" s="133"/>
      <c r="INN40" s="133"/>
      <c r="INO40" s="133"/>
      <c r="INP40" s="133"/>
      <c r="INQ40" s="40"/>
      <c r="INT40" s="56"/>
      <c r="IOG40" s="133"/>
      <c r="IOI40" s="133"/>
      <c r="IOJ40" s="133"/>
      <c r="IOK40" s="133"/>
      <c r="IOL40" s="133"/>
      <c r="IOM40" s="133"/>
      <c r="ION40" s="40"/>
      <c r="IOQ40" s="56"/>
      <c r="IPD40" s="133"/>
      <c r="IPF40" s="133"/>
      <c r="IPG40" s="133"/>
      <c r="IPH40" s="133"/>
      <c r="IPI40" s="133"/>
      <c r="IPJ40" s="133"/>
      <c r="IPK40" s="40"/>
      <c r="IPN40" s="56"/>
      <c r="IQA40" s="133"/>
      <c r="IQC40" s="133"/>
      <c r="IQD40" s="133"/>
      <c r="IQE40" s="133"/>
      <c r="IQF40" s="133"/>
      <c r="IQG40" s="133"/>
      <c r="IQH40" s="40"/>
      <c r="IQK40" s="56"/>
      <c r="IQX40" s="133"/>
      <c r="IQZ40" s="133"/>
      <c r="IRA40" s="133"/>
      <c r="IRB40" s="133"/>
      <c r="IRC40" s="133"/>
      <c r="IRD40" s="133"/>
      <c r="IRE40" s="40"/>
      <c r="IRH40" s="56"/>
      <c r="IRU40" s="133"/>
      <c r="IRW40" s="133"/>
      <c r="IRX40" s="133"/>
      <c r="IRY40" s="133"/>
      <c r="IRZ40" s="133"/>
      <c r="ISA40" s="133"/>
      <c r="ISB40" s="40"/>
      <c r="ISE40" s="56"/>
      <c r="ISR40" s="133"/>
      <c r="IST40" s="133"/>
      <c r="ISU40" s="133"/>
      <c r="ISV40" s="133"/>
      <c r="ISW40" s="133"/>
      <c r="ISX40" s="133"/>
      <c r="ISY40" s="40"/>
      <c r="ITB40" s="56"/>
      <c r="ITO40" s="133"/>
      <c r="ITQ40" s="133"/>
      <c r="ITR40" s="133"/>
      <c r="ITS40" s="133"/>
      <c r="ITT40" s="133"/>
      <c r="ITU40" s="133"/>
      <c r="ITV40" s="40"/>
      <c r="ITY40" s="56"/>
      <c r="IUL40" s="133"/>
      <c r="IUN40" s="133"/>
      <c r="IUO40" s="133"/>
      <c r="IUP40" s="133"/>
      <c r="IUQ40" s="133"/>
      <c r="IUR40" s="133"/>
      <c r="IUS40" s="40"/>
      <c r="IUV40" s="56"/>
      <c r="IVI40" s="133"/>
      <c r="IVK40" s="133"/>
      <c r="IVL40" s="133"/>
      <c r="IVM40" s="133"/>
      <c r="IVN40" s="133"/>
      <c r="IVO40" s="133"/>
      <c r="IVP40" s="40"/>
      <c r="IVS40" s="56"/>
      <c r="IWF40" s="133"/>
      <c r="IWH40" s="133"/>
      <c r="IWI40" s="133"/>
      <c r="IWJ40" s="133"/>
      <c r="IWK40" s="133"/>
      <c r="IWL40" s="133"/>
      <c r="IWM40" s="40"/>
      <c r="IWP40" s="56"/>
      <c r="IXC40" s="133"/>
      <c r="IXE40" s="133"/>
      <c r="IXF40" s="133"/>
      <c r="IXG40" s="133"/>
      <c r="IXH40" s="133"/>
      <c r="IXI40" s="133"/>
      <c r="IXJ40" s="40"/>
      <c r="IXM40" s="56"/>
      <c r="IXZ40" s="133"/>
      <c r="IYB40" s="133"/>
      <c r="IYC40" s="133"/>
      <c r="IYD40" s="133"/>
      <c r="IYE40" s="133"/>
      <c r="IYF40" s="133"/>
      <c r="IYG40" s="40"/>
      <c r="IYJ40" s="56"/>
      <c r="IYW40" s="133"/>
      <c r="IYY40" s="133"/>
      <c r="IYZ40" s="133"/>
      <c r="IZA40" s="133"/>
      <c r="IZB40" s="133"/>
      <c r="IZC40" s="133"/>
      <c r="IZD40" s="40"/>
      <c r="IZG40" s="56"/>
      <c r="IZT40" s="133"/>
      <c r="IZV40" s="133"/>
      <c r="IZW40" s="133"/>
      <c r="IZX40" s="133"/>
      <c r="IZY40" s="133"/>
      <c r="IZZ40" s="133"/>
      <c r="JAA40" s="40"/>
      <c r="JAD40" s="56"/>
      <c r="JAQ40" s="133"/>
      <c r="JAS40" s="133"/>
      <c r="JAT40" s="133"/>
      <c r="JAU40" s="133"/>
      <c r="JAV40" s="133"/>
      <c r="JAW40" s="133"/>
      <c r="JAX40" s="40"/>
      <c r="JBA40" s="56"/>
      <c r="JBN40" s="133"/>
      <c r="JBP40" s="133"/>
      <c r="JBQ40" s="133"/>
      <c r="JBR40" s="133"/>
      <c r="JBS40" s="133"/>
      <c r="JBT40" s="133"/>
      <c r="JBU40" s="40"/>
      <c r="JBX40" s="56"/>
      <c r="JCK40" s="133"/>
      <c r="JCM40" s="133"/>
      <c r="JCN40" s="133"/>
      <c r="JCO40" s="133"/>
      <c r="JCP40" s="133"/>
      <c r="JCQ40" s="133"/>
      <c r="JCR40" s="40"/>
      <c r="JCU40" s="56"/>
      <c r="JDH40" s="133"/>
      <c r="JDJ40" s="133"/>
      <c r="JDK40" s="133"/>
      <c r="JDL40" s="133"/>
      <c r="JDM40" s="133"/>
      <c r="JDN40" s="133"/>
      <c r="JDO40" s="40"/>
      <c r="JDR40" s="56"/>
      <c r="JEE40" s="133"/>
      <c r="JEG40" s="133"/>
      <c r="JEH40" s="133"/>
      <c r="JEI40" s="133"/>
      <c r="JEJ40" s="133"/>
      <c r="JEK40" s="133"/>
      <c r="JEL40" s="40"/>
      <c r="JEO40" s="56"/>
      <c r="JFB40" s="133"/>
      <c r="JFD40" s="133"/>
      <c r="JFE40" s="133"/>
      <c r="JFF40" s="133"/>
      <c r="JFG40" s="133"/>
      <c r="JFH40" s="133"/>
      <c r="JFI40" s="40"/>
      <c r="JFL40" s="56"/>
      <c r="JFY40" s="133"/>
      <c r="JGA40" s="133"/>
      <c r="JGB40" s="133"/>
      <c r="JGC40" s="133"/>
      <c r="JGD40" s="133"/>
      <c r="JGE40" s="133"/>
      <c r="JGF40" s="40"/>
      <c r="JGI40" s="56"/>
      <c r="JGV40" s="133"/>
      <c r="JGX40" s="133"/>
      <c r="JGY40" s="133"/>
      <c r="JGZ40" s="133"/>
      <c r="JHA40" s="133"/>
      <c r="JHB40" s="133"/>
      <c r="JHC40" s="40"/>
      <c r="JHF40" s="56"/>
      <c r="JHS40" s="133"/>
      <c r="JHU40" s="133"/>
      <c r="JHV40" s="133"/>
      <c r="JHW40" s="133"/>
      <c r="JHX40" s="133"/>
      <c r="JHY40" s="133"/>
      <c r="JHZ40" s="40"/>
      <c r="JIC40" s="56"/>
      <c r="JIP40" s="133"/>
      <c r="JIR40" s="133"/>
      <c r="JIS40" s="133"/>
      <c r="JIT40" s="133"/>
      <c r="JIU40" s="133"/>
      <c r="JIV40" s="133"/>
      <c r="JIW40" s="40"/>
      <c r="JIZ40" s="56"/>
      <c r="JJM40" s="133"/>
      <c r="JJO40" s="133"/>
      <c r="JJP40" s="133"/>
      <c r="JJQ40" s="133"/>
      <c r="JJR40" s="133"/>
      <c r="JJS40" s="133"/>
      <c r="JJT40" s="40"/>
      <c r="JJW40" s="56"/>
      <c r="JKJ40" s="133"/>
      <c r="JKL40" s="133"/>
      <c r="JKM40" s="133"/>
      <c r="JKN40" s="133"/>
      <c r="JKO40" s="133"/>
      <c r="JKP40" s="133"/>
      <c r="JKQ40" s="40"/>
      <c r="JKT40" s="56"/>
      <c r="JLG40" s="133"/>
      <c r="JLI40" s="133"/>
      <c r="JLJ40" s="133"/>
      <c r="JLK40" s="133"/>
      <c r="JLL40" s="133"/>
      <c r="JLM40" s="133"/>
      <c r="JLN40" s="40"/>
      <c r="JLQ40" s="56"/>
      <c r="JMD40" s="133"/>
      <c r="JMF40" s="133"/>
      <c r="JMG40" s="133"/>
      <c r="JMH40" s="133"/>
      <c r="JMI40" s="133"/>
      <c r="JMJ40" s="133"/>
      <c r="JMK40" s="40"/>
      <c r="JMN40" s="56"/>
      <c r="JNA40" s="133"/>
      <c r="JNC40" s="133"/>
      <c r="JND40" s="133"/>
      <c r="JNE40" s="133"/>
      <c r="JNF40" s="133"/>
      <c r="JNG40" s="133"/>
      <c r="JNH40" s="40"/>
      <c r="JNK40" s="56"/>
      <c r="JNX40" s="133"/>
      <c r="JNZ40" s="133"/>
      <c r="JOA40" s="133"/>
      <c r="JOB40" s="133"/>
      <c r="JOC40" s="133"/>
      <c r="JOD40" s="133"/>
      <c r="JOE40" s="40"/>
      <c r="JOH40" s="56"/>
      <c r="JOU40" s="133"/>
      <c r="JOW40" s="133"/>
      <c r="JOX40" s="133"/>
      <c r="JOY40" s="133"/>
      <c r="JOZ40" s="133"/>
      <c r="JPA40" s="133"/>
      <c r="JPB40" s="40"/>
      <c r="JPE40" s="56"/>
      <c r="JPR40" s="133"/>
      <c r="JPT40" s="133"/>
      <c r="JPU40" s="133"/>
      <c r="JPV40" s="133"/>
      <c r="JPW40" s="133"/>
      <c r="JPX40" s="133"/>
      <c r="JPY40" s="40"/>
      <c r="JQB40" s="56"/>
      <c r="JQO40" s="133"/>
      <c r="JQQ40" s="133"/>
      <c r="JQR40" s="133"/>
      <c r="JQS40" s="133"/>
      <c r="JQT40" s="133"/>
      <c r="JQU40" s="133"/>
      <c r="JQV40" s="40"/>
      <c r="JQY40" s="56"/>
      <c r="JRL40" s="133"/>
      <c r="JRN40" s="133"/>
      <c r="JRO40" s="133"/>
      <c r="JRP40" s="133"/>
      <c r="JRQ40" s="133"/>
      <c r="JRR40" s="133"/>
      <c r="JRS40" s="40"/>
      <c r="JRV40" s="56"/>
      <c r="JSI40" s="133"/>
      <c r="JSK40" s="133"/>
      <c r="JSL40" s="133"/>
      <c r="JSM40" s="133"/>
      <c r="JSN40" s="133"/>
      <c r="JSO40" s="133"/>
      <c r="JSP40" s="40"/>
      <c r="JSS40" s="56"/>
      <c r="JTF40" s="133"/>
      <c r="JTH40" s="133"/>
      <c r="JTI40" s="133"/>
      <c r="JTJ40" s="133"/>
      <c r="JTK40" s="133"/>
      <c r="JTL40" s="133"/>
      <c r="JTM40" s="40"/>
      <c r="JTP40" s="56"/>
      <c r="JUC40" s="133"/>
      <c r="JUE40" s="133"/>
      <c r="JUF40" s="133"/>
      <c r="JUG40" s="133"/>
      <c r="JUH40" s="133"/>
      <c r="JUI40" s="133"/>
      <c r="JUJ40" s="40"/>
      <c r="JUM40" s="56"/>
      <c r="JUZ40" s="133"/>
      <c r="JVB40" s="133"/>
      <c r="JVC40" s="133"/>
      <c r="JVD40" s="133"/>
      <c r="JVE40" s="133"/>
      <c r="JVF40" s="133"/>
      <c r="JVG40" s="40"/>
      <c r="JVJ40" s="56"/>
      <c r="JVW40" s="133"/>
      <c r="JVY40" s="133"/>
      <c r="JVZ40" s="133"/>
      <c r="JWA40" s="133"/>
      <c r="JWB40" s="133"/>
      <c r="JWC40" s="133"/>
      <c r="JWD40" s="40"/>
      <c r="JWG40" s="56"/>
      <c r="JWT40" s="133"/>
      <c r="JWV40" s="133"/>
      <c r="JWW40" s="133"/>
      <c r="JWX40" s="133"/>
      <c r="JWY40" s="133"/>
      <c r="JWZ40" s="133"/>
      <c r="JXA40" s="40"/>
      <c r="JXD40" s="56"/>
      <c r="JXQ40" s="133"/>
      <c r="JXS40" s="133"/>
      <c r="JXT40" s="133"/>
      <c r="JXU40" s="133"/>
      <c r="JXV40" s="133"/>
      <c r="JXW40" s="133"/>
      <c r="JXX40" s="40"/>
      <c r="JYA40" s="56"/>
      <c r="JYN40" s="133"/>
      <c r="JYP40" s="133"/>
      <c r="JYQ40" s="133"/>
      <c r="JYR40" s="133"/>
      <c r="JYS40" s="133"/>
      <c r="JYT40" s="133"/>
      <c r="JYU40" s="40"/>
      <c r="JYX40" s="56"/>
      <c r="JZK40" s="133"/>
      <c r="JZM40" s="133"/>
      <c r="JZN40" s="133"/>
      <c r="JZO40" s="133"/>
      <c r="JZP40" s="133"/>
      <c r="JZQ40" s="133"/>
      <c r="JZR40" s="40"/>
      <c r="JZU40" s="56"/>
      <c r="KAH40" s="133"/>
      <c r="KAJ40" s="133"/>
      <c r="KAK40" s="133"/>
      <c r="KAL40" s="133"/>
      <c r="KAM40" s="133"/>
      <c r="KAN40" s="133"/>
      <c r="KAO40" s="40"/>
      <c r="KAR40" s="56"/>
      <c r="KBE40" s="133"/>
      <c r="KBG40" s="133"/>
      <c r="KBH40" s="133"/>
      <c r="KBI40" s="133"/>
      <c r="KBJ40" s="133"/>
      <c r="KBK40" s="133"/>
      <c r="KBL40" s="40"/>
      <c r="KBO40" s="56"/>
      <c r="KCB40" s="133"/>
      <c r="KCD40" s="133"/>
      <c r="KCE40" s="133"/>
      <c r="KCF40" s="133"/>
      <c r="KCG40" s="133"/>
      <c r="KCH40" s="133"/>
      <c r="KCI40" s="40"/>
      <c r="KCL40" s="56"/>
      <c r="KCY40" s="133"/>
      <c r="KDA40" s="133"/>
      <c r="KDB40" s="133"/>
      <c r="KDC40" s="133"/>
      <c r="KDD40" s="133"/>
      <c r="KDE40" s="133"/>
      <c r="KDF40" s="40"/>
      <c r="KDI40" s="56"/>
      <c r="KDV40" s="133"/>
      <c r="KDX40" s="133"/>
      <c r="KDY40" s="133"/>
      <c r="KDZ40" s="133"/>
      <c r="KEA40" s="133"/>
      <c r="KEB40" s="133"/>
      <c r="KEC40" s="40"/>
      <c r="KEF40" s="56"/>
      <c r="KES40" s="133"/>
      <c r="KEU40" s="133"/>
      <c r="KEV40" s="133"/>
      <c r="KEW40" s="133"/>
      <c r="KEX40" s="133"/>
      <c r="KEY40" s="133"/>
      <c r="KEZ40" s="40"/>
      <c r="KFC40" s="56"/>
      <c r="KFP40" s="133"/>
      <c r="KFR40" s="133"/>
      <c r="KFS40" s="133"/>
      <c r="KFT40" s="133"/>
      <c r="KFU40" s="133"/>
      <c r="KFV40" s="133"/>
      <c r="KFW40" s="40"/>
      <c r="KFZ40" s="56"/>
      <c r="KGM40" s="133"/>
      <c r="KGO40" s="133"/>
      <c r="KGP40" s="133"/>
      <c r="KGQ40" s="133"/>
      <c r="KGR40" s="133"/>
      <c r="KGS40" s="133"/>
      <c r="KGT40" s="40"/>
      <c r="KGW40" s="56"/>
      <c r="KHJ40" s="133"/>
      <c r="KHL40" s="133"/>
      <c r="KHM40" s="133"/>
      <c r="KHN40" s="133"/>
      <c r="KHO40" s="133"/>
      <c r="KHP40" s="133"/>
      <c r="KHQ40" s="40"/>
      <c r="KHT40" s="56"/>
      <c r="KIG40" s="133"/>
      <c r="KII40" s="133"/>
      <c r="KIJ40" s="133"/>
      <c r="KIK40" s="133"/>
      <c r="KIL40" s="133"/>
      <c r="KIM40" s="133"/>
      <c r="KIN40" s="40"/>
      <c r="KIQ40" s="56"/>
      <c r="KJD40" s="133"/>
      <c r="KJF40" s="133"/>
      <c r="KJG40" s="133"/>
      <c r="KJH40" s="133"/>
      <c r="KJI40" s="133"/>
      <c r="KJJ40" s="133"/>
      <c r="KJK40" s="40"/>
      <c r="KJN40" s="56"/>
      <c r="KKA40" s="133"/>
      <c r="KKC40" s="133"/>
      <c r="KKD40" s="133"/>
      <c r="KKE40" s="133"/>
      <c r="KKF40" s="133"/>
      <c r="KKG40" s="133"/>
      <c r="KKH40" s="40"/>
      <c r="KKK40" s="56"/>
      <c r="KKX40" s="133"/>
      <c r="KKZ40" s="133"/>
      <c r="KLA40" s="133"/>
      <c r="KLB40" s="133"/>
      <c r="KLC40" s="133"/>
      <c r="KLD40" s="133"/>
      <c r="KLE40" s="40"/>
      <c r="KLH40" s="56"/>
      <c r="KLU40" s="133"/>
      <c r="KLW40" s="133"/>
      <c r="KLX40" s="133"/>
      <c r="KLY40" s="133"/>
      <c r="KLZ40" s="133"/>
      <c r="KMA40" s="133"/>
      <c r="KMB40" s="40"/>
      <c r="KME40" s="56"/>
      <c r="KMR40" s="133"/>
      <c r="KMT40" s="133"/>
      <c r="KMU40" s="133"/>
      <c r="KMV40" s="133"/>
      <c r="KMW40" s="133"/>
      <c r="KMX40" s="133"/>
      <c r="KMY40" s="40"/>
      <c r="KNB40" s="56"/>
      <c r="KNO40" s="133"/>
      <c r="KNQ40" s="133"/>
      <c r="KNR40" s="133"/>
      <c r="KNS40" s="133"/>
      <c r="KNT40" s="133"/>
      <c r="KNU40" s="133"/>
      <c r="KNV40" s="40"/>
      <c r="KNY40" s="56"/>
      <c r="KOL40" s="133"/>
      <c r="KON40" s="133"/>
      <c r="KOO40" s="133"/>
      <c r="KOP40" s="133"/>
      <c r="KOQ40" s="133"/>
      <c r="KOR40" s="133"/>
      <c r="KOS40" s="40"/>
      <c r="KOV40" s="56"/>
      <c r="KPI40" s="133"/>
      <c r="KPK40" s="133"/>
      <c r="KPL40" s="133"/>
      <c r="KPM40" s="133"/>
      <c r="KPN40" s="133"/>
      <c r="KPO40" s="133"/>
      <c r="KPP40" s="40"/>
      <c r="KPS40" s="56"/>
      <c r="KQF40" s="133"/>
      <c r="KQH40" s="133"/>
      <c r="KQI40" s="133"/>
      <c r="KQJ40" s="133"/>
      <c r="KQK40" s="133"/>
      <c r="KQL40" s="133"/>
      <c r="KQM40" s="40"/>
      <c r="KQP40" s="56"/>
      <c r="KRC40" s="133"/>
      <c r="KRE40" s="133"/>
      <c r="KRF40" s="133"/>
      <c r="KRG40" s="133"/>
      <c r="KRH40" s="133"/>
      <c r="KRI40" s="133"/>
      <c r="KRJ40" s="40"/>
      <c r="KRM40" s="56"/>
      <c r="KRZ40" s="133"/>
      <c r="KSB40" s="133"/>
      <c r="KSC40" s="133"/>
      <c r="KSD40" s="133"/>
      <c r="KSE40" s="133"/>
      <c r="KSF40" s="133"/>
      <c r="KSG40" s="40"/>
      <c r="KSJ40" s="56"/>
      <c r="KSW40" s="133"/>
      <c r="KSY40" s="133"/>
      <c r="KSZ40" s="133"/>
      <c r="KTA40" s="133"/>
      <c r="KTB40" s="133"/>
      <c r="KTC40" s="133"/>
      <c r="KTD40" s="40"/>
      <c r="KTG40" s="56"/>
      <c r="KTT40" s="133"/>
      <c r="KTV40" s="133"/>
      <c r="KTW40" s="133"/>
      <c r="KTX40" s="133"/>
      <c r="KTY40" s="133"/>
      <c r="KTZ40" s="133"/>
      <c r="KUA40" s="40"/>
      <c r="KUD40" s="56"/>
      <c r="KUQ40" s="133"/>
      <c r="KUS40" s="133"/>
      <c r="KUT40" s="133"/>
      <c r="KUU40" s="133"/>
      <c r="KUV40" s="133"/>
      <c r="KUW40" s="133"/>
      <c r="KUX40" s="40"/>
      <c r="KVA40" s="56"/>
      <c r="KVN40" s="133"/>
      <c r="KVP40" s="133"/>
      <c r="KVQ40" s="133"/>
      <c r="KVR40" s="133"/>
      <c r="KVS40" s="133"/>
      <c r="KVT40" s="133"/>
      <c r="KVU40" s="40"/>
      <c r="KVX40" s="56"/>
      <c r="KWK40" s="133"/>
      <c r="KWM40" s="133"/>
      <c r="KWN40" s="133"/>
      <c r="KWO40" s="133"/>
      <c r="KWP40" s="133"/>
      <c r="KWQ40" s="133"/>
      <c r="KWR40" s="40"/>
      <c r="KWU40" s="56"/>
      <c r="KXH40" s="133"/>
      <c r="KXJ40" s="133"/>
      <c r="KXK40" s="133"/>
      <c r="KXL40" s="133"/>
      <c r="KXM40" s="133"/>
      <c r="KXN40" s="133"/>
      <c r="KXO40" s="40"/>
      <c r="KXR40" s="56"/>
      <c r="KYE40" s="133"/>
      <c r="KYG40" s="133"/>
      <c r="KYH40" s="133"/>
      <c r="KYI40" s="133"/>
      <c r="KYJ40" s="133"/>
      <c r="KYK40" s="133"/>
      <c r="KYL40" s="40"/>
      <c r="KYO40" s="56"/>
      <c r="KZB40" s="133"/>
      <c r="KZD40" s="133"/>
      <c r="KZE40" s="133"/>
      <c r="KZF40" s="133"/>
      <c r="KZG40" s="133"/>
      <c r="KZH40" s="133"/>
      <c r="KZI40" s="40"/>
      <c r="KZL40" s="56"/>
      <c r="KZY40" s="133"/>
      <c r="LAA40" s="133"/>
      <c r="LAB40" s="133"/>
      <c r="LAC40" s="133"/>
      <c r="LAD40" s="133"/>
      <c r="LAE40" s="133"/>
      <c r="LAF40" s="40"/>
      <c r="LAI40" s="56"/>
      <c r="LAV40" s="133"/>
      <c r="LAX40" s="133"/>
      <c r="LAY40" s="133"/>
      <c r="LAZ40" s="133"/>
      <c r="LBA40" s="133"/>
      <c r="LBB40" s="133"/>
      <c r="LBC40" s="40"/>
      <c r="LBF40" s="56"/>
      <c r="LBS40" s="133"/>
      <c r="LBU40" s="133"/>
      <c r="LBV40" s="133"/>
      <c r="LBW40" s="133"/>
      <c r="LBX40" s="133"/>
      <c r="LBY40" s="133"/>
      <c r="LBZ40" s="40"/>
      <c r="LCC40" s="56"/>
      <c r="LCP40" s="133"/>
      <c r="LCR40" s="133"/>
      <c r="LCS40" s="133"/>
      <c r="LCT40" s="133"/>
      <c r="LCU40" s="133"/>
      <c r="LCV40" s="133"/>
      <c r="LCW40" s="40"/>
      <c r="LCZ40" s="56"/>
      <c r="LDM40" s="133"/>
      <c r="LDO40" s="133"/>
      <c r="LDP40" s="133"/>
      <c r="LDQ40" s="133"/>
      <c r="LDR40" s="133"/>
      <c r="LDS40" s="133"/>
      <c r="LDT40" s="40"/>
      <c r="LDW40" s="56"/>
      <c r="LEJ40" s="133"/>
      <c r="LEL40" s="133"/>
      <c r="LEM40" s="133"/>
      <c r="LEN40" s="133"/>
      <c r="LEO40" s="133"/>
      <c r="LEP40" s="133"/>
      <c r="LEQ40" s="40"/>
      <c r="LET40" s="56"/>
      <c r="LFG40" s="133"/>
      <c r="LFI40" s="133"/>
      <c r="LFJ40" s="133"/>
      <c r="LFK40" s="133"/>
      <c r="LFL40" s="133"/>
      <c r="LFM40" s="133"/>
      <c r="LFN40" s="40"/>
      <c r="LFQ40" s="56"/>
      <c r="LGD40" s="133"/>
      <c r="LGF40" s="133"/>
      <c r="LGG40" s="133"/>
      <c r="LGH40" s="133"/>
      <c r="LGI40" s="133"/>
      <c r="LGJ40" s="133"/>
      <c r="LGK40" s="40"/>
      <c r="LGN40" s="56"/>
      <c r="LHA40" s="133"/>
      <c r="LHC40" s="133"/>
      <c r="LHD40" s="133"/>
      <c r="LHE40" s="133"/>
      <c r="LHF40" s="133"/>
      <c r="LHG40" s="133"/>
      <c r="LHH40" s="40"/>
      <c r="LHK40" s="56"/>
      <c r="LHX40" s="133"/>
      <c r="LHZ40" s="133"/>
      <c r="LIA40" s="133"/>
      <c r="LIB40" s="133"/>
      <c r="LIC40" s="133"/>
      <c r="LID40" s="133"/>
      <c r="LIE40" s="40"/>
      <c r="LIH40" s="56"/>
      <c r="LIU40" s="133"/>
      <c r="LIW40" s="133"/>
      <c r="LIX40" s="133"/>
      <c r="LIY40" s="133"/>
      <c r="LIZ40" s="133"/>
      <c r="LJA40" s="133"/>
      <c r="LJB40" s="40"/>
      <c r="LJE40" s="56"/>
      <c r="LJR40" s="133"/>
      <c r="LJT40" s="133"/>
      <c r="LJU40" s="133"/>
      <c r="LJV40" s="133"/>
      <c r="LJW40" s="133"/>
      <c r="LJX40" s="133"/>
      <c r="LJY40" s="40"/>
      <c r="LKB40" s="56"/>
      <c r="LKO40" s="133"/>
      <c r="LKQ40" s="133"/>
      <c r="LKR40" s="133"/>
      <c r="LKS40" s="133"/>
      <c r="LKT40" s="133"/>
      <c r="LKU40" s="133"/>
      <c r="LKV40" s="40"/>
      <c r="LKY40" s="56"/>
      <c r="LLL40" s="133"/>
      <c r="LLN40" s="133"/>
      <c r="LLO40" s="133"/>
      <c r="LLP40" s="133"/>
      <c r="LLQ40" s="133"/>
      <c r="LLR40" s="133"/>
      <c r="LLS40" s="40"/>
      <c r="LLV40" s="56"/>
      <c r="LMI40" s="133"/>
      <c r="LMK40" s="133"/>
      <c r="LML40" s="133"/>
      <c r="LMM40" s="133"/>
      <c r="LMN40" s="133"/>
      <c r="LMO40" s="133"/>
      <c r="LMP40" s="40"/>
      <c r="LMS40" s="56"/>
      <c r="LNF40" s="133"/>
      <c r="LNH40" s="133"/>
      <c r="LNI40" s="133"/>
      <c r="LNJ40" s="133"/>
      <c r="LNK40" s="133"/>
      <c r="LNL40" s="133"/>
      <c r="LNM40" s="40"/>
      <c r="LNP40" s="56"/>
      <c r="LOC40" s="133"/>
      <c r="LOE40" s="133"/>
      <c r="LOF40" s="133"/>
      <c r="LOG40" s="133"/>
      <c r="LOH40" s="133"/>
      <c r="LOI40" s="133"/>
      <c r="LOJ40" s="40"/>
      <c r="LOM40" s="56"/>
      <c r="LOZ40" s="133"/>
      <c r="LPB40" s="133"/>
      <c r="LPC40" s="133"/>
      <c r="LPD40" s="133"/>
      <c r="LPE40" s="133"/>
      <c r="LPF40" s="133"/>
      <c r="LPG40" s="40"/>
      <c r="LPJ40" s="56"/>
      <c r="LPW40" s="133"/>
      <c r="LPY40" s="133"/>
      <c r="LPZ40" s="133"/>
      <c r="LQA40" s="133"/>
      <c r="LQB40" s="133"/>
      <c r="LQC40" s="133"/>
      <c r="LQD40" s="40"/>
      <c r="LQG40" s="56"/>
      <c r="LQT40" s="133"/>
      <c r="LQV40" s="133"/>
      <c r="LQW40" s="133"/>
      <c r="LQX40" s="133"/>
      <c r="LQY40" s="133"/>
      <c r="LQZ40" s="133"/>
      <c r="LRA40" s="40"/>
      <c r="LRD40" s="56"/>
      <c r="LRQ40" s="133"/>
      <c r="LRS40" s="133"/>
      <c r="LRT40" s="133"/>
      <c r="LRU40" s="133"/>
      <c r="LRV40" s="133"/>
      <c r="LRW40" s="133"/>
      <c r="LRX40" s="40"/>
      <c r="LSA40" s="56"/>
      <c r="LSN40" s="133"/>
      <c r="LSP40" s="133"/>
      <c r="LSQ40" s="133"/>
      <c r="LSR40" s="133"/>
      <c r="LSS40" s="133"/>
      <c r="LST40" s="133"/>
      <c r="LSU40" s="40"/>
      <c r="LSX40" s="56"/>
      <c r="LTK40" s="133"/>
      <c r="LTM40" s="133"/>
      <c r="LTN40" s="133"/>
      <c r="LTO40" s="133"/>
      <c r="LTP40" s="133"/>
      <c r="LTQ40" s="133"/>
      <c r="LTR40" s="40"/>
      <c r="LTU40" s="56"/>
      <c r="LUH40" s="133"/>
      <c r="LUJ40" s="133"/>
      <c r="LUK40" s="133"/>
      <c r="LUL40" s="133"/>
      <c r="LUM40" s="133"/>
      <c r="LUN40" s="133"/>
      <c r="LUO40" s="40"/>
      <c r="LUR40" s="56"/>
      <c r="LVE40" s="133"/>
      <c r="LVG40" s="133"/>
      <c r="LVH40" s="133"/>
      <c r="LVI40" s="133"/>
      <c r="LVJ40" s="133"/>
      <c r="LVK40" s="133"/>
      <c r="LVL40" s="40"/>
      <c r="LVO40" s="56"/>
      <c r="LWB40" s="133"/>
      <c r="LWD40" s="133"/>
      <c r="LWE40" s="133"/>
      <c r="LWF40" s="133"/>
      <c r="LWG40" s="133"/>
      <c r="LWH40" s="133"/>
      <c r="LWI40" s="40"/>
      <c r="LWL40" s="56"/>
      <c r="LWY40" s="133"/>
      <c r="LXA40" s="133"/>
      <c r="LXB40" s="133"/>
      <c r="LXC40" s="133"/>
      <c r="LXD40" s="133"/>
      <c r="LXE40" s="133"/>
      <c r="LXF40" s="40"/>
      <c r="LXI40" s="56"/>
      <c r="LXV40" s="133"/>
      <c r="LXX40" s="133"/>
      <c r="LXY40" s="133"/>
      <c r="LXZ40" s="133"/>
      <c r="LYA40" s="133"/>
      <c r="LYB40" s="133"/>
      <c r="LYC40" s="40"/>
      <c r="LYF40" s="56"/>
      <c r="LYS40" s="133"/>
      <c r="LYU40" s="133"/>
      <c r="LYV40" s="133"/>
      <c r="LYW40" s="133"/>
      <c r="LYX40" s="133"/>
      <c r="LYY40" s="133"/>
      <c r="LYZ40" s="40"/>
      <c r="LZC40" s="56"/>
      <c r="LZP40" s="133"/>
      <c r="LZR40" s="133"/>
      <c r="LZS40" s="133"/>
      <c r="LZT40" s="133"/>
      <c r="LZU40" s="133"/>
      <c r="LZV40" s="133"/>
      <c r="LZW40" s="40"/>
      <c r="LZZ40" s="56"/>
      <c r="MAM40" s="133"/>
      <c r="MAO40" s="133"/>
      <c r="MAP40" s="133"/>
      <c r="MAQ40" s="133"/>
      <c r="MAR40" s="133"/>
      <c r="MAS40" s="133"/>
      <c r="MAT40" s="40"/>
      <c r="MAW40" s="56"/>
      <c r="MBJ40" s="133"/>
      <c r="MBL40" s="133"/>
      <c r="MBM40" s="133"/>
      <c r="MBN40" s="133"/>
      <c r="MBO40" s="133"/>
      <c r="MBP40" s="133"/>
      <c r="MBQ40" s="40"/>
      <c r="MBT40" s="56"/>
      <c r="MCG40" s="133"/>
      <c r="MCI40" s="133"/>
      <c r="MCJ40" s="133"/>
      <c r="MCK40" s="133"/>
      <c r="MCL40" s="133"/>
      <c r="MCM40" s="133"/>
      <c r="MCN40" s="40"/>
      <c r="MCQ40" s="56"/>
      <c r="MDD40" s="133"/>
      <c r="MDF40" s="133"/>
      <c r="MDG40" s="133"/>
      <c r="MDH40" s="133"/>
      <c r="MDI40" s="133"/>
      <c r="MDJ40" s="133"/>
      <c r="MDK40" s="40"/>
      <c r="MDN40" s="56"/>
      <c r="MEA40" s="133"/>
      <c r="MEC40" s="133"/>
      <c r="MED40" s="133"/>
      <c r="MEE40" s="133"/>
      <c r="MEF40" s="133"/>
      <c r="MEG40" s="133"/>
      <c r="MEH40" s="40"/>
      <c r="MEK40" s="56"/>
      <c r="MEX40" s="133"/>
      <c r="MEZ40" s="133"/>
      <c r="MFA40" s="133"/>
      <c r="MFB40" s="133"/>
      <c r="MFC40" s="133"/>
      <c r="MFD40" s="133"/>
      <c r="MFE40" s="40"/>
      <c r="MFH40" s="56"/>
      <c r="MFU40" s="133"/>
      <c r="MFW40" s="133"/>
      <c r="MFX40" s="133"/>
      <c r="MFY40" s="133"/>
      <c r="MFZ40" s="133"/>
      <c r="MGA40" s="133"/>
      <c r="MGB40" s="40"/>
      <c r="MGE40" s="56"/>
      <c r="MGR40" s="133"/>
      <c r="MGT40" s="133"/>
      <c r="MGU40" s="133"/>
      <c r="MGV40" s="133"/>
      <c r="MGW40" s="133"/>
      <c r="MGX40" s="133"/>
      <c r="MGY40" s="40"/>
      <c r="MHB40" s="56"/>
      <c r="MHO40" s="133"/>
      <c r="MHQ40" s="133"/>
      <c r="MHR40" s="133"/>
      <c r="MHS40" s="133"/>
      <c r="MHT40" s="133"/>
      <c r="MHU40" s="133"/>
      <c r="MHV40" s="40"/>
      <c r="MHY40" s="56"/>
      <c r="MIL40" s="133"/>
      <c r="MIN40" s="133"/>
      <c r="MIO40" s="133"/>
      <c r="MIP40" s="133"/>
      <c r="MIQ40" s="133"/>
      <c r="MIR40" s="133"/>
      <c r="MIS40" s="40"/>
      <c r="MIV40" s="56"/>
      <c r="MJI40" s="133"/>
      <c r="MJK40" s="133"/>
      <c r="MJL40" s="133"/>
      <c r="MJM40" s="133"/>
      <c r="MJN40" s="133"/>
      <c r="MJO40" s="133"/>
      <c r="MJP40" s="40"/>
      <c r="MJS40" s="56"/>
      <c r="MKF40" s="133"/>
      <c r="MKH40" s="133"/>
      <c r="MKI40" s="133"/>
      <c r="MKJ40" s="133"/>
      <c r="MKK40" s="133"/>
      <c r="MKL40" s="133"/>
      <c r="MKM40" s="40"/>
      <c r="MKP40" s="56"/>
      <c r="MLC40" s="133"/>
      <c r="MLE40" s="133"/>
      <c r="MLF40" s="133"/>
      <c r="MLG40" s="133"/>
      <c r="MLH40" s="133"/>
      <c r="MLI40" s="133"/>
      <c r="MLJ40" s="40"/>
      <c r="MLM40" s="56"/>
      <c r="MLZ40" s="133"/>
      <c r="MMB40" s="133"/>
      <c r="MMC40" s="133"/>
      <c r="MMD40" s="133"/>
      <c r="MME40" s="133"/>
      <c r="MMF40" s="133"/>
      <c r="MMG40" s="40"/>
      <c r="MMJ40" s="56"/>
      <c r="MMW40" s="133"/>
      <c r="MMY40" s="133"/>
      <c r="MMZ40" s="133"/>
      <c r="MNA40" s="133"/>
      <c r="MNB40" s="133"/>
      <c r="MNC40" s="133"/>
      <c r="MND40" s="40"/>
      <c r="MNG40" s="56"/>
      <c r="MNT40" s="133"/>
      <c r="MNV40" s="133"/>
      <c r="MNW40" s="133"/>
      <c r="MNX40" s="133"/>
      <c r="MNY40" s="133"/>
      <c r="MNZ40" s="133"/>
      <c r="MOA40" s="40"/>
      <c r="MOD40" s="56"/>
      <c r="MOQ40" s="133"/>
      <c r="MOS40" s="133"/>
      <c r="MOT40" s="133"/>
      <c r="MOU40" s="133"/>
      <c r="MOV40" s="133"/>
      <c r="MOW40" s="133"/>
      <c r="MOX40" s="40"/>
      <c r="MPA40" s="56"/>
      <c r="MPN40" s="133"/>
      <c r="MPP40" s="133"/>
      <c r="MPQ40" s="133"/>
      <c r="MPR40" s="133"/>
      <c r="MPS40" s="133"/>
      <c r="MPT40" s="133"/>
      <c r="MPU40" s="40"/>
      <c r="MPX40" s="56"/>
      <c r="MQK40" s="133"/>
      <c r="MQM40" s="133"/>
      <c r="MQN40" s="133"/>
      <c r="MQO40" s="133"/>
      <c r="MQP40" s="133"/>
      <c r="MQQ40" s="133"/>
      <c r="MQR40" s="40"/>
      <c r="MQU40" s="56"/>
      <c r="MRH40" s="133"/>
      <c r="MRJ40" s="133"/>
      <c r="MRK40" s="133"/>
      <c r="MRL40" s="133"/>
      <c r="MRM40" s="133"/>
      <c r="MRN40" s="133"/>
      <c r="MRO40" s="40"/>
      <c r="MRR40" s="56"/>
      <c r="MSE40" s="133"/>
      <c r="MSG40" s="133"/>
      <c r="MSH40" s="133"/>
      <c r="MSI40" s="133"/>
      <c r="MSJ40" s="133"/>
      <c r="MSK40" s="133"/>
      <c r="MSL40" s="40"/>
      <c r="MSO40" s="56"/>
      <c r="MTB40" s="133"/>
      <c r="MTD40" s="133"/>
      <c r="MTE40" s="133"/>
      <c r="MTF40" s="133"/>
      <c r="MTG40" s="133"/>
      <c r="MTH40" s="133"/>
      <c r="MTI40" s="40"/>
      <c r="MTL40" s="56"/>
      <c r="MTY40" s="133"/>
      <c r="MUA40" s="133"/>
      <c r="MUB40" s="133"/>
      <c r="MUC40" s="133"/>
      <c r="MUD40" s="133"/>
      <c r="MUE40" s="133"/>
      <c r="MUF40" s="40"/>
      <c r="MUI40" s="56"/>
      <c r="MUV40" s="133"/>
      <c r="MUX40" s="133"/>
      <c r="MUY40" s="133"/>
      <c r="MUZ40" s="133"/>
      <c r="MVA40" s="133"/>
      <c r="MVB40" s="133"/>
      <c r="MVC40" s="40"/>
      <c r="MVF40" s="56"/>
      <c r="MVS40" s="133"/>
      <c r="MVU40" s="133"/>
      <c r="MVV40" s="133"/>
      <c r="MVW40" s="133"/>
      <c r="MVX40" s="133"/>
      <c r="MVY40" s="133"/>
      <c r="MVZ40" s="40"/>
      <c r="MWC40" s="56"/>
      <c r="MWP40" s="133"/>
      <c r="MWR40" s="133"/>
      <c r="MWS40" s="133"/>
      <c r="MWT40" s="133"/>
      <c r="MWU40" s="133"/>
      <c r="MWV40" s="133"/>
      <c r="MWW40" s="40"/>
      <c r="MWZ40" s="56"/>
      <c r="MXM40" s="133"/>
      <c r="MXO40" s="133"/>
      <c r="MXP40" s="133"/>
      <c r="MXQ40" s="133"/>
      <c r="MXR40" s="133"/>
      <c r="MXS40" s="133"/>
      <c r="MXT40" s="40"/>
      <c r="MXW40" s="56"/>
      <c r="MYJ40" s="133"/>
      <c r="MYL40" s="133"/>
      <c r="MYM40" s="133"/>
      <c r="MYN40" s="133"/>
      <c r="MYO40" s="133"/>
      <c r="MYP40" s="133"/>
      <c r="MYQ40" s="40"/>
      <c r="MYT40" s="56"/>
      <c r="MZG40" s="133"/>
      <c r="MZI40" s="133"/>
      <c r="MZJ40" s="133"/>
      <c r="MZK40" s="133"/>
      <c r="MZL40" s="133"/>
      <c r="MZM40" s="133"/>
      <c r="MZN40" s="40"/>
      <c r="MZQ40" s="56"/>
      <c r="NAD40" s="133"/>
      <c r="NAF40" s="133"/>
      <c r="NAG40" s="133"/>
      <c r="NAH40" s="133"/>
      <c r="NAI40" s="133"/>
      <c r="NAJ40" s="133"/>
      <c r="NAK40" s="40"/>
      <c r="NAN40" s="56"/>
      <c r="NBA40" s="133"/>
      <c r="NBC40" s="133"/>
      <c r="NBD40" s="133"/>
      <c r="NBE40" s="133"/>
      <c r="NBF40" s="133"/>
      <c r="NBG40" s="133"/>
      <c r="NBH40" s="40"/>
      <c r="NBK40" s="56"/>
      <c r="NBX40" s="133"/>
      <c r="NBZ40" s="133"/>
      <c r="NCA40" s="133"/>
      <c r="NCB40" s="133"/>
      <c r="NCC40" s="133"/>
      <c r="NCD40" s="133"/>
      <c r="NCE40" s="40"/>
      <c r="NCH40" s="56"/>
      <c r="NCU40" s="133"/>
      <c r="NCW40" s="133"/>
      <c r="NCX40" s="133"/>
      <c r="NCY40" s="133"/>
      <c r="NCZ40" s="133"/>
      <c r="NDA40" s="133"/>
      <c r="NDB40" s="40"/>
      <c r="NDE40" s="56"/>
      <c r="NDR40" s="133"/>
      <c r="NDT40" s="133"/>
      <c r="NDU40" s="133"/>
      <c r="NDV40" s="133"/>
      <c r="NDW40" s="133"/>
      <c r="NDX40" s="133"/>
      <c r="NDY40" s="40"/>
      <c r="NEB40" s="56"/>
      <c r="NEO40" s="133"/>
      <c r="NEQ40" s="133"/>
      <c r="NER40" s="133"/>
      <c r="NES40" s="133"/>
      <c r="NET40" s="133"/>
      <c r="NEU40" s="133"/>
      <c r="NEV40" s="40"/>
      <c r="NEY40" s="56"/>
      <c r="NFL40" s="133"/>
      <c r="NFN40" s="133"/>
      <c r="NFO40" s="133"/>
      <c r="NFP40" s="133"/>
      <c r="NFQ40" s="133"/>
      <c r="NFR40" s="133"/>
      <c r="NFS40" s="40"/>
      <c r="NFV40" s="56"/>
      <c r="NGI40" s="133"/>
      <c r="NGK40" s="133"/>
      <c r="NGL40" s="133"/>
      <c r="NGM40" s="133"/>
      <c r="NGN40" s="133"/>
      <c r="NGO40" s="133"/>
      <c r="NGP40" s="40"/>
      <c r="NGS40" s="56"/>
      <c r="NHF40" s="133"/>
      <c r="NHH40" s="133"/>
      <c r="NHI40" s="133"/>
      <c r="NHJ40" s="133"/>
      <c r="NHK40" s="133"/>
      <c r="NHL40" s="133"/>
      <c r="NHM40" s="40"/>
      <c r="NHP40" s="56"/>
      <c r="NIC40" s="133"/>
      <c r="NIE40" s="133"/>
      <c r="NIF40" s="133"/>
      <c r="NIG40" s="133"/>
      <c r="NIH40" s="133"/>
      <c r="NII40" s="133"/>
      <c r="NIJ40" s="40"/>
      <c r="NIM40" s="56"/>
      <c r="NIZ40" s="133"/>
      <c r="NJB40" s="133"/>
      <c r="NJC40" s="133"/>
      <c r="NJD40" s="133"/>
      <c r="NJE40" s="133"/>
      <c r="NJF40" s="133"/>
      <c r="NJG40" s="40"/>
      <c r="NJJ40" s="56"/>
      <c r="NJW40" s="133"/>
      <c r="NJY40" s="133"/>
      <c r="NJZ40" s="133"/>
      <c r="NKA40" s="133"/>
      <c r="NKB40" s="133"/>
      <c r="NKC40" s="133"/>
      <c r="NKD40" s="40"/>
      <c r="NKG40" s="56"/>
      <c r="NKT40" s="133"/>
      <c r="NKV40" s="133"/>
      <c r="NKW40" s="133"/>
      <c r="NKX40" s="133"/>
      <c r="NKY40" s="133"/>
      <c r="NKZ40" s="133"/>
      <c r="NLA40" s="40"/>
      <c r="NLD40" s="56"/>
      <c r="NLQ40" s="133"/>
      <c r="NLS40" s="133"/>
      <c r="NLT40" s="133"/>
      <c r="NLU40" s="133"/>
      <c r="NLV40" s="133"/>
      <c r="NLW40" s="133"/>
      <c r="NLX40" s="40"/>
      <c r="NMA40" s="56"/>
      <c r="NMN40" s="133"/>
      <c r="NMP40" s="133"/>
      <c r="NMQ40" s="133"/>
      <c r="NMR40" s="133"/>
      <c r="NMS40" s="133"/>
      <c r="NMT40" s="133"/>
      <c r="NMU40" s="40"/>
      <c r="NMX40" s="56"/>
      <c r="NNK40" s="133"/>
      <c r="NNM40" s="133"/>
      <c r="NNN40" s="133"/>
      <c r="NNO40" s="133"/>
      <c r="NNP40" s="133"/>
      <c r="NNQ40" s="133"/>
      <c r="NNR40" s="40"/>
      <c r="NNU40" s="56"/>
      <c r="NOH40" s="133"/>
      <c r="NOJ40" s="133"/>
      <c r="NOK40" s="133"/>
      <c r="NOL40" s="133"/>
      <c r="NOM40" s="133"/>
      <c r="NON40" s="133"/>
      <c r="NOO40" s="40"/>
      <c r="NOR40" s="56"/>
      <c r="NPE40" s="133"/>
      <c r="NPG40" s="133"/>
      <c r="NPH40" s="133"/>
      <c r="NPI40" s="133"/>
      <c r="NPJ40" s="133"/>
      <c r="NPK40" s="133"/>
      <c r="NPL40" s="40"/>
      <c r="NPO40" s="56"/>
      <c r="NQB40" s="133"/>
      <c r="NQD40" s="133"/>
      <c r="NQE40" s="133"/>
      <c r="NQF40" s="133"/>
      <c r="NQG40" s="133"/>
      <c r="NQH40" s="133"/>
      <c r="NQI40" s="40"/>
      <c r="NQL40" s="56"/>
      <c r="NQY40" s="133"/>
      <c r="NRA40" s="133"/>
      <c r="NRB40" s="133"/>
      <c r="NRC40" s="133"/>
      <c r="NRD40" s="133"/>
      <c r="NRE40" s="133"/>
      <c r="NRF40" s="40"/>
      <c r="NRI40" s="56"/>
      <c r="NRV40" s="133"/>
      <c r="NRX40" s="133"/>
      <c r="NRY40" s="133"/>
      <c r="NRZ40" s="133"/>
      <c r="NSA40" s="133"/>
      <c r="NSB40" s="133"/>
      <c r="NSC40" s="40"/>
      <c r="NSF40" s="56"/>
      <c r="NSS40" s="133"/>
      <c r="NSU40" s="133"/>
      <c r="NSV40" s="133"/>
      <c r="NSW40" s="133"/>
      <c r="NSX40" s="133"/>
      <c r="NSY40" s="133"/>
      <c r="NSZ40" s="40"/>
      <c r="NTC40" s="56"/>
      <c r="NTP40" s="133"/>
      <c r="NTR40" s="133"/>
      <c r="NTS40" s="133"/>
      <c r="NTT40" s="133"/>
      <c r="NTU40" s="133"/>
      <c r="NTV40" s="133"/>
      <c r="NTW40" s="40"/>
      <c r="NTZ40" s="56"/>
      <c r="NUM40" s="133"/>
      <c r="NUO40" s="133"/>
      <c r="NUP40" s="133"/>
      <c r="NUQ40" s="133"/>
      <c r="NUR40" s="133"/>
      <c r="NUS40" s="133"/>
      <c r="NUT40" s="40"/>
      <c r="NUW40" s="56"/>
      <c r="NVJ40" s="133"/>
      <c r="NVL40" s="133"/>
      <c r="NVM40" s="133"/>
      <c r="NVN40" s="133"/>
      <c r="NVO40" s="133"/>
      <c r="NVP40" s="133"/>
      <c r="NVQ40" s="40"/>
      <c r="NVT40" s="56"/>
      <c r="NWG40" s="133"/>
      <c r="NWI40" s="133"/>
      <c r="NWJ40" s="133"/>
      <c r="NWK40" s="133"/>
      <c r="NWL40" s="133"/>
      <c r="NWM40" s="133"/>
      <c r="NWN40" s="40"/>
      <c r="NWQ40" s="56"/>
      <c r="NXD40" s="133"/>
      <c r="NXF40" s="133"/>
      <c r="NXG40" s="133"/>
      <c r="NXH40" s="133"/>
      <c r="NXI40" s="133"/>
      <c r="NXJ40" s="133"/>
      <c r="NXK40" s="40"/>
      <c r="NXN40" s="56"/>
      <c r="NYA40" s="133"/>
      <c r="NYC40" s="133"/>
      <c r="NYD40" s="133"/>
      <c r="NYE40" s="133"/>
      <c r="NYF40" s="133"/>
      <c r="NYG40" s="133"/>
      <c r="NYH40" s="40"/>
      <c r="NYK40" s="56"/>
      <c r="NYX40" s="133"/>
      <c r="NYZ40" s="133"/>
      <c r="NZA40" s="133"/>
      <c r="NZB40" s="133"/>
      <c r="NZC40" s="133"/>
      <c r="NZD40" s="133"/>
      <c r="NZE40" s="40"/>
      <c r="NZH40" s="56"/>
      <c r="NZU40" s="133"/>
      <c r="NZW40" s="133"/>
      <c r="NZX40" s="133"/>
      <c r="NZY40" s="133"/>
      <c r="NZZ40" s="133"/>
      <c r="OAA40" s="133"/>
      <c r="OAB40" s="40"/>
      <c r="OAE40" s="56"/>
      <c r="OAR40" s="133"/>
      <c r="OAT40" s="133"/>
      <c r="OAU40" s="133"/>
      <c r="OAV40" s="133"/>
      <c r="OAW40" s="133"/>
      <c r="OAX40" s="133"/>
      <c r="OAY40" s="40"/>
      <c r="OBB40" s="56"/>
      <c r="OBO40" s="133"/>
      <c r="OBQ40" s="133"/>
      <c r="OBR40" s="133"/>
      <c r="OBS40" s="133"/>
      <c r="OBT40" s="133"/>
      <c r="OBU40" s="133"/>
      <c r="OBV40" s="40"/>
      <c r="OBY40" s="56"/>
      <c r="OCL40" s="133"/>
      <c r="OCN40" s="133"/>
      <c r="OCO40" s="133"/>
      <c r="OCP40" s="133"/>
      <c r="OCQ40" s="133"/>
      <c r="OCR40" s="133"/>
      <c r="OCS40" s="40"/>
      <c r="OCV40" s="56"/>
      <c r="ODI40" s="133"/>
      <c r="ODK40" s="133"/>
      <c r="ODL40" s="133"/>
      <c r="ODM40" s="133"/>
      <c r="ODN40" s="133"/>
      <c r="ODO40" s="133"/>
      <c r="ODP40" s="40"/>
      <c r="ODS40" s="56"/>
      <c r="OEF40" s="133"/>
      <c r="OEH40" s="133"/>
      <c r="OEI40" s="133"/>
      <c r="OEJ40" s="133"/>
      <c r="OEK40" s="133"/>
      <c r="OEL40" s="133"/>
      <c r="OEM40" s="40"/>
      <c r="OEP40" s="56"/>
      <c r="OFC40" s="133"/>
      <c r="OFE40" s="133"/>
      <c r="OFF40" s="133"/>
      <c r="OFG40" s="133"/>
      <c r="OFH40" s="133"/>
      <c r="OFI40" s="133"/>
      <c r="OFJ40" s="40"/>
      <c r="OFM40" s="56"/>
      <c r="OFZ40" s="133"/>
      <c r="OGB40" s="133"/>
      <c r="OGC40" s="133"/>
      <c r="OGD40" s="133"/>
      <c r="OGE40" s="133"/>
      <c r="OGF40" s="133"/>
      <c r="OGG40" s="40"/>
      <c r="OGJ40" s="56"/>
      <c r="OGW40" s="133"/>
      <c r="OGY40" s="133"/>
      <c r="OGZ40" s="133"/>
      <c r="OHA40" s="133"/>
      <c r="OHB40" s="133"/>
      <c r="OHC40" s="133"/>
      <c r="OHD40" s="40"/>
      <c r="OHG40" s="56"/>
      <c r="OHT40" s="133"/>
      <c r="OHV40" s="133"/>
      <c r="OHW40" s="133"/>
      <c r="OHX40" s="133"/>
      <c r="OHY40" s="133"/>
      <c r="OHZ40" s="133"/>
      <c r="OIA40" s="40"/>
      <c r="OID40" s="56"/>
      <c r="OIQ40" s="133"/>
      <c r="OIS40" s="133"/>
      <c r="OIT40" s="133"/>
      <c r="OIU40" s="133"/>
      <c r="OIV40" s="133"/>
      <c r="OIW40" s="133"/>
      <c r="OIX40" s="40"/>
      <c r="OJA40" s="56"/>
      <c r="OJN40" s="133"/>
      <c r="OJP40" s="133"/>
      <c r="OJQ40" s="133"/>
      <c r="OJR40" s="133"/>
      <c r="OJS40" s="133"/>
      <c r="OJT40" s="133"/>
      <c r="OJU40" s="40"/>
      <c r="OJX40" s="56"/>
      <c r="OKK40" s="133"/>
      <c r="OKM40" s="133"/>
      <c r="OKN40" s="133"/>
      <c r="OKO40" s="133"/>
      <c r="OKP40" s="133"/>
      <c r="OKQ40" s="133"/>
      <c r="OKR40" s="40"/>
      <c r="OKU40" s="56"/>
      <c r="OLH40" s="133"/>
      <c r="OLJ40" s="133"/>
      <c r="OLK40" s="133"/>
      <c r="OLL40" s="133"/>
      <c r="OLM40" s="133"/>
      <c r="OLN40" s="133"/>
      <c r="OLO40" s="40"/>
      <c r="OLR40" s="56"/>
      <c r="OME40" s="133"/>
      <c r="OMG40" s="133"/>
      <c r="OMH40" s="133"/>
      <c r="OMI40" s="133"/>
      <c r="OMJ40" s="133"/>
      <c r="OMK40" s="133"/>
      <c r="OML40" s="40"/>
      <c r="OMO40" s="56"/>
      <c r="ONB40" s="133"/>
      <c r="OND40" s="133"/>
      <c r="ONE40" s="133"/>
      <c r="ONF40" s="133"/>
      <c r="ONG40" s="133"/>
      <c r="ONH40" s="133"/>
      <c r="ONI40" s="40"/>
      <c r="ONL40" s="56"/>
      <c r="ONY40" s="133"/>
      <c r="OOA40" s="133"/>
      <c r="OOB40" s="133"/>
      <c r="OOC40" s="133"/>
      <c r="OOD40" s="133"/>
      <c r="OOE40" s="133"/>
      <c r="OOF40" s="40"/>
      <c r="OOI40" s="56"/>
      <c r="OOV40" s="133"/>
      <c r="OOX40" s="133"/>
      <c r="OOY40" s="133"/>
      <c r="OOZ40" s="133"/>
      <c r="OPA40" s="133"/>
      <c r="OPB40" s="133"/>
      <c r="OPC40" s="40"/>
      <c r="OPF40" s="56"/>
      <c r="OPS40" s="133"/>
      <c r="OPU40" s="133"/>
      <c r="OPV40" s="133"/>
      <c r="OPW40" s="133"/>
      <c r="OPX40" s="133"/>
      <c r="OPY40" s="133"/>
      <c r="OPZ40" s="40"/>
      <c r="OQC40" s="56"/>
      <c r="OQP40" s="133"/>
      <c r="OQR40" s="133"/>
      <c r="OQS40" s="133"/>
      <c r="OQT40" s="133"/>
      <c r="OQU40" s="133"/>
      <c r="OQV40" s="133"/>
      <c r="OQW40" s="40"/>
      <c r="OQZ40" s="56"/>
      <c r="ORM40" s="133"/>
      <c r="ORO40" s="133"/>
      <c r="ORP40" s="133"/>
      <c r="ORQ40" s="133"/>
      <c r="ORR40" s="133"/>
      <c r="ORS40" s="133"/>
      <c r="ORT40" s="40"/>
      <c r="ORW40" s="56"/>
      <c r="OSJ40" s="133"/>
      <c r="OSL40" s="133"/>
      <c r="OSM40" s="133"/>
      <c r="OSN40" s="133"/>
      <c r="OSO40" s="133"/>
      <c r="OSP40" s="133"/>
      <c r="OSQ40" s="40"/>
      <c r="OST40" s="56"/>
      <c r="OTG40" s="133"/>
      <c r="OTI40" s="133"/>
      <c r="OTJ40" s="133"/>
      <c r="OTK40" s="133"/>
      <c r="OTL40" s="133"/>
      <c r="OTM40" s="133"/>
      <c r="OTN40" s="40"/>
      <c r="OTQ40" s="56"/>
      <c r="OUD40" s="133"/>
      <c r="OUF40" s="133"/>
      <c r="OUG40" s="133"/>
      <c r="OUH40" s="133"/>
      <c r="OUI40" s="133"/>
      <c r="OUJ40" s="133"/>
      <c r="OUK40" s="40"/>
      <c r="OUN40" s="56"/>
      <c r="OVA40" s="133"/>
      <c r="OVC40" s="133"/>
      <c r="OVD40" s="133"/>
      <c r="OVE40" s="133"/>
      <c r="OVF40" s="133"/>
      <c r="OVG40" s="133"/>
      <c r="OVH40" s="40"/>
      <c r="OVK40" s="56"/>
      <c r="OVX40" s="133"/>
      <c r="OVZ40" s="133"/>
      <c r="OWA40" s="133"/>
      <c r="OWB40" s="133"/>
      <c r="OWC40" s="133"/>
      <c r="OWD40" s="133"/>
      <c r="OWE40" s="40"/>
      <c r="OWH40" s="56"/>
      <c r="OWU40" s="133"/>
      <c r="OWW40" s="133"/>
      <c r="OWX40" s="133"/>
      <c r="OWY40" s="133"/>
      <c r="OWZ40" s="133"/>
      <c r="OXA40" s="133"/>
      <c r="OXB40" s="40"/>
      <c r="OXE40" s="56"/>
      <c r="OXR40" s="133"/>
      <c r="OXT40" s="133"/>
      <c r="OXU40" s="133"/>
      <c r="OXV40" s="133"/>
      <c r="OXW40" s="133"/>
      <c r="OXX40" s="133"/>
      <c r="OXY40" s="40"/>
      <c r="OYB40" s="56"/>
      <c r="OYO40" s="133"/>
      <c r="OYQ40" s="133"/>
      <c r="OYR40" s="133"/>
      <c r="OYS40" s="133"/>
      <c r="OYT40" s="133"/>
      <c r="OYU40" s="133"/>
      <c r="OYV40" s="40"/>
      <c r="OYY40" s="56"/>
      <c r="OZL40" s="133"/>
      <c r="OZN40" s="133"/>
      <c r="OZO40" s="133"/>
      <c r="OZP40" s="133"/>
      <c r="OZQ40" s="133"/>
      <c r="OZR40" s="133"/>
      <c r="OZS40" s="40"/>
      <c r="OZV40" s="56"/>
      <c r="PAI40" s="133"/>
      <c r="PAK40" s="133"/>
      <c r="PAL40" s="133"/>
      <c r="PAM40" s="133"/>
      <c r="PAN40" s="133"/>
      <c r="PAO40" s="133"/>
      <c r="PAP40" s="40"/>
      <c r="PAS40" s="56"/>
      <c r="PBF40" s="133"/>
      <c r="PBH40" s="133"/>
      <c r="PBI40" s="133"/>
      <c r="PBJ40" s="133"/>
      <c r="PBK40" s="133"/>
      <c r="PBL40" s="133"/>
      <c r="PBM40" s="40"/>
      <c r="PBP40" s="56"/>
      <c r="PCC40" s="133"/>
      <c r="PCE40" s="133"/>
      <c r="PCF40" s="133"/>
      <c r="PCG40" s="133"/>
      <c r="PCH40" s="133"/>
      <c r="PCI40" s="133"/>
      <c r="PCJ40" s="40"/>
      <c r="PCM40" s="56"/>
      <c r="PCZ40" s="133"/>
      <c r="PDB40" s="133"/>
      <c r="PDC40" s="133"/>
      <c r="PDD40" s="133"/>
      <c r="PDE40" s="133"/>
      <c r="PDF40" s="133"/>
      <c r="PDG40" s="40"/>
      <c r="PDJ40" s="56"/>
      <c r="PDW40" s="133"/>
      <c r="PDY40" s="133"/>
      <c r="PDZ40" s="133"/>
      <c r="PEA40" s="133"/>
      <c r="PEB40" s="133"/>
      <c r="PEC40" s="133"/>
      <c r="PED40" s="40"/>
      <c r="PEG40" s="56"/>
      <c r="PET40" s="133"/>
      <c r="PEV40" s="133"/>
      <c r="PEW40" s="133"/>
      <c r="PEX40" s="133"/>
      <c r="PEY40" s="133"/>
      <c r="PEZ40" s="133"/>
      <c r="PFA40" s="40"/>
      <c r="PFD40" s="56"/>
      <c r="PFQ40" s="133"/>
      <c r="PFS40" s="133"/>
      <c r="PFT40" s="133"/>
      <c r="PFU40" s="133"/>
      <c r="PFV40" s="133"/>
      <c r="PFW40" s="133"/>
      <c r="PFX40" s="40"/>
      <c r="PGA40" s="56"/>
      <c r="PGN40" s="133"/>
      <c r="PGP40" s="133"/>
      <c r="PGQ40" s="133"/>
      <c r="PGR40" s="133"/>
      <c r="PGS40" s="133"/>
      <c r="PGT40" s="133"/>
      <c r="PGU40" s="40"/>
      <c r="PGX40" s="56"/>
      <c r="PHK40" s="133"/>
      <c r="PHM40" s="133"/>
      <c r="PHN40" s="133"/>
      <c r="PHO40" s="133"/>
      <c r="PHP40" s="133"/>
      <c r="PHQ40" s="133"/>
      <c r="PHR40" s="40"/>
      <c r="PHU40" s="56"/>
      <c r="PIH40" s="133"/>
      <c r="PIJ40" s="133"/>
      <c r="PIK40" s="133"/>
      <c r="PIL40" s="133"/>
      <c r="PIM40" s="133"/>
      <c r="PIN40" s="133"/>
      <c r="PIO40" s="40"/>
      <c r="PIR40" s="56"/>
      <c r="PJE40" s="133"/>
      <c r="PJG40" s="133"/>
      <c r="PJH40" s="133"/>
      <c r="PJI40" s="133"/>
      <c r="PJJ40" s="133"/>
      <c r="PJK40" s="133"/>
      <c r="PJL40" s="40"/>
      <c r="PJO40" s="56"/>
      <c r="PKB40" s="133"/>
      <c r="PKD40" s="133"/>
      <c r="PKE40" s="133"/>
      <c r="PKF40" s="133"/>
      <c r="PKG40" s="133"/>
      <c r="PKH40" s="133"/>
      <c r="PKI40" s="40"/>
      <c r="PKL40" s="56"/>
      <c r="PKY40" s="133"/>
      <c r="PLA40" s="133"/>
      <c r="PLB40" s="133"/>
      <c r="PLC40" s="133"/>
      <c r="PLD40" s="133"/>
      <c r="PLE40" s="133"/>
      <c r="PLF40" s="40"/>
      <c r="PLI40" s="56"/>
      <c r="PLV40" s="133"/>
      <c r="PLX40" s="133"/>
      <c r="PLY40" s="133"/>
      <c r="PLZ40" s="133"/>
      <c r="PMA40" s="133"/>
      <c r="PMB40" s="133"/>
      <c r="PMC40" s="40"/>
      <c r="PMF40" s="56"/>
      <c r="PMS40" s="133"/>
      <c r="PMU40" s="133"/>
      <c r="PMV40" s="133"/>
      <c r="PMW40" s="133"/>
      <c r="PMX40" s="133"/>
      <c r="PMY40" s="133"/>
      <c r="PMZ40" s="40"/>
      <c r="PNC40" s="56"/>
      <c r="PNP40" s="133"/>
      <c r="PNR40" s="133"/>
      <c r="PNS40" s="133"/>
      <c r="PNT40" s="133"/>
      <c r="PNU40" s="133"/>
      <c r="PNV40" s="133"/>
      <c r="PNW40" s="40"/>
      <c r="PNZ40" s="56"/>
      <c r="POM40" s="133"/>
      <c r="POO40" s="133"/>
      <c r="POP40" s="133"/>
      <c r="POQ40" s="133"/>
      <c r="POR40" s="133"/>
      <c r="POS40" s="133"/>
      <c r="POT40" s="40"/>
      <c r="POW40" s="56"/>
      <c r="PPJ40" s="133"/>
      <c r="PPL40" s="133"/>
      <c r="PPM40" s="133"/>
      <c r="PPN40" s="133"/>
      <c r="PPO40" s="133"/>
      <c r="PPP40" s="133"/>
      <c r="PPQ40" s="40"/>
      <c r="PPT40" s="56"/>
      <c r="PQG40" s="133"/>
      <c r="PQI40" s="133"/>
      <c r="PQJ40" s="133"/>
      <c r="PQK40" s="133"/>
      <c r="PQL40" s="133"/>
      <c r="PQM40" s="133"/>
      <c r="PQN40" s="40"/>
      <c r="PQQ40" s="56"/>
      <c r="PRD40" s="133"/>
      <c r="PRF40" s="133"/>
      <c r="PRG40" s="133"/>
      <c r="PRH40" s="133"/>
      <c r="PRI40" s="133"/>
      <c r="PRJ40" s="133"/>
      <c r="PRK40" s="40"/>
      <c r="PRN40" s="56"/>
      <c r="PSA40" s="133"/>
      <c r="PSC40" s="133"/>
      <c r="PSD40" s="133"/>
      <c r="PSE40" s="133"/>
      <c r="PSF40" s="133"/>
      <c r="PSG40" s="133"/>
      <c r="PSH40" s="40"/>
      <c r="PSK40" s="56"/>
      <c r="PSX40" s="133"/>
      <c r="PSZ40" s="133"/>
      <c r="PTA40" s="133"/>
      <c r="PTB40" s="133"/>
      <c r="PTC40" s="133"/>
      <c r="PTD40" s="133"/>
      <c r="PTE40" s="40"/>
      <c r="PTH40" s="56"/>
      <c r="PTU40" s="133"/>
      <c r="PTW40" s="133"/>
      <c r="PTX40" s="133"/>
      <c r="PTY40" s="133"/>
      <c r="PTZ40" s="133"/>
      <c r="PUA40" s="133"/>
      <c r="PUB40" s="40"/>
      <c r="PUE40" s="56"/>
      <c r="PUR40" s="133"/>
      <c r="PUT40" s="133"/>
      <c r="PUU40" s="133"/>
      <c r="PUV40" s="133"/>
      <c r="PUW40" s="133"/>
      <c r="PUX40" s="133"/>
      <c r="PUY40" s="40"/>
      <c r="PVB40" s="56"/>
      <c r="PVO40" s="133"/>
      <c r="PVQ40" s="133"/>
      <c r="PVR40" s="133"/>
      <c r="PVS40" s="133"/>
      <c r="PVT40" s="133"/>
      <c r="PVU40" s="133"/>
      <c r="PVV40" s="40"/>
      <c r="PVY40" s="56"/>
      <c r="PWL40" s="133"/>
      <c r="PWN40" s="133"/>
      <c r="PWO40" s="133"/>
      <c r="PWP40" s="133"/>
      <c r="PWQ40" s="133"/>
      <c r="PWR40" s="133"/>
      <c r="PWS40" s="40"/>
      <c r="PWV40" s="56"/>
      <c r="PXI40" s="133"/>
      <c r="PXK40" s="133"/>
      <c r="PXL40" s="133"/>
      <c r="PXM40" s="133"/>
      <c r="PXN40" s="133"/>
      <c r="PXO40" s="133"/>
      <c r="PXP40" s="40"/>
      <c r="PXS40" s="56"/>
      <c r="PYF40" s="133"/>
      <c r="PYH40" s="133"/>
      <c r="PYI40" s="133"/>
      <c r="PYJ40" s="133"/>
      <c r="PYK40" s="133"/>
      <c r="PYL40" s="133"/>
      <c r="PYM40" s="40"/>
      <c r="PYP40" s="56"/>
      <c r="PZC40" s="133"/>
      <c r="PZE40" s="133"/>
      <c r="PZF40" s="133"/>
      <c r="PZG40" s="133"/>
      <c r="PZH40" s="133"/>
      <c r="PZI40" s="133"/>
      <c r="PZJ40" s="40"/>
      <c r="PZM40" s="56"/>
      <c r="PZZ40" s="133"/>
      <c r="QAB40" s="133"/>
      <c r="QAC40" s="133"/>
      <c r="QAD40" s="133"/>
      <c r="QAE40" s="133"/>
      <c r="QAF40" s="133"/>
      <c r="QAG40" s="40"/>
      <c r="QAJ40" s="56"/>
      <c r="QAW40" s="133"/>
      <c r="QAY40" s="133"/>
      <c r="QAZ40" s="133"/>
      <c r="QBA40" s="133"/>
      <c r="QBB40" s="133"/>
      <c r="QBC40" s="133"/>
      <c r="QBD40" s="40"/>
      <c r="QBG40" s="56"/>
      <c r="QBT40" s="133"/>
      <c r="QBV40" s="133"/>
      <c r="QBW40" s="133"/>
      <c r="QBX40" s="133"/>
      <c r="QBY40" s="133"/>
      <c r="QBZ40" s="133"/>
      <c r="QCA40" s="40"/>
      <c r="QCD40" s="56"/>
      <c r="QCQ40" s="133"/>
      <c r="QCS40" s="133"/>
      <c r="QCT40" s="133"/>
      <c r="QCU40" s="133"/>
      <c r="QCV40" s="133"/>
      <c r="QCW40" s="133"/>
      <c r="QCX40" s="40"/>
      <c r="QDA40" s="56"/>
      <c r="QDN40" s="133"/>
      <c r="QDP40" s="133"/>
      <c r="QDQ40" s="133"/>
      <c r="QDR40" s="133"/>
      <c r="QDS40" s="133"/>
      <c r="QDT40" s="133"/>
      <c r="QDU40" s="40"/>
      <c r="QDX40" s="56"/>
      <c r="QEK40" s="133"/>
      <c r="QEM40" s="133"/>
      <c r="QEN40" s="133"/>
      <c r="QEO40" s="133"/>
      <c r="QEP40" s="133"/>
      <c r="QEQ40" s="133"/>
      <c r="QER40" s="40"/>
      <c r="QEU40" s="56"/>
      <c r="QFH40" s="133"/>
      <c r="QFJ40" s="133"/>
      <c r="QFK40" s="133"/>
      <c r="QFL40" s="133"/>
      <c r="QFM40" s="133"/>
      <c r="QFN40" s="133"/>
      <c r="QFO40" s="40"/>
      <c r="QFR40" s="56"/>
      <c r="QGE40" s="133"/>
      <c r="QGG40" s="133"/>
      <c r="QGH40" s="133"/>
      <c r="QGI40" s="133"/>
      <c r="QGJ40" s="133"/>
      <c r="QGK40" s="133"/>
      <c r="QGL40" s="40"/>
      <c r="QGO40" s="56"/>
      <c r="QHB40" s="133"/>
      <c r="QHD40" s="133"/>
      <c r="QHE40" s="133"/>
      <c r="QHF40" s="133"/>
      <c r="QHG40" s="133"/>
      <c r="QHH40" s="133"/>
      <c r="QHI40" s="40"/>
      <c r="QHL40" s="56"/>
      <c r="QHY40" s="133"/>
      <c r="QIA40" s="133"/>
      <c r="QIB40" s="133"/>
      <c r="QIC40" s="133"/>
      <c r="QID40" s="133"/>
      <c r="QIE40" s="133"/>
      <c r="QIF40" s="40"/>
      <c r="QII40" s="56"/>
      <c r="QIV40" s="133"/>
      <c r="QIX40" s="133"/>
      <c r="QIY40" s="133"/>
      <c r="QIZ40" s="133"/>
      <c r="QJA40" s="133"/>
      <c r="QJB40" s="133"/>
      <c r="QJC40" s="40"/>
      <c r="QJF40" s="56"/>
      <c r="QJS40" s="133"/>
      <c r="QJU40" s="133"/>
      <c r="QJV40" s="133"/>
      <c r="QJW40" s="133"/>
      <c r="QJX40" s="133"/>
      <c r="QJY40" s="133"/>
      <c r="QJZ40" s="40"/>
      <c r="QKC40" s="56"/>
      <c r="QKP40" s="133"/>
      <c r="QKR40" s="133"/>
      <c r="QKS40" s="133"/>
      <c r="QKT40" s="133"/>
      <c r="QKU40" s="133"/>
      <c r="QKV40" s="133"/>
      <c r="QKW40" s="40"/>
      <c r="QKZ40" s="56"/>
      <c r="QLM40" s="133"/>
      <c r="QLO40" s="133"/>
      <c r="QLP40" s="133"/>
      <c r="QLQ40" s="133"/>
      <c r="QLR40" s="133"/>
      <c r="QLS40" s="133"/>
      <c r="QLT40" s="40"/>
      <c r="QLW40" s="56"/>
      <c r="QMJ40" s="133"/>
      <c r="QML40" s="133"/>
      <c r="QMM40" s="133"/>
      <c r="QMN40" s="133"/>
      <c r="QMO40" s="133"/>
      <c r="QMP40" s="133"/>
      <c r="QMQ40" s="40"/>
      <c r="QMT40" s="56"/>
      <c r="QNG40" s="133"/>
      <c r="QNI40" s="133"/>
      <c r="QNJ40" s="133"/>
      <c r="QNK40" s="133"/>
      <c r="QNL40" s="133"/>
      <c r="QNM40" s="133"/>
      <c r="QNN40" s="40"/>
      <c r="QNQ40" s="56"/>
      <c r="QOD40" s="133"/>
      <c r="QOF40" s="133"/>
      <c r="QOG40" s="133"/>
      <c r="QOH40" s="133"/>
      <c r="QOI40" s="133"/>
      <c r="QOJ40" s="133"/>
      <c r="QOK40" s="40"/>
      <c r="QON40" s="56"/>
      <c r="QPA40" s="133"/>
      <c r="QPC40" s="133"/>
      <c r="QPD40" s="133"/>
      <c r="QPE40" s="133"/>
      <c r="QPF40" s="133"/>
      <c r="QPG40" s="133"/>
      <c r="QPH40" s="40"/>
      <c r="QPK40" s="56"/>
      <c r="QPX40" s="133"/>
      <c r="QPZ40" s="133"/>
      <c r="QQA40" s="133"/>
      <c r="QQB40" s="133"/>
      <c r="QQC40" s="133"/>
      <c r="QQD40" s="133"/>
      <c r="QQE40" s="40"/>
      <c r="QQH40" s="56"/>
      <c r="QQU40" s="133"/>
      <c r="QQW40" s="133"/>
      <c r="QQX40" s="133"/>
      <c r="QQY40" s="133"/>
      <c r="QQZ40" s="133"/>
      <c r="QRA40" s="133"/>
      <c r="QRB40" s="40"/>
      <c r="QRE40" s="56"/>
      <c r="QRR40" s="133"/>
      <c r="QRT40" s="133"/>
      <c r="QRU40" s="133"/>
      <c r="QRV40" s="133"/>
      <c r="QRW40" s="133"/>
      <c r="QRX40" s="133"/>
      <c r="QRY40" s="40"/>
      <c r="QSB40" s="56"/>
      <c r="QSO40" s="133"/>
      <c r="QSQ40" s="133"/>
      <c r="QSR40" s="133"/>
      <c r="QSS40" s="133"/>
      <c r="QST40" s="133"/>
      <c r="QSU40" s="133"/>
      <c r="QSV40" s="40"/>
      <c r="QSY40" s="56"/>
      <c r="QTL40" s="133"/>
      <c r="QTN40" s="133"/>
      <c r="QTO40" s="133"/>
      <c r="QTP40" s="133"/>
      <c r="QTQ40" s="133"/>
      <c r="QTR40" s="133"/>
      <c r="QTS40" s="40"/>
      <c r="QTV40" s="56"/>
      <c r="QUI40" s="133"/>
      <c r="QUK40" s="133"/>
      <c r="QUL40" s="133"/>
      <c r="QUM40" s="133"/>
      <c r="QUN40" s="133"/>
      <c r="QUO40" s="133"/>
      <c r="QUP40" s="40"/>
      <c r="QUS40" s="56"/>
      <c r="QVF40" s="133"/>
      <c r="QVH40" s="133"/>
      <c r="QVI40" s="133"/>
      <c r="QVJ40" s="133"/>
      <c r="QVK40" s="133"/>
      <c r="QVL40" s="133"/>
      <c r="QVM40" s="40"/>
      <c r="QVP40" s="56"/>
      <c r="QWC40" s="133"/>
      <c r="QWE40" s="133"/>
      <c r="QWF40" s="133"/>
      <c r="QWG40" s="133"/>
      <c r="QWH40" s="133"/>
      <c r="QWI40" s="133"/>
      <c r="QWJ40" s="40"/>
      <c r="QWM40" s="56"/>
      <c r="QWZ40" s="133"/>
      <c r="QXB40" s="133"/>
      <c r="QXC40" s="133"/>
      <c r="QXD40" s="133"/>
      <c r="QXE40" s="133"/>
      <c r="QXF40" s="133"/>
      <c r="QXG40" s="40"/>
      <c r="QXJ40" s="56"/>
      <c r="QXW40" s="133"/>
      <c r="QXY40" s="133"/>
      <c r="QXZ40" s="133"/>
      <c r="QYA40" s="133"/>
      <c r="QYB40" s="133"/>
      <c r="QYC40" s="133"/>
      <c r="QYD40" s="40"/>
      <c r="QYG40" s="56"/>
      <c r="QYT40" s="133"/>
      <c r="QYV40" s="133"/>
      <c r="QYW40" s="133"/>
      <c r="QYX40" s="133"/>
      <c r="QYY40" s="133"/>
      <c r="QYZ40" s="133"/>
      <c r="QZA40" s="40"/>
      <c r="QZD40" s="56"/>
      <c r="QZQ40" s="133"/>
      <c r="QZS40" s="133"/>
      <c r="QZT40" s="133"/>
      <c r="QZU40" s="133"/>
      <c r="QZV40" s="133"/>
      <c r="QZW40" s="133"/>
      <c r="QZX40" s="40"/>
      <c r="RAA40" s="56"/>
      <c r="RAN40" s="133"/>
      <c r="RAP40" s="133"/>
      <c r="RAQ40" s="133"/>
      <c r="RAR40" s="133"/>
      <c r="RAS40" s="133"/>
      <c r="RAT40" s="133"/>
      <c r="RAU40" s="40"/>
      <c r="RAX40" s="56"/>
      <c r="RBK40" s="133"/>
      <c r="RBM40" s="133"/>
      <c r="RBN40" s="133"/>
      <c r="RBO40" s="133"/>
      <c r="RBP40" s="133"/>
      <c r="RBQ40" s="133"/>
      <c r="RBR40" s="40"/>
      <c r="RBU40" s="56"/>
      <c r="RCH40" s="133"/>
      <c r="RCJ40" s="133"/>
      <c r="RCK40" s="133"/>
      <c r="RCL40" s="133"/>
      <c r="RCM40" s="133"/>
      <c r="RCN40" s="133"/>
      <c r="RCO40" s="40"/>
      <c r="RCR40" s="56"/>
      <c r="RDE40" s="133"/>
      <c r="RDG40" s="133"/>
      <c r="RDH40" s="133"/>
      <c r="RDI40" s="133"/>
      <c r="RDJ40" s="133"/>
      <c r="RDK40" s="133"/>
      <c r="RDL40" s="40"/>
      <c r="RDO40" s="56"/>
      <c r="REB40" s="133"/>
      <c r="RED40" s="133"/>
      <c r="REE40" s="133"/>
      <c r="REF40" s="133"/>
      <c r="REG40" s="133"/>
      <c r="REH40" s="133"/>
      <c r="REI40" s="40"/>
      <c r="REL40" s="56"/>
      <c r="REY40" s="133"/>
      <c r="RFA40" s="133"/>
      <c r="RFB40" s="133"/>
      <c r="RFC40" s="133"/>
      <c r="RFD40" s="133"/>
      <c r="RFE40" s="133"/>
      <c r="RFF40" s="40"/>
      <c r="RFI40" s="56"/>
      <c r="RFV40" s="133"/>
      <c r="RFX40" s="133"/>
      <c r="RFY40" s="133"/>
      <c r="RFZ40" s="133"/>
      <c r="RGA40" s="133"/>
      <c r="RGB40" s="133"/>
      <c r="RGC40" s="40"/>
      <c r="RGF40" s="56"/>
      <c r="RGS40" s="133"/>
      <c r="RGU40" s="133"/>
      <c r="RGV40" s="133"/>
      <c r="RGW40" s="133"/>
      <c r="RGX40" s="133"/>
      <c r="RGY40" s="133"/>
      <c r="RGZ40" s="40"/>
      <c r="RHC40" s="56"/>
      <c r="RHP40" s="133"/>
      <c r="RHR40" s="133"/>
      <c r="RHS40" s="133"/>
      <c r="RHT40" s="133"/>
      <c r="RHU40" s="133"/>
      <c r="RHV40" s="133"/>
      <c r="RHW40" s="40"/>
      <c r="RHZ40" s="56"/>
      <c r="RIM40" s="133"/>
      <c r="RIO40" s="133"/>
      <c r="RIP40" s="133"/>
      <c r="RIQ40" s="133"/>
      <c r="RIR40" s="133"/>
      <c r="RIS40" s="133"/>
      <c r="RIT40" s="40"/>
      <c r="RIW40" s="56"/>
      <c r="RJJ40" s="133"/>
      <c r="RJL40" s="133"/>
      <c r="RJM40" s="133"/>
      <c r="RJN40" s="133"/>
      <c r="RJO40" s="133"/>
      <c r="RJP40" s="133"/>
      <c r="RJQ40" s="40"/>
      <c r="RJT40" s="56"/>
      <c r="RKG40" s="133"/>
      <c r="RKI40" s="133"/>
      <c r="RKJ40" s="133"/>
      <c r="RKK40" s="133"/>
      <c r="RKL40" s="133"/>
      <c r="RKM40" s="133"/>
      <c r="RKN40" s="40"/>
      <c r="RKQ40" s="56"/>
      <c r="RLD40" s="133"/>
      <c r="RLF40" s="133"/>
      <c r="RLG40" s="133"/>
      <c r="RLH40" s="133"/>
      <c r="RLI40" s="133"/>
      <c r="RLJ40" s="133"/>
      <c r="RLK40" s="40"/>
      <c r="RLN40" s="56"/>
      <c r="RMA40" s="133"/>
      <c r="RMC40" s="133"/>
      <c r="RMD40" s="133"/>
      <c r="RME40" s="133"/>
      <c r="RMF40" s="133"/>
      <c r="RMG40" s="133"/>
      <c r="RMH40" s="40"/>
      <c r="RMK40" s="56"/>
      <c r="RMX40" s="133"/>
      <c r="RMZ40" s="133"/>
      <c r="RNA40" s="133"/>
      <c r="RNB40" s="133"/>
      <c r="RNC40" s="133"/>
      <c r="RND40" s="133"/>
      <c r="RNE40" s="40"/>
      <c r="RNH40" s="56"/>
      <c r="RNU40" s="133"/>
      <c r="RNW40" s="133"/>
      <c r="RNX40" s="133"/>
      <c r="RNY40" s="133"/>
      <c r="RNZ40" s="133"/>
      <c r="ROA40" s="133"/>
      <c r="ROB40" s="40"/>
      <c r="ROE40" s="56"/>
      <c r="ROR40" s="133"/>
      <c r="ROT40" s="133"/>
      <c r="ROU40" s="133"/>
      <c r="ROV40" s="133"/>
      <c r="ROW40" s="133"/>
      <c r="ROX40" s="133"/>
      <c r="ROY40" s="40"/>
      <c r="RPB40" s="56"/>
      <c r="RPO40" s="133"/>
      <c r="RPQ40" s="133"/>
      <c r="RPR40" s="133"/>
      <c r="RPS40" s="133"/>
      <c r="RPT40" s="133"/>
      <c r="RPU40" s="133"/>
      <c r="RPV40" s="40"/>
      <c r="RPY40" s="56"/>
      <c r="RQL40" s="133"/>
      <c r="RQN40" s="133"/>
      <c r="RQO40" s="133"/>
      <c r="RQP40" s="133"/>
      <c r="RQQ40" s="133"/>
      <c r="RQR40" s="133"/>
      <c r="RQS40" s="40"/>
      <c r="RQV40" s="56"/>
      <c r="RRI40" s="133"/>
      <c r="RRK40" s="133"/>
      <c r="RRL40" s="133"/>
      <c r="RRM40" s="133"/>
      <c r="RRN40" s="133"/>
      <c r="RRO40" s="133"/>
      <c r="RRP40" s="40"/>
      <c r="RRS40" s="56"/>
      <c r="RSF40" s="133"/>
      <c r="RSH40" s="133"/>
      <c r="RSI40" s="133"/>
      <c r="RSJ40" s="133"/>
      <c r="RSK40" s="133"/>
      <c r="RSL40" s="133"/>
      <c r="RSM40" s="40"/>
      <c r="RSP40" s="56"/>
      <c r="RTC40" s="133"/>
      <c r="RTE40" s="133"/>
      <c r="RTF40" s="133"/>
      <c r="RTG40" s="133"/>
      <c r="RTH40" s="133"/>
      <c r="RTI40" s="133"/>
      <c r="RTJ40" s="40"/>
      <c r="RTM40" s="56"/>
      <c r="RTZ40" s="133"/>
      <c r="RUB40" s="133"/>
      <c r="RUC40" s="133"/>
      <c r="RUD40" s="133"/>
      <c r="RUE40" s="133"/>
      <c r="RUF40" s="133"/>
      <c r="RUG40" s="40"/>
      <c r="RUJ40" s="56"/>
      <c r="RUW40" s="133"/>
      <c r="RUY40" s="133"/>
      <c r="RUZ40" s="133"/>
      <c r="RVA40" s="133"/>
      <c r="RVB40" s="133"/>
      <c r="RVC40" s="133"/>
      <c r="RVD40" s="40"/>
      <c r="RVG40" s="56"/>
      <c r="RVT40" s="133"/>
      <c r="RVV40" s="133"/>
      <c r="RVW40" s="133"/>
      <c r="RVX40" s="133"/>
      <c r="RVY40" s="133"/>
      <c r="RVZ40" s="133"/>
      <c r="RWA40" s="40"/>
      <c r="RWD40" s="56"/>
      <c r="RWQ40" s="133"/>
      <c r="RWS40" s="133"/>
      <c r="RWT40" s="133"/>
      <c r="RWU40" s="133"/>
      <c r="RWV40" s="133"/>
      <c r="RWW40" s="133"/>
      <c r="RWX40" s="40"/>
      <c r="RXA40" s="56"/>
      <c r="RXN40" s="133"/>
      <c r="RXP40" s="133"/>
      <c r="RXQ40" s="133"/>
      <c r="RXR40" s="133"/>
      <c r="RXS40" s="133"/>
      <c r="RXT40" s="133"/>
      <c r="RXU40" s="40"/>
      <c r="RXX40" s="56"/>
      <c r="RYK40" s="133"/>
      <c r="RYM40" s="133"/>
      <c r="RYN40" s="133"/>
      <c r="RYO40" s="133"/>
      <c r="RYP40" s="133"/>
      <c r="RYQ40" s="133"/>
      <c r="RYR40" s="40"/>
      <c r="RYU40" s="56"/>
      <c r="RZH40" s="133"/>
      <c r="RZJ40" s="133"/>
      <c r="RZK40" s="133"/>
      <c r="RZL40" s="133"/>
      <c r="RZM40" s="133"/>
      <c r="RZN40" s="133"/>
      <c r="RZO40" s="40"/>
      <c r="RZR40" s="56"/>
      <c r="SAE40" s="133"/>
      <c r="SAG40" s="133"/>
      <c r="SAH40" s="133"/>
      <c r="SAI40" s="133"/>
      <c r="SAJ40" s="133"/>
      <c r="SAK40" s="133"/>
      <c r="SAL40" s="40"/>
      <c r="SAO40" s="56"/>
      <c r="SBB40" s="133"/>
      <c r="SBD40" s="133"/>
      <c r="SBE40" s="133"/>
      <c r="SBF40" s="133"/>
      <c r="SBG40" s="133"/>
      <c r="SBH40" s="133"/>
      <c r="SBI40" s="40"/>
      <c r="SBL40" s="56"/>
      <c r="SBY40" s="133"/>
      <c r="SCA40" s="133"/>
      <c r="SCB40" s="133"/>
      <c r="SCC40" s="133"/>
      <c r="SCD40" s="133"/>
      <c r="SCE40" s="133"/>
      <c r="SCF40" s="40"/>
      <c r="SCI40" s="56"/>
      <c r="SCV40" s="133"/>
      <c r="SCX40" s="133"/>
      <c r="SCY40" s="133"/>
      <c r="SCZ40" s="133"/>
      <c r="SDA40" s="133"/>
      <c r="SDB40" s="133"/>
      <c r="SDC40" s="40"/>
      <c r="SDF40" s="56"/>
      <c r="SDS40" s="133"/>
      <c r="SDU40" s="133"/>
      <c r="SDV40" s="133"/>
      <c r="SDW40" s="133"/>
      <c r="SDX40" s="133"/>
      <c r="SDY40" s="133"/>
      <c r="SDZ40" s="40"/>
      <c r="SEC40" s="56"/>
      <c r="SEP40" s="133"/>
      <c r="SER40" s="133"/>
      <c r="SES40" s="133"/>
      <c r="SET40" s="133"/>
      <c r="SEU40" s="133"/>
      <c r="SEV40" s="133"/>
      <c r="SEW40" s="40"/>
      <c r="SEZ40" s="56"/>
      <c r="SFM40" s="133"/>
      <c r="SFO40" s="133"/>
      <c r="SFP40" s="133"/>
      <c r="SFQ40" s="133"/>
      <c r="SFR40" s="133"/>
      <c r="SFS40" s="133"/>
      <c r="SFT40" s="40"/>
      <c r="SFW40" s="56"/>
      <c r="SGJ40" s="133"/>
      <c r="SGL40" s="133"/>
      <c r="SGM40" s="133"/>
      <c r="SGN40" s="133"/>
      <c r="SGO40" s="133"/>
      <c r="SGP40" s="133"/>
      <c r="SGQ40" s="40"/>
      <c r="SGT40" s="56"/>
      <c r="SHG40" s="133"/>
      <c r="SHI40" s="133"/>
      <c r="SHJ40" s="133"/>
      <c r="SHK40" s="133"/>
      <c r="SHL40" s="133"/>
      <c r="SHM40" s="133"/>
      <c r="SHN40" s="40"/>
      <c r="SHQ40" s="56"/>
      <c r="SID40" s="133"/>
      <c r="SIF40" s="133"/>
      <c r="SIG40" s="133"/>
      <c r="SIH40" s="133"/>
      <c r="SII40" s="133"/>
      <c r="SIJ40" s="133"/>
      <c r="SIK40" s="40"/>
      <c r="SIN40" s="56"/>
      <c r="SJA40" s="133"/>
      <c r="SJC40" s="133"/>
      <c r="SJD40" s="133"/>
      <c r="SJE40" s="133"/>
      <c r="SJF40" s="133"/>
      <c r="SJG40" s="133"/>
      <c r="SJH40" s="40"/>
      <c r="SJK40" s="56"/>
      <c r="SJX40" s="133"/>
      <c r="SJZ40" s="133"/>
      <c r="SKA40" s="133"/>
      <c r="SKB40" s="133"/>
      <c r="SKC40" s="133"/>
      <c r="SKD40" s="133"/>
      <c r="SKE40" s="40"/>
      <c r="SKH40" s="56"/>
      <c r="SKU40" s="133"/>
      <c r="SKW40" s="133"/>
      <c r="SKX40" s="133"/>
      <c r="SKY40" s="133"/>
      <c r="SKZ40" s="133"/>
      <c r="SLA40" s="133"/>
      <c r="SLB40" s="40"/>
      <c r="SLE40" s="56"/>
      <c r="SLR40" s="133"/>
      <c r="SLT40" s="133"/>
      <c r="SLU40" s="133"/>
      <c r="SLV40" s="133"/>
      <c r="SLW40" s="133"/>
      <c r="SLX40" s="133"/>
      <c r="SLY40" s="40"/>
      <c r="SMB40" s="56"/>
      <c r="SMO40" s="133"/>
      <c r="SMQ40" s="133"/>
      <c r="SMR40" s="133"/>
      <c r="SMS40" s="133"/>
      <c r="SMT40" s="133"/>
      <c r="SMU40" s="133"/>
      <c r="SMV40" s="40"/>
      <c r="SMY40" s="56"/>
      <c r="SNL40" s="133"/>
      <c r="SNN40" s="133"/>
      <c r="SNO40" s="133"/>
      <c r="SNP40" s="133"/>
      <c r="SNQ40" s="133"/>
      <c r="SNR40" s="133"/>
      <c r="SNS40" s="40"/>
      <c r="SNV40" s="56"/>
      <c r="SOI40" s="133"/>
      <c r="SOK40" s="133"/>
      <c r="SOL40" s="133"/>
      <c r="SOM40" s="133"/>
      <c r="SON40" s="133"/>
      <c r="SOO40" s="133"/>
      <c r="SOP40" s="40"/>
      <c r="SOS40" s="56"/>
      <c r="SPF40" s="133"/>
      <c r="SPH40" s="133"/>
      <c r="SPI40" s="133"/>
      <c r="SPJ40" s="133"/>
      <c r="SPK40" s="133"/>
      <c r="SPL40" s="133"/>
      <c r="SPM40" s="40"/>
      <c r="SPP40" s="56"/>
      <c r="SQC40" s="133"/>
      <c r="SQE40" s="133"/>
      <c r="SQF40" s="133"/>
      <c r="SQG40" s="133"/>
      <c r="SQH40" s="133"/>
      <c r="SQI40" s="133"/>
      <c r="SQJ40" s="40"/>
      <c r="SQM40" s="56"/>
      <c r="SQZ40" s="133"/>
      <c r="SRB40" s="133"/>
      <c r="SRC40" s="133"/>
      <c r="SRD40" s="133"/>
      <c r="SRE40" s="133"/>
      <c r="SRF40" s="133"/>
      <c r="SRG40" s="40"/>
      <c r="SRJ40" s="56"/>
      <c r="SRW40" s="133"/>
      <c r="SRY40" s="133"/>
      <c r="SRZ40" s="133"/>
      <c r="SSA40" s="133"/>
      <c r="SSB40" s="133"/>
      <c r="SSC40" s="133"/>
      <c r="SSD40" s="40"/>
      <c r="SSG40" s="56"/>
      <c r="SST40" s="133"/>
      <c r="SSV40" s="133"/>
      <c r="SSW40" s="133"/>
      <c r="SSX40" s="133"/>
      <c r="SSY40" s="133"/>
      <c r="SSZ40" s="133"/>
      <c r="STA40" s="40"/>
      <c r="STD40" s="56"/>
      <c r="STQ40" s="133"/>
      <c r="STS40" s="133"/>
      <c r="STT40" s="133"/>
      <c r="STU40" s="133"/>
      <c r="STV40" s="133"/>
      <c r="STW40" s="133"/>
      <c r="STX40" s="40"/>
      <c r="SUA40" s="56"/>
      <c r="SUN40" s="133"/>
      <c r="SUP40" s="133"/>
      <c r="SUQ40" s="133"/>
      <c r="SUR40" s="133"/>
      <c r="SUS40" s="133"/>
      <c r="SUT40" s="133"/>
      <c r="SUU40" s="40"/>
      <c r="SUX40" s="56"/>
      <c r="SVK40" s="133"/>
      <c r="SVM40" s="133"/>
      <c r="SVN40" s="133"/>
      <c r="SVO40" s="133"/>
      <c r="SVP40" s="133"/>
      <c r="SVQ40" s="133"/>
      <c r="SVR40" s="40"/>
      <c r="SVU40" s="56"/>
      <c r="SWH40" s="133"/>
      <c r="SWJ40" s="133"/>
      <c r="SWK40" s="133"/>
      <c r="SWL40" s="133"/>
      <c r="SWM40" s="133"/>
      <c r="SWN40" s="133"/>
      <c r="SWO40" s="40"/>
      <c r="SWR40" s="56"/>
      <c r="SXE40" s="133"/>
      <c r="SXG40" s="133"/>
      <c r="SXH40" s="133"/>
      <c r="SXI40" s="133"/>
      <c r="SXJ40" s="133"/>
      <c r="SXK40" s="133"/>
      <c r="SXL40" s="40"/>
      <c r="SXO40" s="56"/>
      <c r="SYB40" s="133"/>
      <c r="SYD40" s="133"/>
      <c r="SYE40" s="133"/>
      <c r="SYF40" s="133"/>
      <c r="SYG40" s="133"/>
      <c r="SYH40" s="133"/>
      <c r="SYI40" s="40"/>
      <c r="SYL40" s="56"/>
      <c r="SYY40" s="133"/>
      <c r="SZA40" s="133"/>
      <c r="SZB40" s="133"/>
      <c r="SZC40" s="133"/>
      <c r="SZD40" s="133"/>
      <c r="SZE40" s="133"/>
      <c r="SZF40" s="40"/>
      <c r="SZI40" s="56"/>
      <c r="SZV40" s="133"/>
      <c r="SZX40" s="133"/>
      <c r="SZY40" s="133"/>
      <c r="SZZ40" s="133"/>
      <c r="TAA40" s="133"/>
      <c r="TAB40" s="133"/>
      <c r="TAC40" s="40"/>
      <c r="TAF40" s="56"/>
      <c r="TAS40" s="133"/>
      <c r="TAU40" s="133"/>
      <c r="TAV40" s="133"/>
      <c r="TAW40" s="133"/>
      <c r="TAX40" s="133"/>
      <c r="TAY40" s="133"/>
      <c r="TAZ40" s="40"/>
      <c r="TBC40" s="56"/>
      <c r="TBP40" s="133"/>
      <c r="TBR40" s="133"/>
      <c r="TBS40" s="133"/>
      <c r="TBT40" s="133"/>
      <c r="TBU40" s="133"/>
      <c r="TBV40" s="133"/>
      <c r="TBW40" s="40"/>
      <c r="TBZ40" s="56"/>
      <c r="TCM40" s="133"/>
      <c r="TCO40" s="133"/>
      <c r="TCP40" s="133"/>
      <c r="TCQ40" s="133"/>
      <c r="TCR40" s="133"/>
      <c r="TCS40" s="133"/>
      <c r="TCT40" s="40"/>
      <c r="TCW40" s="56"/>
      <c r="TDJ40" s="133"/>
      <c r="TDL40" s="133"/>
      <c r="TDM40" s="133"/>
      <c r="TDN40" s="133"/>
      <c r="TDO40" s="133"/>
      <c r="TDP40" s="133"/>
      <c r="TDQ40" s="40"/>
      <c r="TDT40" s="56"/>
      <c r="TEG40" s="133"/>
      <c r="TEI40" s="133"/>
      <c r="TEJ40" s="133"/>
      <c r="TEK40" s="133"/>
      <c r="TEL40" s="133"/>
      <c r="TEM40" s="133"/>
      <c r="TEN40" s="40"/>
      <c r="TEQ40" s="56"/>
      <c r="TFD40" s="133"/>
      <c r="TFF40" s="133"/>
      <c r="TFG40" s="133"/>
      <c r="TFH40" s="133"/>
      <c r="TFI40" s="133"/>
      <c r="TFJ40" s="133"/>
      <c r="TFK40" s="40"/>
      <c r="TFN40" s="56"/>
      <c r="TGA40" s="133"/>
      <c r="TGC40" s="133"/>
      <c r="TGD40" s="133"/>
      <c r="TGE40" s="133"/>
      <c r="TGF40" s="133"/>
      <c r="TGG40" s="133"/>
      <c r="TGH40" s="40"/>
      <c r="TGK40" s="56"/>
      <c r="TGX40" s="133"/>
      <c r="TGZ40" s="133"/>
      <c r="THA40" s="133"/>
      <c r="THB40" s="133"/>
      <c r="THC40" s="133"/>
      <c r="THD40" s="133"/>
      <c r="THE40" s="40"/>
      <c r="THH40" s="56"/>
      <c r="THU40" s="133"/>
      <c r="THW40" s="133"/>
      <c r="THX40" s="133"/>
      <c r="THY40" s="133"/>
      <c r="THZ40" s="133"/>
      <c r="TIA40" s="133"/>
      <c r="TIB40" s="40"/>
      <c r="TIE40" s="56"/>
      <c r="TIR40" s="133"/>
      <c r="TIT40" s="133"/>
      <c r="TIU40" s="133"/>
      <c r="TIV40" s="133"/>
      <c r="TIW40" s="133"/>
      <c r="TIX40" s="133"/>
      <c r="TIY40" s="40"/>
      <c r="TJB40" s="56"/>
      <c r="TJO40" s="133"/>
      <c r="TJQ40" s="133"/>
      <c r="TJR40" s="133"/>
      <c r="TJS40" s="133"/>
      <c r="TJT40" s="133"/>
      <c r="TJU40" s="133"/>
      <c r="TJV40" s="40"/>
      <c r="TJY40" s="56"/>
      <c r="TKL40" s="133"/>
      <c r="TKN40" s="133"/>
      <c r="TKO40" s="133"/>
      <c r="TKP40" s="133"/>
      <c r="TKQ40" s="133"/>
      <c r="TKR40" s="133"/>
      <c r="TKS40" s="40"/>
      <c r="TKV40" s="56"/>
      <c r="TLI40" s="133"/>
      <c r="TLK40" s="133"/>
      <c r="TLL40" s="133"/>
      <c r="TLM40" s="133"/>
      <c r="TLN40" s="133"/>
      <c r="TLO40" s="133"/>
      <c r="TLP40" s="40"/>
      <c r="TLS40" s="56"/>
      <c r="TMF40" s="133"/>
      <c r="TMH40" s="133"/>
      <c r="TMI40" s="133"/>
      <c r="TMJ40" s="133"/>
      <c r="TMK40" s="133"/>
      <c r="TML40" s="133"/>
      <c r="TMM40" s="40"/>
      <c r="TMP40" s="56"/>
      <c r="TNC40" s="133"/>
      <c r="TNE40" s="133"/>
      <c r="TNF40" s="133"/>
      <c r="TNG40" s="133"/>
      <c r="TNH40" s="133"/>
      <c r="TNI40" s="133"/>
      <c r="TNJ40" s="40"/>
      <c r="TNM40" s="56"/>
      <c r="TNZ40" s="133"/>
      <c r="TOB40" s="133"/>
      <c r="TOC40" s="133"/>
      <c r="TOD40" s="133"/>
      <c r="TOE40" s="133"/>
      <c r="TOF40" s="133"/>
      <c r="TOG40" s="40"/>
      <c r="TOJ40" s="56"/>
      <c r="TOW40" s="133"/>
      <c r="TOY40" s="133"/>
      <c r="TOZ40" s="133"/>
      <c r="TPA40" s="133"/>
      <c r="TPB40" s="133"/>
      <c r="TPC40" s="133"/>
      <c r="TPD40" s="40"/>
      <c r="TPG40" s="56"/>
      <c r="TPT40" s="133"/>
      <c r="TPV40" s="133"/>
      <c r="TPW40" s="133"/>
      <c r="TPX40" s="133"/>
      <c r="TPY40" s="133"/>
      <c r="TPZ40" s="133"/>
      <c r="TQA40" s="40"/>
      <c r="TQD40" s="56"/>
      <c r="TQQ40" s="133"/>
      <c r="TQS40" s="133"/>
      <c r="TQT40" s="133"/>
      <c r="TQU40" s="133"/>
      <c r="TQV40" s="133"/>
      <c r="TQW40" s="133"/>
      <c r="TQX40" s="40"/>
      <c r="TRA40" s="56"/>
      <c r="TRN40" s="133"/>
      <c r="TRP40" s="133"/>
      <c r="TRQ40" s="133"/>
      <c r="TRR40" s="133"/>
      <c r="TRS40" s="133"/>
      <c r="TRT40" s="133"/>
      <c r="TRU40" s="40"/>
      <c r="TRX40" s="56"/>
      <c r="TSK40" s="133"/>
      <c r="TSM40" s="133"/>
      <c r="TSN40" s="133"/>
      <c r="TSO40" s="133"/>
      <c r="TSP40" s="133"/>
      <c r="TSQ40" s="133"/>
      <c r="TSR40" s="40"/>
      <c r="TSU40" s="56"/>
      <c r="TTH40" s="133"/>
      <c r="TTJ40" s="133"/>
      <c r="TTK40" s="133"/>
      <c r="TTL40" s="133"/>
      <c r="TTM40" s="133"/>
      <c r="TTN40" s="133"/>
      <c r="TTO40" s="40"/>
      <c r="TTR40" s="56"/>
      <c r="TUE40" s="133"/>
      <c r="TUG40" s="133"/>
      <c r="TUH40" s="133"/>
      <c r="TUI40" s="133"/>
      <c r="TUJ40" s="133"/>
      <c r="TUK40" s="133"/>
      <c r="TUL40" s="40"/>
      <c r="TUO40" s="56"/>
      <c r="TVB40" s="133"/>
      <c r="TVD40" s="133"/>
      <c r="TVE40" s="133"/>
      <c r="TVF40" s="133"/>
      <c r="TVG40" s="133"/>
      <c r="TVH40" s="133"/>
      <c r="TVI40" s="40"/>
      <c r="TVL40" s="56"/>
      <c r="TVY40" s="133"/>
      <c r="TWA40" s="133"/>
      <c r="TWB40" s="133"/>
      <c r="TWC40" s="133"/>
      <c r="TWD40" s="133"/>
      <c r="TWE40" s="133"/>
      <c r="TWF40" s="40"/>
      <c r="TWI40" s="56"/>
      <c r="TWV40" s="133"/>
      <c r="TWX40" s="133"/>
      <c r="TWY40" s="133"/>
      <c r="TWZ40" s="133"/>
      <c r="TXA40" s="133"/>
      <c r="TXB40" s="133"/>
      <c r="TXC40" s="40"/>
      <c r="TXF40" s="56"/>
      <c r="TXS40" s="133"/>
      <c r="TXU40" s="133"/>
      <c r="TXV40" s="133"/>
      <c r="TXW40" s="133"/>
      <c r="TXX40" s="133"/>
      <c r="TXY40" s="133"/>
      <c r="TXZ40" s="40"/>
      <c r="TYC40" s="56"/>
      <c r="TYP40" s="133"/>
      <c r="TYR40" s="133"/>
      <c r="TYS40" s="133"/>
      <c r="TYT40" s="133"/>
      <c r="TYU40" s="133"/>
      <c r="TYV40" s="133"/>
      <c r="TYW40" s="40"/>
      <c r="TYZ40" s="56"/>
      <c r="TZM40" s="133"/>
      <c r="TZO40" s="133"/>
      <c r="TZP40" s="133"/>
      <c r="TZQ40" s="133"/>
      <c r="TZR40" s="133"/>
      <c r="TZS40" s="133"/>
      <c r="TZT40" s="40"/>
      <c r="TZW40" s="56"/>
      <c r="UAJ40" s="133"/>
      <c r="UAL40" s="133"/>
      <c r="UAM40" s="133"/>
      <c r="UAN40" s="133"/>
      <c r="UAO40" s="133"/>
      <c r="UAP40" s="133"/>
      <c r="UAQ40" s="40"/>
      <c r="UAT40" s="56"/>
      <c r="UBG40" s="133"/>
      <c r="UBI40" s="133"/>
      <c r="UBJ40" s="133"/>
      <c r="UBK40" s="133"/>
      <c r="UBL40" s="133"/>
      <c r="UBM40" s="133"/>
      <c r="UBN40" s="40"/>
      <c r="UBQ40" s="56"/>
      <c r="UCD40" s="133"/>
      <c r="UCF40" s="133"/>
      <c r="UCG40" s="133"/>
      <c r="UCH40" s="133"/>
      <c r="UCI40" s="133"/>
      <c r="UCJ40" s="133"/>
      <c r="UCK40" s="40"/>
      <c r="UCN40" s="56"/>
      <c r="UDA40" s="133"/>
      <c r="UDC40" s="133"/>
      <c r="UDD40" s="133"/>
      <c r="UDE40" s="133"/>
      <c r="UDF40" s="133"/>
      <c r="UDG40" s="133"/>
      <c r="UDH40" s="40"/>
      <c r="UDK40" s="56"/>
      <c r="UDX40" s="133"/>
      <c r="UDZ40" s="133"/>
      <c r="UEA40" s="133"/>
      <c r="UEB40" s="133"/>
      <c r="UEC40" s="133"/>
      <c r="UED40" s="133"/>
      <c r="UEE40" s="40"/>
      <c r="UEH40" s="56"/>
      <c r="UEU40" s="133"/>
      <c r="UEW40" s="133"/>
      <c r="UEX40" s="133"/>
      <c r="UEY40" s="133"/>
      <c r="UEZ40" s="133"/>
      <c r="UFA40" s="133"/>
      <c r="UFB40" s="40"/>
      <c r="UFE40" s="56"/>
      <c r="UFR40" s="133"/>
      <c r="UFT40" s="133"/>
      <c r="UFU40" s="133"/>
      <c r="UFV40" s="133"/>
      <c r="UFW40" s="133"/>
      <c r="UFX40" s="133"/>
      <c r="UFY40" s="40"/>
      <c r="UGB40" s="56"/>
      <c r="UGO40" s="133"/>
      <c r="UGQ40" s="133"/>
      <c r="UGR40" s="133"/>
      <c r="UGS40" s="133"/>
      <c r="UGT40" s="133"/>
      <c r="UGU40" s="133"/>
      <c r="UGV40" s="40"/>
      <c r="UGY40" s="56"/>
      <c r="UHL40" s="133"/>
      <c r="UHN40" s="133"/>
      <c r="UHO40" s="133"/>
      <c r="UHP40" s="133"/>
      <c r="UHQ40" s="133"/>
      <c r="UHR40" s="133"/>
      <c r="UHS40" s="40"/>
      <c r="UHV40" s="56"/>
      <c r="UII40" s="133"/>
      <c r="UIK40" s="133"/>
      <c r="UIL40" s="133"/>
      <c r="UIM40" s="133"/>
      <c r="UIN40" s="133"/>
      <c r="UIO40" s="133"/>
      <c r="UIP40" s="40"/>
      <c r="UIS40" s="56"/>
      <c r="UJF40" s="133"/>
      <c r="UJH40" s="133"/>
      <c r="UJI40" s="133"/>
      <c r="UJJ40" s="133"/>
      <c r="UJK40" s="133"/>
      <c r="UJL40" s="133"/>
      <c r="UJM40" s="40"/>
      <c r="UJP40" s="56"/>
      <c r="UKC40" s="133"/>
      <c r="UKE40" s="133"/>
      <c r="UKF40" s="133"/>
      <c r="UKG40" s="133"/>
      <c r="UKH40" s="133"/>
      <c r="UKI40" s="133"/>
      <c r="UKJ40" s="40"/>
      <c r="UKM40" s="56"/>
      <c r="UKZ40" s="133"/>
      <c r="ULB40" s="133"/>
      <c r="ULC40" s="133"/>
      <c r="ULD40" s="133"/>
      <c r="ULE40" s="133"/>
      <c r="ULF40" s="133"/>
      <c r="ULG40" s="40"/>
      <c r="ULJ40" s="56"/>
      <c r="ULW40" s="133"/>
      <c r="ULY40" s="133"/>
      <c r="ULZ40" s="133"/>
      <c r="UMA40" s="133"/>
      <c r="UMB40" s="133"/>
      <c r="UMC40" s="133"/>
      <c r="UMD40" s="40"/>
      <c r="UMG40" s="56"/>
      <c r="UMT40" s="133"/>
      <c r="UMV40" s="133"/>
      <c r="UMW40" s="133"/>
      <c r="UMX40" s="133"/>
      <c r="UMY40" s="133"/>
      <c r="UMZ40" s="133"/>
      <c r="UNA40" s="40"/>
      <c r="UND40" s="56"/>
      <c r="UNQ40" s="133"/>
      <c r="UNS40" s="133"/>
      <c r="UNT40" s="133"/>
      <c r="UNU40" s="133"/>
      <c r="UNV40" s="133"/>
      <c r="UNW40" s="133"/>
      <c r="UNX40" s="40"/>
      <c r="UOA40" s="56"/>
      <c r="UON40" s="133"/>
      <c r="UOP40" s="133"/>
      <c r="UOQ40" s="133"/>
      <c r="UOR40" s="133"/>
      <c r="UOS40" s="133"/>
      <c r="UOT40" s="133"/>
      <c r="UOU40" s="40"/>
      <c r="UOX40" s="56"/>
      <c r="UPK40" s="133"/>
      <c r="UPM40" s="133"/>
      <c r="UPN40" s="133"/>
      <c r="UPO40" s="133"/>
      <c r="UPP40" s="133"/>
      <c r="UPQ40" s="133"/>
      <c r="UPR40" s="40"/>
      <c r="UPU40" s="56"/>
      <c r="UQH40" s="133"/>
      <c r="UQJ40" s="133"/>
      <c r="UQK40" s="133"/>
      <c r="UQL40" s="133"/>
      <c r="UQM40" s="133"/>
      <c r="UQN40" s="133"/>
      <c r="UQO40" s="40"/>
      <c r="UQR40" s="56"/>
      <c r="URE40" s="133"/>
      <c r="URG40" s="133"/>
      <c r="URH40" s="133"/>
      <c r="URI40" s="133"/>
      <c r="URJ40" s="133"/>
      <c r="URK40" s="133"/>
      <c r="URL40" s="40"/>
      <c r="URO40" s="56"/>
      <c r="USB40" s="133"/>
      <c r="USD40" s="133"/>
      <c r="USE40" s="133"/>
      <c r="USF40" s="133"/>
      <c r="USG40" s="133"/>
      <c r="USH40" s="133"/>
      <c r="USI40" s="40"/>
      <c r="USL40" s="56"/>
      <c r="USY40" s="133"/>
      <c r="UTA40" s="133"/>
      <c r="UTB40" s="133"/>
      <c r="UTC40" s="133"/>
      <c r="UTD40" s="133"/>
      <c r="UTE40" s="133"/>
      <c r="UTF40" s="40"/>
      <c r="UTI40" s="56"/>
      <c r="UTV40" s="133"/>
      <c r="UTX40" s="133"/>
      <c r="UTY40" s="133"/>
      <c r="UTZ40" s="133"/>
      <c r="UUA40" s="133"/>
      <c r="UUB40" s="133"/>
      <c r="UUC40" s="40"/>
      <c r="UUF40" s="56"/>
      <c r="UUS40" s="133"/>
      <c r="UUU40" s="133"/>
      <c r="UUV40" s="133"/>
      <c r="UUW40" s="133"/>
      <c r="UUX40" s="133"/>
      <c r="UUY40" s="133"/>
      <c r="UUZ40" s="40"/>
      <c r="UVC40" s="56"/>
      <c r="UVP40" s="133"/>
      <c r="UVR40" s="133"/>
      <c r="UVS40" s="133"/>
      <c r="UVT40" s="133"/>
      <c r="UVU40" s="133"/>
      <c r="UVV40" s="133"/>
      <c r="UVW40" s="40"/>
      <c r="UVZ40" s="56"/>
      <c r="UWM40" s="133"/>
      <c r="UWO40" s="133"/>
      <c r="UWP40" s="133"/>
      <c r="UWQ40" s="133"/>
      <c r="UWR40" s="133"/>
      <c r="UWS40" s="133"/>
      <c r="UWT40" s="40"/>
      <c r="UWW40" s="56"/>
      <c r="UXJ40" s="133"/>
      <c r="UXL40" s="133"/>
      <c r="UXM40" s="133"/>
      <c r="UXN40" s="133"/>
      <c r="UXO40" s="133"/>
      <c r="UXP40" s="133"/>
      <c r="UXQ40" s="40"/>
      <c r="UXT40" s="56"/>
      <c r="UYG40" s="133"/>
      <c r="UYI40" s="133"/>
      <c r="UYJ40" s="133"/>
      <c r="UYK40" s="133"/>
      <c r="UYL40" s="133"/>
      <c r="UYM40" s="133"/>
      <c r="UYN40" s="40"/>
      <c r="UYQ40" s="56"/>
      <c r="UZD40" s="133"/>
      <c r="UZF40" s="133"/>
      <c r="UZG40" s="133"/>
      <c r="UZH40" s="133"/>
      <c r="UZI40" s="133"/>
      <c r="UZJ40" s="133"/>
      <c r="UZK40" s="40"/>
      <c r="UZN40" s="56"/>
      <c r="VAA40" s="133"/>
      <c r="VAC40" s="133"/>
      <c r="VAD40" s="133"/>
      <c r="VAE40" s="133"/>
      <c r="VAF40" s="133"/>
      <c r="VAG40" s="133"/>
      <c r="VAH40" s="40"/>
      <c r="VAK40" s="56"/>
      <c r="VAX40" s="133"/>
      <c r="VAZ40" s="133"/>
      <c r="VBA40" s="133"/>
      <c r="VBB40" s="133"/>
      <c r="VBC40" s="133"/>
      <c r="VBD40" s="133"/>
      <c r="VBE40" s="40"/>
      <c r="VBH40" s="56"/>
      <c r="VBU40" s="133"/>
      <c r="VBW40" s="133"/>
      <c r="VBX40" s="133"/>
      <c r="VBY40" s="133"/>
      <c r="VBZ40" s="133"/>
      <c r="VCA40" s="133"/>
      <c r="VCB40" s="40"/>
      <c r="VCE40" s="56"/>
      <c r="VCR40" s="133"/>
      <c r="VCT40" s="133"/>
      <c r="VCU40" s="133"/>
      <c r="VCV40" s="133"/>
      <c r="VCW40" s="133"/>
      <c r="VCX40" s="133"/>
      <c r="VCY40" s="40"/>
      <c r="VDB40" s="56"/>
      <c r="VDO40" s="133"/>
      <c r="VDQ40" s="133"/>
      <c r="VDR40" s="133"/>
      <c r="VDS40" s="133"/>
      <c r="VDT40" s="133"/>
      <c r="VDU40" s="133"/>
      <c r="VDV40" s="40"/>
      <c r="VDY40" s="56"/>
      <c r="VEL40" s="133"/>
      <c r="VEN40" s="133"/>
      <c r="VEO40" s="133"/>
      <c r="VEP40" s="133"/>
      <c r="VEQ40" s="133"/>
      <c r="VER40" s="133"/>
      <c r="VES40" s="40"/>
      <c r="VEV40" s="56"/>
      <c r="VFI40" s="133"/>
      <c r="VFK40" s="133"/>
      <c r="VFL40" s="133"/>
      <c r="VFM40" s="133"/>
      <c r="VFN40" s="133"/>
      <c r="VFO40" s="133"/>
      <c r="VFP40" s="40"/>
      <c r="VFS40" s="56"/>
      <c r="VGF40" s="133"/>
      <c r="VGH40" s="133"/>
      <c r="VGI40" s="133"/>
      <c r="VGJ40" s="133"/>
      <c r="VGK40" s="133"/>
      <c r="VGL40" s="133"/>
      <c r="VGM40" s="40"/>
      <c r="VGP40" s="56"/>
      <c r="VHC40" s="133"/>
      <c r="VHE40" s="133"/>
      <c r="VHF40" s="133"/>
      <c r="VHG40" s="133"/>
      <c r="VHH40" s="133"/>
      <c r="VHI40" s="133"/>
      <c r="VHJ40" s="40"/>
      <c r="VHM40" s="56"/>
      <c r="VHZ40" s="133"/>
      <c r="VIB40" s="133"/>
      <c r="VIC40" s="133"/>
      <c r="VID40" s="133"/>
      <c r="VIE40" s="133"/>
      <c r="VIF40" s="133"/>
      <c r="VIG40" s="40"/>
      <c r="VIJ40" s="56"/>
      <c r="VIW40" s="133"/>
      <c r="VIY40" s="133"/>
      <c r="VIZ40" s="133"/>
      <c r="VJA40" s="133"/>
      <c r="VJB40" s="133"/>
      <c r="VJC40" s="133"/>
      <c r="VJD40" s="40"/>
      <c r="VJG40" s="56"/>
      <c r="VJT40" s="133"/>
      <c r="VJV40" s="133"/>
      <c r="VJW40" s="133"/>
      <c r="VJX40" s="133"/>
      <c r="VJY40" s="133"/>
      <c r="VJZ40" s="133"/>
      <c r="VKA40" s="40"/>
      <c r="VKD40" s="56"/>
      <c r="VKQ40" s="133"/>
      <c r="VKS40" s="133"/>
      <c r="VKT40" s="133"/>
      <c r="VKU40" s="133"/>
      <c r="VKV40" s="133"/>
      <c r="VKW40" s="133"/>
      <c r="VKX40" s="40"/>
      <c r="VLA40" s="56"/>
      <c r="VLN40" s="133"/>
      <c r="VLP40" s="133"/>
      <c r="VLQ40" s="133"/>
      <c r="VLR40" s="133"/>
      <c r="VLS40" s="133"/>
      <c r="VLT40" s="133"/>
      <c r="VLU40" s="40"/>
      <c r="VLX40" s="56"/>
      <c r="VMK40" s="133"/>
      <c r="VMM40" s="133"/>
      <c r="VMN40" s="133"/>
      <c r="VMO40" s="133"/>
      <c r="VMP40" s="133"/>
      <c r="VMQ40" s="133"/>
      <c r="VMR40" s="40"/>
      <c r="VMU40" s="56"/>
      <c r="VNH40" s="133"/>
      <c r="VNJ40" s="133"/>
      <c r="VNK40" s="133"/>
      <c r="VNL40" s="133"/>
      <c r="VNM40" s="133"/>
      <c r="VNN40" s="133"/>
      <c r="VNO40" s="40"/>
      <c r="VNR40" s="56"/>
      <c r="VOE40" s="133"/>
      <c r="VOG40" s="133"/>
      <c r="VOH40" s="133"/>
      <c r="VOI40" s="133"/>
      <c r="VOJ40" s="133"/>
      <c r="VOK40" s="133"/>
      <c r="VOL40" s="40"/>
      <c r="VOO40" s="56"/>
      <c r="VPB40" s="133"/>
      <c r="VPD40" s="133"/>
      <c r="VPE40" s="133"/>
      <c r="VPF40" s="133"/>
      <c r="VPG40" s="133"/>
      <c r="VPH40" s="133"/>
      <c r="VPI40" s="40"/>
      <c r="VPL40" s="56"/>
      <c r="VPY40" s="133"/>
      <c r="VQA40" s="133"/>
      <c r="VQB40" s="133"/>
      <c r="VQC40" s="133"/>
      <c r="VQD40" s="133"/>
      <c r="VQE40" s="133"/>
      <c r="VQF40" s="40"/>
      <c r="VQI40" s="56"/>
      <c r="VQV40" s="133"/>
      <c r="VQX40" s="133"/>
      <c r="VQY40" s="133"/>
      <c r="VQZ40" s="133"/>
      <c r="VRA40" s="133"/>
      <c r="VRB40" s="133"/>
      <c r="VRC40" s="40"/>
      <c r="VRF40" s="56"/>
      <c r="VRS40" s="133"/>
      <c r="VRU40" s="133"/>
      <c r="VRV40" s="133"/>
      <c r="VRW40" s="133"/>
      <c r="VRX40" s="133"/>
      <c r="VRY40" s="133"/>
      <c r="VRZ40" s="40"/>
      <c r="VSC40" s="56"/>
      <c r="VSP40" s="133"/>
      <c r="VSR40" s="133"/>
      <c r="VSS40" s="133"/>
      <c r="VST40" s="133"/>
      <c r="VSU40" s="133"/>
      <c r="VSV40" s="133"/>
      <c r="VSW40" s="40"/>
      <c r="VSZ40" s="56"/>
      <c r="VTM40" s="133"/>
      <c r="VTO40" s="133"/>
      <c r="VTP40" s="133"/>
      <c r="VTQ40" s="133"/>
      <c r="VTR40" s="133"/>
      <c r="VTS40" s="133"/>
      <c r="VTT40" s="40"/>
      <c r="VTW40" s="56"/>
      <c r="VUJ40" s="133"/>
      <c r="VUL40" s="133"/>
      <c r="VUM40" s="133"/>
      <c r="VUN40" s="133"/>
      <c r="VUO40" s="133"/>
      <c r="VUP40" s="133"/>
      <c r="VUQ40" s="40"/>
      <c r="VUT40" s="56"/>
      <c r="VVG40" s="133"/>
      <c r="VVI40" s="133"/>
      <c r="VVJ40" s="133"/>
      <c r="VVK40" s="133"/>
      <c r="VVL40" s="133"/>
      <c r="VVM40" s="133"/>
      <c r="VVN40" s="40"/>
      <c r="VVQ40" s="56"/>
      <c r="VWD40" s="133"/>
      <c r="VWF40" s="133"/>
      <c r="VWG40" s="133"/>
      <c r="VWH40" s="133"/>
      <c r="VWI40" s="133"/>
      <c r="VWJ40" s="133"/>
      <c r="VWK40" s="40"/>
      <c r="VWN40" s="56"/>
      <c r="VXA40" s="133"/>
      <c r="VXC40" s="133"/>
      <c r="VXD40" s="133"/>
      <c r="VXE40" s="133"/>
      <c r="VXF40" s="133"/>
      <c r="VXG40" s="133"/>
      <c r="VXH40" s="40"/>
      <c r="VXK40" s="56"/>
      <c r="VXX40" s="133"/>
      <c r="VXZ40" s="133"/>
      <c r="VYA40" s="133"/>
      <c r="VYB40" s="133"/>
      <c r="VYC40" s="133"/>
      <c r="VYD40" s="133"/>
      <c r="VYE40" s="40"/>
      <c r="VYH40" s="56"/>
      <c r="VYU40" s="133"/>
      <c r="VYW40" s="133"/>
      <c r="VYX40" s="133"/>
      <c r="VYY40" s="133"/>
      <c r="VYZ40" s="133"/>
      <c r="VZA40" s="133"/>
      <c r="VZB40" s="40"/>
      <c r="VZE40" s="56"/>
      <c r="VZR40" s="133"/>
      <c r="VZT40" s="133"/>
      <c r="VZU40" s="133"/>
      <c r="VZV40" s="133"/>
      <c r="VZW40" s="133"/>
      <c r="VZX40" s="133"/>
      <c r="VZY40" s="40"/>
      <c r="WAB40" s="56"/>
      <c r="WAO40" s="133"/>
      <c r="WAQ40" s="133"/>
      <c r="WAR40" s="133"/>
      <c r="WAS40" s="133"/>
      <c r="WAT40" s="133"/>
      <c r="WAU40" s="133"/>
      <c r="WAV40" s="40"/>
      <c r="WAY40" s="56"/>
      <c r="WBL40" s="133"/>
      <c r="WBN40" s="133"/>
      <c r="WBO40" s="133"/>
      <c r="WBP40" s="133"/>
      <c r="WBQ40" s="133"/>
      <c r="WBR40" s="133"/>
      <c r="WBS40" s="40"/>
      <c r="WBV40" s="56"/>
      <c r="WCI40" s="133"/>
      <c r="WCK40" s="133"/>
      <c r="WCL40" s="133"/>
      <c r="WCM40" s="133"/>
      <c r="WCN40" s="133"/>
      <c r="WCO40" s="133"/>
      <c r="WCP40" s="40"/>
      <c r="WCS40" s="56"/>
      <c r="WDF40" s="133"/>
      <c r="WDH40" s="133"/>
      <c r="WDI40" s="133"/>
      <c r="WDJ40" s="133"/>
      <c r="WDK40" s="133"/>
      <c r="WDL40" s="133"/>
      <c r="WDM40" s="40"/>
      <c r="WDP40" s="56"/>
      <c r="WEC40" s="133"/>
      <c r="WEE40" s="133"/>
      <c r="WEF40" s="133"/>
      <c r="WEG40" s="133"/>
      <c r="WEH40" s="133"/>
      <c r="WEI40" s="133"/>
      <c r="WEJ40" s="40"/>
      <c r="WEM40" s="56"/>
      <c r="WEZ40" s="133"/>
      <c r="WFB40" s="133"/>
      <c r="WFC40" s="133"/>
      <c r="WFD40" s="133"/>
      <c r="WFE40" s="133"/>
      <c r="WFF40" s="133"/>
      <c r="WFG40" s="40"/>
      <c r="WFJ40" s="56"/>
      <c r="WFW40" s="133"/>
      <c r="WFY40" s="133"/>
      <c r="WFZ40" s="133"/>
      <c r="WGA40" s="133"/>
      <c r="WGB40" s="133"/>
      <c r="WGC40" s="133"/>
      <c r="WGD40" s="40"/>
      <c r="WGG40" s="56"/>
      <c r="WGT40" s="133"/>
      <c r="WGV40" s="133"/>
      <c r="WGW40" s="133"/>
      <c r="WGX40" s="133"/>
      <c r="WGY40" s="133"/>
      <c r="WGZ40" s="133"/>
      <c r="WHA40" s="40"/>
      <c r="WHD40" s="56"/>
      <c r="WHQ40" s="133"/>
      <c r="WHS40" s="133"/>
      <c r="WHT40" s="133"/>
      <c r="WHU40" s="133"/>
      <c r="WHV40" s="133"/>
      <c r="WHW40" s="133"/>
      <c r="WHX40" s="40"/>
      <c r="WIA40" s="56"/>
      <c r="WIN40" s="133"/>
      <c r="WIP40" s="133"/>
      <c r="WIQ40" s="133"/>
      <c r="WIR40" s="133"/>
      <c r="WIS40" s="133"/>
      <c r="WIT40" s="133"/>
      <c r="WIU40" s="40"/>
      <c r="WIX40" s="56"/>
      <c r="WJK40" s="133"/>
      <c r="WJM40" s="133"/>
      <c r="WJN40" s="133"/>
      <c r="WJO40" s="133"/>
      <c r="WJP40" s="133"/>
      <c r="WJQ40" s="133"/>
      <c r="WJR40" s="40"/>
      <c r="WJU40" s="56"/>
      <c r="WKH40" s="133"/>
      <c r="WKJ40" s="133"/>
      <c r="WKK40" s="133"/>
      <c r="WKL40" s="133"/>
      <c r="WKM40" s="133"/>
      <c r="WKN40" s="133"/>
      <c r="WKO40" s="40"/>
      <c r="WKR40" s="56"/>
      <c r="WLE40" s="133"/>
      <c r="WLG40" s="133"/>
      <c r="WLH40" s="133"/>
      <c r="WLI40" s="133"/>
      <c r="WLJ40" s="133"/>
      <c r="WLK40" s="133"/>
      <c r="WLL40" s="40"/>
      <c r="WLO40" s="56"/>
      <c r="WMB40" s="133"/>
      <c r="WMD40" s="133"/>
      <c r="WME40" s="133"/>
      <c r="WMF40" s="133"/>
      <c r="WMG40" s="133"/>
      <c r="WMH40" s="133"/>
      <c r="WMI40" s="40"/>
      <c r="WML40" s="56"/>
      <c r="WMY40" s="133"/>
      <c r="WNA40" s="133"/>
      <c r="WNB40" s="133"/>
      <c r="WNC40" s="133"/>
      <c r="WND40" s="133"/>
      <c r="WNE40" s="133"/>
      <c r="WNF40" s="40"/>
      <c r="WNI40" s="56"/>
      <c r="WNV40" s="133"/>
      <c r="WNX40" s="133"/>
      <c r="WNY40" s="133"/>
      <c r="WNZ40" s="133"/>
      <c r="WOA40" s="133"/>
      <c r="WOB40" s="133"/>
      <c r="WOC40" s="40"/>
      <c r="WOF40" s="56"/>
      <c r="WOS40" s="133"/>
      <c r="WOU40" s="133"/>
      <c r="WOV40" s="133"/>
      <c r="WOW40" s="133"/>
      <c r="WOX40" s="133"/>
      <c r="WOY40" s="133"/>
      <c r="WOZ40" s="40"/>
      <c r="WPC40" s="56"/>
      <c r="WPP40" s="133"/>
      <c r="WPR40" s="133"/>
      <c r="WPS40" s="133"/>
      <c r="WPT40" s="133"/>
      <c r="WPU40" s="133"/>
      <c r="WPV40" s="133"/>
      <c r="WPW40" s="40"/>
      <c r="WPZ40" s="56"/>
      <c r="WQM40" s="133"/>
      <c r="WQO40" s="133"/>
      <c r="WQP40" s="133"/>
      <c r="WQQ40" s="133"/>
      <c r="WQR40" s="133"/>
      <c r="WQS40" s="133"/>
      <c r="WQT40" s="40"/>
      <c r="WQW40" s="56"/>
      <c r="WRJ40" s="133"/>
      <c r="WRL40" s="133"/>
      <c r="WRM40" s="133"/>
      <c r="WRN40" s="133"/>
      <c r="WRO40" s="133"/>
      <c r="WRP40" s="133"/>
      <c r="WRQ40" s="40"/>
      <c r="WRT40" s="56"/>
      <c r="WSG40" s="133"/>
      <c r="WSI40" s="133"/>
      <c r="WSJ40" s="133"/>
      <c r="WSK40" s="133"/>
      <c r="WSL40" s="133"/>
      <c r="WSM40" s="133"/>
      <c r="WSN40" s="40"/>
      <c r="WSQ40" s="56"/>
      <c r="WTD40" s="133"/>
      <c r="WTF40" s="133"/>
      <c r="WTG40" s="133"/>
      <c r="WTH40" s="133"/>
      <c r="WTI40" s="133"/>
      <c r="WTJ40" s="133"/>
      <c r="WTK40" s="40"/>
      <c r="WTN40" s="56"/>
      <c r="WUA40" s="133"/>
      <c r="WUC40" s="133"/>
      <c r="WUD40" s="133"/>
      <c r="WUE40" s="133"/>
      <c r="WUF40" s="133"/>
      <c r="WUG40" s="133"/>
      <c r="WUH40" s="40"/>
      <c r="WUK40" s="56"/>
      <c r="WUX40" s="133"/>
      <c r="WUZ40" s="133"/>
      <c r="WVA40" s="133"/>
      <c r="WVB40" s="133"/>
      <c r="WVC40" s="133"/>
      <c r="WVD40" s="133"/>
      <c r="WVE40" s="40"/>
      <c r="WVH40" s="56"/>
      <c r="WVU40" s="133"/>
      <c r="WVW40" s="133"/>
      <c r="WVX40" s="133"/>
      <c r="WVY40" s="133"/>
      <c r="WVZ40" s="133"/>
      <c r="WWA40" s="133"/>
      <c r="WWB40" s="40"/>
      <c r="WWE40" s="56"/>
      <c r="WWR40" s="133"/>
      <c r="WWT40" s="133"/>
      <c r="WWU40" s="133"/>
      <c r="WWV40" s="133"/>
      <c r="WWW40" s="133"/>
      <c r="WWX40" s="133"/>
      <c r="WWY40" s="40"/>
      <c r="WXB40" s="56"/>
      <c r="WXO40" s="133"/>
      <c r="WXQ40" s="133"/>
      <c r="WXR40" s="133"/>
      <c r="WXS40" s="133"/>
      <c r="WXT40" s="133"/>
      <c r="WXU40" s="133"/>
      <c r="WXV40" s="40"/>
      <c r="WXY40" s="56"/>
      <c r="WYL40" s="133"/>
      <c r="WYN40" s="133"/>
      <c r="WYO40" s="133"/>
      <c r="WYP40" s="133"/>
      <c r="WYQ40" s="133"/>
      <c r="WYR40" s="133"/>
      <c r="WYS40" s="40"/>
      <c r="WYV40" s="56"/>
      <c r="WZI40" s="133"/>
      <c r="WZK40" s="133"/>
      <c r="WZL40" s="133"/>
      <c r="WZM40" s="133"/>
      <c r="WZN40" s="133"/>
      <c r="WZO40" s="133"/>
      <c r="WZP40" s="40"/>
      <c r="WZS40" s="56"/>
      <c r="XAF40" s="133"/>
      <c r="XAH40" s="133"/>
      <c r="XAI40" s="133"/>
      <c r="XAJ40" s="133"/>
      <c r="XAK40" s="133"/>
      <c r="XAL40" s="133"/>
      <c r="XAM40" s="40"/>
      <c r="XAP40" s="56"/>
      <c r="XBC40" s="133"/>
      <c r="XBE40" s="133"/>
      <c r="XBF40" s="133"/>
      <c r="XBG40" s="133"/>
      <c r="XBH40" s="133"/>
      <c r="XBI40" s="133"/>
      <c r="XBJ40" s="40"/>
      <c r="XBM40" s="56"/>
      <c r="XBZ40" s="133"/>
      <c r="XCB40" s="133"/>
      <c r="XCC40" s="133"/>
      <c r="XCD40" s="133"/>
      <c r="XCE40" s="133"/>
      <c r="XCF40" s="133"/>
      <c r="XCG40" s="40"/>
      <c r="XCJ40" s="56"/>
      <c r="XCW40" s="133"/>
      <c r="XCY40" s="133"/>
      <c r="XCZ40" s="133"/>
      <c r="XDA40" s="133"/>
      <c r="XDB40" s="133"/>
      <c r="XDC40" s="133"/>
      <c r="XDD40" s="40"/>
      <c r="XDG40" s="56"/>
      <c r="XDT40" s="133"/>
      <c r="XDV40" s="133"/>
      <c r="XDW40" s="133"/>
      <c r="XDX40" s="133"/>
      <c r="XDY40" s="133"/>
      <c r="XDZ40" s="133"/>
      <c r="XEA40" s="40"/>
      <c r="XED40" s="56"/>
      <c r="XEQ40" s="133"/>
      <c r="XES40" s="133"/>
      <c r="XET40" s="133"/>
      <c r="XEU40" s="133"/>
      <c r="XEV40" s="133"/>
      <c r="XEW40" s="133"/>
      <c r="XEX40" s="40"/>
      <c r="XFA40" s="56"/>
    </row>
    <row r="41" spans="1:1017 1030:3064 3077:4096 4099:5111 5124:6143 6146:7158 7171:8190 8193:9205 9218:10240 10253:11252 11265:12287 12300:13312 13314:14334 14347:15359 15361:16381" ht="14.55" customHeight="1" x14ac:dyDescent="0.25">
      <c r="A41" s="57">
        <v>22</v>
      </c>
      <c r="B41" s="58" t="s">
        <v>53</v>
      </c>
      <c r="C41" s="58" t="s">
        <v>54</v>
      </c>
      <c r="D41" s="59" t="s">
        <v>35</v>
      </c>
      <c r="E41" s="60" t="s">
        <v>35</v>
      </c>
      <c r="F41" s="61">
        <v>0.13874706380928922</v>
      </c>
      <c r="G41" s="61">
        <v>985.57680004645283</v>
      </c>
      <c r="H41" s="62">
        <v>5.0106114753211313E-2</v>
      </c>
      <c r="I41" s="63">
        <v>181.42728060341562</v>
      </c>
      <c r="J41" s="62">
        <v>1.9768365112423417E-2</v>
      </c>
      <c r="K41" s="63">
        <v>347.55915029403241</v>
      </c>
      <c r="L41" s="62">
        <v>5.18637997446625E-2</v>
      </c>
      <c r="M41" s="63">
        <v>174.6639595349456</v>
      </c>
      <c r="N41" s="62">
        <v>3.9292522148874201E-2</v>
      </c>
      <c r="O41" s="63">
        <v>354.3542436341512</v>
      </c>
      <c r="P41" s="62">
        <v>9.4649524467465038E-2</v>
      </c>
      <c r="Q41" s="63">
        <v>932.25719549660278</v>
      </c>
      <c r="S41">
        <v>20</v>
      </c>
      <c r="AB41" s="56"/>
      <c r="AY41" s="56"/>
      <c r="BV41" s="56"/>
      <c r="CS41" s="56"/>
      <c r="DP41" s="56"/>
      <c r="EM41" s="56"/>
      <c r="FJ41" s="56"/>
      <c r="GG41" s="56"/>
      <c r="HD41" s="56"/>
      <c r="IA41" s="56"/>
      <c r="IX41" s="56"/>
      <c r="JU41" s="56"/>
      <c r="KR41" s="56"/>
      <c r="LO41" s="56"/>
      <c r="ML41" s="56"/>
      <c r="NI41" s="56"/>
      <c r="OF41" s="56"/>
      <c r="PC41" s="56"/>
      <c r="PZ41" s="56"/>
      <c r="QW41" s="56"/>
      <c r="RT41" s="56"/>
      <c r="SQ41" s="56"/>
      <c r="TN41" s="56"/>
      <c r="UK41" s="56"/>
      <c r="VH41" s="56"/>
      <c r="WE41" s="56"/>
      <c r="XB41" s="56"/>
      <c r="XY41" s="56"/>
      <c r="YV41" s="56"/>
      <c r="ZS41" s="56"/>
      <c r="AAP41" s="56"/>
      <c r="ABM41" s="56"/>
      <c r="ACJ41" s="56"/>
      <c r="ADG41" s="56"/>
      <c r="AED41" s="56"/>
      <c r="AFA41" s="56"/>
      <c r="AFX41" s="56"/>
      <c r="AGU41" s="56"/>
      <c r="AHR41" s="56"/>
      <c r="AIO41" s="56"/>
      <c r="AJL41" s="56"/>
      <c r="AKI41" s="56"/>
      <c r="ALF41" s="56"/>
      <c r="AMC41" s="56"/>
      <c r="AMZ41" s="56"/>
      <c r="ANW41" s="56"/>
      <c r="AOT41" s="56"/>
      <c r="APQ41" s="56"/>
      <c r="AQN41" s="56"/>
      <c r="ARK41" s="56"/>
      <c r="ASH41" s="56"/>
      <c r="ATE41" s="56"/>
      <c r="AUB41" s="56"/>
      <c r="AUY41" s="56"/>
      <c r="AVV41" s="56"/>
      <c r="AWS41" s="56"/>
      <c r="AXP41" s="56"/>
      <c r="AYM41" s="56"/>
      <c r="AZJ41" s="56"/>
      <c r="BAG41" s="56"/>
      <c r="BBD41" s="56"/>
      <c r="BCA41" s="56"/>
      <c r="BCX41" s="56"/>
      <c r="BDU41" s="56"/>
      <c r="BER41" s="56"/>
      <c r="BFO41" s="56"/>
      <c r="BGL41" s="56"/>
      <c r="BHI41" s="56"/>
      <c r="BIF41" s="56"/>
      <c r="BJC41" s="56"/>
      <c r="BJZ41" s="56"/>
      <c r="BKW41" s="56"/>
      <c r="BLT41" s="56"/>
      <c r="BMQ41" s="56"/>
      <c r="BNN41" s="56"/>
      <c r="BOK41" s="56"/>
      <c r="BPH41" s="56"/>
      <c r="BQE41" s="56"/>
      <c r="BRB41" s="56"/>
      <c r="BRY41" s="56"/>
      <c r="BSV41" s="56"/>
      <c r="BTS41" s="56"/>
      <c r="BUP41" s="56"/>
      <c r="BVM41" s="56"/>
      <c r="BWJ41" s="56"/>
      <c r="BXG41" s="56"/>
      <c r="BYD41" s="56"/>
      <c r="BZA41" s="56"/>
      <c r="BZX41" s="56"/>
      <c r="CAU41" s="56"/>
      <c r="CBR41" s="56"/>
      <c r="CCO41" s="56"/>
      <c r="CDL41" s="56"/>
      <c r="CEI41" s="56"/>
      <c r="CFF41" s="56"/>
      <c r="CGC41" s="56"/>
      <c r="CGZ41" s="56"/>
      <c r="CHW41" s="56"/>
      <c r="CIT41" s="56"/>
      <c r="CJQ41" s="56"/>
      <c r="CKN41" s="56"/>
      <c r="CLK41" s="56"/>
      <c r="CMH41" s="56"/>
      <c r="CNE41" s="56"/>
      <c r="COB41" s="56"/>
      <c r="COY41" s="56"/>
      <c r="CPV41" s="56"/>
      <c r="CQS41" s="56"/>
      <c r="CRP41" s="56"/>
      <c r="CSM41" s="56"/>
      <c r="CTJ41" s="56"/>
      <c r="CUG41" s="56"/>
      <c r="CVD41" s="56"/>
      <c r="CWA41" s="56"/>
      <c r="CWX41" s="56"/>
      <c r="CXU41" s="56"/>
      <c r="CYR41" s="56"/>
      <c r="CZO41" s="56"/>
      <c r="DAL41" s="56"/>
      <c r="DBI41" s="56"/>
      <c r="DCF41" s="56"/>
      <c r="DDC41" s="56"/>
      <c r="DDZ41" s="56"/>
      <c r="DEW41" s="56"/>
      <c r="DFT41" s="56"/>
      <c r="DGQ41" s="56"/>
      <c r="DHN41" s="56"/>
      <c r="DIK41" s="56"/>
      <c r="DJH41" s="56"/>
      <c r="DKE41" s="56"/>
      <c r="DLB41" s="56"/>
      <c r="DLY41" s="56"/>
      <c r="DMV41" s="56"/>
      <c r="DNS41" s="56"/>
      <c r="DOP41" s="56"/>
      <c r="DPM41" s="56"/>
      <c r="DQJ41" s="56"/>
      <c r="DRG41" s="56"/>
      <c r="DSD41" s="56"/>
      <c r="DTA41" s="56"/>
      <c r="DTX41" s="56"/>
      <c r="DUU41" s="56"/>
      <c r="DVR41" s="56"/>
      <c r="DWO41" s="56"/>
      <c r="DXL41" s="56"/>
      <c r="DYI41" s="56"/>
      <c r="DZF41" s="56"/>
      <c r="EAC41" s="56"/>
      <c r="EAZ41" s="56"/>
      <c r="EBW41" s="56"/>
      <c r="ECT41" s="56"/>
      <c r="EDQ41" s="56"/>
      <c r="EEN41" s="56"/>
      <c r="EFK41" s="56"/>
      <c r="EGH41" s="56"/>
      <c r="EHE41" s="56"/>
      <c r="EIB41" s="56"/>
      <c r="EIY41" s="56"/>
      <c r="EJV41" s="56"/>
      <c r="EKS41" s="56"/>
      <c r="ELP41" s="56"/>
      <c r="EMM41" s="56"/>
      <c r="ENJ41" s="56"/>
      <c r="EOG41" s="56"/>
      <c r="EPD41" s="56"/>
      <c r="EQA41" s="56"/>
      <c r="EQX41" s="56"/>
      <c r="ERU41" s="56"/>
      <c r="ESR41" s="56"/>
      <c r="ETO41" s="56"/>
      <c r="EUL41" s="56"/>
      <c r="EVI41" s="56"/>
      <c r="EWF41" s="56"/>
      <c r="EXC41" s="56"/>
      <c r="EXZ41" s="56"/>
      <c r="EYW41" s="56"/>
      <c r="EZT41" s="56"/>
      <c r="FAQ41" s="56"/>
      <c r="FBN41" s="56"/>
      <c r="FCK41" s="56"/>
      <c r="FDH41" s="56"/>
      <c r="FEE41" s="56"/>
      <c r="FFB41" s="56"/>
      <c r="FFY41" s="56"/>
      <c r="FGV41" s="56"/>
      <c r="FHS41" s="56"/>
      <c r="FIP41" s="56"/>
      <c r="FJM41" s="56"/>
      <c r="FKJ41" s="56"/>
      <c r="FLG41" s="56"/>
      <c r="FMD41" s="56"/>
      <c r="FNA41" s="56"/>
      <c r="FNX41" s="56"/>
      <c r="FOU41" s="56"/>
      <c r="FPR41" s="56"/>
      <c r="FQO41" s="56"/>
      <c r="FRL41" s="56"/>
      <c r="FSI41" s="56"/>
      <c r="FTF41" s="56"/>
      <c r="FUC41" s="56"/>
      <c r="FUZ41" s="56"/>
      <c r="FVW41" s="56"/>
      <c r="FWT41" s="56"/>
      <c r="FXQ41" s="56"/>
      <c r="FYN41" s="56"/>
      <c r="FZK41" s="56"/>
      <c r="GAH41" s="56"/>
      <c r="GBE41" s="56"/>
      <c r="GCB41" s="56"/>
      <c r="GCY41" s="56"/>
      <c r="GDV41" s="56"/>
      <c r="GES41" s="56"/>
      <c r="GFP41" s="56"/>
      <c r="GGM41" s="56"/>
      <c r="GHJ41" s="56"/>
      <c r="GIG41" s="56"/>
      <c r="GJD41" s="56"/>
      <c r="GKA41" s="56"/>
      <c r="GKX41" s="56"/>
      <c r="GLU41" s="56"/>
      <c r="GMR41" s="56"/>
      <c r="GNO41" s="56"/>
      <c r="GOL41" s="56"/>
      <c r="GPI41" s="56"/>
      <c r="GQF41" s="56"/>
      <c r="GRC41" s="56"/>
      <c r="GRZ41" s="56"/>
      <c r="GSW41" s="56"/>
      <c r="GTT41" s="56"/>
      <c r="GUQ41" s="56"/>
      <c r="GVN41" s="56"/>
      <c r="GWK41" s="56"/>
      <c r="GXH41" s="56"/>
      <c r="GYE41" s="56"/>
      <c r="GZB41" s="56"/>
      <c r="GZY41" s="56"/>
      <c r="HAV41" s="56"/>
      <c r="HBS41" s="56"/>
      <c r="HCP41" s="56"/>
      <c r="HDM41" s="56"/>
      <c r="HEJ41" s="56"/>
      <c r="HFG41" s="56"/>
      <c r="HGD41" s="56"/>
      <c r="HHA41" s="56"/>
      <c r="HHX41" s="56"/>
      <c r="HIU41" s="56"/>
      <c r="HJR41" s="56"/>
      <c r="HKO41" s="56"/>
      <c r="HLL41" s="56"/>
      <c r="HMI41" s="56"/>
      <c r="HNF41" s="56"/>
      <c r="HOC41" s="56"/>
      <c r="HOZ41" s="56"/>
      <c r="HPW41" s="56"/>
      <c r="HQT41" s="56"/>
      <c r="HRQ41" s="56"/>
      <c r="HSN41" s="56"/>
      <c r="HTK41" s="56"/>
      <c r="HUH41" s="56"/>
      <c r="HVE41" s="56"/>
      <c r="HWB41" s="56"/>
      <c r="HWY41" s="56"/>
      <c r="HXV41" s="56"/>
      <c r="HYS41" s="56"/>
      <c r="HZP41" s="56"/>
      <c r="IAM41" s="56"/>
      <c r="IBJ41" s="56"/>
      <c r="ICG41" s="56"/>
      <c r="IDD41" s="56"/>
      <c r="IEA41" s="56"/>
      <c r="IEX41" s="56"/>
      <c r="IFU41" s="56"/>
      <c r="IGR41" s="56"/>
      <c r="IHO41" s="56"/>
      <c r="IIL41" s="56"/>
      <c r="IJI41" s="56"/>
      <c r="IKF41" s="56"/>
      <c r="ILC41" s="56"/>
      <c r="ILZ41" s="56"/>
      <c r="IMW41" s="56"/>
      <c r="INT41" s="56"/>
      <c r="IOQ41" s="56"/>
      <c r="IPN41" s="56"/>
      <c r="IQK41" s="56"/>
      <c r="IRH41" s="56"/>
      <c r="ISE41" s="56"/>
      <c r="ITB41" s="56"/>
      <c r="ITY41" s="56"/>
      <c r="IUV41" s="56"/>
      <c r="IVS41" s="56"/>
      <c r="IWP41" s="56"/>
      <c r="IXM41" s="56"/>
      <c r="IYJ41" s="56"/>
      <c r="IZG41" s="56"/>
      <c r="JAD41" s="56"/>
      <c r="JBA41" s="56"/>
      <c r="JBX41" s="56"/>
      <c r="JCU41" s="56"/>
      <c r="JDR41" s="56"/>
      <c r="JEO41" s="56"/>
      <c r="JFL41" s="56"/>
      <c r="JGI41" s="56"/>
      <c r="JHF41" s="56"/>
      <c r="JIC41" s="56"/>
      <c r="JIZ41" s="56"/>
      <c r="JJW41" s="56"/>
      <c r="JKT41" s="56"/>
      <c r="JLQ41" s="56"/>
      <c r="JMN41" s="56"/>
      <c r="JNK41" s="56"/>
      <c r="JOH41" s="56"/>
      <c r="JPE41" s="56"/>
      <c r="JQB41" s="56"/>
      <c r="JQY41" s="56"/>
      <c r="JRV41" s="56"/>
      <c r="JSS41" s="56"/>
      <c r="JTP41" s="56"/>
      <c r="JUM41" s="56"/>
      <c r="JVJ41" s="56"/>
      <c r="JWG41" s="56"/>
      <c r="JXD41" s="56"/>
      <c r="JYA41" s="56"/>
      <c r="JYX41" s="56"/>
      <c r="JZU41" s="56"/>
      <c r="KAR41" s="56"/>
      <c r="KBO41" s="56"/>
      <c r="KCL41" s="56"/>
      <c r="KDI41" s="56"/>
      <c r="KEF41" s="56"/>
      <c r="KFC41" s="56"/>
      <c r="KFZ41" s="56"/>
      <c r="KGW41" s="56"/>
      <c r="KHT41" s="56"/>
      <c r="KIQ41" s="56"/>
      <c r="KJN41" s="56"/>
      <c r="KKK41" s="56"/>
      <c r="KLH41" s="56"/>
      <c r="KME41" s="56"/>
      <c r="KNB41" s="56"/>
      <c r="KNY41" s="56"/>
      <c r="KOV41" s="56"/>
      <c r="KPS41" s="56"/>
      <c r="KQP41" s="56"/>
      <c r="KRM41" s="56"/>
      <c r="KSJ41" s="56"/>
      <c r="KTG41" s="56"/>
      <c r="KUD41" s="56"/>
      <c r="KVA41" s="56"/>
      <c r="KVX41" s="56"/>
      <c r="KWU41" s="56"/>
      <c r="KXR41" s="56"/>
      <c r="KYO41" s="56"/>
      <c r="KZL41" s="56"/>
      <c r="LAI41" s="56"/>
      <c r="LBF41" s="56"/>
      <c r="LCC41" s="56"/>
      <c r="LCZ41" s="56"/>
      <c r="LDW41" s="56"/>
      <c r="LET41" s="56"/>
      <c r="LFQ41" s="56"/>
      <c r="LGN41" s="56"/>
      <c r="LHK41" s="56"/>
      <c r="LIH41" s="56"/>
      <c r="LJE41" s="56"/>
      <c r="LKB41" s="56"/>
      <c r="LKY41" s="56"/>
      <c r="LLV41" s="56"/>
      <c r="LMS41" s="56"/>
      <c r="LNP41" s="56"/>
      <c r="LOM41" s="56"/>
      <c r="LPJ41" s="56"/>
      <c r="LQG41" s="56"/>
      <c r="LRD41" s="56"/>
      <c r="LSA41" s="56"/>
      <c r="LSX41" s="56"/>
      <c r="LTU41" s="56"/>
      <c r="LUR41" s="56"/>
      <c r="LVO41" s="56"/>
      <c r="LWL41" s="56"/>
      <c r="LXI41" s="56"/>
      <c r="LYF41" s="56"/>
      <c r="LZC41" s="56"/>
      <c r="LZZ41" s="56"/>
      <c r="MAW41" s="56"/>
      <c r="MBT41" s="56"/>
      <c r="MCQ41" s="56"/>
      <c r="MDN41" s="56"/>
      <c r="MEK41" s="56"/>
      <c r="MFH41" s="56"/>
      <c r="MGE41" s="56"/>
      <c r="MHB41" s="56"/>
      <c r="MHY41" s="56"/>
      <c r="MIV41" s="56"/>
      <c r="MJS41" s="56"/>
      <c r="MKP41" s="56"/>
      <c r="MLM41" s="56"/>
      <c r="MMJ41" s="56"/>
      <c r="MNG41" s="56"/>
      <c r="MOD41" s="56"/>
      <c r="MPA41" s="56"/>
      <c r="MPX41" s="56"/>
      <c r="MQU41" s="56"/>
      <c r="MRR41" s="56"/>
      <c r="MSO41" s="56"/>
      <c r="MTL41" s="56"/>
      <c r="MUI41" s="56"/>
      <c r="MVF41" s="56"/>
      <c r="MWC41" s="56"/>
      <c r="MWZ41" s="56"/>
      <c r="MXW41" s="56"/>
      <c r="MYT41" s="56"/>
      <c r="MZQ41" s="56"/>
      <c r="NAN41" s="56"/>
      <c r="NBK41" s="56"/>
      <c r="NCH41" s="56"/>
      <c r="NDE41" s="56"/>
      <c r="NEB41" s="56"/>
      <c r="NEY41" s="56"/>
      <c r="NFV41" s="56"/>
      <c r="NGS41" s="56"/>
      <c r="NHP41" s="56"/>
      <c r="NIM41" s="56"/>
      <c r="NJJ41" s="56"/>
      <c r="NKG41" s="56"/>
      <c r="NLD41" s="56"/>
      <c r="NMA41" s="56"/>
      <c r="NMX41" s="56"/>
      <c r="NNU41" s="56"/>
      <c r="NOR41" s="56"/>
      <c r="NPO41" s="56"/>
      <c r="NQL41" s="56"/>
      <c r="NRI41" s="56"/>
      <c r="NSF41" s="56"/>
      <c r="NTC41" s="56"/>
      <c r="NTZ41" s="56"/>
      <c r="NUW41" s="56"/>
      <c r="NVT41" s="56"/>
      <c r="NWQ41" s="56"/>
      <c r="NXN41" s="56"/>
      <c r="NYK41" s="56"/>
      <c r="NZH41" s="56"/>
      <c r="OAE41" s="56"/>
      <c r="OBB41" s="56"/>
      <c r="OBY41" s="56"/>
      <c r="OCV41" s="56"/>
      <c r="ODS41" s="56"/>
      <c r="OEP41" s="56"/>
      <c r="OFM41" s="56"/>
      <c r="OGJ41" s="56"/>
      <c r="OHG41" s="56"/>
      <c r="OID41" s="56"/>
      <c r="OJA41" s="56"/>
      <c r="OJX41" s="56"/>
      <c r="OKU41" s="56"/>
      <c r="OLR41" s="56"/>
      <c r="OMO41" s="56"/>
      <c r="ONL41" s="56"/>
      <c r="OOI41" s="56"/>
      <c r="OPF41" s="56"/>
      <c r="OQC41" s="56"/>
      <c r="OQZ41" s="56"/>
      <c r="ORW41" s="56"/>
      <c r="OST41" s="56"/>
      <c r="OTQ41" s="56"/>
      <c r="OUN41" s="56"/>
      <c r="OVK41" s="56"/>
      <c r="OWH41" s="56"/>
      <c r="OXE41" s="56"/>
      <c r="OYB41" s="56"/>
      <c r="OYY41" s="56"/>
      <c r="OZV41" s="56"/>
      <c r="PAS41" s="56"/>
      <c r="PBP41" s="56"/>
      <c r="PCM41" s="56"/>
      <c r="PDJ41" s="56"/>
      <c r="PEG41" s="56"/>
      <c r="PFD41" s="56"/>
      <c r="PGA41" s="56"/>
      <c r="PGX41" s="56"/>
      <c r="PHU41" s="56"/>
      <c r="PIR41" s="56"/>
      <c r="PJO41" s="56"/>
      <c r="PKL41" s="56"/>
      <c r="PLI41" s="56"/>
      <c r="PMF41" s="56"/>
      <c r="PNC41" s="56"/>
      <c r="PNZ41" s="56"/>
      <c r="POW41" s="56"/>
      <c r="PPT41" s="56"/>
      <c r="PQQ41" s="56"/>
      <c r="PRN41" s="56"/>
      <c r="PSK41" s="56"/>
      <c r="PTH41" s="56"/>
      <c r="PUE41" s="56"/>
      <c r="PVB41" s="56"/>
      <c r="PVY41" s="56"/>
      <c r="PWV41" s="56"/>
      <c r="PXS41" s="56"/>
      <c r="PYP41" s="56"/>
      <c r="PZM41" s="56"/>
      <c r="QAJ41" s="56"/>
      <c r="QBG41" s="56"/>
      <c r="QCD41" s="56"/>
      <c r="QDA41" s="56"/>
      <c r="QDX41" s="56"/>
      <c r="QEU41" s="56"/>
      <c r="QFR41" s="56"/>
      <c r="QGO41" s="56"/>
      <c r="QHL41" s="56"/>
      <c r="QII41" s="56"/>
      <c r="QJF41" s="56"/>
      <c r="QKC41" s="56"/>
      <c r="QKZ41" s="56"/>
      <c r="QLW41" s="56"/>
      <c r="QMT41" s="56"/>
      <c r="QNQ41" s="56"/>
      <c r="QON41" s="56"/>
      <c r="QPK41" s="56"/>
      <c r="QQH41" s="56"/>
      <c r="QRE41" s="56"/>
      <c r="QSB41" s="56"/>
      <c r="QSY41" s="56"/>
      <c r="QTV41" s="56"/>
      <c r="QUS41" s="56"/>
      <c r="QVP41" s="56"/>
      <c r="QWM41" s="56"/>
      <c r="QXJ41" s="56"/>
      <c r="QYG41" s="56"/>
      <c r="QZD41" s="56"/>
      <c r="RAA41" s="56"/>
      <c r="RAX41" s="56"/>
      <c r="RBU41" s="56"/>
      <c r="RCR41" s="56"/>
      <c r="RDO41" s="56"/>
      <c r="REL41" s="56"/>
      <c r="RFI41" s="56"/>
      <c r="RGF41" s="56"/>
      <c r="RHC41" s="56"/>
      <c r="RHZ41" s="56"/>
      <c r="RIW41" s="56"/>
      <c r="RJT41" s="56"/>
      <c r="RKQ41" s="56"/>
      <c r="RLN41" s="56"/>
      <c r="RMK41" s="56"/>
      <c r="RNH41" s="56"/>
      <c r="ROE41" s="56"/>
      <c r="RPB41" s="56"/>
      <c r="RPY41" s="56"/>
      <c r="RQV41" s="56"/>
      <c r="RRS41" s="56"/>
      <c r="RSP41" s="56"/>
      <c r="RTM41" s="56"/>
      <c r="RUJ41" s="56"/>
      <c r="RVG41" s="56"/>
      <c r="RWD41" s="56"/>
      <c r="RXA41" s="56"/>
      <c r="RXX41" s="56"/>
      <c r="RYU41" s="56"/>
      <c r="RZR41" s="56"/>
      <c r="SAO41" s="56"/>
      <c r="SBL41" s="56"/>
      <c r="SCI41" s="56"/>
      <c r="SDF41" s="56"/>
      <c r="SEC41" s="56"/>
      <c r="SEZ41" s="56"/>
      <c r="SFW41" s="56"/>
      <c r="SGT41" s="56"/>
      <c r="SHQ41" s="56"/>
      <c r="SIN41" s="56"/>
      <c r="SJK41" s="56"/>
      <c r="SKH41" s="56"/>
      <c r="SLE41" s="56"/>
      <c r="SMB41" s="56"/>
      <c r="SMY41" s="56"/>
      <c r="SNV41" s="56"/>
      <c r="SOS41" s="56"/>
      <c r="SPP41" s="56"/>
      <c r="SQM41" s="56"/>
      <c r="SRJ41" s="56"/>
      <c r="SSG41" s="56"/>
      <c r="STD41" s="56"/>
      <c r="SUA41" s="56"/>
      <c r="SUX41" s="56"/>
      <c r="SVU41" s="56"/>
      <c r="SWR41" s="56"/>
      <c r="SXO41" s="56"/>
      <c r="SYL41" s="56"/>
      <c r="SZI41" s="56"/>
      <c r="TAF41" s="56"/>
      <c r="TBC41" s="56"/>
      <c r="TBZ41" s="56"/>
      <c r="TCW41" s="56"/>
      <c r="TDT41" s="56"/>
      <c r="TEQ41" s="56"/>
      <c r="TFN41" s="56"/>
      <c r="TGK41" s="56"/>
      <c r="THH41" s="56"/>
      <c r="TIE41" s="56"/>
      <c r="TJB41" s="56"/>
      <c r="TJY41" s="56"/>
      <c r="TKV41" s="56"/>
      <c r="TLS41" s="56"/>
      <c r="TMP41" s="56"/>
      <c r="TNM41" s="56"/>
      <c r="TOJ41" s="56"/>
      <c r="TPG41" s="56"/>
      <c r="TQD41" s="56"/>
      <c r="TRA41" s="56"/>
      <c r="TRX41" s="56"/>
      <c r="TSU41" s="56"/>
      <c r="TTR41" s="56"/>
      <c r="TUO41" s="56"/>
      <c r="TVL41" s="56"/>
      <c r="TWI41" s="56"/>
      <c r="TXF41" s="56"/>
      <c r="TYC41" s="56"/>
      <c r="TYZ41" s="56"/>
      <c r="TZW41" s="56"/>
      <c r="UAT41" s="56"/>
      <c r="UBQ41" s="56"/>
      <c r="UCN41" s="56"/>
      <c r="UDK41" s="56"/>
      <c r="UEH41" s="56"/>
      <c r="UFE41" s="56"/>
      <c r="UGB41" s="56"/>
      <c r="UGY41" s="56"/>
      <c r="UHV41" s="56"/>
      <c r="UIS41" s="56"/>
      <c r="UJP41" s="56"/>
      <c r="UKM41" s="56"/>
      <c r="ULJ41" s="56"/>
      <c r="UMG41" s="56"/>
      <c r="UND41" s="56"/>
      <c r="UOA41" s="56"/>
      <c r="UOX41" s="56"/>
      <c r="UPU41" s="56"/>
      <c r="UQR41" s="56"/>
      <c r="URO41" s="56"/>
      <c r="USL41" s="56"/>
      <c r="UTI41" s="56"/>
      <c r="UUF41" s="56"/>
      <c r="UVC41" s="56"/>
      <c r="UVZ41" s="56"/>
      <c r="UWW41" s="56"/>
      <c r="UXT41" s="56"/>
      <c r="UYQ41" s="56"/>
      <c r="UZN41" s="56"/>
      <c r="VAK41" s="56"/>
      <c r="VBH41" s="56"/>
      <c r="VCE41" s="56"/>
      <c r="VDB41" s="56"/>
      <c r="VDY41" s="56"/>
      <c r="VEV41" s="56"/>
      <c r="VFS41" s="56"/>
      <c r="VGP41" s="56"/>
      <c r="VHM41" s="56"/>
      <c r="VIJ41" s="56"/>
      <c r="VJG41" s="56"/>
      <c r="VKD41" s="56"/>
      <c r="VLA41" s="56"/>
      <c r="VLX41" s="56"/>
      <c r="VMU41" s="56"/>
      <c r="VNR41" s="56"/>
      <c r="VOO41" s="56"/>
      <c r="VPL41" s="56"/>
      <c r="VQI41" s="56"/>
      <c r="VRF41" s="56"/>
      <c r="VSC41" s="56"/>
      <c r="VSZ41" s="56"/>
      <c r="VTW41" s="56"/>
      <c r="VUT41" s="56"/>
      <c r="VVQ41" s="56"/>
      <c r="VWN41" s="56"/>
      <c r="VXK41" s="56"/>
      <c r="VYH41" s="56"/>
      <c r="VZE41" s="56"/>
      <c r="WAB41" s="56"/>
      <c r="WAY41" s="56"/>
      <c r="WBV41" s="56"/>
      <c r="WCS41" s="56"/>
      <c r="WDP41" s="56"/>
      <c r="WEM41" s="56"/>
      <c r="WFJ41" s="56"/>
      <c r="WGG41" s="56"/>
      <c r="WHD41" s="56"/>
      <c r="WIA41" s="56"/>
      <c r="WIX41" s="56"/>
      <c r="WJU41" s="56"/>
      <c r="WKR41" s="56"/>
      <c r="WLO41" s="56"/>
      <c r="WML41" s="56"/>
      <c r="WNI41" s="56"/>
      <c r="WOF41" s="56"/>
      <c r="WPC41" s="56"/>
      <c r="WPZ41" s="56"/>
      <c r="WQW41" s="56"/>
      <c r="WRT41" s="56"/>
      <c r="WSQ41" s="56"/>
      <c r="WTN41" s="56"/>
      <c r="WUK41" s="56"/>
      <c r="WVH41" s="56"/>
      <c r="WWE41" s="56"/>
      <c r="WXB41" s="56"/>
      <c r="WXY41" s="56"/>
      <c r="WYV41" s="56"/>
      <c r="WZS41" s="56"/>
      <c r="XAP41" s="56"/>
      <c r="XBM41" s="56"/>
      <c r="XCJ41" s="56"/>
      <c r="XDG41" s="56"/>
      <c r="XED41" s="56"/>
      <c r="XFA41" s="56"/>
    </row>
    <row r="42" spans="1:1017 1030:3064 3077:4096 4099:5111 5124:6143 6146:7158 7171:8190 8193:9205 9218:10240 10253:11252 11265:12287 12300:13312 13314:14334 14347:15359 15361:16381" ht="14.55" customHeight="1" x14ac:dyDescent="0.25">
      <c r="A42" s="57">
        <v>23</v>
      </c>
      <c r="B42" s="58" t="s">
        <v>53</v>
      </c>
      <c r="C42" s="58" t="s">
        <v>54</v>
      </c>
      <c r="D42" s="59" t="s">
        <v>35</v>
      </c>
      <c r="E42" s="60" t="s">
        <v>35</v>
      </c>
      <c r="F42" s="61">
        <v>0.13383249067707803</v>
      </c>
      <c r="G42" s="61">
        <v>954.15247582849406</v>
      </c>
      <c r="H42" s="62">
        <v>4.7943789658403312E-2</v>
      </c>
      <c r="I42" s="63">
        <v>174.61851139586889</v>
      </c>
      <c r="J42" s="62">
        <v>1.8504666199199486E-2</v>
      </c>
      <c r="K42" s="63">
        <v>326.22938744180908</v>
      </c>
      <c r="L42" s="62">
        <v>6.4080646786983636E-2</v>
      </c>
      <c r="M42" s="63">
        <v>208.00705460852797</v>
      </c>
      <c r="N42" s="62">
        <v>4.4567966778627711E-2</v>
      </c>
      <c r="O42" s="63">
        <v>396.63701833652203</v>
      </c>
      <c r="P42" s="62">
        <v>0.1018825295217214</v>
      </c>
      <c r="Q42" s="63">
        <v>1000.0123386458446</v>
      </c>
      <c r="S42">
        <v>21</v>
      </c>
      <c r="AB42" s="56"/>
      <c r="AY42" s="56"/>
      <c r="BV42" s="56"/>
      <c r="CS42" s="56"/>
      <c r="DP42" s="56"/>
      <c r="EM42" s="56"/>
      <c r="FJ42" s="56"/>
      <c r="GG42" s="56"/>
      <c r="HD42" s="56"/>
      <c r="IA42" s="56"/>
      <c r="IX42" s="56"/>
      <c r="JU42" s="56"/>
      <c r="KR42" s="56"/>
      <c r="LO42" s="56"/>
      <c r="ML42" s="56"/>
      <c r="NI42" s="56"/>
      <c r="OF42" s="56"/>
      <c r="PC42" s="56"/>
      <c r="PZ42" s="56"/>
      <c r="QW42" s="56"/>
      <c r="RT42" s="56"/>
      <c r="SQ42" s="56"/>
      <c r="TN42" s="56"/>
      <c r="UK42" s="56"/>
      <c r="VH42" s="56"/>
      <c r="WE42" s="56"/>
      <c r="XB42" s="56"/>
      <c r="XY42" s="56"/>
      <c r="YV42" s="56"/>
      <c r="ZS42" s="56"/>
      <c r="AAP42" s="56"/>
      <c r="ABM42" s="56"/>
      <c r="ACJ42" s="56"/>
      <c r="ADG42" s="56"/>
      <c r="AED42" s="56"/>
      <c r="AFA42" s="56"/>
      <c r="AFX42" s="56"/>
      <c r="AGU42" s="56"/>
      <c r="AHR42" s="56"/>
      <c r="AIO42" s="56"/>
      <c r="AJL42" s="56"/>
      <c r="AKI42" s="56"/>
      <c r="ALF42" s="56"/>
      <c r="AMC42" s="56"/>
      <c r="AMZ42" s="56"/>
      <c r="ANW42" s="56"/>
      <c r="AOT42" s="56"/>
      <c r="APQ42" s="56"/>
      <c r="AQN42" s="56"/>
      <c r="ARK42" s="56"/>
      <c r="ASH42" s="56"/>
      <c r="ATE42" s="56"/>
      <c r="AUB42" s="56"/>
      <c r="AUY42" s="56"/>
      <c r="AVV42" s="56"/>
      <c r="AWS42" s="56"/>
      <c r="AXP42" s="56"/>
      <c r="AYM42" s="56"/>
      <c r="AZJ42" s="56"/>
      <c r="BAG42" s="56"/>
      <c r="BBD42" s="56"/>
      <c r="BCA42" s="56"/>
      <c r="BCX42" s="56"/>
      <c r="BDU42" s="56"/>
      <c r="BER42" s="56"/>
      <c r="BFO42" s="56"/>
      <c r="BGL42" s="56"/>
      <c r="BHI42" s="56"/>
      <c r="BIF42" s="56"/>
      <c r="BJC42" s="56"/>
      <c r="BJZ42" s="56"/>
      <c r="BKW42" s="56"/>
      <c r="BLT42" s="56"/>
      <c r="BMQ42" s="56"/>
      <c r="BNN42" s="56"/>
      <c r="BOK42" s="56"/>
      <c r="BPH42" s="56"/>
      <c r="BQE42" s="56"/>
      <c r="BRB42" s="56"/>
      <c r="BRY42" s="56"/>
      <c r="BSV42" s="56"/>
      <c r="BTS42" s="56"/>
      <c r="BUP42" s="56"/>
      <c r="BVM42" s="56"/>
      <c r="BWJ42" s="56"/>
      <c r="BXG42" s="56"/>
      <c r="BYD42" s="56"/>
      <c r="BZA42" s="56"/>
      <c r="BZX42" s="56"/>
      <c r="CAU42" s="56"/>
      <c r="CBR42" s="56"/>
      <c r="CCO42" s="56"/>
      <c r="CDL42" s="56"/>
      <c r="CEI42" s="56"/>
      <c r="CFF42" s="56"/>
      <c r="CGC42" s="56"/>
      <c r="CGZ42" s="56"/>
      <c r="CHW42" s="56"/>
      <c r="CIT42" s="56"/>
      <c r="CJQ42" s="56"/>
      <c r="CKN42" s="56"/>
      <c r="CLK42" s="56"/>
      <c r="CMH42" s="56"/>
      <c r="CNE42" s="56"/>
      <c r="COB42" s="56"/>
      <c r="COY42" s="56"/>
      <c r="CPV42" s="56"/>
      <c r="CQS42" s="56"/>
      <c r="CRP42" s="56"/>
      <c r="CSM42" s="56"/>
      <c r="CTJ42" s="56"/>
      <c r="CUG42" s="56"/>
      <c r="CVD42" s="56"/>
      <c r="CWA42" s="56"/>
      <c r="CWX42" s="56"/>
      <c r="CXU42" s="56"/>
      <c r="CYR42" s="56"/>
      <c r="CZO42" s="56"/>
      <c r="DAL42" s="56"/>
      <c r="DBI42" s="56"/>
      <c r="DCF42" s="56"/>
      <c r="DDC42" s="56"/>
      <c r="DDZ42" s="56"/>
      <c r="DEW42" s="56"/>
      <c r="DFT42" s="56"/>
      <c r="DGQ42" s="56"/>
      <c r="DHN42" s="56"/>
      <c r="DIK42" s="56"/>
      <c r="DJH42" s="56"/>
      <c r="DKE42" s="56"/>
      <c r="DLB42" s="56"/>
      <c r="DLY42" s="56"/>
      <c r="DMV42" s="56"/>
      <c r="DNS42" s="56"/>
      <c r="DOP42" s="56"/>
      <c r="DPM42" s="56"/>
      <c r="DQJ42" s="56"/>
      <c r="DRG42" s="56"/>
      <c r="DSD42" s="56"/>
      <c r="DTA42" s="56"/>
      <c r="DTX42" s="56"/>
      <c r="DUU42" s="56"/>
      <c r="DVR42" s="56"/>
      <c r="DWO42" s="56"/>
      <c r="DXL42" s="56"/>
      <c r="DYI42" s="56"/>
      <c r="DZF42" s="56"/>
      <c r="EAC42" s="56"/>
      <c r="EAZ42" s="56"/>
      <c r="EBW42" s="56"/>
      <c r="ECT42" s="56"/>
      <c r="EDQ42" s="56"/>
      <c r="EEN42" s="56"/>
      <c r="EFK42" s="56"/>
      <c r="EGH42" s="56"/>
      <c r="EHE42" s="56"/>
      <c r="EIB42" s="56"/>
      <c r="EIY42" s="56"/>
      <c r="EJV42" s="56"/>
      <c r="EKS42" s="56"/>
      <c r="ELP42" s="56"/>
      <c r="EMM42" s="56"/>
      <c r="ENJ42" s="56"/>
      <c r="EOG42" s="56"/>
      <c r="EPD42" s="56"/>
      <c r="EQA42" s="56"/>
      <c r="EQX42" s="56"/>
      <c r="ERU42" s="56"/>
      <c r="ESR42" s="56"/>
      <c r="ETO42" s="56"/>
      <c r="EUL42" s="56"/>
      <c r="EVI42" s="56"/>
      <c r="EWF42" s="56"/>
      <c r="EXC42" s="56"/>
      <c r="EXZ42" s="56"/>
      <c r="EYW42" s="56"/>
      <c r="EZT42" s="56"/>
      <c r="FAQ42" s="56"/>
      <c r="FBN42" s="56"/>
      <c r="FCK42" s="56"/>
      <c r="FDH42" s="56"/>
      <c r="FEE42" s="56"/>
      <c r="FFB42" s="56"/>
      <c r="FFY42" s="56"/>
      <c r="FGV42" s="56"/>
      <c r="FHS42" s="56"/>
      <c r="FIP42" s="56"/>
      <c r="FJM42" s="56"/>
      <c r="FKJ42" s="56"/>
      <c r="FLG42" s="56"/>
      <c r="FMD42" s="56"/>
      <c r="FNA42" s="56"/>
      <c r="FNX42" s="56"/>
      <c r="FOU42" s="56"/>
      <c r="FPR42" s="56"/>
      <c r="FQO42" s="56"/>
      <c r="FRL42" s="56"/>
      <c r="FSI42" s="56"/>
      <c r="FTF42" s="56"/>
      <c r="FUC42" s="56"/>
      <c r="FUZ42" s="56"/>
      <c r="FVW42" s="56"/>
      <c r="FWT42" s="56"/>
      <c r="FXQ42" s="56"/>
      <c r="FYN42" s="56"/>
      <c r="FZK42" s="56"/>
      <c r="GAH42" s="56"/>
      <c r="GBE42" s="56"/>
      <c r="GCB42" s="56"/>
      <c r="GCY42" s="56"/>
      <c r="GDV42" s="56"/>
      <c r="GES42" s="56"/>
      <c r="GFP42" s="56"/>
      <c r="GGM42" s="56"/>
      <c r="GHJ42" s="56"/>
      <c r="GIG42" s="56"/>
      <c r="GJD42" s="56"/>
      <c r="GKA42" s="56"/>
      <c r="GKX42" s="56"/>
      <c r="GLU42" s="56"/>
      <c r="GMR42" s="56"/>
      <c r="GNO42" s="56"/>
      <c r="GOL42" s="56"/>
      <c r="GPI42" s="56"/>
      <c r="GQF42" s="56"/>
      <c r="GRC42" s="56"/>
      <c r="GRZ42" s="56"/>
      <c r="GSW42" s="56"/>
      <c r="GTT42" s="56"/>
      <c r="GUQ42" s="56"/>
      <c r="GVN42" s="56"/>
      <c r="GWK42" s="56"/>
      <c r="GXH42" s="56"/>
      <c r="GYE42" s="56"/>
      <c r="GZB42" s="56"/>
      <c r="GZY42" s="56"/>
      <c r="HAV42" s="56"/>
      <c r="HBS42" s="56"/>
      <c r="HCP42" s="56"/>
      <c r="HDM42" s="56"/>
      <c r="HEJ42" s="56"/>
      <c r="HFG42" s="56"/>
      <c r="HGD42" s="56"/>
      <c r="HHA42" s="56"/>
      <c r="HHX42" s="56"/>
      <c r="HIU42" s="56"/>
      <c r="HJR42" s="56"/>
      <c r="HKO42" s="56"/>
      <c r="HLL42" s="56"/>
      <c r="HMI42" s="56"/>
      <c r="HNF42" s="56"/>
      <c r="HOC42" s="56"/>
      <c r="HOZ42" s="56"/>
      <c r="HPW42" s="56"/>
      <c r="HQT42" s="56"/>
      <c r="HRQ42" s="56"/>
      <c r="HSN42" s="56"/>
      <c r="HTK42" s="56"/>
      <c r="HUH42" s="56"/>
      <c r="HVE42" s="56"/>
      <c r="HWB42" s="56"/>
      <c r="HWY42" s="56"/>
      <c r="HXV42" s="56"/>
      <c r="HYS42" s="56"/>
      <c r="HZP42" s="56"/>
      <c r="IAM42" s="56"/>
      <c r="IBJ42" s="56"/>
      <c r="ICG42" s="56"/>
      <c r="IDD42" s="56"/>
      <c r="IEA42" s="56"/>
      <c r="IEX42" s="56"/>
      <c r="IFU42" s="56"/>
      <c r="IGR42" s="56"/>
      <c r="IHO42" s="56"/>
      <c r="IIL42" s="56"/>
      <c r="IJI42" s="56"/>
      <c r="IKF42" s="56"/>
      <c r="ILC42" s="56"/>
      <c r="ILZ42" s="56"/>
      <c r="IMW42" s="56"/>
      <c r="INT42" s="56"/>
      <c r="IOQ42" s="56"/>
      <c r="IPN42" s="56"/>
      <c r="IQK42" s="56"/>
      <c r="IRH42" s="56"/>
      <c r="ISE42" s="56"/>
      <c r="ITB42" s="56"/>
      <c r="ITY42" s="56"/>
      <c r="IUV42" s="56"/>
      <c r="IVS42" s="56"/>
      <c r="IWP42" s="56"/>
      <c r="IXM42" s="56"/>
      <c r="IYJ42" s="56"/>
      <c r="IZG42" s="56"/>
      <c r="JAD42" s="56"/>
      <c r="JBA42" s="56"/>
      <c r="JBX42" s="56"/>
      <c r="JCU42" s="56"/>
      <c r="JDR42" s="56"/>
      <c r="JEO42" s="56"/>
      <c r="JFL42" s="56"/>
      <c r="JGI42" s="56"/>
      <c r="JHF42" s="56"/>
      <c r="JIC42" s="56"/>
      <c r="JIZ42" s="56"/>
      <c r="JJW42" s="56"/>
      <c r="JKT42" s="56"/>
      <c r="JLQ42" s="56"/>
      <c r="JMN42" s="56"/>
      <c r="JNK42" s="56"/>
      <c r="JOH42" s="56"/>
      <c r="JPE42" s="56"/>
      <c r="JQB42" s="56"/>
      <c r="JQY42" s="56"/>
      <c r="JRV42" s="56"/>
      <c r="JSS42" s="56"/>
      <c r="JTP42" s="56"/>
      <c r="JUM42" s="56"/>
      <c r="JVJ42" s="56"/>
      <c r="JWG42" s="56"/>
      <c r="JXD42" s="56"/>
      <c r="JYA42" s="56"/>
      <c r="JYX42" s="56"/>
      <c r="JZU42" s="56"/>
      <c r="KAR42" s="56"/>
      <c r="KBO42" s="56"/>
      <c r="KCL42" s="56"/>
      <c r="KDI42" s="56"/>
      <c r="KEF42" s="56"/>
      <c r="KFC42" s="56"/>
      <c r="KFZ42" s="56"/>
      <c r="KGW42" s="56"/>
      <c r="KHT42" s="56"/>
      <c r="KIQ42" s="56"/>
      <c r="KJN42" s="56"/>
      <c r="KKK42" s="56"/>
      <c r="KLH42" s="56"/>
      <c r="KME42" s="56"/>
      <c r="KNB42" s="56"/>
      <c r="KNY42" s="56"/>
      <c r="KOV42" s="56"/>
      <c r="KPS42" s="56"/>
      <c r="KQP42" s="56"/>
      <c r="KRM42" s="56"/>
      <c r="KSJ42" s="56"/>
      <c r="KTG42" s="56"/>
      <c r="KUD42" s="56"/>
      <c r="KVA42" s="56"/>
      <c r="KVX42" s="56"/>
      <c r="KWU42" s="56"/>
      <c r="KXR42" s="56"/>
      <c r="KYO42" s="56"/>
      <c r="KZL42" s="56"/>
      <c r="LAI42" s="56"/>
      <c r="LBF42" s="56"/>
      <c r="LCC42" s="56"/>
      <c r="LCZ42" s="56"/>
      <c r="LDW42" s="56"/>
      <c r="LET42" s="56"/>
      <c r="LFQ42" s="56"/>
      <c r="LGN42" s="56"/>
      <c r="LHK42" s="56"/>
      <c r="LIH42" s="56"/>
      <c r="LJE42" s="56"/>
      <c r="LKB42" s="56"/>
      <c r="LKY42" s="56"/>
      <c r="LLV42" s="56"/>
      <c r="LMS42" s="56"/>
      <c r="LNP42" s="56"/>
      <c r="LOM42" s="56"/>
      <c r="LPJ42" s="56"/>
      <c r="LQG42" s="56"/>
      <c r="LRD42" s="56"/>
      <c r="LSA42" s="56"/>
      <c r="LSX42" s="56"/>
      <c r="LTU42" s="56"/>
      <c r="LUR42" s="56"/>
      <c r="LVO42" s="56"/>
      <c r="LWL42" s="56"/>
      <c r="LXI42" s="56"/>
      <c r="LYF42" s="56"/>
      <c r="LZC42" s="56"/>
      <c r="LZZ42" s="56"/>
      <c r="MAW42" s="56"/>
      <c r="MBT42" s="56"/>
      <c r="MCQ42" s="56"/>
      <c r="MDN42" s="56"/>
      <c r="MEK42" s="56"/>
      <c r="MFH42" s="56"/>
      <c r="MGE42" s="56"/>
      <c r="MHB42" s="56"/>
      <c r="MHY42" s="56"/>
      <c r="MIV42" s="56"/>
      <c r="MJS42" s="56"/>
      <c r="MKP42" s="56"/>
      <c r="MLM42" s="56"/>
      <c r="MMJ42" s="56"/>
      <c r="MNG42" s="56"/>
      <c r="MOD42" s="56"/>
      <c r="MPA42" s="56"/>
      <c r="MPX42" s="56"/>
      <c r="MQU42" s="56"/>
      <c r="MRR42" s="56"/>
      <c r="MSO42" s="56"/>
      <c r="MTL42" s="56"/>
      <c r="MUI42" s="56"/>
      <c r="MVF42" s="56"/>
      <c r="MWC42" s="56"/>
      <c r="MWZ42" s="56"/>
      <c r="MXW42" s="56"/>
      <c r="MYT42" s="56"/>
      <c r="MZQ42" s="56"/>
      <c r="NAN42" s="56"/>
      <c r="NBK42" s="56"/>
      <c r="NCH42" s="56"/>
      <c r="NDE42" s="56"/>
      <c r="NEB42" s="56"/>
      <c r="NEY42" s="56"/>
      <c r="NFV42" s="56"/>
      <c r="NGS42" s="56"/>
      <c r="NHP42" s="56"/>
      <c r="NIM42" s="56"/>
      <c r="NJJ42" s="56"/>
      <c r="NKG42" s="56"/>
      <c r="NLD42" s="56"/>
      <c r="NMA42" s="56"/>
      <c r="NMX42" s="56"/>
      <c r="NNU42" s="56"/>
      <c r="NOR42" s="56"/>
      <c r="NPO42" s="56"/>
      <c r="NQL42" s="56"/>
      <c r="NRI42" s="56"/>
      <c r="NSF42" s="56"/>
      <c r="NTC42" s="56"/>
      <c r="NTZ42" s="56"/>
      <c r="NUW42" s="56"/>
      <c r="NVT42" s="56"/>
      <c r="NWQ42" s="56"/>
      <c r="NXN42" s="56"/>
      <c r="NYK42" s="56"/>
      <c r="NZH42" s="56"/>
      <c r="OAE42" s="56"/>
      <c r="OBB42" s="56"/>
      <c r="OBY42" s="56"/>
      <c r="OCV42" s="56"/>
      <c r="ODS42" s="56"/>
      <c r="OEP42" s="56"/>
      <c r="OFM42" s="56"/>
      <c r="OGJ42" s="56"/>
      <c r="OHG42" s="56"/>
      <c r="OID42" s="56"/>
      <c r="OJA42" s="56"/>
      <c r="OJX42" s="56"/>
      <c r="OKU42" s="56"/>
      <c r="OLR42" s="56"/>
      <c r="OMO42" s="56"/>
      <c r="ONL42" s="56"/>
      <c r="OOI42" s="56"/>
      <c r="OPF42" s="56"/>
      <c r="OQC42" s="56"/>
      <c r="OQZ42" s="56"/>
      <c r="ORW42" s="56"/>
      <c r="OST42" s="56"/>
      <c r="OTQ42" s="56"/>
      <c r="OUN42" s="56"/>
      <c r="OVK42" s="56"/>
      <c r="OWH42" s="56"/>
      <c r="OXE42" s="56"/>
      <c r="OYB42" s="56"/>
      <c r="OYY42" s="56"/>
      <c r="OZV42" s="56"/>
      <c r="PAS42" s="56"/>
      <c r="PBP42" s="56"/>
      <c r="PCM42" s="56"/>
      <c r="PDJ42" s="56"/>
      <c r="PEG42" s="56"/>
      <c r="PFD42" s="56"/>
      <c r="PGA42" s="56"/>
      <c r="PGX42" s="56"/>
      <c r="PHU42" s="56"/>
      <c r="PIR42" s="56"/>
      <c r="PJO42" s="56"/>
      <c r="PKL42" s="56"/>
      <c r="PLI42" s="56"/>
      <c r="PMF42" s="56"/>
      <c r="PNC42" s="56"/>
      <c r="PNZ42" s="56"/>
      <c r="POW42" s="56"/>
      <c r="PPT42" s="56"/>
      <c r="PQQ42" s="56"/>
      <c r="PRN42" s="56"/>
      <c r="PSK42" s="56"/>
      <c r="PTH42" s="56"/>
      <c r="PUE42" s="56"/>
      <c r="PVB42" s="56"/>
      <c r="PVY42" s="56"/>
      <c r="PWV42" s="56"/>
      <c r="PXS42" s="56"/>
      <c r="PYP42" s="56"/>
      <c r="PZM42" s="56"/>
      <c r="QAJ42" s="56"/>
      <c r="QBG42" s="56"/>
      <c r="QCD42" s="56"/>
      <c r="QDA42" s="56"/>
      <c r="QDX42" s="56"/>
      <c r="QEU42" s="56"/>
      <c r="QFR42" s="56"/>
      <c r="QGO42" s="56"/>
      <c r="QHL42" s="56"/>
      <c r="QII42" s="56"/>
      <c r="QJF42" s="56"/>
      <c r="QKC42" s="56"/>
      <c r="QKZ42" s="56"/>
      <c r="QLW42" s="56"/>
      <c r="QMT42" s="56"/>
      <c r="QNQ42" s="56"/>
      <c r="QON42" s="56"/>
      <c r="QPK42" s="56"/>
      <c r="QQH42" s="56"/>
      <c r="QRE42" s="56"/>
      <c r="QSB42" s="56"/>
      <c r="QSY42" s="56"/>
      <c r="QTV42" s="56"/>
      <c r="QUS42" s="56"/>
      <c r="QVP42" s="56"/>
      <c r="QWM42" s="56"/>
      <c r="QXJ42" s="56"/>
      <c r="QYG42" s="56"/>
      <c r="QZD42" s="56"/>
      <c r="RAA42" s="56"/>
      <c r="RAX42" s="56"/>
      <c r="RBU42" s="56"/>
      <c r="RCR42" s="56"/>
      <c r="RDO42" s="56"/>
      <c r="REL42" s="56"/>
      <c r="RFI42" s="56"/>
      <c r="RGF42" s="56"/>
      <c r="RHC42" s="56"/>
      <c r="RHZ42" s="56"/>
      <c r="RIW42" s="56"/>
      <c r="RJT42" s="56"/>
      <c r="RKQ42" s="56"/>
      <c r="RLN42" s="56"/>
      <c r="RMK42" s="56"/>
      <c r="RNH42" s="56"/>
      <c r="ROE42" s="56"/>
      <c r="RPB42" s="56"/>
      <c r="RPY42" s="56"/>
      <c r="RQV42" s="56"/>
      <c r="RRS42" s="56"/>
      <c r="RSP42" s="56"/>
      <c r="RTM42" s="56"/>
      <c r="RUJ42" s="56"/>
      <c r="RVG42" s="56"/>
      <c r="RWD42" s="56"/>
      <c r="RXA42" s="56"/>
      <c r="RXX42" s="56"/>
      <c r="RYU42" s="56"/>
      <c r="RZR42" s="56"/>
      <c r="SAO42" s="56"/>
      <c r="SBL42" s="56"/>
      <c r="SCI42" s="56"/>
      <c r="SDF42" s="56"/>
      <c r="SEC42" s="56"/>
      <c r="SEZ42" s="56"/>
      <c r="SFW42" s="56"/>
      <c r="SGT42" s="56"/>
      <c r="SHQ42" s="56"/>
      <c r="SIN42" s="56"/>
      <c r="SJK42" s="56"/>
      <c r="SKH42" s="56"/>
      <c r="SLE42" s="56"/>
      <c r="SMB42" s="56"/>
      <c r="SMY42" s="56"/>
      <c r="SNV42" s="56"/>
      <c r="SOS42" s="56"/>
      <c r="SPP42" s="56"/>
      <c r="SQM42" s="56"/>
      <c r="SRJ42" s="56"/>
      <c r="SSG42" s="56"/>
      <c r="STD42" s="56"/>
      <c r="SUA42" s="56"/>
      <c r="SUX42" s="56"/>
      <c r="SVU42" s="56"/>
      <c r="SWR42" s="56"/>
      <c r="SXO42" s="56"/>
      <c r="SYL42" s="56"/>
      <c r="SZI42" s="56"/>
      <c r="TAF42" s="56"/>
      <c r="TBC42" s="56"/>
      <c r="TBZ42" s="56"/>
      <c r="TCW42" s="56"/>
      <c r="TDT42" s="56"/>
      <c r="TEQ42" s="56"/>
      <c r="TFN42" s="56"/>
      <c r="TGK42" s="56"/>
      <c r="THH42" s="56"/>
      <c r="TIE42" s="56"/>
      <c r="TJB42" s="56"/>
      <c r="TJY42" s="56"/>
      <c r="TKV42" s="56"/>
      <c r="TLS42" s="56"/>
      <c r="TMP42" s="56"/>
      <c r="TNM42" s="56"/>
      <c r="TOJ42" s="56"/>
      <c r="TPG42" s="56"/>
      <c r="TQD42" s="56"/>
      <c r="TRA42" s="56"/>
      <c r="TRX42" s="56"/>
      <c r="TSU42" s="56"/>
      <c r="TTR42" s="56"/>
      <c r="TUO42" s="56"/>
      <c r="TVL42" s="56"/>
      <c r="TWI42" s="56"/>
      <c r="TXF42" s="56"/>
      <c r="TYC42" s="56"/>
      <c r="TYZ42" s="56"/>
      <c r="TZW42" s="56"/>
      <c r="UAT42" s="56"/>
      <c r="UBQ42" s="56"/>
      <c r="UCN42" s="56"/>
      <c r="UDK42" s="56"/>
      <c r="UEH42" s="56"/>
      <c r="UFE42" s="56"/>
      <c r="UGB42" s="56"/>
      <c r="UGY42" s="56"/>
      <c r="UHV42" s="56"/>
      <c r="UIS42" s="56"/>
      <c r="UJP42" s="56"/>
      <c r="UKM42" s="56"/>
      <c r="ULJ42" s="56"/>
      <c r="UMG42" s="56"/>
      <c r="UND42" s="56"/>
      <c r="UOA42" s="56"/>
      <c r="UOX42" s="56"/>
      <c r="UPU42" s="56"/>
      <c r="UQR42" s="56"/>
      <c r="URO42" s="56"/>
      <c r="USL42" s="56"/>
      <c r="UTI42" s="56"/>
      <c r="UUF42" s="56"/>
      <c r="UVC42" s="56"/>
      <c r="UVZ42" s="56"/>
      <c r="UWW42" s="56"/>
      <c r="UXT42" s="56"/>
      <c r="UYQ42" s="56"/>
      <c r="UZN42" s="56"/>
      <c r="VAK42" s="56"/>
      <c r="VBH42" s="56"/>
      <c r="VCE42" s="56"/>
      <c r="VDB42" s="56"/>
      <c r="VDY42" s="56"/>
      <c r="VEV42" s="56"/>
      <c r="VFS42" s="56"/>
      <c r="VGP42" s="56"/>
      <c r="VHM42" s="56"/>
      <c r="VIJ42" s="56"/>
      <c r="VJG42" s="56"/>
      <c r="VKD42" s="56"/>
      <c r="VLA42" s="56"/>
      <c r="VLX42" s="56"/>
      <c r="VMU42" s="56"/>
      <c r="VNR42" s="56"/>
      <c r="VOO42" s="56"/>
      <c r="VPL42" s="56"/>
      <c r="VQI42" s="56"/>
      <c r="VRF42" s="56"/>
      <c r="VSC42" s="56"/>
      <c r="VSZ42" s="56"/>
      <c r="VTW42" s="56"/>
      <c r="VUT42" s="56"/>
      <c r="VVQ42" s="56"/>
      <c r="VWN42" s="56"/>
      <c r="VXK42" s="56"/>
      <c r="VYH42" s="56"/>
      <c r="VZE42" s="56"/>
      <c r="WAB42" s="56"/>
      <c r="WAY42" s="56"/>
      <c r="WBV42" s="56"/>
      <c r="WCS42" s="56"/>
      <c r="WDP42" s="56"/>
      <c r="WEM42" s="56"/>
      <c r="WFJ42" s="56"/>
      <c r="WGG42" s="56"/>
      <c r="WHD42" s="56"/>
      <c r="WIA42" s="56"/>
      <c r="WIX42" s="56"/>
      <c r="WJU42" s="56"/>
      <c r="WKR42" s="56"/>
      <c r="WLO42" s="56"/>
      <c r="WML42" s="56"/>
      <c r="WNI42" s="56"/>
      <c r="WOF42" s="56"/>
      <c r="WPC42" s="56"/>
      <c r="WPZ42" s="56"/>
      <c r="WQW42" s="56"/>
      <c r="WRT42" s="56"/>
      <c r="WSQ42" s="56"/>
      <c r="WTN42" s="56"/>
      <c r="WUK42" s="56"/>
      <c r="WVH42" s="56"/>
      <c r="WWE42" s="56"/>
      <c r="WXB42" s="56"/>
      <c r="WXY42" s="56"/>
      <c r="WYV42" s="56"/>
      <c r="WZS42" s="56"/>
      <c r="XAP42" s="56"/>
      <c r="XBM42" s="56"/>
      <c r="XCJ42" s="56"/>
      <c r="XDG42" s="56"/>
      <c r="XED42" s="56"/>
      <c r="XFA42" s="56"/>
    </row>
    <row r="43" spans="1:1017 1030:3064 3077:4096 4099:5111 5124:6143 6146:7158 7171:8190 8193:9205 9218:10240 10253:11252 11265:12287 12300:13312 13314:14334 14347:15359 15361:16381" ht="14.55" customHeight="1" x14ac:dyDescent="0.25">
      <c r="A43" s="57">
        <v>24</v>
      </c>
      <c r="B43" s="58" t="s">
        <v>53</v>
      </c>
      <c r="C43" s="58" t="s">
        <v>54</v>
      </c>
      <c r="D43" s="59" t="s">
        <v>35</v>
      </c>
      <c r="E43" s="60" t="s">
        <v>35</v>
      </c>
      <c r="F43" s="61">
        <v>0.13398009999883659</v>
      </c>
      <c r="G43" s="61">
        <v>955.09635197627915</v>
      </c>
      <c r="H43" s="62">
        <v>5.0371928677372696E-2</v>
      </c>
      <c r="I43" s="63">
        <v>182.26425317771714</v>
      </c>
      <c r="J43" s="62">
        <v>2.8193878558769914E-2</v>
      </c>
      <c r="K43" s="63">
        <v>489.69909743981975</v>
      </c>
      <c r="L43" s="62">
        <v>6.2013552495731934E-2</v>
      </c>
      <c r="M43" s="63">
        <v>202.36689139733494</v>
      </c>
      <c r="N43" s="62">
        <v>4.2065013181869684E-2</v>
      </c>
      <c r="O43" s="63">
        <v>376.57757151517438</v>
      </c>
      <c r="P43" s="62">
        <v>0.10048061655045804</v>
      </c>
      <c r="Q43" s="63">
        <v>986.88090660057389</v>
      </c>
      <c r="S43">
        <v>22</v>
      </c>
      <c r="AB43" s="56"/>
      <c r="AY43" s="56"/>
      <c r="BV43" s="56"/>
      <c r="CS43" s="56"/>
      <c r="DP43" s="56"/>
      <c r="EM43" s="56"/>
      <c r="FJ43" s="56"/>
      <c r="GG43" s="56"/>
      <c r="HD43" s="56"/>
      <c r="IA43" s="56"/>
      <c r="IX43" s="56"/>
      <c r="JU43" s="56"/>
      <c r="KR43" s="56"/>
      <c r="LO43" s="56"/>
      <c r="ML43" s="56"/>
      <c r="NI43" s="56"/>
      <c r="OF43" s="56"/>
      <c r="PC43" s="56"/>
      <c r="PZ43" s="56"/>
      <c r="QW43" s="56"/>
      <c r="RT43" s="56"/>
      <c r="SQ43" s="56"/>
      <c r="TN43" s="56"/>
      <c r="UK43" s="56"/>
      <c r="VH43" s="56"/>
      <c r="WE43" s="56"/>
      <c r="XB43" s="56"/>
      <c r="XY43" s="56"/>
      <c r="YV43" s="56"/>
      <c r="ZS43" s="56"/>
      <c r="AAP43" s="56"/>
      <c r="ABM43" s="56"/>
      <c r="ACJ43" s="56"/>
      <c r="ADG43" s="56"/>
      <c r="AED43" s="56"/>
      <c r="AFA43" s="56"/>
      <c r="AFX43" s="56"/>
      <c r="AGU43" s="56"/>
      <c r="AHR43" s="56"/>
      <c r="AIO43" s="56"/>
      <c r="AJL43" s="56"/>
      <c r="AKI43" s="56"/>
      <c r="ALF43" s="56"/>
      <c r="AMC43" s="56"/>
      <c r="AMZ43" s="56"/>
      <c r="ANW43" s="56"/>
      <c r="AOT43" s="56"/>
      <c r="APQ43" s="56"/>
      <c r="AQN43" s="56"/>
      <c r="ARK43" s="56"/>
      <c r="ASH43" s="56"/>
      <c r="ATE43" s="56"/>
      <c r="AUB43" s="56"/>
      <c r="AUY43" s="56"/>
      <c r="AVV43" s="56"/>
      <c r="AWS43" s="56"/>
      <c r="AXP43" s="56"/>
      <c r="AYM43" s="56"/>
      <c r="AZJ43" s="56"/>
      <c r="BAG43" s="56"/>
      <c r="BBD43" s="56"/>
      <c r="BCA43" s="56"/>
      <c r="BCX43" s="56"/>
      <c r="BDU43" s="56"/>
      <c r="BER43" s="56"/>
      <c r="BFO43" s="56"/>
      <c r="BGL43" s="56"/>
      <c r="BHI43" s="56"/>
      <c r="BIF43" s="56"/>
      <c r="BJC43" s="56"/>
      <c r="BJZ43" s="56"/>
      <c r="BKW43" s="56"/>
      <c r="BLT43" s="56"/>
      <c r="BMQ43" s="56"/>
      <c r="BNN43" s="56"/>
      <c r="BOK43" s="56"/>
      <c r="BPH43" s="56"/>
      <c r="BQE43" s="56"/>
      <c r="BRB43" s="56"/>
      <c r="BRY43" s="56"/>
      <c r="BSV43" s="56"/>
      <c r="BTS43" s="56"/>
      <c r="BUP43" s="56"/>
      <c r="BVM43" s="56"/>
      <c r="BWJ43" s="56"/>
      <c r="BXG43" s="56"/>
      <c r="BYD43" s="56"/>
      <c r="BZA43" s="56"/>
      <c r="BZX43" s="56"/>
      <c r="CAU43" s="56"/>
      <c r="CBR43" s="56"/>
      <c r="CCO43" s="56"/>
      <c r="CDL43" s="56"/>
      <c r="CEI43" s="56"/>
      <c r="CFF43" s="56"/>
      <c r="CGC43" s="56"/>
      <c r="CGZ43" s="56"/>
      <c r="CHW43" s="56"/>
      <c r="CIT43" s="56"/>
      <c r="CJQ43" s="56"/>
      <c r="CKN43" s="56"/>
      <c r="CLK43" s="56"/>
      <c r="CMH43" s="56"/>
      <c r="CNE43" s="56"/>
      <c r="COB43" s="56"/>
      <c r="COY43" s="56"/>
      <c r="CPV43" s="56"/>
      <c r="CQS43" s="56"/>
      <c r="CRP43" s="56"/>
      <c r="CSM43" s="56"/>
      <c r="CTJ43" s="56"/>
      <c r="CUG43" s="56"/>
      <c r="CVD43" s="56"/>
      <c r="CWA43" s="56"/>
      <c r="CWX43" s="56"/>
      <c r="CXU43" s="56"/>
      <c r="CYR43" s="56"/>
      <c r="CZO43" s="56"/>
      <c r="DAL43" s="56"/>
      <c r="DBI43" s="56"/>
      <c r="DCF43" s="56"/>
      <c r="DDC43" s="56"/>
      <c r="DDZ43" s="56"/>
      <c r="DEW43" s="56"/>
      <c r="DFT43" s="56"/>
      <c r="DGQ43" s="56"/>
      <c r="DHN43" s="56"/>
      <c r="DIK43" s="56"/>
      <c r="DJH43" s="56"/>
      <c r="DKE43" s="56"/>
      <c r="DLB43" s="56"/>
      <c r="DLY43" s="56"/>
      <c r="DMV43" s="56"/>
      <c r="DNS43" s="56"/>
      <c r="DOP43" s="56"/>
      <c r="DPM43" s="56"/>
      <c r="DQJ43" s="56"/>
      <c r="DRG43" s="56"/>
      <c r="DSD43" s="56"/>
      <c r="DTA43" s="56"/>
      <c r="DTX43" s="56"/>
      <c r="DUU43" s="56"/>
      <c r="DVR43" s="56"/>
      <c r="DWO43" s="56"/>
      <c r="DXL43" s="56"/>
      <c r="DYI43" s="56"/>
      <c r="DZF43" s="56"/>
      <c r="EAC43" s="56"/>
      <c r="EAZ43" s="56"/>
      <c r="EBW43" s="56"/>
      <c r="ECT43" s="56"/>
      <c r="EDQ43" s="56"/>
      <c r="EEN43" s="56"/>
      <c r="EFK43" s="56"/>
      <c r="EGH43" s="56"/>
      <c r="EHE43" s="56"/>
      <c r="EIB43" s="56"/>
      <c r="EIY43" s="56"/>
      <c r="EJV43" s="56"/>
      <c r="EKS43" s="56"/>
      <c r="ELP43" s="56"/>
      <c r="EMM43" s="56"/>
      <c r="ENJ43" s="56"/>
      <c r="EOG43" s="56"/>
      <c r="EPD43" s="56"/>
      <c r="EQA43" s="56"/>
      <c r="EQX43" s="56"/>
      <c r="ERU43" s="56"/>
      <c r="ESR43" s="56"/>
      <c r="ETO43" s="56"/>
      <c r="EUL43" s="56"/>
      <c r="EVI43" s="56"/>
      <c r="EWF43" s="56"/>
      <c r="EXC43" s="56"/>
      <c r="EXZ43" s="56"/>
      <c r="EYW43" s="56"/>
      <c r="EZT43" s="56"/>
      <c r="FAQ43" s="56"/>
      <c r="FBN43" s="56"/>
      <c r="FCK43" s="56"/>
      <c r="FDH43" s="56"/>
      <c r="FEE43" s="56"/>
      <c r="FFB43" s="56"/>
      <c r="FFY43" s="56"/>
      <c r="FGV43" s="56"/>
      <c r="FHS43" s="56"/>
      <c r="FIP43" s="56"/>
      <c r="FJM43" s="56"/>
      <c r="FKJ43" s="56"/>
      <c r="FLG43" s="56"/>
      <c r="FMD43" s="56"/>
      <c r="FNA43" s="56"/>
      <c r="FNX43" s="56"/>
      <c r="FOU43" s="56"/>
      <c r="FPR43" s="56"/>
      <c r="FQO43" s="56"/>
      <c r="FRL43" s="56"/>
      <c r="FSI43" s="56"/>
      <c r="FTF43" s="56"/>
      <c r="FUC43" s="56"/>
      <c r="FUZ43" s="56"/>
      <c r="FVW43" s="56"/>
      <c r="FWT43" s="56"/>
      <c r="FXQ43" s="56"/>
      <c r="FYN43" s="56"/>
      <c r="FZK43" s="56"/>
      <c r="GAH43" s="56"/>
      <c r="GBE43" s="56"/>
      <c r="GCB43" s="56"/>
      <c r="GCY43" s="56"/>
      <c r="GDV43" s="56"/>
      <c r="GES43" s="56"/>
      <c r="GFP43" s="56"/>
      <c r="GGM43" s="56"/>
      <c r="GHJ43" s="56"/>
      <c r="GIG43" s="56"/>
      <c r="GJD43" s="56"/>
      <c r="GKA43" s="56"/>
      <c r="GKX43" s="56"/>
      <c r="GLU43" s="56"/>
      <c r="GMR43" s="56"/>
      <c r="GNO43" s="56"/>
      <c r="GOL43" s="56"/>
      <c r="GPI43" s="56"/>
      <c r="GQF43" s="56"/>
      <c r="GRC43" s="56"/>
      <c r="GRZ43" s="56"/>
      <c r="GSW43" s="56"/>
      <c r="GTT43" s="56"/>
      <c r="GUQ43" s="56"/>
      <c r="GVN43" s="56"/>
      <c r="GWK43" s="56"/>
      <c r="GXH43" s="56"/>
      <c r="GYE43" s="56"/>
      <c r="GZB43" s="56"/>
      <c r="GZY43" s="56"/>
      <c r="HAV43" s="56"/>
      <c r="HBS43" s="56"/>
      <c r="HCP43" s="56"/>
      <c r="HDM43" s="56"/>
      <c r="HEJ43" s="56"/>
      <c r="HFG43" s="56"/>
      <c r="HGD43" s="56"/>
      <c r="HHA43" s="56"/>
      <c r="HHX43" s="56"/>
      <c r="HIU43" s="56"/>
      <c r="HJR43" s="56"/>
      <c r="HKO43" s="56"/>
      <c r="HLL43" s="56"/>
      <c r="HMI43" s="56"/>
      <c r="HNF43" s="56"/>
      <c r="HOC43" s="56"/>
      <c r="HOZ43" s="56"/>
      <c r="HPW43" s="56"/>
      <c r="HQT43" s="56"/>
      <c r="HRQ43" s="56"/>
      <c r="HSN43" s="56"/>
      <c r="HTK43" s="56"/>
      <c r="HUH43" s="56"/>
      <c r="HVE43" s="56"/>
      <c r="HWB43" s="56"/>
      <c r="HWY43" s="56"/>
      <c r="HXV43" s="56"/>
      <c r="HYS43" s="56"/>
      <c r="HZP43" s="56"/>
      <c r="IAM43" s="56"/>
      <c r="IBJ43" s="56"/>
      <c r="ICG43" s="56"/>
      <c r="IDD43" s="56"/>
      <c r="IEA43" s="56"/>
      <c r="IEX43" s="56"/>
      <c r="IFU43" s="56"/>
      <c r="IGR43" s="56"/>
      <c r="IHO43" s="56"/>
      <c r="IIL43" s="56"/>
      <c r="IJI43" s="56"/>
      <c r="IKF43" s="56"/>
      <c r="ILC43" s="56"/>
      <c r="ILZ43" s="56"/>
      <c r="IMW43" s="56"/>
      <c r="INT43" s="56"/>
      <c r="IOQ43" s="56"/>
      <c r="IPN43" s="56"/>
      <c r="IQK43" s="56"/>
      <c r="IRH43" s="56"/>
      <c r="ISE43" s="56"/>
      <c r="ITB43" s="56"/>
      <c r="ITY43" s="56"/>
      <c r="IUV43" s="56"/>
      <c r="IVS43" s="56"/>
      <c r="IWP43" s="56"/>
      <c r="IXM43" s="56"/>
      <c r="IYJ43" s="56"/>
      <c r="IZG43" s="56"/>
      <c r="JAD43" s="56"/>
      <c r="JBA43" s="56"/>
      <c r="JBX43" s="56"/>
      <c r="JCU43" s="56"/>
      <c r="JDR43" s="56"/>
      <c r="JEO43" s="56"/>
      <c r="JFL43" s="56"/>
      <c r="JGI43" s="56"/>
      <c r="JHF43" s="56"/>
      <c r="JIC43" s="56"/>
      <c r="JIZ43" s="56"/>
      <c r="JJW43" s="56"/>
      <c r="JKT43" s="56"/>
      <c r="JLQ43" s="56"/>
      <c r="JMN43" s="56"/>
      <c r="JNK43" s="56"/>
      <c r="JOH43" s="56"/>
      <c r="JPE43" s="56"/>
      <c r="JQB43" s="56"/>
      <c r="JQY43" s="56"/>
      <c r="JRV43" s="56"/>
      <c r="JSS43" s="56"/>
      <c r="JTP43" s="56"/>
      <c r="JUM43" s="56"/>
      <c r="JVJ43" s="56"/>
      <c r="JWG43" s="56"/>
      <c r="JXD43" s="56"/>
      <c r="JYA43" s="56"/>
      <c r="JYX43" s="56"/>
      <c r="JZU43" s="56"/>
      <c r="KAR43" s="56"/>
      <c r="KBO43" s="56"/>
      <c r="KCL43" s="56"/>
      <c r="KDI43" s="56"/>
      <c r="KEF43" s="56"/>
      <c r="KFC43" s="56"/>
      <c r="KFZ43" s="56"/>
      <c r="KGW43" s="56"/>
      <c r="KHT43" s="56"/>
      <c r="KIQ43" s="56"/>
      <c r="KJN43" s="56"/>
      <c r="KKK43" s="56"/>
      <c r="KLH43" s="56"/>
      <c r="KME43" s="56"/>
      <c r="KNB43" s="56"/>
      <c r="KNY43" s="56"/>
      <c r="KOV43" s="56"/>
      <c r="KPS43" s="56"/>
      <c r="KQP43" s="56"/>
      <c r="KRM43" s="56"/>
      <c r="KSJ43" s="56"/>
      <c r="KTG43" s="56"/>
      <c r="KUD43" s="56"/>
      <c r="KVA43" s="56"/>
      <c r="KVX43" s="56"/>
      <c r="KWU43" s="56"/>
      <c r="KXR43" s="56"/>
      <c r="KYO43" s="56"/>
      <c r="KZL43" s="56"/>
      <c r="LAI43" s="56"/>
      <c r="LBF43" s="56"/>
      <c r="LCC43" s="56"/>
      <c r="LCZ43" s="56"/>
      <c r="LDW43" s="56"/>
      <c r="LET43" s="56"/>
      <c r="LFQ43" s="56"/>
      <c r="LGN43" s="56"/>
      <c r="LHK43" s="56"/>
      <c r="LIH43" s="56"/>
      <c r="LJE43" s="56"/>
      <c r="LKB43" s="56"/>
      <c r="LKY43" s="56"/>
      <c r="LLV43" s="56"/>
      <c r="LMS43" s="56"/>
      <c r="LNP43" s="56"/>
      <c r="LOM43" s="56"/>
      <c r="LPJ43" s="56"/>
      <c r="LQG43" s="56"/>
      <c r="LRD43" s="56"/>
      <c r="LSA43" s="56"/>
      <c r="LSX43" s="56"/>
      <c r="LTU43" s="56"/>
      <c r="LUR43" s="56"/>
      <c r="LVO43" s="56"/>
      <c r="LWL43" s="56"/>
      <c r="LXI43" s="56"/>
      <c r="LYF43" s="56"/>
      <c r="LZC43" s="56"/>
      <c r="LZZ43" s="56"/>
      <c r="MAW43" s="56"/>
      <c r="MBT43" s="56"/>
      <c r="MCQ43" s="56"/>
      <c r="MDN43" s="56"/>
      <c r="MEK43" s="56"/>
      <c r="MFH43" s="56"/>
      <c r="MGE43" s="56"/>
      <c r="MHB43" s="56"/>
      <c r="MHY43" s="56"/>
      <c r="MIV43" s="56"/>
      <c r="MJS43" s="56"/>
      <c r="MKP43" s="56"/>
      <c r="MLM43" s="56"/>
      <c r="MMJ43" s="56"/>
      <c r="MNG43" s="56"/>
      <c r="MOD43" s="56"/>
      <c r="MPA43" s="56"/>
      <c r="MPX43" s="56"/>
      <c r="MQU43" s="56"/>
      <c r="MRR43" s="56"/>
      <c r="MSO43" s="56"/>
      <c r="MTL43" s="56"/>
      <c r="MUI43" s="56"/>
      <c r="MVF43" s="56"/>
      <c r="MWC43" s="56"/>
      <c r="MWZ43" s="56"/>
      <c r="MXW43" s="56"/>
      <c r="MYT43" s="56"/>
      <c r="MZQ43" s="56"/>
      <c r="NAN43" s="56"/>
      <c r="NBK43" s="56"/>
      <c r="NCH43" s="56"/>
      <c r="NDE43" s="56"/>
      <c r="NEB43" s="56"/>
      <c r="NEY43" s="56"/>
      <c r="NFV43" s="56"/>
      <c r="NGS43" s="56"/>
      <c r="NHP43" s="56"/>
      <c r="NIM43" s="56"/>
      <c r="NJJ43" s="56"/>
      <c r="NKG43" s="56"/>
      <c r="NLD43" s="56"/>
      <c r="NMA43" s="56"/>
      <c r="NMX43" s="56"/>
      <c r="NNU43" s="56"/>
      <c r="NOR43" s="56"/>
      <c r="NPO43" s="56"/>
      <c r="NQL43" s="56"/>
      <c r="NRI43" s="56"/>
      <c r="NSF43" s="56"/>
      <c r="NTC43" s="56"/>
      <c r="NTZ43" s="56"/>
      <c r="NUW43" s="56"/>
      <c r="NVT43" s="56"/>
      <c r="NWQ43" s="56"/>
      <c r="NXN43" s="56"/>
      <c r="NYK43" s="56"/>
      <c r="NZH43" s="56"/>
      <c r="OAE43" s="56"/>
      <c r="OBB43" s="56"/>
      <c r="OBY43" s="56"/>
      <c r="OCV43" s="56"/>
      <c r="ODS43" s="56"/>
      <c r="OEP43" s="56"/>
      <c r="OFM43" s="56"/>
      <c r="OGJ43" s="56"/>
      <c r="OHG43" s="56"/>
      <c r="OID43" s="56"/>
      <c r="OJA43" s="56"/>
      <c r="OJX43" s="56"/>
      <c r="OKU43" s="56"/>
      <c r="OLR43" s="56"/>
      <c r="OMO43" s="56"/>
      <c r="ONL43" s="56"/>
      <c r="OOI43" s="56"/>
      <c r="OPF43" s="56"/>
      <c r="OQC43" s="56"/>
      <c r="OQZ43" s="56"/>
      <c r="ORW43" s="56"/>
      <c r="OST43" s="56"/>
      <c r="OTQ43" s="56"/>
      <c r="OUN43" s="56"/>
      <c r="OVK43" s="56"/>
      <c r="OWH43" s="56"/>
      <c r="OXE43" s="56"/>
      <c r="OYB43" s="56"/>
      <c r="OYY43" s="56"/>
      <c r="OZV43" s="56"/>
      <c r="PAS43" s="56"/>
      <c r="PBP43" s="56"/>
      <c r="PCM43" s="56"/>
      <c r="PDJ43" s="56"/>
      <c r="PEG43" s="56"/>
      <c r="PFD43" s="56"/>
      <c r="PGA43" s="56"/>
      <c r="PGX43" s="56"/>
      <c r="PHU43" s="56"/>
      <c r="PIR43" s="56"/>
      <c r="PJO43" s="56"/>
      <c r="PKL43" s="56"/>
      <c r="PLI43" s="56"/>
      <c r="PMF43" s="56"/>
      <c r="PNC43" s="56"/>
      <c r="PNZ43" s="56"/>
      <c r="POW43" s="56"/>
      <c r="PPT43" s="56"/>
      <c r="PQQ43" s="56"/>
      <c r="PRN43" s="56"/>
      <c r="PSK43" s="56"/>
      <c r="PTH43" s="56"/>
      <c r="PUE43" s="56"/>
      <c r="PVB43" s="56"/>
      <c r="PVY43" s="56"/>
      <c r="PWV43" s="56"/>
      <c r="PXS43" s="56"/>
      <c r="PYP43" s="56"/>
      <c r="PZM43" s="56"/>
      <c r="QAJ43" s="56"/>
      <c r="QBG43" s="56"/>
      <c r="QCD43" s="56"/>
      <c r="QDA43" s="56"/>
      <c r="QDX43" s="56"/>
      <c r="QEU43" s="56"/>
      <c r="QFR43" s="56"/>
      <c r="QGO43" s="56"/>
      <c r="QHL43" s="56"/>
      <c r="QII43" s="56"/>
      <c r="QJF43" s="56"/>
      <c r="QKC43" s="56"/>
      <c r="QKZ43" s="56"/>
      <c r="QLW43" s="56"/>
      <c r="QMT43" s="56"/>
      <c r="QNQ43" s="56"/>
      <c r="QON43" s="56"/>
      <c r="QPK43" s="56"/>
      <c r="QQH43" s="56"/>
      <c r="QRE43" s="56"/>
      <c r="QSB43" s="56"/>
      <c r="QSY43" s="56"/>
      <c r="QTV43" s="56"/>
      <c r="QUS43" s="56"/>
      <c r="QVP43" s="56"/>
      <c r="QWM43" s="56"/>
      <c r="QXJ43" s="56"/>
      <c r="QYG43" s="56"/>
      <c r="QZD43" s="56"/>
      <c r="RAA43" s="56"/>
      <c r="RAX43" s="56"/>
      <c r="RBU43" s="56"/>
      <c r="RCR43" s="56"/>
      <c r="RDO43" s="56"/>
      <c r="REL43" s="56"/>
      <c r="RFI43" s="56"/>
      <c r="RGF43" s="56"/>
      <c r="RHC43" s="56"/>
      <c r="RHZ43" s="56"/>
      <c r="RIW43" s="56"/>
      <c r="RJT43" s="56"/>
      <c r="RKQ43" s="56"/>
      <c r="RLN43" s="56"/>
      <c r="RMK43" s="56"/>
      <c r="RNH43" s="56"/>
      <c r="ROE43" s="56"/>
      <c r="RPB43" s="56"/>
      <c r="RPY43" s="56"/>
      <c r="RQV43" s="56"/>
      <c r="RRS43" s="56"/>
      <c r="RSP43" s="56"/>
      <c r="RTM43" s="56"/>
      <c r="RUJ43" s="56"/>
      <c r="RVG43" s="56"/>
      <c r="RWD43" s="56"/>
      <c r="RXA43" s="56"/>
      <c r="RXX43" s="56"/>
      <c r="RYU43" s="56"/>
      <c r="RZR43" s="56"/>
      <c r="SAO43" s="56"/>
      <c r="SBL43" s="56"/>
      <c r="SCI43" s="56"/>
      <c r="SDF43" s="56"/>
      <c r="SEC43" s="56"/>
      <c r="SEZ43" s="56"/>
      <c r="SFW43" s="56"/>
      <c r="SGT43" s="56"/>
      <c r="SHQ43" s="56"/>
      <c r="SIN43" s="56"/>
      <c r="SJK43" s="56"/>
      <c r="SKH43" s="56"/>
      <c r="SLE43" s="56"/>
      <c r="SMB43" s="56"/>
      <c r="SMY43" s="56"/>
      <c r="SNV43" s="56"/>
      <c r="SOS43" s="56"/>
      <c r="SPP43" s="56"/>
      <c r="SQM43" s="56"/>
      <c r="SRJ43" s="56"/>
      <c r="SSG43" s="56"/>
      <c r="STD43" s="56"/>
      <c r="SUA43" s="56"/>
      <c r="SUX43" s="56"/>
      <c r="SVU43" s="56"/>
      <c r="SWR43" s="56"/>
      <c r="SXO43" s="56"/>
      <c r="SYL43" s="56"/>
      <c r="SZI43" s="56"/>
      <c r="TAF43" s="56"/>
      <c r="TBC43" s="56"/>
      <c r="TBZ43" s="56"/>
      <c r="TCW43" s="56"/>
      <c r="TDT43" s="56"/>
      <c r="TEQ43" s="56"/>
      <c r="TFN43" s="56"/>
      <c r="TGK43" s="56"/>
      <c r="THH43" s="56"/>
      <c r="TIE43" s="56"/>
      <c r="TJB43" s="56"/>
      <c r="TJY43" s="56"/>
      <c r="TKV43" s="56"/>
      <c r="TLS43" s="56"/>
      <c r="TMP43" s="56"/>
      <c r="TNM43" s="56"/>
      <c r="TOJ43" s="56"/>
      <c r="TPG43" s="56"/>
      <c r="TQD43" s="56"/>
      <c r="TRA43" s="56"/>
      <c r="TRX43" s="56"/>
      <c r="TSU43" s="56"/>
      <c r="TTR43" s="56"/>
      <c r="TUO43" s="56"/>
      <c r="TVL43" s="56"/>
      <c r="TWI43" s="56"/>
      <c r="TXF43" s="56"/>
      <c r="TYC43" s="56"/>
      <c r="TYZ43" s="56"/>
      <c r="TZW43" s="56"/>
      <c r="UAT43" s="56"/>
      <c r="UBQ43" s="56"/>
      <c r="UCN43" s="56"/>
      <c r="UDK43" s="56"/>
      <c r="UEH43" s="56"/>
      <c r="UFE43" s="56"/>
      <c r="UGB43" s="56"/>
      <c r="UGY43" s="56"/>
      <c r="UHV43" s="56"/>
      <c r="UIS43" s="56"/>
      <c r="UJP43" s="56"/>
      <c r="UKM43" s="56"/>
      <c r="ULJ43" s="56"/>
      <c r="UMG43" s="56"/>
      <c r="UND43" s="56"/>
      <c r="UOA43" s="56"/>
      <c r="UOX43" s="56"/>
      <c r="UPU43" s="56"/>
      <c r="UQR43" s="56"/>
      <c r="URO43" s="56"/>
      <c r="USL43" s="56"/>
      <c r="UTI43" s="56"/>
      <c r="UUF43" s="56"/>
      <c r="UVC43" s="56"/>
      <c r="UVZ43" s="56"/>
      <c r="UWW43" s="56"/>
      <c r="UXT43" s="56"/>
      <c r="UYQ43" s="56"/>
      <c r="UZN43" s="56"/>
      <c r="VAK43" s="56"/>
      <c r="VBH43" s="56"/>
      <c r="VCE43" s="56"/>
      <c r="VDB43" s="56"/>
      <c r="VDY43" s="56"/>
      <c r="VEV43" s="56"/>
      <c r="VFS43" s="56"/>
      <c r="VGP43" s="56"/>
      <c r="VHM43" s="56"/>
      <c r="VIJ43" s="56"/>
      <c r="VJG43" s="56"/>
      <c r="VKD43" s="56"/>
      <c r="VLA43" s="56"/>
      <c r="VLX43" s="56"/>
      <c r="VMU43" s="56"/>
      <c r="VNR43" s="56"/>
      <c r="VOO43" s="56"/>
      <c r="VPL43" s="56"/>
      <c r="VQI43" s="56"/>
      <c r="VRF43" s="56"/>
      <c r="VSC43" s="56"/>
      <c r="VSZ43" s="56"/>
      <c r="VTW43" s="56"/>
      <c r="VUT43" s="56"/>
      <c r="VVQ43" s="56"/>
      <c r="VWN43" s="56"/>
      <c r="VXK43" s="56"/>
      <c r="VYH43" s="56"/>
      <c r="VZE43" s="56"/>
      <c r="WAB43" s="56"/>
      <c r="WAY43" s="56"/>
      <c r="WBV43" s="56"/>
      <c r="WCS43" s="56"/>
      <c r="WDP43" s="56"/>
      <c r="WEM43" s="56"/>
      <c r="WFJ43" s="56"/>
      <c r="WGG43" s="56"/>
      <c r="WHD43" s="56"/>
      <c r="WIA43" s="56"/>
      <c r="WIX43" s="56"/>
      <c r="WJU43" s="56"/>
      <c r="WKR43" s="56"/>
      <c r="WLO43" s="56"/>
      <c r="WML43" s="56"/>
      <c r="WNI43" s="56"/>
      <c r="WOF43" s="56"/>
      <c r="WPC43" s="56"/>
      <c r="WPZ43" s="56"/>
      <c r="WQW43" s="56"/>
      <c r="WRT43" s="56"/>
      <c r="WSQ43" s="56"/>
      <c r="WTN43" s="56"/>
      <c r="WUK43" s="56"/>
      <c r="WVH43" s="56"/>
      <c r="WWE43" s="56"/>
      <c r="WXB43" s="56"/>
      <c r="WXY43" s="56"/>
      <c r="WYV43" s="56"/>
      <c r="WZS43" s="56"/>
      <c r="XAP43" s="56"/>
      <c r="XBM43" s="56"/>
      <c r="XCJ43" s="56"/>
      <c r="XDG43" s="56"/>
      <c r="XED43" s="56"/>
      <c r="XFA43" s="56"/>
    </row>
    <row r="44" spans="1:1017 1030:3064 3077:4096 4099:5111 5124:6143 6146:7158 7171:8190 8193:9205 9218:10240 10253:11252 11265:12287 12300:13312 13314:14334 14347:15359 15361:16381" ht="14.55" customHeight="1" x14ac:dyDescent="0.3">
      <c r="A44" s="57">
        <v>2</v>
      </c>
      <c r="B44" s="58" t="s">
        <v>55</v>
      </c>
      <c r="C44" s="58" t="s">
        <v>56</v>
      </c>
      <c r="D44" s="64" t="s">
        <v>35</v>
      </c>
      <c r="E44" s="65" t="s">
        <v>35</v>
      </c>
      <c r="F44" s="61">
        <v>0.12161606359438637</v>
      </c>
      <c r="G44" s="65">
        <v>876.02565938809016</v>
      </c>
      <c r="H44" s="62">
        <v>3.3270999159503913E-2</v>
      </c>
      <c r="I44" s="65">
        <v>128.40613487658521</v>
      </c>
      <c r="J44" s="62">
        <v>1.7613766221705532E-2</v>
      </c>
      <c r="K44" s="65">
        <v>311.19032771756849</v>
      </c>
      <c r="L44" s="62">
        <v>5.6564181904401871E-2</v>
      </c>
      <c r="M44" s="65">
        <v>187.49510419448899</v>
      </c>
      <c r="N44" s="62">
        <v>2.2457149432684682E-2</v>
      </c>
      <c r="O44" s="65">
        <v>219.32355072451176</v>
      </c>
      <c r="P44" s="62">
        <v>8.2931664571636587E-2</v>
      </c>
      <c r="Q44" s="65">
        <v>822.46355412055175</v>
      </c>
      <c r="R44" s="133"/>
      <c r="S44">
        <v>23</v>
      </c>
      <c r="T44" s="133"/>
      <c r="U44" s="133"/>
      <c r="V44" s="133"/>
      <c r="W44" s="133"/>
      <c r="X44" s="133"/>
      <c r="Y44" s="40"/>
      <c r="AB44" s="56"/>
      <c r="AO44" s="133"/>
      <c r="AQ44" s="133"/>
      <c r="AR44" s="133"/>
      <c r="AS44" s="133"/>
      <c r="AT44" s="133"/>
      <c r="AU44" s="133"/>
      <c r="AV44" s="40"/>
      <c r="AY44" s="56"/>
      <c r="BL44" s="133"/>
      <c r="BN44" s="133"/>
      <c r="BO44" s="133"/>
      <c r="BP44" s="133"/>
      <c r="BQ44" s="133"/>
      <c r="BR44" s="133"/>
      <c r="BS44" s="40"/>
      <c r="BV44" s="56"/>
      <c r="CI44" s="133"/>
      <c r="CK44" s="133"/>
      <c r="CL44" s="133"/>
      <c r="CM44" s="133"/>
      <c r="CN44" s="133"/>
      <c r="CO44" s="133"/>
      <c r="CP44" s="40"/>
      <c r="CS44" s="56"/>
      <c r="DF44" s="133"/>
      <c r="DH44" s="133"/>
      <c r="DI44" s="133"/>
      <c r="DJ44" s="133"/>
      <c r="DK44" s="133"/>
      <c r="DL44" s="133"/>
      <c r="DM44" s="40"/>
      <c r="DP44" s="56"/>
      <c r="EC44" s="133"/>
      <c r="EE44" s="133"/>
      <c r="EF44" s="133"/>
      <c r="EG44" s="133"/>
      <c r="EH44" s="133"/>
      <c r="EI44" s="133"/>
      <c r="EJ44" s="40"/>
      <c r="EM44" s="56"/>
      <c r="EZ44" s="133"/>
      <c r="FB44" s="133"/>
      <c r="FC44" s="133"/>
      <c r="FD44" s="133"/>
      <c r="FE44" s="133"/>
      <c r="FF44" s="133"/>
      <c r="FG44" s="40"/>
      <c r="FJ44" s="56"/>
      <c r="FW44" s="133"/>
      <c r="FY44" s="133"/>
      <c r="FZ44" s="133"/>
      <c r="GA44" s="133"/>
      <c r="GB44" s="133"/>
      <c r="GC44" s="133"/>
      <c r="GD44" s="40"/>
      <c r="GG44" s="56"/>
      <c r="GT44" s="133"/>
      <c r="GV44" s="133"/>
      <c r="GW44" s="133"/>
      <c r="GX44" s="133"/>
      <c r="GY44" s="133"/>
      <c r="GZ44" s="133"/>
      <c r="HA44" s="40"/>
      <c r="HD44" s="56"/>
      <c r="HQ44" s="133"/>
      <c r="HS44" s="133"/>
      <c r="HT44" s="133"/>
      <c r="HU44" s="133"/>
      <c r="HV44" s="133"/>
      <c r="HW44" s="133"/>
      <c r="HX44" s="40"/>
      <c r="IA44" s="56"/>
      <c r="IN44" s="133"/>
      <c r="IP44" s="133"/>
      <c r="IQ44" s="133"/>
      <c r="IR44" s="133"/>
      <c r="IS44" s="133"/>
      <c r="IT44" s="133"/>
      <c r="IU44" s="40"/>
      <c r="IX44" s="56"/>
      <c r="JK44" s="133"/>
      <c r="JM44" s="133"/>
      <c r="JN44" s="133"/>
      <c r="JO44" s="133"/>
      <c r="JP44" s="133"/>
      <c r="JQ44" s="133"/>
      <c r="JR44" s="40"/>
      <c r="JU44" s="56"/>
      <c r="KH44" s="133"/>
      <c r="KJ44" s="133"/>
      <c r="KK44" s="133"/>
      <c r="KL44" s="133"/>
      <c r="KM44" s="133"/>
      <c r="KN44" s="133"/>
      <c r="KO44" s="40"/>
      <c r="KR44" s="56"/>
      <c r="LE44" s="133"/>
      <c r="LG44" s="133"/>
      <c r="LH44" s="133"/>
      <c r="LI44" s="133"/>
      <c r="LJ44" s="133"/>
      <c r="LK44" s="133"/>
      <c r="LL44" s="40"/>
      <c r="LO44" s="56"/>
      <c r="MB44" s="133"/>
      <c r="MD44" s="133"/>
      <c r="ME44" s="133"/>
      <c r="MF44" s="133"/>
      <c r="MG44" s="133"/>
      <c r="MH44" s="133"/>
      <c r="MI44" s="40"/>
      <c r="ML44" s="56"/>
      <c r="MY44" s="133"/>
      <c r="NA44" s="133"/>
      <c r="NB44" s="133"/>
      <c r="NC44" s="133"/>
      <c r="ND44" s="133"/>
      <c r="NE44" s="133"/>
      <c r="NF44" s="40"/>
      <c r="NI44" s="56"/>
      <c r="NV44" s="133"/>
      <c r="NX44" s="133"/>
      <c r="NY44" s="133"/>
      <c r="NZ44" s="133"/>
      <c r="OA44" s="133"/>
      <c r="OB44" s="133"/>
      <c r="OC44" s="40"/>
      <c r="OF44" s="56"/>
      <c r="OS44" s="133"/>
      <c r="OU44" s="133"/>
      <c r="OV44" s="133"/>
      <c r="OW44" s="133"/>
      <c r="OX44" s="133"/>
      <c r="OY44" s="133"/>
      <c r="OZ44" s="40"/>
      <c r="PC44" s="56"/>
      <c r="PP44" s="133"/>
      <c r="PR44" s="133"/>
      <c r="PS44" s="133"/>
      <c r="PT44" s="133"/>
      <c r="PU44" s="133"/>
      <c r="PV44" s="133"/>
      <c r="PW44" s="40"/>
      <c r="PZ44" s="56"/>
      <c r="QM44" s="133"/>
      <c r="QO44" s="133"/>
      <c r="QP44" s="133"/>
      <c r="QQ44" s="133"/>
      <c r="QR44" s="133"/>
      <c r="QS44" s="133"/>
      <c r="QT44" s="40"/>
      <c r="QW44" s="56"/>
      <c r="RJ44" s="133"/>
      <c r="RL44" s="133"/>
      <c r="RM44" s="133"/>
      <c r="RN44" s="133"/>
      <c r="RO44" s="133"/>
      <c r="RP44" s="133"/>
      <c r="RQ44" s="40"/>
      <c r="RT44" s="56"/>
      <c r="SG44" s="133"/>
      <c r="SI44" s="133"/>
      <c r="SJ44" s="133"/>
      <c r="SK44" s="133"/>
      <c r="SL44" s="133"/>
      <c r="SM44" s="133"/>
      <c r="SN44" s="40"/>
      <c r="SQ44" s="56"/>
      <c r="TD44" s="133"/>
      <c r="TF44" s="133"/>
      <c r="TG44" s="133"/>
      <c r="TH44" s="133"/>
      <c r="TI44" s="133"/>
      <c r="TJ44" s="133"/>
      <c r="TK44" s="40"/>
      <c r="TN44" s="56"/>
      <c r="UA44" s="133"/>
      <c r="UC44" s="133"/>
      <c r="UD44" s="133"/>
      <c r="UE44" s="133"/>
      <c r="UF44" s="133"/>
      <c r="UG44" s="133"/>
      <c r="UH44" s="40"/>
      <c r="UK44" s="56"/>
      <c r="UX44" s="133"/>
      <c r="UZ44" s="133"/>
      <c r="VA44" s="133"/>
      <c r="VB44" s="133"/>
      <c r="VC44" s="133"/>
      <c r="VD44" s="133"/>
      <c r="VE44" s="40"/>
      <c r="VH44" s="56"/>
      <c r="VU44" s="133"/>
      <c r="VW44" s="133"/>
      <c r="VX44" s="133"/>
      <c r="VY44" s="133"/>
      <c r="VZ44" s="133"/>
      <c r="WA44" s="133"/>
      <c r="WB44" s="40"/>
      <c r="WE44" s="56"/>
      <c r="WR44" s="133"/>
      <c r="WT44" s="133"/>
      <c r="WU44" s="133"/>
      <c r="WV44" s="133"/>
      <c r="WW44" s="133"/>
      <c r="WX44" s="133"/>
      <c r="WY44" s="40"/>
      <c r="XB44" s="56"/>
      <c r="XO44" s="133"/>
      <c r="XQ44" s="133"/>
      <c r="XR44" s="133"/>
      <c r="XS44" s="133"/>
      <c r="XT44" s="133"/>
      <c r="XU44" s="133"/>
      <c r="XV44" s="40"/>
      <c r="XY44" s="56"/>
      <c r="YL44" s="133"/>
      <c r="YN44" s="133"/>
      <c r="YO44" s="133"/>
      <c r="YP44" s="133"/>
      <c r="YQ44" s="133"/>
      <c r="YR44" s="133"/>
      <c r="YS44" s="40"/>
      <c r="YV44" s="56"/>
      <c r="ZI44" s="133"/>
      <c r="ZK44" s="133"/>
      <c r="ZL44" s="133"/>
      <c r="ZM44" s="133"/>
      <c r="ZN44" s="133"/>
      <c r="ZO44" s="133"/>
      <c r="ZP44" s="40"/>
      <c r="ZS44" s="56"/>
      <c r="AAF44" s="133"/>
      <c r="AAH44" s="133"/>
      <c r="AAI44" s="133"/>
      <c r="AAJ44" s="133"/>
      <c r="AAK44" s="133"/>
      <c r="AAL44" s="133"/>
      <c r="AAM44" s="40"/>
      <c r="AAP44" s="56"/>
      <c r="ABC44" s="133"/>
      <c r="ABE44" s="133"/>
      <c r="ABF44" s="133"/>
      <c r="ABG44" s="133"/>
      <c r="ABH44" s="133"/>
      <c r="ABI44" s="133"/>
      <c r="ABJ44" s="40"/>
      <c r="ABM44" s="56"/>
      <c r="ABZ44" s="133"/>
      <c r="ACB44" s="133"/>
      <c r="ACC44" s="133"/>
      <c r="ACD44" s="133"/>
      <c r="ACE44" s="133"/>
      <c r="ACF44" s="133"/>
      <c r="ACG44" s="40"/>
      <c r="ACJ44" s="56"/>
      <c r="ACW44" s="133"/>
      <c r="ACY44" s="133"/>
      <c r="ACZ44" s="133"/>
      <c r="ADA44" s="133"/>
      <c r="ADB44" s="133"/>
      <c r="ADC44" s="133"/>
      <c r="ADD44" s="40"/>
      <c r="ADG44" s="56"/>
      <c r="ADT44" s="133"/>
      <c r="ADV44" s="133"/>
      <c r="ADW44" s="133"/>
      <c r="ADX44" s="133"/>
      <c r="ADY44" s="133"/>
      <c r="ADZ44" s="133"/>
      <c r="AEA44" s="40"/>
      <c r="AED44" s="56"/>
      <c r="AEQ44" s="133"/>
      <c r="AES44" s="133"/>
      <c r="AET44" s="133"/>
      <c r="AEU44" s="133"/>
      <c r="AEV44" s="133"/>
      <c r="AEW44" s="133"/>
      <c r="AEX44" s="40"/>
      <c r="AFA44" s="56"/>
      <c r="AFN44" s="133"/>
      <c r="AFP44" s="133"/>
      <c r="AFQ44" s="133"/>
      <c r="AFR44" s="133"/>
      <c r="AFS44" s="133"/>
      <c r="AFT44" s="133"/>
      <c r="AFU44" s="40"/>
      <c r="AFX44" s="56"/>
      <c r="AGK44" s="133"/>
      <c r="AGM44" s="133"/>
      <c r="AGN44" s="133"/>
      <c r="AGO44" s="133"/>
      <c r="AGP44" s="133"/>
      <c r="AGQ44" s="133"/>
      <c r="AGR44" s="40"/>
      <c r="AGU44" s="56"/>
      <c r="AHH44" s="133"/>
      <c r="AHJ44" s="133"/>
      <c r="AHK44" s="133"/>
      <c r="AHL44" s="133"/>
      <c r="AHM44" s="133"/>
      <c r="AHN44" s="133"/>
      <c r="AHO44" s="40"/>
      <c r="AHR44" s="56"/>
      <c r="AIE44" s="133"/>
      <c r="AIG44" s="133"/>
      <c r="AIH44" s="133"/>
      <c r="AII44" s="133"/>
      <c r="AIJ44" s="133"/>
      <c r="AIK44" s="133"/>
      <c r="AIL44" s="40"/>
      <c r="AIO44" s="56"/>
      <c r="AJB44" s="133"/>
      <c r="AJD44" s="133"/>
      <c r="AJE44" s="133"/>
      <c r="AJF44" s="133"/>
      <c r="AJG44" s="133"/>
      <c r="AJH44" s="133"/>
      <c r="AJI44" s="40"/>
      <c r="AJL44" s="56"/>
      <c r="AJY44" s="133"/>
      <c r="AKA44" s="133"/>
      <c r="AKB44" s="133"/>
      <c r="AKC44" s="133"/>
      <c r="AKD44" s="133"/>
      <c r="AKE44" s="133"/>
      <c r="AKF44" s="40"/>
      <c r="AKI44" s="56"/>
      <c r="AKV44" s="133"/>
      <c r="AKX44" s="133"/>
      <c r="AKY44" s="133"/>
      <c r="AKZ44" s="133"/>
      <c r="ALA44" s="133"/>
      <c r="ALB44" s="133"/>
      <c r="ALC44" s="40"/>
      <c r="ALF44" s="56"/>
      <c r="ALS44" s="133"/>
      <c r="ALU44" s="133"/>
      <c r="ALV44" s="133"/>
      <c r="ALW44" s="133"/>
      <c r="ALX44" s="133"/>
      <c r="ALY44" s="133"/>
      <c r="ALZ44" s="40"/>
      <c r="AMC44" s="56"/>
      <c r="AMP44" s="133"/>
      <c r="AMR44" s="133"/>
      <c r="AMS44" s="133"/>
      <c r="AMT44" s="133"/>
      <c r="AMU44" s="133"/>
      <c r="AMV44" s="133"/>
      <c r="AMW44" s="40"/>
      <c r="AMZ44" s="56"/>
      <c r="ANM44" s="133"/>
      <c r="ANO44" s="133"/>
      <c r="ANP44" s="133"/>
      <c r="ANQ44" s="133"/>
      <c r="ANR44" s="133"/>
      <c r="ANS44" s="133"/>
      <c r="ANT44" s="40"/>
      <c r="ANW44" s="56"/>
      <c r="AOJ44" s="133"/>
      <c r="AOL44" s="133"/>
      <c r="AOM44" s="133"/>
      <c r="AON44" s="133"/>
      <c r="AOO44" s="133"/>
      <c r="AOP44" s="133"/>
      <c r="AOQ44" s="40"/>
      <c r="AOT44" s="56"/>
      <c r="APG44" s="133"/>
      <c r="API44" s="133"/>
      <c r="APJ44" s="133"/>
      <c r="APK44" s="133"/>
      <c r="APL44" s="133"/>
      <c r="APM44" s="133"/>
      <c r="APN44" s="40"/>
      <c r="APQ44" s="56"/>
      <c r="AQD44" s="133"/>
      <c r="AQF44" s="133"/>
      <c r="AQG44" s="133"/>
      <c r="AQH44" s="133"/>
      <c r="AQI44" s="133"/>
      <c r="AQJ44" s="133"/>
      <c r="AQK44" s="40"/>
      <c r="AQN44" s="56"/>
      <c r="ARA44" s="133"/>
      <c r="ARC44" s="133"/>
      <c r="ARD44" s="133"/>
      <c r="ARE44" s="133"/>
      <c r="ARF44" s="133"/>
      <c r="ARG44" s="133"/>
      <c r="ARH44" s="40"/>
      <c r="ARK44" s="56"/>
      <c r="ARX44" s="133"/>
      <c r="ARZ44" s="133"/>
      <c r="ASA44" s="133"/>
      <c r="ASB44" s="133"/>
      <c r="ASC44" s="133"/>
      <c r="ASD44" s="133"/>
      <c r="ASE44" s="40"/>
      <c r="ASH44" s="56"/>
      <c r="ASU44" s="133"/>
      <c r="ASW44" s="133"/>
      <c r="ASX44" s="133"/>
      <c r="ASY44" s="133"/>
      <c r="ASZ44" s="133"/>
      <c r="ATA44" s="133"/>
      <c r="ATB44" s="40"/>
      <c r="ATE44" s="56"/>
      <c r="ATR44" s="133"/>
      <c r="ATT44" s="133"/>
      <c r="ATU44" s="133"/>
      <c r="ATV44" s="133"/>
      <c r="ATW44" s="133"/>
      <c r="ATX44" s="133"/>
      <c r="ATY44" s="40"/>
      <c r="AUB44" s="56"/>
      <c r="AUO44" s="133"/>
      <c r="AUQ44" s="133"/>
      <c r="AUR44" s="133"/>
      <c r="AUS44" s="133"/>
      <c r="AUT44" s="133"/>
      <c r="AUU44" s="133"/>
      <c r="AUV44" s="40"/>
      <c r="AUY44" s="56"/>
      <c r="AVL44" s="133"/>
      <c r="AVN44" s="133"/>
      <c r="AVO44" s="133"/>
      <c r="AVP44" s="133"/>
      <c r="AVQ44" s="133"/>
      <c r="AVR44" s="133"/>
      <c r="AVS44" s="40"/>
      <c r="AVV44" s="56"/>
      <c r="AWI44" s="133"/>
      <c r="AWK44" s="133"/>
      <c r="AWL44" s="133"/>
      <c r="AWM44" s="133"/>
      <c r="AWN44" s="133"/>
      <c r="AWO44" s="133"/>
      <c r="AWP44" s="40"/>
      <c r="AWS44" s="56"/>
      <c r="AXF44" s="133"/>
      <c r="AXH44" s="133"/>
      <c r="AXI44" s="133"/>
      <c r="AXJ44" s="133"/>
      <c r="AXK44" s="133"/>
      <c r="AXL44" s="133"/>
      <c r="AXM44" s="40"/>
      <c r="AXP44" s="56"/>
      <c r="AYC44" s="133"/>
      <c r="AYE44" s="133"/>
      <c r="AYF44" s="133"/>
      <c r="AYG44" s="133"/>
      <c r="AYH44" s="133"/>
      <c r="AYI44" s="133"/>
      <c r="AYJ44" s="40"/>
      <c r="AYM44" s="56"/>
      <c r="AYZ44" s="133"/>
      <c r="AZB44" s="133"/>
      <c r="AZC44" s="133"/>
      <c r="AZD44" s="133"/>
      <c r="AZE44" s="133"/>
      <c r="AZF44" s="133"/>
      <c r="AZG44" s="40"/>
      <c r="AZJ44" s="56"/>
      <c r="AZW44" s="133"/>
      <c r="AZY44" s="133"/>
      <c r="AZZ44" s="133"/>
      <c r="BAA44" s="133"/>
      <c r="BAB44" s="133"/>
      <c r="BAC44" s="133"/>
      <c r="BAD44" s="40"/>
      <c r="BAG44" s="56"/>
      <c r="BAT44" s="133"/>
      <c r="BAV44" s="133"/>
      <c r="BAW44" s="133"/>
      <c r="BAX44" s="133"/>
      <c r="BAY44" s="133"/>
      <c r="BAZ44" s="133"/>
      <c r="BBA44" s="40"/>
      <c r="BBD44" s="56"/>
      <c r="BBQ44" s="133"/>
      <c r="BBS44" s="133"/>
      <c r="BBT44" s="133"/>
      <c r="BBU44" s="133"/>
      <c r="BBV44" s="133"/>
      <c r="BBW44" s="133"/>
      <c r="BBX44" s="40"/>
      <c r="BCA44" s="56"/>
      <c r="BCN44" s="133"/>
      <c r="BCP44" s="133"/>
      <c r="BCQ44" s="133"/>
      <c r="BCR44" s="133"/>
      <c r="BCS44" s="133"/>
      <c r="BCT44" s="133"/>
      <c r="BCU44" s="40"/>
      <c r="BCX44" s="56"/>
      <c r="BDK44" s="133"/>
      <c r="BDM44" s="133"/>
      <c r="BDN44" s="133"/>
      <c r="BDO44" s="133"/>
      <c r="BDP44" s="133"/>
      <c r="BDQ44" s="133"/>
      <c r="BDR44" s="40"/>
      <c r="BDU44" s="56"/>
      <c r="BEH44" s="133"/>
      <c r="BEJ44" s="133"/>
      <c r="BEK44" s="133"/>
      <c r="BEL44" s="133"/>
      <c r="BEM44" s="133"/>
      <c r="BEN44" s="133"/>
      <c r="BEO44" s="40"/>
      <c r="BER44" s="56"/>
      <c r="BFE44" s="133"/>
      <c r="BFG44" s="133"/>
      <c r="BFH44" s="133"/>
      <c r="BFI44" s="133"/>
      <c r="BFJ44" s="133"/>
      <c r="BFK44" s="133"/>
      <c r="BFL44" s="40"/>
      <c r="BFO44" s="56"/>
      <c r="BGB44" s="133"/>
      <c r="BGD44" s="133"/>
      <c r="BGE44" s="133"/>
      <c r="BGF44" s="133"/>
      <c r="BGG44" s="133"/>
      <c r="BGH44" s="133"/>
      <c r="BGI44" s="40"/>
      <c r="BGL44" s="56"/>
      <c r="BGY44" s="133"/>
      <c r="BHA44" s="133"/>
      <c r="BHB44" s="133"/>
      <c r="BHC44" s="133"/>
      <c r="BHD44" s="133"/>
      <c r="BHE44" s="133"/>
      <c r="BHF44" s="40"/>
      <c r="BHI44" s="56"/>
      <c r="BHV44" s="133"/>
      <c r="BHX44" s="133"/>
      <c r="BHY44" s="133"/>
      <c r="BHZ44" s="133"/>
      <c r="BIA44" s="133"/>
      <c r="BIB44" s="133"/>
      <c r="BIC44" s="40"/>
      <c r="BIF44" s="56"/>
      <c r="BIS44" s="133"/>
      <c r="BIU44" s="133"/>
      <c r="BIV44" s="133"/>
      <c r="BIW44" s="133"/>
      <c r="BIX44" s="133"/>
      <c r="BIY44" s="133"/>
      <c r="BIZ44" s="40"/>
      <c r="BJC44" s="56"/>
      <c r="BJP44" s="133"/>
      <c r="BJR44" s="133"/>
      <c r="BJS44" s="133"/>
      <c r="BJT44" s="133"/>
      <c r="BJU44" s="133"/>
      <c r="BJV44" s="133"/>
      <c r="BJW44" s="40"/>
      <c r="BJZ44" s="56"/>
      <c r="BKM44" s="133"/>
      <c r="BKO44" s="133"/>
      <c r="BKP44" s="133"/>
      <c r="BKQ44" s="133"/>
      <c r="BKR44" s="133"/>
      <c r="BKS44" s="133"/>
      <c r="BKT44" s="40"/>
      <c r="BKW44" s="56"/>
      <c r="BLJ44" s="133"/>
      <c r="BLL44" s="133"/>
      <c r="BLM44" s="133"/>
      <c r="BLN44" s="133"/>
      <c r="BLO44" s="133"/>
      <c r="BLP44" s="133"/>
      <c r="BLQ44" s="40"/>
      <c r="BLT44" s="56"/>
      <c r="BMG44" s="133"/>
      <c r="BMI44" s="133"/>
      <c r="BMJ44" s="133"/>
      <c r="BMK44" s="133"/>
      <c r="BML44" s="133"/>
      <c r="BMM44" s="133"/>
      <c r="BMN44" s="40"/>
      <c r="BMQ44" s="56"/>
      <c r="BND44" s="133"/>
      <c r="BNF44" s="133"/>
      <c r="BNG44" s="133"/>
      <c r="BNH44" s="133"/>
      <c r="BNI44" s="133"/>
      <c r="BNJ44" s="133"/>
      <c r="BNK44" s="40"/>
      <c r="BNN44" s="56"/>
      <c r="BOA44" s="133"/>
      <c r="BOC44" s="133"/>
      <c r="BOD44" s="133"/>
      <c r="BOE44" s="133"/>
      <c r="BOF44" s="133"/>
      <c r="BOG44" s="133"/>
      <c r="BOH44" s="40"/>
      <c r="BOK44" s="56"/>
      <c r="BOX44" s="133"/>
      <c r="BOZ44" s="133"/>
      <c r="BPA44" s="133"/>
      <c r="BPB44" s="133"/>
      <c r="BPC44" s="133"/>
      <c r="BPD44" s="133"/>
      <c r="BPE44" s="40"/>
      <c r="BPH44" s="56"/>
      <c r="BPU44" s="133"/>
      <c r="BPW44" s="133"/>
      <c r="BPX44" s="133"/>
      <c r="BPY44" s="133"/>
      <c r="BPZ44" s="133"/>
      <c r="BQA44" s="133"/>
      <c r="BQB44" s="40"/>
      <c r="BQE44" s="56"/>
      <c r="BQR44" s="133"/>
      <c r="BQT44" s="133"/>
      <c r="BQU44" s="133"/>
      <c r="BQV44" s="133"/>
      <c r="BQW44" s="133"/>
      <c r="BQX44" s="133"/>
      <c r="BQY44" s="40"/>
      <c r="BRB44" s="56"/>
      <c r="BRO44" s="133"/>
      <c r="BRQ44" s="133"/>
      <c r="BRR44" s="133"/>
      <c r="BRS44" s="133"/>
      <c r="BRT44" s="133"/>
      <c r="BRU44" s="133"/>
      <c r="BRV44" s="40"/>
      <c r="BRY44" s="56"/>
      <c r="BSL44" s="133"/>
      <c r="BSN44" s="133"/>
      <c r="BSO44" s="133"/>
      <c r="BSP44" s="133"/>
      <c r="BSQ44" s="133"/>
      <c r="BSR44" s="133"/>
      <c r="BSS44" s="40"/>
      <c r="BSV44" s="56"/>
      <c r="BTI44" s="133"/>
      <c r="BTK44" s="133"/>
      <c r="BTL44" s="133"/>
      <c r="BTM44" s="133"/>
      <c r="BTN44" s="133"/>
      <c r="BTO44" s="133"/>
      <c r="BTP44" s="40"/>
      <c r="BTS44" s="56"/>
      <c r="BUF44" s="133"/>
      <c r="BUH44" s="133"/>
      <c r="BUI44" s="133"/>
      <c r="BUJ44" s="133"/>
      <c r="BUK44" s="133"/>
      <c r="BUL44" s="133"/>
      <c r="BUM44" s="40"/>
      <c r="BUP44" s="56"/>
      <c r="BVC44" s="133"/>
      <c r="BVE44" s="133"/>
      <c r="BVF44" s="133"/>
      <c r="BVG44" s="133"/>
      <c r="BVH44" s="133"/>
      <c r="BVI44" s="133"/>
      <c r="BVJ44" s="40"/>
      <c r="BVM44" s="56"/>
      <c r="BVZ44" s="133"/>
      <c r="BWB44" s="133"/>
      <c r="BWC44" s="133"/>
      <c r="BWD44" s="133"/>
      <c r="BWE44" s="133"/>
      <c r="BWF44" s="133"/>
      <c r="BWG44" s="40"/>
      <c r="BWJ44" s="56"/>
      <c r="BWW44" s="133"/>
      <c r="BWY44" s="133"/>
      <c r="BWZ44" s="133"/>
      <c r="BXA44" s="133"/>
      <c r="BXB44" s="133"/>
      <c r="BXC44" s="133"/>
      <c r="BXD44" s="40"/>
      <c r="BXG44" s="56"/>
      <c r="BXT44" s="133"/>
      <c r="BXV44" s="133"/>
      <c r="BXW44" s="133"/>
      <c r="BXX44" s="133"/>
      <c r="BXY44" s="133"/>
      <c r="BXZ44" s="133"/>
      <c r="BYA44" s="40"/>
      <c r="BYD44" s="56"/>
      <c r="BYQ44" s="133"/>
      <c r="BYS44" s="133"/>
      <c r="BYT44" s="133"/>
      <c r="BYU44" s="133"/>
      <c r="BYV44" s="133"/>
      <c r="BYW44" s="133"/>
      <c r="BYX44" s="40"/>
      <c r="BZA44" s="56"/>
      <c r="BZN44" s="133"/>
      <c r="BZP44" s="133"/>
      <c r="BZQ44" s="133"/>
      <c r="BZR44" s="133"/>
      <c r="BZS44" s="133"/>
      <c r="BZT44" s="133"/>
      <c r="BZU44" s="40"/>
      <c r="BZX44" s="56"/>
      <c r="CAK44" s="133"/>
      <c r="CAM44" s="133"/>
      <c r="CAN44" s="133"/>
      <c r="CAO44" s="133"/>
      <c r="CAP44" s="133"/>
      <c r="CAQ44" s="133"/>
      <c r="CAR44" s="40"/>
      <c r="CAU44" s="56"/>
      <c r="CBH44" s="133"/>
      <c r="CBJ44" s="133"/>
      <c r="CBK44" s="133"/>
      <c r="CBL44" s="133"/>
      <c r="CBM44" s="133"/>
      <c r="CBN44" s="133"/>
      <c r="CBO44" s="40"/>
      <c r="CBR44" s="56"/>
      <c r="CCE44" s="133"/>
      <c r="CCG44" s="133"/>
      <c r="CCH44" s="133"/>
      <c r="CCI44" s="133"/>
      <c r="CCJ44" s="133"/>
      <c r="CCK44" s="133"/>
      <c r="CCL44" s="40"/>
      <c r="CCO44" s="56"/>
      <c r="CDB44" s="133"/>
      <c r="CDD44" s="133"/>
      <c r="CDE44" s="133"/>
      <c r="CDF44" s="133"/>
      <c r="CDG44" s="133"/>
      <c r="CDH44" s="133"/>
      <c r="CDI44" s="40"/>
      <c r="CDL44" s="56"/>
      <c r="CDY44" s="133"/>
      <c r="CEA44" s="133"/>
      <c r="CEB44" s="133"/>
      <c r="CEC44" s="133"/>
      <c r="CED44" s="133"/>
      <c r="CEE44" s="133"/>
      <c r="CEF44" s="40"/>
      <c r="CEI44" s="56"/>
      <c r="CEV44" s="133"/>
      <c r="CEX44" s="133"/>
      <c r="CEY44" s="133"/>
      <c r="CEZ44" s="133"/>
      <c r="CFA44" s="133"/>
      <c r="CFB44" s="133"/>
      <c r="CFC44" s="40"/>
      <c r="CFF44" s="56"/>
      <c r="CFS44" s="133"/>
      <c r="CFU44" s="133"/>
      <c r="CFV44" s="133"/>
      <c r="CFW44" s="133"/>
      <c r="CFX44" s="133"/>
      <c r="CFY44" s="133"/>
      <c r="CFZ44" s="40"/>
      <c r="CGC44" s="56"/>
      <c r="CGP44" s="133"/>
      <c r="CGR44" s="133"/>
      <c r="CGS44" s="133"/>
      <c r="CGT44" s="133"/>
      <c r="CGU44" s="133"/>
      <c r="CGV44" s="133"/>
      <c r="CGW44" s="40"/>
      <c r="CGZ44" s="56"/>
      <c r="CHM44" s="133"/>
      <c r="CHO44" s="133"/>
      <c r="CHP44" s="133"/>
      <c r="CHQ44" s="133"/>
      <c r="CHR44" s="133"/>
      <c r="CHS44" s="133"/>
      <c r="CHT44" s="40"/>
      <c r="CHW44" s="56"/>
      <c r="CIJ44" s="133"/>
      <c r="CIL44" s="133"/>
      <c r="CIM44" s="133"/>
      <c r="CIN44" s="133"/>
      <c r="CIO44" s="133"/>
      <c r="CIP44" s="133"/>
      <c r="CIQ44" s="40"/>
      <c r="CIT44" s="56"/>
      <c r="CJG44" s="133"/>
      <c r="CJI44" s="133"/>
      <c r="CJJ44" s="133"/>
      <c r="CJK44" s="133"/>
      <c r="CJL44" s="133"/>
      <c r="CJM44" s="133"/>
      <c r="CJN44" s="40"/>
      <c r="CJQ44" s="56"/>
      <c r="CKD44" s="133"/>
      <c r="CKF44" s="133"/>
      <c r="CKG44" s="133"/>
      <c r="CKH44" s="133"/>
      <c r="CKI44" s="133"/>
      <c r="CKJ44" s="133"/>
      <c r="CKK44" s="40"/>
      <c r="CKN44" s="56"/>
      <c r="CLA44" s="133"/>
      <c r="CLC44" s="133"/>
      <c r="CLD44" s="133"/>
      <c r="CLE44" s="133"/>
      <c r="CLF44" s="133"/>
      <c r="CLG44" s="133"/>
      <c r="CLH44" s="40"/>
      <c r="CLK44" s="56"/>
      <c r="CLX44" s="133"/>
      <c r="CLZ44" s="133"/>
      <c r="CMA44" s="133"/>
      <c r="CMB44" s="133"/>
      <c r="CMC44" s="133"/>
      <c r="CMD44" s="133"/>
      <c r="CME44" s="40"/>
      <c r="CMH44" s="56"/>
      <c r="CMU44" s="133"/>
      <c r="CMW44" s="133"/>
      <c r="CMX44" s="133"/>
      <c r="CMY44" s="133"/>
      <c r="CMZ44" s="133"/>
      <c r="CNA44" s="133"/>
      <c r="CNB44" s="40"/>
      <c r="CNE44" s="56"/>
      <c r="CNR44" s="133"/>
      <c r="CNT44" s="133"/>
      <c r="CNU44" s="133"/>
      <c r="CNV44" s="133"/>
      <c r="CNW44" s="133"/>
      <c r="CNX44" s="133"/>
      <c r="CNY44" s="40"/>
      <c r="COB44" s="56"/>
      <c r="COO44" s="133"/>
      <c r="COQ44" s="133"/>
      <c r="COR44" s="133"/>
      <c r="COS44" s="133"/>
      <c r="COT44" s="133"/>
      <c r="COU44" s="133"/>
      <c r="COV44" s="40"/>
      <c r="COY44" s="56"/>
      <c r="CPL44" s="133"/>
      <c r="CPN44" s="133"/>
      <c r="CPO44" s="133"/>
      <c r="CPP44" s="133"/>
      <c r="CPQ44" s="133"/>
      <c r="CPR44" s="133"/>
      <c r="CPS44" s="40"/>
      <c r="CPV44" s="56"/>
      <c r="CQI44" s="133"/>
      <c r="CQK44" s="133"/>
      <c r="CQL44" s="133"/>
      <c r="CQM44" s="133"/>
      <c r="CQN44" s="133"/>
      <c r="CQO44" s="133"/>
      <c r="CQP44" s="40"/>
      <c r="CQS44" s="56"/>
      <c r="CRF44" s="133"/>
      <c r="CRH44" s="133"/>
      <c r="CRI44" s="133"/>
      <c r="CRJ44" s="133"/>
      <c r="CRK44" s="133"/>
      <c r="CRL44" s="133"/>
      <c r="CRM44" s="40"/>
      <c r="CRP44" s="56"/>
      <c r="CSC44" s="133"/>
      <c r="CSE44" s="133"/>
      <c r="CSF44" s="133"/>
      <c r="CSG44" s="133"/>
      <c r="CSH44" s="133"/>
      <c r="CSI44" s="133"/>
      <c r="CSJ44" s="40"/>
      <c r="CSM44" s="56"/>
      <c r="CSZ44" s="133"/>
      <c r="CTB44" s="133"/>
      <c r="CTC44" s="133"/>
      <c r="CTD44" s="133"/>
      <c r="CTE44" s="133"/>
      <c r="CTF44" s="133"/>
      <c r="CTG44" s="40"/>
      <c r="CTJ44" s="56"/>
      <c r="CTW44" s="133"/>
      <c r="CTY44" s="133"/>
      <c r="CTZ44" s="133"/>
      <c r="CUA44" s="133"/>
      <c r="CUB44" s="133"/>
      <c r="CUC44" s="133"/>
      <c r="CUD44" s="40"/>
      <c r="CUG44" s="56"/>
      <c r="CUT44" s="133"/>
      <c r="CUV44" s="133"/>
      <c r="CUW44" s="133"/>
      <c r="CUX44" s="133"/>
      <c r="CUY44" s="133"/>
      <c r="CUZ44" s="133"/>
      <c r="CVA44" s="40"/>
      <c r="CVD44" s="56"/>
      <c r="CVQ44" s="133"/>
      <c r="CVS44" s="133"/>
      <c r="CVT44" s="133"/>
      <c r="CVU44" s="133"/>
      <c r="CVV44" s="133"/>
      <c r="CVW44" s="133"/>
      <c r="CVX44" s="40"/>
      <c r="CWA44" s="56"/>
      <c r="CWN44" s="133"/>
      <c r="CWP44" s="133"/>
      <c r="CWQ44" s="133"/>
      <c r="CWR44" s="133"/>
      <c r="CWS44" s="133"/>
      <c r="CWT44" s="133"/>
      <c r="CWU44" s="40"/>
      <c r="CWX44" s="56"/>
      <c r="CXK44" s="133"/>
      <c r="CXM44" s="133"/>
      <c r="CXN44" s="133"/>
      <c r="CXO44" s="133"/>
      <c r="CXP44" s="133"/>
      <c r="CXQ44" s="133"/>
      <c r="CXR44" s="40"/>
      <c r="CXU44" s="56"/>
      <c r="CYH44" s="133"/>
      <c r="CYJ44" s="133"/>
      <c r="CYK44" s="133"/>
      <c r="CYL44" s="133"/>
      <c r="CYM44" s="133"/>
      <c r="CYN44" s="133"/>
      <c r="CYO44" s="40"/>
      <c r="CYR44" s="56"/>
      <c r="CZE44" s="133"/>
      <c r="CZG44" s="133"/>
      <c r="CZH44" s="133"/>
      <c r="CZI44" s="133"/>
      <c r="CZJ44" s="133"/>
      <c r="CZK44" s="133"/>
      <c r="CZL44" s="40"/>
      <c r="CZO44" s="56"/>
      <c r="DAB44" s="133"/>
      <c r="DAD44" s="133"/>
      <c r="DAE44" s="133"/>
      <c r="DAF44" s="133"/>
      <c r="DAG44" s="133"/>
      <c r="DAH44" s="133"/>
      <c r="DAI44" s="40"/>
      <c r="DAL44" s="56"/>
      <c r="DAY44" s="133"/>
      <c r="DBA44" s="133"/>
      <c r="DBB44" s="133"/>
      <c r="DBC44" s="133"/>
      <c r="DBD44" s="133"/>
      <c r="DBE44" s="133"/>
      <c r="DBF44" s="40"/>
      <c r="DBI44" s="56"/>
      <c r="DBV44" s="133"/>
      <c r="DBX44" s="133"/>
      <c r="DBY44" s="133"/>
      <c r="DBZ44" s="133"/>
      <c r="DCA44" s="133"/>
      <c r="DCB44" s="133"/>
      <c r="DCC44" s="40"/>
      <c r="DCF44" s="56"/>
      <c r="DCS44" s="133"/>
      <c r="DCU44" s="133"/>
      <c r="DCV44" s="133"/>
      <c r="DCW44" s="133"/>
      <c r="DCX44" s="133"/>
      <c r="DCY44" s="133"/>
      <c r="DCZ44" s="40"/>
      <c r="DDC44" s="56"/>
      <c r="DDP44" s="133"/>
      <c r="DDR44" s="133"/>
      <c r="DDS44" s="133"/>
      <c r="DDT44" s="133"/>
      <c r="DDU44" s="133"/>
      <c r="DDV44" s="133"/>
      <c r="DDW44" s="40"/>
      <c r="DDZ44" s="56"/>
      <c r="DEM44" s="133"/>
      <c r="DEO44" s="133"/>
      <c r="DEP44" s="133"/>
      <c r="DEQ44" s="133"/>
      <c r="DER44" s="133"/>
      <c r="DES44" s="133"/>
      <c r="DET44" s="40"/>
      <c r="DEW44" s="56"/>
      <c r="DFJ44" s="133"/>
      <c r="DFL44" s="133"/>
      <c r="DFM44" s="133"/>
      <c r="DFN44" s="133"/>
      <c r="DFO44" s="133"/>
      <c r="DFP44" s="133"/>
      <c r="DFQ44" s="40"/>
      <c r="DFT44" s="56"/>
      <c r="DGG44" s="133"/>
      <c r="DGI44" s="133"/>
      <c r="DGJ44" s="133"/>
      <c r="DGK44" s="133"/>
      <c r="DGL44" s="133"/>
      <c r="DGM44" s="133"/>
      <c r="DGN44" s="40"/>
      <c r="DGQ44" s="56"/>
      <c r="DHD44" s="133"/>
      <c r="DHF44" s="133"/>
      <c r="DHG44" s="133"/>
      <c r="DHH44" s="133"/>
      <c r="DHI44" s="133"/>
      <c r="DHJ44" s="133"/>
      <c r="DHK44" s="40"/>
      <c r="DHN44" s="56"/>
      <c r="DIA44" s="133"/>
      <c r="DIC44" s="133"/>
      <c r="DID44" s="133"/>
      <c r="DIE44" s="133"/>
      <c r="DIF44" s="133"/>
      <c r="DIG44" s="133"/>
      <c r="DIH44" s="40"/>
      <c r="DIK44" s="56"/>
      <c r="DIX44" s="133"/>
      <c r="DIZ44" s="133"/>
      <c r="DJA44" s="133"/>
      <c r="DJB44" s="133"/>
      <c r="DJC44" s="133"/>
      <c r="DJD44" s="133"/>
      <c r="DJE44" s="40"/>
      <c r="DJH44" s="56"/>
      <c r="DJU44" s="133"/>
      <c r="DJW44" s="133"/>
      <c r="DJX44" s="133"/>
      <c r="DJY44" s="133"/>
      <c r="DJZ44" s="133"/>
      <c r="DKA44" s="133"/>
      <c r="DKB44" s="40"/>
      <c r="DKE44" s="56"/>
      <c r="DKR44" s="133"/>
      <c r="DKT44" s="133"/>
      <c r="DKU44" s="133"/>
      <c r="DKV44" s="133"/>
      <c r="DKW44" s="133"/>
      <c r="DKX44" s="133"/>
      <c r="DKY44" s="40"/>
      <c r="DLB44" s="56"/>
      <c r="DLO44" s="133"/>
      <c r="DLQ44" s="133"/>
      <c r="DLR44" s="133"/>
      <c r="DLS44" s="133"/>
      <c r="DLT44" s="133"/>
      <c r="DLU44" s="133"/>
      <c r="DLV44" s="40"/>
      <c r="DLY44" s="56"/>
      <c r="DML44" s="133"/>
      <c r="DMN44" s="133"/>
      <c r="DMO44" s="133"/>
      <c r="DMP44" s="133"/>
      <c r="DMQ44" s="133"/>
      <c r="DMR44" s="133"/>
      <c r="DMS44" s="40"/>
      <c r="DMV44" s="56"/>
      <c r="DNI44" s="133"/>
      <c r="DNK44" s="133"/>
      <c r="DNL44" s="133"/>
      <c r="DNM44" s="133"/>
      <c r="DNN44" s="133"/>
      <c r="DNO44" s="133"/>
      <c r="DNP44" s="40"/>
      <c r="DNS44" s="56"/>
      <c r="DOF44" s="133"/>
      <c r="DOH44" s="133"/>
      <c r="DOI44" s="133"/>
      <c r="DOJ44" s="133"/>
      <c r="DOK44" s="133"/>
      <c r="DOL44" s="133"/>
      <c r="DOM44" s="40"/>
      <c r="DOP44" s="56"/>
      <c r="DPC44" s="133"/>
      <c r="DPE44" s="133"/>
      <c r="DPF44" s="133"/>
      <c r="DPG44" s="133"/>
      <c r="DPH44" s="133"/>
      <c r="DPI44" s="133"/>
      <c r="DPJ44" s="40"/>
      <c r="DPM44" s="56"/>
      <c r="DPZ44" s="133"/>
      <c r="DQB44" s="133"/>
      <c r="DQC44" s="133"/>
      <c r="DQD44" s="133"/>
      <c r="DQE44" s="133"/>
      <c r="DQF44" s="133"/>
      <c r="DQG44" s="40"/>
      <c r="DQJ44" s="56"/>
      <c r="DQW44" s="133"/>
      <c r="DQY44" s="133"/>
      <c r="DQZ44" s="133"/>
      <c r="DRA44" s="133"/>
      <c r="DRB44" s="133"/>
      <c r="DRC44" s="133"/>
      <c r="DRD44" s="40"/>
      <c r="DRG44" s="56"/>
      <c r="DRT44" s="133"/>
      <c r="DRV44" s="133"/>
      <c r="DRW44" s="133"/>
      <c r="DRX44" s="133"/>
      <c r="DRY44" s="133"/>
      <c r="DRZ44" s="133"/>
      <c r="DSA44" s="40"/>
      <c r="DSD44" s="56"/>
      <c r="DSQ44" s="133"/>
      <c r="DSS44" s="133"/>
      <c r="DST44" s="133"/>
      <c r="DSU44" s="133"/>
      <c r="DSV44" s="133"/>
      <c r="DSW44" s="133"/>
      <c r="DSX44" s="40"/>
      <c r="DTA44" s="56"/>
      <c r="DTN44" s="133"/>
      <c r="DTP44" s="133"/>
      <c r="DTQ44" s="133"/>
      <c r="DTR44" s="133"/>
      <c r="DTS44" s="133"/>
      <c r="DTT44" s="133"/>
      <c r="DTU44" s="40"/>
      <c r="DTX44" s="56"/>
      <c r="DUK44" s="133"/>
      <c r="DUM44" s="133"/>
      <c r="DUN44" s="133"/>
      <c r="DUO44" s="133"/>
      <c r="DUP44" s="133"/>
      <c r="DUQ44" s="133"/>
      <c r="DUR44" s="40"/>
      <c r="DUU44" s="56"/>
      <c r="DVH44" s="133"/>
      <c r="DVJ44" s="133"/>
      <c r="DVK44" s="133"/>
      <c r="DVL44" s="133"/>
      <c r="DVM44" s="133"/>
      <c r="DVN44" s="133"/>
      <c r="DVO44" s="40"/>
      <c r="DVR44" s="56"/>
      <c r="DWE44" s="133"/>
      <c r="DWG44" s="133"/>
      <c r="DWH44" s="133"/>
      <c r="DWI44" s="133"/>
      <c r="DWJ44" s="133"/>
      <c r="DWK44" s="133"/>
      <c r="DWL44" s="40"/>
      <c r="DWO44" s="56"/>
      <c r="DXB44" s="133"/>
      <c r="DXD44" s="133"/>
      <c r="DXE44" s="133"/>
      <c r="DXF44" s="133"/>
      <c r="DXG44" s="133"/>
      <c r="DXH44" s="133"/>
      <c r="DXI44" s="40"/>
      <c r="DXL44" s="56"/>
      <c r="DXY44" s="133"/>
      <c r="DYA44" s="133"/>
      <c r="DYB44" s="133"/>
      <c r="DYC44" s="133"/>
      <c r="DYD44" s="133"/>
      <c r="DYE44" s="133"/>
      <c r="DYF44" s="40"/>
      <c r="DYI44" s="56"/>
      <c r="DYV44" s="133"/>
      <c r="DYX44" s="133"/>
      <c r="DYY44" s="133"/>
      <c r="DYZ44" s="133"/>
      <c r="DZA44" s="133"/>
      <c r="DZB44" s="133"/>
      <c r="DZC44" s="40"/>
      <c r="DZF44" s="56"/>
      <c r="DZS44" s="133"/>
      <c r="DZU44" s="133"/>
      <c r="DZV44" s="133"/>
      <c r="DZW44" s="133"/>
      <c r="DZX44" s="133"/>
      <c r="DZY44" s="133"/>
      <c r="DZZ44" s="40"/>
      <c r="EAC44" s="56"/>
      <c r="EAP44" s="133"/>
      <c r="EAR44" s="133"/>
      <c r="EAS44" s="133"/>
      <c r="EAT44" s="133"/>
      <c r="EAU44" s="133"/>
      <c r="EAV44" s="133"/>
      <c r="EAW44" s="40"/>
      <c r="EAZ44" s="56"/>
      <c r="EBM44" s="133"/>
      <c r="EBO44" s="133"/>
      <c r="EBP44" s="133"/>
      <c r="EBQ44" s="133"/>
      <c r="EBR44" s="133"/>
      <c r="EBS44" s="133"/>
      <c r="EBT44" s="40"/>
      <c r="EBW44" s="56"/>
      <c r="ECJ44" s="133"/>
      <c r="ECL44" s="133"/>
      <c r="ECM44" s="133"/>
      <c r="ECN44" s="133"/>
      <c r="ECO44" s="133"/>
      <c r="ECP44" s="133"/>
      <c r="ECQ44" s="40"/>
      <c r="ECT44" s="56"/>
      <c r="EDG44" s="133"/>
      <c r="EDI44" s="133"/>
      <c r="EDJ44" s="133"/>
      <c r="EDK44" s="133"/>
      <c r="EDL44" s="133"/>
      <c r="EDM44" s="133"/>
      <c r="EDN44" s="40"/>
      <c r="EDQ44" s="56"/>
      <c r="EED44" s="133"/>
      <c r="EEF44" s="133"/>
      <c r="EEG44" s="133"/>
      <c r="EEH44" s="133"/>
      <c r="EEI44" s="133"/>
      <c r="EEJ44" s="133"/>
      <c r="EEK44" s="40"/>
      <c r="EEN44" s="56"/>
      <c r="EFA44" s="133"/>
      <c r="EFC44" s="133"/>
      <c r="EFD44" s="133"/>
      <c r="EFE44" s="133"/>
      <c r="EFF44" s="133"/>
      <c r="EFG44" s="133"/>
      <c r="EFH44" s="40"/>
      <c r="EFK44" s="56"/>
      <c r="EFX44" s="133"/>
      <c r="EFZ44" s="133"/>
      <c r="EGA44" s="133"/>
      <c r="EGB44" s="133"/>
      <c r="EGC44" s="133"/>
      <c r="EGD44" s="133"/>
      <c r="EGE44" s="40"/>
      <c r="EGH44" s="56"/>
      <c r="EGU44" s="133"/>
      <c r="EGW44" s="133"/>
      <c r="EGX44" s="133"/>
      <c r="EGY44" s="133"/>
      <c r="EGZ44" s="133"/>
      <c r="EHA44" s="133"/>
      <c r="EHB44" s="40"/>
      <c r="EHE44" s="56"/>
      <c r="EHR44" s="133"/>
      <c r="EHT44" s="133"/>
      <c r="EHU44" s="133"/>
      <c r="EHV44" s="133"/>
      <c r="EHW44" s="133"/>
      <c r="EHX44" s="133"/>
      <c r="EHY44" s="40"/>
      <c r="EIB44" s="56"/>
      <c r="EIO44" s="133"/>
      <c r="EIQ44" s="133"/>
      <c r="EIR44" s="133"/>
      <c r="EIS44" s="133"/>
      <c r="EIT44" s="133"/>
      <c r="EIU44" s="133"/>
      <c r="EIV44" s="40"/>
      <c r="EIY44" s="56"/>
      <c r="EJL44" s="133"/>
      <c r="EJN44" s="133"/>
      <c r="EJO44" s="133"/>
      <c r="EJP44" s="133"/>
      <c r="EJQ44" s="133"/>
      <c r="EJR44" s="133"/>
      <c r="EJS44" s="40"/>
      <c r="EJV44" s="56"/>
      <c r="EKI44" s="133"/>
      <c r="EKK44" s="133"/>
      <c r="EKL44" s="133"/>
      <c r="EKM44" s="133"/>
      <c r="EKN44" s="133"/>
      <c r="EKO44" s="133"/>
      <c r="EKP44" s="40"/>
      <c r="EKS44" s="56"/>
      <c r="ELF44" s="133"/>
      <c r="ELH44" s="133"/>
      <c r="ELI44" s="133"/>
      <c r="ELJ44" s="133"/>
      <c r="ELK44" s="133"/>
      <c r="ELL44" s="133"/>
      <c r="ELM44" s="40"/>
      <c r="ELP44" s="56"/>
      <c r="EMC44" s="133"/>
      <c r="EME44" s="133"/>
      <c r="EMF44" s="133"/>
      <c r="EMG44" s="133"/>
      <c r="EMH44" s="133"/>
      <c r="EMI44" s="133"/>
      <c r="EMJ44" s="40"/>
      <c r="EMM44" s="56"/>
      <c r="EMZ44" s="133"/>
      <c r="ENB44" s="133"/>
      <c r="ENC44" s="133"/>
      <c r="END44" s="133"/>
      <c r="ENE44" s="133"/>
      <c r="ENF44" s="133"/>
      <c r="ENG44" s="40"/>
      <c r="ENJ44" s="56"/>
      <c r="ENW44" s="133"/>
      <c r="ENY44" s="133"/>
      <c r="ENZ44" s="133"/>
      <c r="EOA44" s="133"/>
      <c r="EOB44" s="133"/>
      <c r="EOC44" s="133"/>
      <c r="EOD44" s="40"/>
      <c r="EOG44" s="56"/>
      <c r="EOT44" s="133"/>
      <c r="EOV44" s="133"/>
      <c r="EOW44" s="133"/>
      <c r="EOX44" s="133"/>
      <c r="EOY44" s="133"/>
      <c r="EOZ44" s="133"/>
      <c r="EPA44" s="40"/>
      <c r="EPD44" s="56"/>
      <c r="EPQ44" s="133"/>
      <c r="EPS44" s="133"/>
      <c r="EPT44" s="133"/>
      <c r="EPU44" s="133"/>
      <c r="EPV44" s="133"/>
      <c r="EPW44" s="133"/>
      <c r="EPX44" s="40"/>
      <c r="EQA44" s="56"/>
      <c r="EQN44" s="133"/>
      <c r="EQP44" s="133"/>
      <c r="EQQ44" s="133"/>
      <c r="EQR44" s="133"/>
      <c r="EQS44" s="133"/>
      <c r="EQT44" s="133"/>
      <c r="EQU44" s="40"/>
      <c r="EQX44" s="56"/>
      <c r="ERK44" s="133"/>
      <c r="ERM44" s="133"/>
      <c r="ERN44" s="133"/>
      <c r="ERO44" s="133"/>
      <c r="ERP44" s="133"/>
      <c r="ERQ44" s="133"/>
      <c r="ERR44" s="40"/>
      <c r="ERU44" s="56"/>
      <c r="ESH44" s="133"/>
      <c r="ESJ44" s="133"/>
      <c r="ESK44" s="133"/>
      <c r="ESL44" s="133"/>
      <c r="ESM44" s="133"/>
      <c r="ESN44" s="133"/>
      <c r="ESO44" s="40"/>
      <c r="ESR44" s="56"/>
      <c r="ETE44" s="133"/>
      <c r="ETG44" s="133"/>
      <c r="ETH44" s="133"/>
      <c r="ETI44" s="133"/>
      <c r="ETJ44" s="133"/>
      <c r="ETK44" s="133"/>
      <c r="ETL44" s="40"/>
      <c r="ETO44" s="56"/>
      <c r="EUB44" s="133"/>
      <c r="EUD44" s="133"/>
      <c r="EUE44" s="133"/>
      <c r="EUF44" s="133"/>
      <c r="EUG44" s="133"/>
      <c r="EUH44" s="133"/>
      <c r="EUI44" s="40"/>
      <c r="EUL44" s="56"/>
      <c r="EUY44" s="133"/>
      <c r="EVA44" s="133"/>
      <c r="EVB44" s="133"/>
      <c r="EVC44" s="133"/>
      <c r="EVD44" s="133"/>
      <c r="EVE44" s="133"/>
      <c r="EVF44" s="40"/>
      <c r="EVI44" s="56"/>
      <c r="EVV44" s="133"/>
      <c r="EVX44" s="133"/>
      <c r="EVY44" s="133"/>
      <c r="EVZ44" s="133"/>
      <c r="EWA44" s="133"/>
      <c r="EWB44" s="133"/>
      <c r="EWC44" s="40"/>
      <c r="EWF44" s="56"/>
      <c r="EWS44" s="133"/>
      <c r="EWU44" s="133"/>
      <c r="EWV44" s="133"/>
      <c r="EWW44" s="133"/>
      <c r="EWX44" s="133"/>
      <c r="EWY44" s="133"/>
      <c r="EWZ44" s="40"/>
      <c r="EXC44" s="56"/>
      <c r="EXP44" s="133"/>
      <c r="EXR44" s="133"/>
      <c r="EXS44" s="133"/>
      <c r="EXT44" s="133"/>
      <c r="EXU44" s="133"/>
      <c r="EXV44" s="133"/>
      <c r="EXW44" s="40"/>
      <c r="EXZ44" s="56"/>
      <c r="EYM44" s="133"/>
      <c r="EYO44" s="133"/>
      <c r="EYP44" s="133"/>
      <c r="EYQ44" s="133"/>
      <c r="EYR44" s="133"/>
      <c r="EYS44" s="133"/>
      <c r="EYT44" s="40"/>
      <c r="EYW44" s="56"/>
      <c r="EZJ44" s="133"/>
      <c r="EZL44" s="133"/>
      <c r="EZM44" s="133"/>
      <c r="EZN44" s="133"/>
      <c r="EZO44" s="133"/>
      <c r="EZP44" s="133"/>
      <c r="EZQ44" s="40"/>
      <c r="EZT44" s="56"/>
      <c r="FAG44" s="133"/>
      <c r="FAI44" s="133"/>
      <c r="FAJ44" s="133"/>
      <c r="FAK44" s="133"/>
      <c r="FAL44" s="133"/>
      <c r="FAM44" s="133"/>
      <c r="FAN44" s="40"/>
      <c r="FAQ44" s="56"/>
      <c r="FBD44" s="133"/>
      <c r="FBF44" s="133"/>
      <c r="FBG44" s="133"/>
      <c r="FBH44" s="133"/>
      <c r="FBI44" s="133"/>
      <c r="FBJ44" s="133"/>
      <c r="FBK44" s="40"/>
      <c r="FBN44" s="56"/>
      <c r="FCA44" s="133"/>
      <c r="FCC44" s="133"/>
      <c r="FCD44" s="133"/>
      <c r="FCE44" s="133"/>
      <c r="FCF44" s="133"/>
      <c r="FCG44" s="133"/>
      <c r="FCH44" s="40"/>
      <c r="FCK44" s="56"/>
      <c r="FCX44" s="133"/>
      <c r="FCZ44" s="133"/>
      <c r="FDA44" s="133"/>
      <c r="FDB44" s="133"/>
      <c r="FDC44" s="133"/>
      <c r="FDD44" s="133"/>
      <c r="FDE44" s="40"/>
      <c r="FDH44" s="56"/>
      <c r="FDU44" s="133"/>
      <c r="FDW44" s="133"/>
      <c r="FDX44" s="133"/>
      <c r="FDY44" s="133"/>
      <c r="FDZ44" s="133"/>
      <c r="FEA44" s="133"/>
      <c r="FEB44" s="40"/>
      <c r="FEE44" s="56"/>
      <c r="FER44" s="133"/>
      <c r="FET44" s="133"/>
      <c r="FEU44" s="133"/>
      <c r="FEV44" s="133"/>
      <c r="FEW44" s="133"/>
      <c r="FEX44" s="133"/>
      <c r="FEY44" s="40"/>
      <c r="FFB44" s="56"/>
      <c r="FFO44" s="133"/>
      <c r="FFQ44" s="133"/>
      <c r="FFR44" s="133"/>
      <c r="FFS44" s="133"/>
      <c r="FFT44" s="133"/>
      <c r="FFU44" s="133"/>
      <c r="FFV44" s="40"/>
      <c r="FFY44" s="56"/>
      <c r="FGL44" s="133"/>
      <c r="FGN44" s="133"/>
      <c r="FGO44" s="133"/>
      <c r="FGP44" s="133"/>
      <c r="FGQ44" s="133"/>
      <c r="FGR44" s="133"/>
      <c r="FGS44" s="40"/>
      <c r="FGV44" s="56"/>
      <c r="FHI44" s="133"/>
      <c r="FHK44" s="133"/>
      <c r="FHL44" s="133"/>
      <c r="FHM44" s="133"/>
      <c r="FHN44" s="133"/>
      <c r="FHO44" s="133"/>
      <c r="FHP44" s="40"/>
      <c r="FHS44" s="56"/>
      <c r="FIF44" s="133"/>
      <c r="FIH44" s="133"/>
      <c r="FII44" s="133"/>
      <c r="FIJ44" s="133"/>
      <c r="FIK44" s="133"/>
      <c r="FIL44" s="133"/>
      <c r="FIM44" s="40"/>
      <c r="FIP44" s="56"/>
      <c r="FJC44" s="133"/>
      <c r="FJE44" s="133"/>
      <c r="FJF44" s="133"/>
      <c r="FJG44" s="133"/>
      <c r="FJH44" s="133"/>
      <c r="FJI44" s="133"/>
      <c r="FJJ44" s="40"/>
      <c r="FJM44" s="56"/>
      <c r="FJZ44" s="133"/>
      <c r="FKB44" s="133"/>
      <c r="FKC44" s="133"/>
      <c r="FKD44" s="133"/>
      <c r="FKE44" s="133"/>
      <c r="FKF44" s="133"/>
      <c r="FKG44" s="40"/>
      <c r="FKJ44" s="56"/>
      <c r="FKW44" s="133"/>
      <c r="FKY44" s="133"/>
      <c r="FKZ44" s="133"/>
      <c r="FLA44" s="133"/>
      <c r="FLB44" s="133"/>
      <c r="FLC44" s="133"/>
      <c r="FLD44" s="40"/>
      <c r="FLG44" s="56"/>
      <c r="FLT44" s="133"/>
      <c r="FLV44" s="133"/>
      <c r="FLW44" s="133"/>
      <c r="FLX44" s="133"/>
      <c r="FLY44" s="133"/>
      <c r="FLZ44" s="133"/>
      <c r="FMA44" s="40"/>
      <c r="FMD44" s="56"/>
      <c r="FMQ44" s="133"/>
      <c r="FMS44" s="133"/>
      <c r="FMT44" s="133"/>
      <c r="FMU44" s="133"/>
      <c r="FMV44" s="133"/>
      <c r="FMW44" s="133"/>
      <c r="FMX44" s="40"/>
      <c r="FNA44" s="56"/>
      <c r="FNN44" s="133"/>
      <c r="FNP44" s="133"/>
      <c r="FNQ44" s="133"/>
      <c r="FNR44" s="133"/>
      <c r="FNS44" s="133"/>
      <c r="FNT44" s="133"/>
      <c r="FNU44" s="40"/>
      <c r="FNX44" s="56"/>
      <c r="FOK44" s="133"/>
      <c r="FOM44" s="133"/>
      <c r="FON44" s="133"/>
      <c r="FOO44" s="133"/>
      <c r="FOP44" s="133"/>
      <c r="FOQ44" s="133"/>
      <c r="FOR44" s="40"/>
      <c r="FOU44" s="56"/>
      <c r="FPH44" s="133"/>
      <c r="FPJ44" s="133"/>
      <c r="FPK44" s="133"/>
      <c r="FPL44" s="133"/>
      <c r="FPM44" s="133"/>
      <c r="FPN44" s="133"/>
      <c r="FPO44" s="40"/>
      <c r="FPR44" s="56"/>
      <c r="FQE44" s="133"/>
      <c r="FQG44" s="133"/>
      <c r="FQH44" s="133"/>
      <c r="FQI44" s="133"/>
      <c r="FQJ44" s="133"/>
      <c r="FQK44" s="133"/>
      <c r="FQL44" s="40"/>
      <c r="FQO44" s="56"/>
      <c r="FRB44" s="133"/>
      <c r="FRD44" s="133"/>
      <c r="FRE44" s="133"/>
      <c r="FRF44" s="133"/>
      <c r="FRG44" s="133"/>
      <c r="FRH44" s="133"/>
      <c r="FRI44" s="40"/>
      <c r="FRL44" s="56"/>
      <c r="FRY44" s="133"/>
      <c r="FSA44" s="133"/>
      <c r="FSB44" s="133"/>
      <c r="FSC44" s="133"/>
      <c r="FSD44" s="133"/>
      <c r="FSE44" s="133"/>
      <c r="FSF44" s="40"/>
      <c r="FSI44" s="56"/>
      <c r="FSV44" s="133"/>
      <c r="FSX44" s="133"/>
      <c r="FSY44" s="133"/>
      <c r="FSZ44" s="133"/>
      <c r="FTA44" s="133"/>
      <c r="FTB44" s="133"/>
      <c r="FTC44" s="40"/>
      <c r="FTF44" s="56"/>
      <c r="FTS44" s="133"/>
      <c r="FTU44" s="133"/>
      <c r="FTV44" s="133"/>
      <c r="FTW44" s="133"/>
      <c r="FTX44" s="133"/>
      <c r="FTY44" s="133"/>
      <c r="FTZ44" s="40"/>
      <c r="FUC44" s="56"/>
      <c r="FUP44" s="133"/>
      <c r="FUR44" s="133"/>
      <c r="FUS44" s="133"/>
      <c r="FUT44" s="133"/>
      <c r="FUU44" s="133"/>
      <c r="FUV44" s="133"/>
      <c r="FUW44" s="40"/>
      <c r="FUZ44" s="56"/>
      <c r="FVM44" s="133"/>
      <c r="FVO44" s="133"/>
      <c r="FVP44" s="133"/>
      <c r="FVQ44" s="133"/>
      <c r="FVR44" s="133"/>
      <c r="FVS44" s="133"/>
      <c r="FVT44" s="40"/>
      <c r="FVW44" s="56"/>
      <c r="FWJ44" s="133"/>
      <c r="FWL44" s="133"/>
      <c r="FWM44" s="133"/>
      <c r="FWN44" s="133"/>
      <c r="FWO44" s="133"/>
      <c r="FWP44" s="133"/>
      <c r="FWQ44" s="40"/>
      <c r="FWT44" s="56"/>
      <c r="FXG44" s="133"/>
      <c r="FXI44" s="133"/>
      <c r="FXJ44" s="133"/>
      <c r="FXK44" s="133"/>
      <c r="FXL44" s="133"/>
      <c r="FXM44" s="133"/>
      <c r="FXN44" s="40"/>
      <c r="FXQ44" s="56"/>
      <c r="FYD44" s="133"/>
      <c r="FYF44" s="133"/>
      <c r="FYG44" s="133"/>
      <c r="FYH44" s="133"/>
      <c r="FYI44" s="133"/>
      <c r="FYJ44" s="133"/>
      <c r="FYK44" s="40"/>
      <c r="FYN44" s="56"/>
      <c r="FZA44" s="133"/>
      <c r="FZC44" s="133"/>
      <c r="FZD44" s="133"/>
      <c r="FZE44" s="133"/>
      <c r="FZF44" s="133"/>
      <c r="FZG44" s="133"/>
      <c r="FZH44" s="40"/>
      <c r="FZK44" s="56"/>
      <c r="FZX44" s="133"/>
      <c r="FZZ44" s="133"/>
      <c r="GAA44" s="133"/>
      <c r="GAB44" s="133"/>
      <c r="GAC44" s="133"/>
      <c r="GAD44" s="133"/>
      <c r="GAE44" s="40"/>
      <c r="GAH44" s="56"/>
      <c r="GAU44" s="133"/>
      <c r="GAW44" s="133"/>
      <c r="GAX44" s="133"/>
      <c r="GAY44" s="133"/>
      <c r="GAZ44" s="133"/>
      <c r="GBA44" s="133"/>
      <c r="GBB44" s="40"/>
      <c r="GBE44" s="56"/>
      <c r="GBR44" s="133"/>
      <c r="GBT44" s="133"/>
      <c r="GBU44" s="133"/>
      <c r="GBV44" s="133"/>
      <c r="GBW44" s="133"/>
      <c r="GBX44" s="133"/>
      <c r="GBY44" s="40"/>
      <c r="GCB44" s="56"/>
      <c r="GCO44" s="133"/>
      <c r="GCQ44" s="133"/>
      <c r="GCR44" s="133"/>
      <c r="GCS44" s="133"/>
      <c r="GCT44" s="133"/>
      <c r="GCU44" s="133"/>
      <c r="GCV44" s="40"/>
      <c r="GCY44" s="56"/>
      <c r="GDL44" s="133"/>
      <c r="GDN44" s="133"/>
      <c r="GDO44" s="133"/>
      <c r="GDP44" s="133"/>
      <c r="GDQ44" s="133"/>
      <c r="GDR44" s="133"/>
      <c r="GDS44" s="40"/>
      <c r="GDV44" s="56"/>
      <c r="GEI44" s="133"/>
      <c r="GEK44" s="133"/>
      <c r="GEL44" s="133"/>
      <c r="GEM44" s="133"/>
      <c r="GEN44" s="133"/>
      <c r="GEO44" s="133"/>
      <c r="GEP44" s="40"/>
      <c r="GES44" s="56"/>
      <c r="GFF44" s="133"/>
      <c r="GFH44" s="133"/>
      <c r="GFI44" s="133"/>
      <c r="GFJ44" s="133"/>
      <c r="GFK44" s="133"/>
      <c r="GFL44" s="133"/>
      <c r="GFM44" s="40"/>
      <c r="GFP44" s="56"/>
      <c r="GGC44" s="133"/>
      <c r="GGE44" s="133"/>
      <c r="GGF44" s="133"/>
      <c r="GGG44" s="133"/>
      <c r="GGH44" s="133"/>
      <c r="GGI44" s="133"/>
      <c r="GGJ44" s="40"/>
      <c r="GGM44" s="56"/>
      <c r="GGZ44" s="133"/>
      <c r="GHB44" s="133"/>
      <c r="GHC44" s="133"/>
      <c r="GHD44" s="133"/>
      <c r="GHE44" s="133"/>
      <c r="GHF44" s="133"/>
      <c r="GHG44" s="40"/>
      <c r="GHJ44" s="56"/>
      <c r="GHW44" s="133"/>
      <c r="GHY44" s="133"/>
      <c r="GHZ44" s="133"/>
      <c r="GIA44" s="133"/>
      <c r="GIB44" s="133"/>
      <c r="GIC44" s="133"/>
      <c r="GID44" s="40"/>
      <c r="GIG44" s="56"/>
      <c r="GIT44" s="133"/>
      <c r="GIV44" s="133"/>
      <c r="GIW44" s="133"/>
      <c r="GIX44" s="133"/>
      <c r="GIY44" s="133"/>
      <c r="GIZ44" s="133"/>
      <c r="GJA44" s="40"/>
      <c r="GJD44" s="56"/>
      <c r="GJQ44" s="133"/>
      <c r="GJS44" s="133"/>
      <c r="GJT44" s="133"/>
      <c r="GJU44" s="133"/>
      <c r="GJV44" s="133"/>
      <c r="GJW44" s="133"/>
      <c r="GJX44" s="40"/>
      <c r="GKA44" s="56"/>
      <c r="GKN44" s="133"/>
      <c r="GKP44" s="133"/>
      <c r="GKQ44" s="133"/>
      <c r="GKR44" s="133"/>
      <c r="GKS44" s="133"/>
      <c r="GKT44" s="133"/>
      <c r="GKU44" s="40"/>
      <c r="GKX44" s="56"/>
      <c r="GLK44" s="133"/>
      <c r="GLM44" s="133"/>
      <c r="GLN44" s="133"/>
      <c r="GLO44" s="133"/>
      <c r="GLP44" s="133"/>
      <c r="GLQ44" s="133"/>
      <c r="GLR44" s="40"/>
      <c r="GLU44" s="56"/>
      <c r="GMH44" s="133"/>
      <c r="GMJ44" s="133"/>
      <c r="GMK44" s="133"/>
      <c r="GML44" s="133"/>
      <c r="GMM44" s="133"/>
      <c r="GMN44" s="133"/>
      <c r="GMO44" s="40"/>
      <c r="GMR44" s="56"/>
      <c r="GNE44" s="133"/>
      <c r="GNG44" s="133"/>
      <c r="GNH44" s="133"/>
      <c r="GNI44" s="133"/>
      <c r="GNJ44" s="133"/>
      <c r="GNK44" s="133"/>
      <c r="GNL44" s="40"/>
      <c r="GNO44" s="56"/>
      <c r="GOB44" s="133"/>
      <c r="GOD44" s="133"/>
      <c r="GOE44" s="133"/>
      <c r="GOF44" s="133"/>
      <c r="GOG44" s="133"/>
      <c r="GOH44" s="133"/>
      <c r="GOI44" s="40"/>
      <c r="GOL44" s="56"/>
      <c r="GOY44" s="133"/>
      <c r="GPA44" s="133"/>
      <c r="GPB44" s="133"/>
      <c r="GPC44" s="133"/>
      <c r="GPD44" s="133"/>
      <c r="GPE44" s="133"/>
      <c r="GPF44" s="40"/>
      <c r="GPI44" s="56"/>
      <c r="GPV44" s="133"/>
      <c r="GPX44" s="133"/>
      <c r="GPY44" s="133"/>
      <c r="GPZ44" s="133"/>
      <c r="GQA44" s="133"/>
      <c r="GQB44" s="133"/>
      <c r="GQC44" s="40"/>
      <c r="GQF44" s="56"/>
      <c r="GQS44" s="133"/>
      <c r="GQU44" s="133"/>
      <c r="GQV44" s="133"/>
      <c r="GQW44" s="133"/>
      <c r="GQX44" s="133"/>
      <c r="GQY44" s="133"/>
      <c r="GQZ44" s="40"/>
      <c r="GRC44" s="56"/>
      <c r="GRP44" s="133"/>
      <c r="GRR44" s="133"/>
      <c r="GRS44" s="133"/>
      <c r="GRT44" s="133"/>
      <c r="GRU44" s="133"/>
      <c r="GRV44" s="133"/>
      <c r="GRW44" s="40"/>
      <c r="GRZ44" s="56"/>
      <c r="GSM44" s="133"/>
      <c r="GSO44" s="133"/>
      <c r="GSP44" s="133"/>
      <c r="GSQ44" s="133"/>
      <c r="GSR44" s="133"/>
      <c r="GSS44" s="133"/>
      <c r="GST44" s="40"/>
      <c r="GSW44" s="56"/>
      <c r="GTJ44" s="133"/>
      <c r="GTL44" s="133"/>
      <c r="GTM44" s="133"/>
      <c r="GTN44" s="133"/>
      <c r="GTO44" s="133"/>
      <c r="GTP44" s="133"/>
      <c r="GTQ44" s="40"/>
      <c r="GTT44" s="56"/>
      <c r="GUG44" s="133"/>
      <c r="GUI44" s="133"/>
      <c r="GUJ44" s="133"/>
      <c r="GUK44" s="133"/>
      <c r="GUL44" s="133"/>
      <c r="GUM44" s="133"/>
      <c r="GUN44" s="40"/>
      <c r="GUQ44" s="56"/>
      <c r="GVD44" s="133"/>
      <c r="GVF44" s="133"/>
      <c r="GVG44" s="133"/>
      <c r="GVH44" s="133"/>
      <c r="GVI44" s="133"/>
      <c r="GVJ44" s="133"/>
      <c r="GVK44" s="40"/>
      <c r="GVN44" s="56"/>
      <c r="GWA44" s="133"/>
      <c r="GWC44" s="133"/>
      <c r="GWD44" s="133"/>
      <c r="GWE44" s="133"/>
      <c r="GWF44" s="133"/>
      <c r="GWG44" s="133"/>
      <c r="GWH44" s="40"/>
      <c r="GWK44" s="56"/>
      <c r="GWX44" s="133"/>
      <c r="GWZ44" s="133"/>
      <c r="GXA44" s="133"/>
      <c r="GXB44" s="133"/>
      <c r="GXC44" s="133"/>
      <c r="GXD44" s="133"/>
      <c r="GXE44" s="40"/>
      <c r="GXH44" s="56"/>
      <c r="GXU44" s="133"/>
      <c r="GXW44" s="133"/>
      <c r="GXX44" s="133"/>
      <c r="GXY44" s="133"/>
      <c r="GXZ44" s="133"/>
      <c r="GYA44" s="133"/>
      <c r="GYB44" s="40"/>
      <c r="GYE44" s="56"/>
      <c r="GYR44" s="133"/>
      <c r="GYT44" s="133"/>
      <c r="GYU44" s="133"/>
      <c r="GYV44" s="133"/>
      <c r="GYW44" s="133"/>
      <c r="GYX44" s="133"/>
      <c r="GYY44" s="40"/>
      <c r="GZB44" s="56"/>
      <c r="GZO44" s="133"/>
      <c r="GZQ44" s="133"/>
      <c r="GZR44" s="133"/>
      <c r="GZS44" s="133"/>
      <c r="GZT44" s="133"/>
      <c r="GZU44" s="133"/>
      <c r="GZV44" s="40"/>
      <c r="GZY44" s="56"/>
      <c r="HAL44" s="133"/>
      <c r="HAN44" s="133"/>
      <c r="HAO44" s="133"/>
      <c r="HAP44" s="133"/>
      <c r="HAQ44" s="133"/>
      <c r="HAR44" s="133"/>
      <c r="HAS44" s="40"/>
      <c r="HAV44" s="56"/>
      <c r="HBI44" s="133"/>
      <c r="HBK44" s="133"/>
      <c r="HBL44" s="133"/>
      <c r="HBM44" s="133"/>
      <c r="HBN44" s="133"/>
      <c r="HBO44" s="133"/>
      <c r="HBP44" s="40"/>
      <c r="HBS44" s="56"/>
      <c r="HCF44" s="133"/>
      <c r="HCH44" s="133"/>
      <c r="HCI44" s="133"/>
      <c r="HCJ44" s="133"/>
      <c r="HCK44" s="133"/>
      <c r="HCL44" s="133"/>
      <c r="HCM44" s="40"/>
      <c r="HCP44" s="56"/>
      <c r="HDC44" s="133"/>
      <c r="HDE44" s="133"/>
      <c r="HDF44" s="133"/>
      <c r="HDG44" s="133"/>
      <c r="HDH44" s="133"/>
      <c r="HDI44" s="133"/>
      <c r="HDJ44" s="40"/>
      <c r="HDM44" s="56"/>
      <c r="HDZ44" s="133"/>
      <c r="HEB44" s="133"/>
      <c r="HEC44" s="133"/>
      <c r="HED44" s="133"/>
      <c r="HEE44" s="133"/>
      <c r="HEF44" s="133"/>
      <c r="HEG44" s="40"/>
      <c r="HEJ44" s="56"/>
      <c r="HEW44" s="133"/>
      <c r="HEY44" s="133"/>
      <c r="HEZ44" s="133"/>
      <c r="HFA44" s="133"/>
      <c r="HFB44" s="133"/>
      <c r="HFC44" s="133"/>
      <c r="HFD44" s="40"/>
      <c r="HFG44" s="56"/>
      <c r="HFT44" s="133"/>
      <c r="HFV44" s="133"/>
      <c r="HFW44" s="133"/>
      <c r="HFX44" s="133"/>
      <c r="HFY44" s="133"/>
      <c r="HFZ44" s="133"/>
      <c r="HGA44" s="40"/>
      <c r="HGD44" s="56"/>
      <c r="HGQ44" s="133"/>
      <c r="HGS44" s="133"/>
      <c r="HGT44" s="133"/>
      <c r="HGU44" s="133"/>
      <c r="HGV44" s="133"/>
      <c r="HGW44" s="133"/>
      <c r="HGX44" s="40"/>
      <c r="HHA44" s="56"/>
      <c r="HHN44" s="133"/>
      <c r="HHP44" s="133"/>
      <c r="HHQ44" s="133"/>
      <c r="HHR44" s="133"/>
      <c r="HHS44" s="133"/>
      <c r="HHT44" s="133"/>
      <c r="HHU44" s="40"/>
      <c r="HHX44" s="56"/>
      <c r="HIK44" s="133"/>
      <c r="HIM44" s="133"/>
      <c r="HIN44" s="133"/>
      <c r="HIO44" s="133"/>
      <c r="HIP44" s="133"/>
      <c r="HIQ44" s="133"/>
      <c r="HIR44" s="40"/>
      <c r="HIU44" s="56"/>
      <c r="HJH44" s="133"/>
      <c r="HJJ44" s="133"/>
      <c r="HJK44" s="133"/>
      <c r="HJL44" s="133"/>
      <c r="HJM44" s="133"/>
      <c r="HJN44" s="133"/>
      <c r="HJO44" s="40"/>
      <c r="HJR44" s="56"/>
      <c r="HKE44" s="133"/>
      <c r="HKG44" s="133"/>
      <c r="HKH44" s="133"/>
      <c r="HKI44" s="133"/>
      <c r="HKJ44" s="133"/>
      <c r="HKK44" s="133"/>
      <c r="HKL44" s="40"/>
      <c r="HKO44" s="56"/>
      <c r="HLB44" s="133"/>
      <c r="HLD44" s="133"/>
      <c r="HLE44" s="133"/>
      <c r="HLF44" s="133"/>
      <c r="HLG44" s="133"/>
      <c r="HLH44" s="133"/>
      <c r="HLI44" s="40"/>
      <c r="HLL44" s="56"/>
      <c r="HLY44" s="133"/>
      <c r="HMA44" s="133"/>
      <c r="HMB44" s="133"/>
      <c r="HMC44" s="133"/>
      <c r="HMD44" s="133"/>
      <c r="HME44" s="133"/>
      <c r="HMF44" s="40"/>
      <c r="HMI44" s="56"/>
      <c r="HMV44" s="133"/>
      <c r="HMX44" s="133"/>
      <c r="HMY44" s="133"/>
      <c r="HMZ44" s="133"/>
      <c r="HNA44" s="133"/>
      <c r="HNB44" s="133"/>
      <c r="HNC44" s="40"/>
      <c r="HNF44" s="56"/>
      <c r="HNS44" s="133"/>
      <c r="HNU44" s="133"/>
      <c r="HNV44" s="133"/>
      <c r="HNW44" s="133"/>
      <c r="HNX44" s="133"/>
      <c r="HNY44" s="133"/>
      <c r="HNZ44" s="40"/>
      <c r="HOC44" s="56"/>
      <c r="HOP44" s="133"/>
      <c r="HOR44" s="133"/>
      <c r="HOS44" s="133"/>
      <c r="HOT44" s="133"/>
      <c r="HOU44" s="133"/>
      <c r="HOV44" s="133"/>
      <c r="HOW44" s="40"/>
      <c r="HOZ44" s="56"/>
      <c r="HPM44" s="133"/>
      <c r="HPO44" s="133"/>
      <c r="HPP44" s="133"/>
      <c r="HPQ44" s="133"/>
      <c r="HPR44" s="133"/>
      <c r="HPS44" s="133"/>
      <c r="HPT44" s="40"/>
      <c r="HPW44" s="56"/>
      <c r="HQJ44" s="133"/>
      <c r="HQL44" s="133"/>
      <c r="HQM44" s="133"/>
      <c r="HQN44" s="133"/>
      <c r="HQO44" s="133"/>
      <c r="HQP44" s="133"/>
      <c r="HQQ44" s="40"/>
      <c r="HQT44" s="56"/>
      <c r="HRG44" s="133"/>
      <c r="HRI44" s="133"/>
      <c r="HRJ44" s="133"/>
      <c r="HRK44" s="133"/>
      <c r="HRL44" s="133"/>
      <c r="HRM44" s="133"/>
      <c r="HRN44" s="40"/>
      <c r="HRQ44" s="56"/>
      <c r="HSD44" s="133"/>
      <c r="HSF44" s="133"/>
      <c r="HSG44" s="133"/>
      <c r="HSH44" s="133"/>
      <c r="HSI44" s="133"/>
      <c r="HSJ44" s="133"/>
      <c r="HSK44" s="40"/>
      <c r="HSN44" s="56"/>
      <c r="HTA44" s="133"/>
      <c r="HTC44" s="133"/>
      <c r="HTD44" s="133"/>
      <c r="HTE44" s="133"/>
      <c r="HTF44" s="133"/>
      <c r="HTG44" s="133"/>
      <c r="HTH44" s="40"/>
      <c r="HTK44" s="56"/>
      <c r="HTX44" s="133"/>
      <c r="HTZ44" s="133"/>
      <c r="HUA44" s="133"/>
      <c r="HUB44" s="133"/>
      <c r="HUC44" s="133"/>
      <c r="HUD44" s="133"/>
      <c r="HUE44" s="40"/>
      <c r="HUH44" s="56"/>
      <c r="HUU44" s="133"/>
      <c r="HUW44" s="133"/>
      <c r="HUX44" s="133"/>
      <c r="HUY44" s="133"/>
      <c r="HUZ44" s="133"/>
      <c r="HVA44" s="133"/>
      <c r="HVB44" s="40"/>
      <c r="HVE44" s="56"/>
      <c r="HVR44" s="133"/>
      <c r="HVT44" s="133"/>
      <c r="HVU44" s="133"/>
      <c r="HVV44" s="133"/>
      <c r="HVW44" s="133"/>
      <c r="HVX44" s="133"/>
      <c r="HVY44" s="40"/>
      <c r="HWB44" s="56"/>
      <c r="HWO44" s="133"/>
      <c r="HWQ44" s="133"/>
      <c r="HWR44" s="133"/>
      <c r="HWS44" s="133"/>
      <c r="HWT44" s="133"/>
      <c r="HWU44" s="133"/>
      <c r="HWV44" s="40"/>
      <c r="HWY44" s="56"/>
      <c r="HXL44" s="133"/>
      <c r="HXN44" s="133"/>
      <c r="HXO44" s="133"/>
      <c r="HXP44" s="133"/>
      <c r="HXQ44" s="133"/>
      <c r="HXR44" s="133"/>
      <c r="HXS44" s="40"/>
      <c r="HXV44" s="56"/>
      <c r="HYI44" s="133"/>
      <c r="HYK44" s="133"/>
      <c r="HYL44" s="133"/>
      <c r="HYM44" s="133"/>
      <c r="HYN44" s="133"/>
      <c r="HYO44" s="133"/>
      <c r="HYP44" s="40"/>
      <c r="HYS44" s="56"/>
      <c r="HZF44" s="133"/>
      <c r="HZH44" s="133"/>
      <c r="HZI44" s="133"/>
      <c r="HZJ44" s="133"/>
      <c r="HZK44" s="133"/>
      <c r="HZL44" s="133"/>
      <c r="HZM44" s="40"/>
      <c r="HZP44" s="56"/>
      <c r="IAC44" s="133"/>
      <c r="IAE44" s="133"/>
      <c r="IAF44" s="133"/>
      <c r="IAG44" s="133"/>
      <c r="IAH44" s="133"/>
      <c r="IAI44" s="133"/>
      <c r="IAJ44" s="40"/>
      <c r="IAM44" s="56"/>
      <c r="IAZ44" s="133"/>
      <c r="IBB44" s="133"/>
      <c r="IBC44" s="133"/>
      <c r="IBD44" s="133"/>
      <c r="IBE44" s="133"/>
      <c r="IBF44" s="133"/>
      <c r="IBG44" s="40"/>
      <c r="IBJ44" s="56"/>
      <c r="IBW44" s="133"/>
      <c r="IBY44" s="133"/>
      <c r="IBZ44" s="133"/>
      <c r="ICA44" s="133"/>
      <c r="ICB44" s="133"/>
      <c r="ICC44" s="133"/>
      <c r="ICD44" s="40"/>
      <c r="ICG44" s="56"/>
      <c r="ICT44" s="133"/>
      <c r="ICV44" s="133"/>
      <c r="ICW44" s="133"/>
      <c r="ICX44" s="133"/>
      <c r="ICY44" s="133"/>
      <c r="ICZ44" s="133"/>
      <c r="IDA44" s="40"/>
      <c r="IDD44" s="56"/>
      <c r="IDQ44" s="133"/>
      <c r="IDS44" s="133"/>
      <c r="IDT44" s="133"/>
      <c r="IDU44" s="133"/>
      <c r="IDV44" s="133"/>
      <c r="IDW44" s="133"/>
      <c r="IDX44" s="40"/>
      <c r="IEA44" s="56"/>
      <c r="IEN44" s="133"/>
      <c r="IEP44" s="133"/>
      <c r="IEQ44" s="133"/>
      <c r="IER44" s="133"/>
      <c r="IES44" s="133"/>
      <c r="IET44" s="133"/>
      <c r="IEU44" s="40"/>
      <c r="IEX44" s="56"/>
      <c r="IFK44" s="133"/>
      <c r="IFM44" s="133"/>
      <c r="IFN44" s="133"/>
      <c r="IFO44" s="133"/>
      <c r="IFP44" s="133"/>
      <c r="IFQ44" s="133"/>
      <c r="IFR44" s="40"/>
      <c r="IFU44" s="56"/>
      <c r="IGH44" s="133"/>
      <c r="IGJ44" s="133"/>
      <c r="IGK44" s="133"/>
      <c r="IGL44" s="133"/>
      <c r="IGM44" s="133"/>
      <c r="IGN44" s="133"/>
      <c r="IGO44" s="40"/>
      <c r="IGR44" s="56"/>
      <c r="IHE44" s="133"/>
      <c r="IHG44" s="133"/>
      <c r="IHH44" s="133"/>
      <c r="IHI44" s="133"/>
      <c r="IHJ44" s="133"/>
      <c r="IHK44" s="133"/>
      <c r="IHL44" s="40"/>
      <c r="IHO44" s="56"/>
      <c r="IIB44" s="133"/>
      <c r="IID44" s="133"/>
      <c r="IIE44" s="133"/>
      <c r="IIF44" s="133"/>
      <c r="IIG44" s="133"/>
      <c r="IIH44" s="133"/>
      <c r="III44" s="40"/>
      <c r="IIL44" s="56"/>
      <c r="IIY44" s="133"/>
      <c r="IJA44" s="133"/>
      <c r="IJB44" s="133"/>
      <c r="IJC44" s="133"/>
      <c r="IJD44" s="133"/>
      <c r="IJE44" s="133"/>
      <c r="IJF44" s="40"/>
      <c r="IJI44" s="56"/>
      <c r="IJV44" s="133"/>
      <c r="IJX44" s="133"/>
      <c r="IJY44" s="133"/>
      <c r="IJZ44" s="133"/>
      <c r="IKA44" s="133"/>
      <c r="IKB44" s="133"/>
      <c r="IKC44" s="40"/>
      <c r="IKF44" s="56"/>
      <c r="IKS44" s="133"/>
      <c r="IKU44" s="133"/>
      <c r="IKV44" s="133"/>
      <c r="IKW44" s="133"/>
      <c r="IKX44" s="133"/>
      <c r="IKY44" s="133"/>
      <c r="IKZ44" s="40"/>
      <c r="ILC44" s="56"/>
      <c r="ILP44" s="133"/>
      <c r="ILR44" s="133"/>
      <c r="ILS44" s="133"/>
      <c r="ILT44" s="133"/>
      <c r="ILU44" s="133"/>
      <c r="ILV44" s="133"/>
      <c r="ILW44" s="40"/>
      <c r="ILZ44" s="56"/>
      <c r="IMM44" s="133"/>
      <c r="IMO44" s="133"/>
      <c r="IMP44" s="133"/>
      <c r="IMQ44" s="133"/>
      <c r="IMR44" s="133"/>
      <c r="IMS44" s="133"/>
      <c r="IMT44" s="40"/>
      <c r="IMW44" s="56"/>
      <c r="INJ44" s="133"/>
      <c r="INL44" s="133"/>
      <c r="INM44" s="133"/>
      <c r="INN44" s="133"/>
      <c r="INO44" s="133"/>
      <c r="INP44" s="133"/>
      <c r="INQ44" s="40"/>
      <c r="INT44" s="56"/>
      <c r="IOG44" s="133"/>
      <c r="IOI44" s="133"/>
      <c r="IOJ44" s="133"/>
      <c r="IOK44" s="133"/>
      <c r="IOL44" s="133"/>
      <c r="IOM44" s="133"/>
      <c r="ION44" s="40"/>
      <c r="IOQ44" s="56"/>
      <c r="IPD44" s="133"/>
      <c r="IPF44" s="133"/>
      <c r="IPG44" s="133"/>
      <c r="IPH44" s="133"/>
      <c r="IPI44" s="133"/>
      <c r="IPJ44" s="133"/>
      <c r="IPK44" s="40"/>
      <c r="IPN44" s="56"/>
      <c r="IQA44" s="133"/>
      <c r="IQC44" s="133"/>
      <c r="IQD44" s="133"/>
      <c r="IQE44" s="133"/>
      <c r="IQF44" s="133"/>
      <c r="IQG44" s="133"/>
      <c r="IQH44" s="40"/>
      <c r="IQK44" s="56"/>
      <c r="IQX44" s="133"/>
      <c r="IQZ44" s="133"/>
      <c r="IRA44" s="133"/>
      <c r="IRB44" s="133"/>
      <c r="IRC44" s="133"/>
      <c r="IRD44" s="133"/>
      <c r="IRE44" s="40"/>
      <c r="IRH44" s="56"/>
      <c r="IRU44" s="133"/>
      <c r="IRW44" s="133"/>
      <c r="IRX44" s="133"/>
      <c r="IRY44" s="133"/>
      <c r="IRZ44" s="133"/>
      <c r="ISA44" s="133"/>
      <c r="ISB44" s="40"/>
      <c r="ISE44" s="56"/>
      <c r="ISR44" s="133"/>
      <c r="IST44" s="133"/>
      <c r="ISU44" s="133"/>
      <c r="ISV44" s="133"/>
      <c r="ISW44" s="133"/>
      <c r="ISX44" s="133"/>
      <c r="ISY44" s="40"/>
      <c r="ITB44" s="56"/>
      <c r="ITO44" s="133"/>
      <c r="ITQ44" s="133"/>
      <c r="ITR44" s="133"/>
      <c r="ITS44" s="133"/>
      <c r="ITT44" s="133"/>
      <c r="ITU44" s="133"/>
      <c r="ITV44" s="40"/>
      <c r="ITY44" s="56"/>
      <c r="IUL44" s="133"/>
      <c r="IUN44" s="133"/>
      <c r="IUO44" s="133"/>
      <c r="IUP44" s="133"/>
      <c r="IUQ44" s="133"/>
      <c r="IUR44" s="133"/>
      <c r="IUS44" s="40"/>
      <c r="IUV44" s="56"/>
      <c r="IVI44" s="133"/>
      <c r="IVK44" s="133"/>
      <c r="IVL44" s="133"/>
      <c r="IVM44" s="133"/>
      <c r="IVN44" s="133"/>
      <c r="IVO44" s="133"/>
      <c r="IVP44" s="40"/>
      <c r="IVS44" s="56"/>
      <c r="IWF44" s="133"/>
      <c r="IWH44" s="133"/>
      <c r="IWI44" s="133"/>
      <c r="IWJ44" s="133"/>
      <c r="IWK44" s="133"/>
      <c r="IWL44" s="133"/>
      <c r="IWM44" s="40"/>
      <c r="IWP44" s="56"/>
      <c r="IXC44" s="133"/>
      <c r="IXE44" s="133"/>
      <c r="IXF44" s="133"/>
      <c r="IXG44" s="133"/>
      <c r="IXH44" s="133"/>
      <c r="IXI44" s="133"/>
      <c r="IXJ44" s="40"/>
      <c r="IXM44" s="56"/>
      <c r="IXZ44" s="133"/>
      <c r="IYB44" s="133"/>
      <c r="IYC44" s="133"/>
      <c r="IYD44" s="133"/>
      <c r="IYE44" s="133"/>
      <c r="IYF44" s="133"/>
      <c r="IYG44" s="40"/>
      <c r="IYJ44" s="56"/>
      <c r="IYW44" s="133"/>
      <c r="IYY44" s="133"/>
      <c r="IYZ44" s="133"/>
      <c r="IZA44" s="133"/>
      <c r="IZB44" s="133"/>
      <c r="IZC44" s="133"/>
      <c r="IZD44" s="40"/>
      <c r="IZG44" s="56"/>
      <c r="IZT44" s="133"/>
      <c r="IZV44" s="133"/>
      <c r="IZW44" s="133"/>
      <c r="IZX44" s="133"/>
      <c r="IZY44" s="133"/>
      <c r="IZZ44" s="133"/>
      <c r="JAA44" s="40"/>
      <c r="JAD44" s="56"/>
      <c r="JAQ44" s="133"/>
      <c r="JAS44" s="133"/>
      <c r="JAT44" s="133"/>
      <c r="JAU44" s="133"/>
      <c r="JAV44" s="133"/>
      <c r="JAW44" s="133"/>
      <c r="JAX44" s="40"/>
      <c r="JBA44" s="56"/>
      <c r="JBN44" s="133"/>
      <c r="JBP44" s="133"/>
      <c r="JBQ44" s="133"/>
      <c r="JBR44" s="133"/>
      <c r="JBS44" s="133"/>
      <c r="JBT44" s="133"/>
      <c r="JBU44" s="40"/>
      <c r="JBX44" s="56"/>
      <c r="JCK44" s="133"/>
      <c r="JCM44" s="133"/>
      <c r="JCN44" s="133"/>
      <c r="JCO44" s="133"/>
      <c r="JCP44" s="133"/>
      <c r="JCQ44" s="133"/>
      <c r="JCR44" s="40"/>
      <c r="JCU44" s="56"/>
      <c r="JDH44" s="133"/>
      <c r="JDJ44" s="133"/>
      <c r="JDK44" s="133"/>
      <c r="JDL44" s="133"/>
      <c r="JDM44" s="133"/>
      <c r="JDN44" s="133"/>
      <c r="JDO44" s="40"/>
      <c r="JDR44" s="56"/>
      <c r="JEE44" s="133"/>
      <c r="JEG44" s="133"/>
      <c r="JEH44" s="133"/>
      <c r="JEI44" s="133"/>
      <c r="JEJ44" s="133"/>
      <c r="JEK44" s="133"/>
      <c r="JEL44" s="40"/>
      <c r="JEO44" s="56"/>
      <c r="JFB44" s="133"/>
      <c r="JFD44" s="133"/>
      <c r="JFE44" s="133"/>
      <c r="JFF44" s="133"/>
      <c r="JFG44" s="133"/>
      <c r="JFH44" s="133"/>
      <c r="JFI44" s="40"/>
      <c r="JFL44" s="56"/>
      <c r="JFY44" s="133"/>
      <c r="JGA44" s="133"/>
      <c r="JGB44" s="133"/>
      <c r="JGC44" s="133"/>
      <c r="JGD44" s="133"/>
      <c r="JGE44" s="133"/>
      <c r="JGF44" s="40"/>
      <c r="JGI44" s="56"/>
      <c r="JGV44" s="133"/>
      <c r="JGX44" s="133"/>
      <c r="JGY44" s="133"/>
      <c r="JGZ44" s="133"/>
      <c r="JHA44" s="133"/>
      <c r="JHB44" s="133"/>
      <c r="JHC44" s="40"/>
      <c r="JHF44" s="56"/>
      <c r="JHS44" s="133"/>
      <c r="JHU44" s="133"/>
      <c r="JHV44" s="133"/>
      <c r="JHW44" s="133"/>
      <c r="JHX44" s="133"/>
      <c r="JHY44" s="133"/>
      <c r="JHZ44" s="40"/>
      <c r="JIC44" s="56"/>
      <c r="JIP44" s="133"/>
      <c r="JIR44" s="133"/>
      <c r="JIS44" s="133"/>
      <c r="JIT44" s="133"/>
      <c r="JIU44" s="133"/>
      <c r="JIV44" s="133"/>
      <c r="JIW44" s="40"/>
      <c r="JIZ44" s="56"/>
      <c r="JJM44" s="133"/>
      <c r="JJO44" s="133"/>
      <c r="JJP44" s="133"/>
      <c r="JJQ44" s="133"/>
      <c r="JJR44" s="133"/>
      <c r="JJS44" s="133"/>
      <c r="JJT44" s="40"/>
      <c r="JJW44" s="56"/>
      <c r="JKJ44" s="133"/>
      <c r="JKL44" s="133"/>
      <c r="JKM44" s="133"/>
      <c r="JKN44" s="133"/>
      <c r="JKO44" s="133"/>
      <c r="JKP44" s="133"/>
      <c r="JKQ44" s="40"/>
      <c r="JKT44" s="56"/>
      <c r="JLG44" s="133"/>
      <c r="JLI44" s="133"/>
      <c r="JLJ44" s="133"/>
      <c r="JLK44" s="133"/>
      <c r="JLL44" s="133"/>
      <c r="JLM44" s="133"/>
      <c r="JLN44" s="40"/>
      <c r="JLQ44" s="56"/>
      <c r="JMD44" s="133"/>
      <c r="JMF44" s="133"/>
      <c r="JMG44" s="133"/>
      <c r="JMH44" s="133"/>
      <c r="JMI44" s="133"/>
      <c r="JMJ44" s="133"/>
      <c r="JMK44" s="40"/>
      <c r="JMN44" s="56"/>
      <c r="JNA44" s="133"/>
      <c r="JNC44" s="133"/>
      <c r="JND44" s="133"/>
      <c r="JNE44" s="133"/>
      <c r="JNF44" s="133"/>
      <c r="JNG44" s="133"/>
      <c r="JNH44" s="40"/>
      <c r="JNK44" s="56"/>
      <c r="JNX44" s="133"/>
      <c r="JNZ44" s="133"/>
      <c r="JOA44" s="133"/>
      <c r="JOB44" s="133"/>
      <c r="JOC44" s="133"/>
      <c r="JOD44" s="133"/>
      <c r="JOE44" s="40"/>
      <c r="JOH44" s="56"/>
      <c r="JOU44" s="133"/>
      <c r="JOW44" s="133"/>
      <c r="JOX44" s="133"/>
      <c r="JOY44" s="133"/>
      <c r="JOZ44" s="133"/>
      <c r="JPA44" s="133"/>
      <c r="JPB44" s="40"/>
      <c r="JPE44" s="56"/>
      <c r="JPR44" s="133"/>
      <c r="JPT44" s="133"/>
      <c r="JPU44" s="133"/>
      <c r="JPV44" s="133"/>
      <c r="JPW44" s="133"/>
      <c r="JPX44" s="133"/>
      <c r="JPY44" s="40"/>
      <c r="JQB44" s="56"/>
      <c r="JQO44" s="133"/>
      <c r="JQQ44" s="133"/>
      <c r="JQR44" s="133"/>
      <c r="JQS44" s="133"/>
      <c r="JQT44" s="133"/>
      <c r="JQU44" s="133"/>
      <c r="JQV44" s="40"/>
      <c r="JQY44" s="56"/>
      <c r="JRL44" s="133"/>
      <c r="JRN44" s="133"/>
      <c r="JRO44" s="133"/>
      <c r="JRP44" s="133"/>
      <c r="JRQ44" s="133"/>
      <c r="JRR44" s="133"/>
      <c r="JRS44" s="40"/>
      <c r="JRV44" s="56"/>
      <c r="JSI44" s="133"/>
      <c r="JSK44" s="133"/>
      <c r="JSL44" s="133"/>
      <c r="JSM44" s="133"/>
      <c r="JSN44" s="133"/>
      <c r="JSO44" s="133"/>
      <c r="JSP44" s="40"/>
      <c r="JSS44" s="56"/>
      <c r="JTF44" s="133"/>
      <c r="JTH44" s="133"/>
      <c r="JTI44" s="133"/>
      <c r="JTJ44" s="133"/>
      <c r="JTK44" s="133"/>
      <c r="JTL44" s="133"/>
      <c r="JTM44" s="40"/>
      <c r="JTP44" s="56"/>
      <c r="JUC44" s="133"/>
      <c r="JUE44" s="133"/>
      <c r="JUF44" s="133"/>
      <c r="JUG44" s="133"/>
      <c r="JUH44" s="133"/>
      <c r="JUI44" s="133"/>
      <c r="JUJ44" s="40"/>
      <c r="JUM44" s="56"/>
      <c r="JUZ44" s="133"/>
      <c r="JVB44" s="133"/>
      <c r="JVC44" s="133"/>
      <c r="JVD44" s="133"/>
      <c r="JVE44" s="133"/>
      <c r="JVF44" s="133"/>
      <c r="JVG44" s="40"/>
      <c r="JVJ44" s="56"/>
      <c r="JVW44" s="133"/>
      <c r="JVY44" s="133"/>
      <c r="JVZ44" s="133"/>
      <c r="JWA44" s="133"/>
      <c r="JWB44" s="133"/>
      <c r="JWC44" s="133"/>
      <c r="JWD44" s="40"/>
      <c r="JWG44" s="56"/>
      <c r="JWT44" s="133"/>
      <c r="JWV44" s="133"/>
      <c r="JWW44" s="133"/>
      <c r="JWX44" s="133"/>
      <c r="JWY44" s="133"/>
      <c r="JWZ44" s="133"/>
      <c r="JXA44" s="40"/>
      <c r="JXD44" s="56"/>
      <c r="JXQ44" s="133"/>
      <c r="JXS44" s="133"/>
      <c r="JXT44" s="133"/>
      <c r="JXU44" s="133"/>
      <c r="JXV44" s="133"/>
      <c r="JXW44" s="133"/>
      <c r="JXX44" s="40"/>
      <c r="JYA44" s="56"/>
      <c r="JYN44" s="133"/>
      <c r="JYP44" s="133"/>
      <c r="JYQ44" s="133"/>
      <c r="JYR44" s="133"/>
      <c r="JYS44" s="133"/>
      <c r="JYT44" s="133"/>
      <c r="JYU44" s="40"/>
      <c r="JYX44" s="56"/>
      <c r="JZK44" s="133"/>
      <c r="JZM44" s="133"/>
      <c r="JZN44" s="133"/>
      <c r="JZO44" s="133"/>
      <c r="JZP44" s="133"/>
      <c r="JZQ44" s="133"/>
      <c r="JZR44" s="40"/>
      <c r="JZU44" s="56"/>
      <c r="KAH44" s="133"/>
      <c r="KAJ44" s="133"/>
      <c r="KAK44" s="133"/>
      <c r="KAL44" s="133"/>
      <c r="KAM44" s="133"/>
      <c r="KAN44" s="133"/>
      <c r="KAO44" s="40"/>
      <c r="KAR44" s="56"/>
      <c r="KBE44" s="133"/>
      <c r="KBG44" s="133"/>
      <c r="KBH44" s="133"/>
      <c r="KBI44" s="133"/>
      <c r="KBJ44" s="133"/>
      <c r="KBK44" s="133"/>
      <c r="KBL44" s="40"/>
      <c r="KBO44" s="56"/>
      <c r="KCB44" s="133"/>
      <c r="KCD44" s="133"/>
      <c r="KCE44" s="133"/>
      <c r="KCF44" s="133"/>
      <c r="KCG44" s="133"/>
      <c r="KCH44" s="133"/>
      <c r="KCI44" s="40"/>
      <c r="KCL44" s="56"/>
      <c r="KCY44" s="133"/>
      <c r="KDA44" s="133"/>
      <c r="KDB44" s="133"/>
      <c r="KDC44" s="133"/>
      <c r="KDD44" s="133"/>
      <c r="KDE44" s="133"/>
      <c r="KDF44" s="40"/>
      <c r="KDI44" s="56"/>
      <c r="KDV44" s="133"/>
      <c r="KDX44" s="133"/>
      <c r="KDY44" s="133"/>
      <c r="KDZ44" s="133"/>
      <c r="KEA44" s="133"/>
      <c r="KEB44" s="133"/>
      <c r="KEC44" s="40"/>
      <c r="KEF44" s="56"/>
      <c r="KES44" s="133"/>
      <c r="KEU44" s="133"/>
      <c r="KEV44" s="133"/>
      <c r="KEW44" s="133"/>
      <c r="KEX44" s="133"/>
      <c r="KEY44" s="133"/>
      <c r="KEZ44" s="40"/>
      <c r="KFC44" s="56"/>
      <c r="KFP44" s="133"/>
      <c r="KFR44" s="133"/>
      <c r="KFS44" s="133"/>
      <c r="KFT44" s="133"/>
      <c r="KFU44" s="133"/>
      <c r="KFV44" s="133"/>
      <c r="KFW44" s="40"/>
      <c r="KFZ44" s="56"/>
      <c r="KGM44" s="133"/>
      <c r="KGO44" s="133"/>
      <c r="KGP44" s="133"/>
      <c r="KGQ44" s="133"/>
      <c r="KGR44" s="133"/>
      <c r="KGS44" s="133"/>
      <c r="KGT44" s="40"/>
      <c r="KGW44" s="56"/>
      <c r="KHJ44" s="133"/>
      <c r="KHL44" s="133"/>
      <c r="KHM44" s="133"/>
      <c r="KHN44" s="133"/>
      <c r="KHO44" s="133"/>
      <c r="KHP44" s="133"/>
      <c r="KHQ44" s="40"/>
      <c r="KHT44" s="56"/>
      <c r="KIG44" s="133"/>
      <c r="KII44" s="133"/>
      <c r="KIJ44" s="133"/>
      <c r="KIK44" s="133"/>
      <c r="KIL44" s="133"/>
      <c r="KIM44" s="133"/>
      <c r="KIN44" s="40"/>
      <c r="KIQ44" s="56"/>
      <c r="KJD44" s="133"/>
      <c r="KJF44" s="133"/>
      <c r="KJG44" s="133"/>
      <c r="KJH44" s="133"/>
      <c r="KJI44" s="133"/>
      <c r="KJJ44" s="133"/>
      <c r="KJK44" s="40"/>
      <c r="KJN44" s="56"/>
      <c r="KKA44" s="133"/>
      <c r="KKC44" s="133"/>
      <c r="KKD44" s="133"/>
      <c r="KKE44" s="133"/>
      <c r="KKF44" s="133"/>
      <c r="KKG44" s="133"/>
      <c r="KKH44" s="40"/>
      <c r="KKK44" s="56"/>
      <c r="KKX44" s="133"/>
      <c r="KKZ44" s="133"/>
      <c r="KLA44" s="133"/>
      <c r="KLB44" s="133"/>
      <c r="KLC44" s="133"/>
      <c r="KLD44" s="133"/>
      <c r="KLE44" s="40"/>
      <c r="KLH44" s="56"/>
      <c r="KLU44" s="133"/>
      <c r="KLW44" s="133"/>
      <c r="KLX44" s="133"/>
      <c r="KLY44" s="133"/>
      <c r="KLZ44" s="133"/>
      <c r="KMA44" s="133"/>
      <c r="KMB44" s="40"/>
      <c r="KME44" s="56"/>
      <c r="KMR44" s="133"/>
      <c r="KMT44" s="133"/>
      <c r="KMU44" s="133"/>
      <c r="KMV44" s="133"/>
      <c r="KMW44" s="133"/>
      <c r="KMX44" s="133"/>
      <c r="KMY44" s="40"/>
      <c r="KNB44" s="56"/>
      <c r="KNO44" s="133"/>
      <c r="KNQ44" s="133"/>
      <c r="KNR44" s="133"/>
      <c r="KNS44" s="133"/>
      <c r="KNT44" s="133"/>
      <c r="KNU44" s="133"/>
      <c r="KNV44" s="40"/>
      <c r="KNY44" s="56"/>
      <c r="KOL44" s="133"/>
      <c r="KON44" s="133"/>
      <c r="KOO44" s="133"/>
      <c r="KOP44" s="133"/>
      <c r="KOQ44" s="133"/>
      <c r="KOR44" s="133"/>
      <c r="KOS44" s="40"/>
      <c r="KOV44" s="56"/>
      <c r="KPI44" s="133"/>
      <c r="KPK44" s="133"/>
      <c r="KPL44" s="133"/>
      <c r="KPM44" s="133"/>
      <c r="KPN44" s="133"/>
      <c r="KPO44" s="133"/>
      <c r="KPP44" s="40"/>
      <c r="KPS44" s="56"/>
      <c r="KQF44" s="133"/>
      <c r="KQH44" s="133"/>
      <c r="KQI44" s="133"/>
      <c r="KQJ44" s="133"/>
      <c r="KQK44" s="133"/>
      <c r="KQL44" s="133"/>
      <c r="KQM44" s="40"/>
      <c r="KQP44" s="56"/>
      <c r="KRC44" s="133"/>
      <c r="KRE44" s="133"/>
      <c r="KRF44" s="133"/>
      <c r="KRG44" s="133"/>
      <c r="KRH44" s="133"/>
      <c r="KRI44" s="133"/>
      <c r="KRJ44" s="40"/>
      <c r="KRM44" s="56"/>
      <c r="KRZ44" s="133"/>
      <c r="KSB44" s="133"/>
      <c r="KSC44" s="133"/>
      <c r="KSD44" s="133"/>
      <c r="KSE44" s="133"/>
      <c r="KSF44" s="133"/>
      <c r="KSG44" s="40"/>
      <c r="KSJ44" s="56"/>
      <c r="KSW44" s="133"/>
      <c r="KSY44" s="133"/>
      <c r="KSZ44" s="133"/>
      <c r="KTA44" s="133"/>
      <c r="KTB44" s="133"/>
      <c r="KTC44" s="133"/>
      <c r="KTD44" s="40"/>
      <c r="KTG44" s="56"/>
      <c r="KTT44" s="133"/>
      <c r="KTV44" s="133"/>
      <c r="KTW44" s="133"/>
      <c r="KTX44" s="133"/>
      <c r="KTY44" s="133"/>
      <c r="KTZ44" s="133"/>
      <c r="KUA44" s="40"/>
      <c r="KUD44" s="56"/>
      <c r="KUQ44" s="133"/>
      <c r="KUS44" s="133"/>
      <c r="KUT44" s="133"/>
      <c r="KUU44" s="133"/>
      <c r="KUV44" s="133"/>
      <c r="KUW44" s="133"/>
      <c r="KUX44" s="40"/>
      <c r="KVA44" s="56"/>
      <c r="KVN44" s="133"/>
      <c r="KVP44" s="133"/>
      <c r="KVQ44" s="133"/>
      <c r="KVR44" s="133"/>
      <c r="KVS44" s="133"/>
      <c r="KVT44" s="133"/>
      <c r="KVU44" s="40"/>
      <c r="KVX44" s="56"/>
      <c r="KWK44" s="133"/>
      <c r="KWM44" s="133"/>
      <c r="KWN44" s="133"/>
      <c r="KWO44" s="133"/>
      <c r="KWP44" s="133"/>
      <c r="KWQ44" s="133"/>
      <c r="KWR44" s="40"/>
      <c r="KWU44" s="56"/>
      <c r="KXH44" s="133"/>
      <c r="KXJ44" s="133"/>
      <c r="KXK44" s="133"/>
      <c r="KXL44" s="133"/>
      <c r="KXM44" s="133"/>
      <c r="KXN44" s="133"/>
      <c r="KXO44" s="40"/>
      <c r="KXR44" s="56"/>
      <c r="KYE44" s="133"/>
      <c r="KYG44" s="133"/>
      <c r="KYH44" s="133"/>
      <c r="KYI44" s="133"/>
      <c r="KYJ44" s="133"/>
      <c r="KYK44" s="133"/>
      <c r="KYL44" s="40"/>
      <c r="KYO44" s="56"/>
      <c r="KZB44" s="133"/>
      <c r="KZD44" s="133"/>
      <c r="KZE44" s="133"/>
      <c r="KZF44" s="133"/>
      <c r="KZG44" s="133"/>
      <c r="KZH44" s="133"/>
      <c r="KZI44" s="40"/>
      <c r="KZL44" s="56"/>
      <c r="KZY44" s="133"/>
      <c r="LAA44" s="133"/>
      <c r="LAB44" s="133"/>
      <c r="LAC44" s="133"/>
      <c r="LAD44" s="133"/>
      <c r="LAE44" s="133"/>
      <c r="LAF44" s="40"/>
      <c r="LAI44" s="56"/>
      <c r="LAV44" s="133"/>
      <c r="LAX44" s="133"/>
      <c r="LAY44" s="133"/>
      <c r="LAZ44" s="133"/>
      <c r="LBA44" s="133"/>
      <c r="LBB44" s="133"/>
      <c r="LBC44" s="40"/>
      <c r="LBF44" s="56"/>
      <c r="LBS44" s="133"/>
      <c r="LBU44" s="133"/>
      <c r="LBV44" s="133"/>
      <c r="LBW44" s="133"/>
      <c r="LBX44" s="133"/>
      <c r="LBY44" s="133"/>
      <c r="LBZ44" s="40"/>
      <c r="LCC44" s="56"/>
      <c r="LCP44" s="133"/>
      <c r="LCR44" s="133"/>
      <c r="LCS44" s="133"/>
      <c r="LCT44" s="133"/>
      <c r="LCU44" s="133"/>
      <c r="LCV44" s="133"/>
      <c r="LCW44" s="40"/>
      <c r="LCZ44" s="56"/>
      <c r="LDM44" s="133"/>
      <c r="LDO44" s="133"/>
      <c r="LDP44" s="133"/>
      <c r="LDQ44" s="133"/>
      <c r="LDR44" s="133"/>
      <c r="LDS44" s="133"/>
      <c r="LDT44" s="40"/>
      <c r="LDW44" s="56"/>
      <c r="LEJ44" s="133"/>
      <c r="LEL44" s="133"/>
      <c r="LEM44" s="133"/>
      <c r="LEN44" s="133"/>
      <c r="LEO44" s="133"/>
      <c r="LEP44" s="133"/>
      <c r="LEQ44" s="40"/>
      <c r="LET44" s="56"/>
      <c r="LFG44" s="133"/>
      <c r="LFI44" s="133"/>
      <c r="LFJ44" s="133"/>
      <c r="LFK44" s="133"/>
      <c r="LFL44" s="133"/>
      <c r="LFM44" s="133"/>
      <c r="LFN44" s="40"/>
      <c r="LFQ44" s="56"/>
      <c r="LGD44" s="133"/>
      <c r="LGF44" s="133"/>
      <c r="LGG44" s="133"/>
      <c r="LGH44" s="133"/>
      <c r="LGI44" s="133"/>
      <c r="LGJ44" s="133"/>
      <c r="LGK44" s="40"/>
      <c r="LGN44" s="56"/>
      <c r="LHA44" s="133"/>
      <c r="LHC44" s="133"/>
      <c r="LHD44" s="133"/>
      <c r="LHE44" s="133"/>
      <c r="LHF44" s="133"/>
      <c r="LHG44" s="133"/>
      <c r="LHH44" s="40"/>
      <c r="LHK44" s="56"/>
      <c r="LHX44" s="133"/>
      <c r="LHZ44" s="133"/>
      <c r="LIA44" s="133"/>
      <c r="LIB44" s="133"/>
      <c r="LIC44" s="133"/>
      <c r="LID44" s="133"/>
      <c r="LIE44" s="40"/>
      <c r="LIH44" s="56"/>
      <c r="LIU44" s="133"/>
      <c r="LIW44" s="133"/>
      <c r="LIX44" s="133"/>
      <c r="LIY44" s="133"/>
      <c r="LIZ44" s="133"/>
      <c r="LJA44" s="133"/>
      <c r="LJB44" s="40"/>
      <c r="LJE44" s="56"/>
      <c r="LJR44" s="133"/>
      <c r="LJT44" s="133"/>
      <c r="LJU44" s="133"/>
      <c r="LJV44" s="133"/>
      <c r="LJW44" s="133"/>
      <c r="LJX44" s="133"/>
      <c r="LJY44" s="40"/>
      <c r="LKB44" s="56"/>
      <c r="LKO44" s="133"/>
      <c r="LKQ44" s="133"/>
      <c r="LKR44" s="133"/>
      <c r="LKS44" s="133"/>
      <c r="LKT44" s="133"/>
      <c r="LKU44" s="133"/>
      <c r="LKV44" s="40"/>
      <c r="LKY44" s="56"/>
      <c r="LLL44" s="133"/>
      <c r="LLN44" s="133"/>
      <c r="LLO44" s="133"/>
      <c r="LLP44" s="133"/>
      <c r="LLQ44" s="133"/>
      <c r="LLR44" s="133"/>
      <c r="LLS44" s="40"/>
      <c r="LLV44" s="56"/>
      <c r="LMI44" s="133"/>
      <c r="LMK44" s="133"/>
      <c r="LML44" s="133"/>
      <c r="LMM44" s="133"/>
      <c r="LMN44" s="133"/>
      <c r="LMO44" s="133"/>
      <c r="LMP44" s="40"/>
      <c r="LMS44" s="56"/>
      <c r="LNF44" s="133"/>
      <c r="LNH44" s="133"/>
      <c r="LNI44" s="133"/>
      <c r="LNJ44" s="133"/>
      <c r="LNK44" s="133"/>
      <c r="LNL44" s="133"/>
      <c r="LNM44" s="40"/>
      <c r="LNP44" s="56"/>
      <c r="LOC44" s="133"/>
      <c r="LOE44" s="133"/>
      <c r="LOF44" s="133"/>
      <c r="LOG44" s="133"/>
      <c r="LOH44" s="133"/>
      <c r="LOI44" s="133"/>
      <c r="LOJ44" s="40"/>
      <c r="LOM44" s="56"/>
      <c r="LOZ44" s="133"/>
      <c r="LPB44" s="133"/>
      <c r="LPC44" s="133"/>
      <c r="LPD44" s="133"/>
      <c r="LPE44" s="133"/>
      <c r="LPF44" s="133"/>
      <c r="LPG44" s="40"/>
      <c r="LPJ44" s="56"/>
      <c r="LPW44" s="133"/>
      <c r="LPY44" s="133"/>
      <c r="LPZ44" s="133"/>
      <c r="LQA44" s="133"/>
      <c r="LQB44" s="133"/>
      <c r="LQC44" s="133"/>
      <c r="LQD44" s="40"/>
      <c r="LQG44" s="56"/>
      <c r="LQT44" s="133"/>
      <c r="LQV44" s="133"/>
      <c r="LQW44" s="133"/>
      <c r="LQX44" s="133"/>
      <c r="LQY44" s="133"/>
      <c r="LQZ44" s="133"/>
      <c r="LRA44" s="40"/>
      <c r="LRD44" s="56"/>
      <c r="LRQ44" s="133"/>
      <c r="LRS44" s="133"/>
      <c r="LRT44" s="133"/>
      <c r="LRU44" s="133"/>
      <c r="LRV44" s="133"/>
      <c r="LRW44" s="133"/>
      <c r="LRX44" s="40"/>
      <c r="LSA44" s="56"/>
      <c r="LSN44" s="133"/>
      <c r="LSP44" s="133"/>
      <c r="LSQ44" s="133"/>
      <c r="LSR44" s="133"/>
      <c r="LSS44" s="133"/>
      <c r="LST44" s="133"/>
      <c r="LSU44" s="40"/>
      <c r="LSX44" s="56"/>
      <c r="LTK44" s="133"/>
      <c r="LTM44" s="133"/>
      <c r="LTN44" s="133"/>
      <c r="LTO44" s="133"/>
      <c r="LTP44" s="133"/>
      <c r="LTQ44" s="133"/>
      <c r="LTR44" s="40"/>
      <c r="LTU44" s="56"/>
      <c r="LUH44" s="133"/>
      <c r="LUJ44" s="133"/>
      <c r="LUK44" s="133"/>
      <c r="LUL44" s="133"/>
      <c r="LUM44" s="133"/>
      <c r="LUN44" s="133"/>
      <c r="LUO44" s="40"/>
      <c r="LUR44" s="56"/>
      <c r="LVE44" s="133"/>
      <c r="LVG44" s="133"/>
      <c r="LVH44" s="133"/>
      <c r="LVI44" s="133"/>
      <c r="LVJ44" s="133"/>
      <c r="LVK44" s="133"/>
      <c r="LVL44" s="40"/>
      <c r="LVO44" s="56"/>
      <c r="LWB44" s="133"/>
      <c r="LWD44" s="133"/>
      <c r="LWE44" s="133"/>
      <c r="LWF44" s="133"/>
      <c r="LWG44" s="133"/>
      <c r="LWH44" s="133"/>
      <c r="LWI44" s="40"/>
      <c r="LWL44" s="56"/>
      <c r="LWY44" s="133"/>
      <c r="LXA44" s="133"/>
      <c r="LXB44" s="133"/>
      <c r="LXC44" s="133"/>
      <c r="LXD44" s="133"/>
      <c r="LXE44" s="133"/>
      <c r="LXF44" s="40"/>
      <c r="LXI44" s="56"/>
      <c r="LXV44" s="133"/>
      <c r="LXX44" s="133"/>
      <c r="LXY44" s="133"/>
      <c r="LXZ44" s="133"/>
      <c r="LYA44" s="133"/>
      <c r="LYB44" s="133"/>
      <c r="LYC44" s="40"/>
      <c r="LYF44" s="56"/>
      <c r="LYS44" s="133"/>
      <c r="LYU44" s="133"/>
      <c r="LYV44" s="133"/>
      <c r="LYW44" s="133"/>
      <c r="LYX44" s="133"/>
      <c r="LYY44" s="133"/>
      <c r="LYZ44" s="40"/>
      <c r="LZC44" s="56"/>
      <c r="LZP44" s="133"/>
      <c r="LZR44" s="133"/>
      <c r="LZS44" s="133"/>
      <c r="LZT44" s="133"/>
      <c r="LZU44" s="133"/>
      <c r="LZV44" s="133"/>
      <c r="LZW44" s="40"/>
      <c r="LZZ44" s="56"/>
      <c r="MAM44" s="133"/>
      <c r="MAO44" s="133"/>
      <c r="MAP44" s="133"/>
      <c r="MAQ44" s="133"/>
      <c r="MAR44" s="133"/>
      <c r="MAS44" s="133"/>
      <c r="MAT44" s="40"/>
      <c r="MAW44" s="56"/>
      <c r="MBJ44" s="133"/>
      <c r="MBL44" s="133"/>
      <c r="MBM44" s="133"/>
      <c r="MBN44" s="133"/>
      <c r="MBO44" s="133"/>
      <c r="MBP44" s="133"/>
      <c r="MBQ44" s="40"/>
      <c r="MBT44" s="56"/>
      <c r="MCG44" s="133"/>
      <c r="MCI44" s="133"/>
      <c r="MCJ44" s="133"/>
      <c r="MCK44" s="133"/>
      <c r="MCL44" s="133"/>
      <c r="MCM44" s="133"/>
      <c r="MCN44" s="40"/>
      <c r="MCQ44" s="56"/>
      <c r="MDD44" s="133"/>
      <c r="MDF44" s="133"/>
      <c r="MDG44" s="133"/>
      <c r="MDH44" s="133"/>
      <c r="MDI44" s="133"/>
      <c r="MDJ44" s="133"/>
      <c r="MDK44" s="40"/>
      <c r="MDN44" s="56"/>
      <c r="MEA44" s="133"/>
      <c r="MEC44" s="133"/>
      <c r="MED44" s="133"/>
      <c r="MEE44" s="133"/>
      <c r="MEF44" s="133"/>
      <c r="MEG44" s="133"/>
      <c r="MEH44" s="40"/>
      <c r="MEK44" s="56"/>
      <c r="MEX44" s="133"/>
      <c r="MEZ44" s="133"/>
      <c r="MFA44" s="133"/>
      <c r="MFB44" s="133"/>
      <c r="MFC44" s="133"/>
      <c r="MFD44" s="133"/>
      <c r="MFE44" s="40"/>
      <c r="MFH44" s="56"/>
      <c r="MFU44" s="133"/>
      <c r="MFW44" s="133"/>
      <c r="MFX44" s="133"/>
      <c r="MFY44" s="133"/>
      <c r="MFZ44" s="133"/>
      <c r="MGA44" s="133"/>
      <c r="MGB44" s="40"/>
      <c r="MGE44" s="56"/>
      <c r="MGR44" s="133"/>
      <c r="MGT44" s="133"/>
      <c r="MGU44" s="133"/>
      <c r="MGV44" s="133"/>
      <c r="MGW44" s="133"/>
      <c r="MGX44" s="133"/>
      <c r="MGY44" s="40"/>
      <c r="MHB44" s="56"/>
      <c r="MHO44" s="133"/>
      <c r="MHQ44" s="133"/>
      <c r="MHR44" s="133"/>
      <c r="MHS44" s="133"/>
      <c r="MHT44" s="133"/>
      <c r="MHU44" s="133"/>
      <c r="MHV44" s="40"/>
      <c r="MHY44" s="56"/>
      <c r="MIL44" s="133"/>
      <c r="MIN44" s="133"/>
      <c r="MIO44" s="133"/>
      <c r="MIP44" s="133"/>
      <c r="MIQ44" s="133"/>
      <c r="MIR44" s="133"/>
      <c r="MIS44" s="40"/>
      <c r="MIV44" s="56"/>
      <c r="MJI44" s="133"/>
      <c r="MJK44" s="133"/>
      <c r="MJL44" s="133"/>
      <c r="MJM44" s="133"/>
      <c r="MJN44" s="133"/>
      <c r="MJO44" s="133"/>
      <c r="MJP44" s="40"/>
      <c r="MJS44" s="56"/>
      <c r="MKF44" s="133"/>
      <c r="MKH44" s="133"/>
      <c r="MKI44" s="133"/>
      <c r="MKJ44" s="133"/>
      <c r="MKK44" s="133"/>
      <c r="MKL44" s="133"/>
      <c r="MKM44" s="40"/>
      <c r="MKP44" s="56"/>
      <c r="MLC44" s="133"/>
      <c r="MLE44" s="133"/>
      <c r="MLF44" s="133"/>
      <c r="MLG44" s="133"/>
      <c r="MLH44" s="133"/>
      <c r="MLI44" s="133"/>
      <c r="MLJ44" s="40"/>
      <c r="MLM44" s="56"/>
      <c r="MLZ44" s="133"/>
      <c r="MMB44" s="133"/>
      <c r="MMC44" s="133"/>
      <c r="MMD44" s="133"/>
      <c r="MME44" s="133"/>
      <c r="MMF44" s="133"/>
      <c r="MMG44" s="40"/>
      <c r="MMJ44" s="56"/>
      <c r="MMW44" s="133"/>
      <c r="MMY44" s="133"/>
      <c r="MMZ44" s="133"/>
      <c r="MNA44" s="133"/>
      <c r="MNB44" s="133"/>
      <c r="MNC44" s="133"/>
      <c r="MND44" s="40"/>
      <c r="MNG44" s="56"/>
      <c r="MNT44" s="133"/>
      <c r="MNV44" s="133"/>
      <c r="MNW44" s="133"/>
      <c r="MNX44" s="133"/>
      <c r="MNY44" s="133"/>
      <c r="MNZ44" s="133"/>
      <c r="MOA44" s="40"/>
      <c r="MOD44" s="56"/>
      <c r="MOQ44" s="133"/>
      <c r="MOS44" s="133"/>
      <c r="MOT44" s="133"/>
      <c r="MOU44" s="133"/>
      <c r="MOV44" s="133"/>
      <c r="MOW44" s="133"/>
      <c r="MOX44" s="40"/>
      <c r="MPA44" s="56"/>
      <c r="MPN44" s="133"/>
      <c r="MPP44" s="133"/>
      <c r="MPQ44" s="133"/>
      <c r="MPR44" s="133"/>
      <c r="MPS44" s="133"/>
      <c r="MPT44" s="133"/>
      <c r="MPU44" s="40"/>
      <c r="MPX44" s="56"/>
      <c r="MQK44" s="133"/>
      <c r="MQM44" s="133"/>
      <c r="MQN44" s="133"/>
      <c r="MQO44" s="133"/>
      <c r="MQP44" s="133"/>
      <c r="MQQ44" s="133"/>
      <c r="MQR44" s="40"/>
      <c r="MQU44" s="56"/>
      <c r="MRH44" s="133"/>
      <c r="MRJ44" s="133"/>
      <c r="MRK44" s="133"/>
      <c r="MRL44" s="133"/>
      <c r="MRM44" s="133"/>
      <c r="MRN44" s="133"/>
      <c r="MRO44" s="40"/>
      <c r="MRR44" s="56"/>
      <c r="MSE44" s="133"/>
      <c r="MSG44" s="133"/>
      <c r="MSH44" s="133"/>
      <c r="MSI44" s="133"/>
      <c r="MSJ44" s="133"/>
      <c r="MSK44" s="133"/>
      <c r="MSL44" s="40"/>
      <c r="MSO44" s="56"/>
      <c r="MTB44" s="133"/>
      <c r="MTD44" s="133"/>
      <c r="MTE44" s="133"/>
      <c r="MTF44" s="133"/>
      <c r="MTG44" s="133"/>
      <c r="MTH44" s="133"/>
      <c r="MTI44" s="40"/>
      <c r="MTL44" s="56"/>
      <c r="MTY44" s="133"/>
      <c r="MUA44" s="133"/>
      <c r="MUB44" s="133"/>
      <c r="MUC44" s="133"/>
      <c r="MUD44" s="133"/>
      <c r="MUE44" s="133"/>
      <c r="MUF44" s="40"/>
      <c r="MUI44" s="56"/>
      <c r="MUV44" s="133"/>
      <c r="MUX44" s="133"/>
      <c r="MUY44" s="133"/>
      <c r="MUZ44" s="133"/>
      <c r="MVA44" s="133"/>
      <c r="MVB44" s="133"/>
      <c r="MVC44" s="40"/>
      <c r="MVF44" s="56"/>
      <c r="MVS44" s="133"/>
      <c r="MVU44" s="133"/>
      <c r="MVV44" s="133"/>
      <c r="MVW44" s="133"/>
      <c r="MVX44" s="133"/>
      <c r="MVY44" s="133"/>
      <c r="MVZ44" s="40"/>
      <c r="MWC44" s="56"/>
      <c r="MWP44" s="133"/>
      <c r="MWR44" s="133"/>
      <c r="MWS44" s="133"/>
      <c r="MWT44" s="133"/>
      <c r="MWU44" s="133"/>
      <c r="MWV44" s="133"/>
      <c r="MWW44" s="40"/>
      <c r="MWZ44" s="56"/>
      <c r="MXM44" s="133"/>
      <c r="MXO44" s="133"/>
      <c r="MXP44" s="133"/>
      <c r="MXQ44" s="133"/>
      <c r="MXR44" s="133"/>
      <c r="MXS44" s="133"/>
      <c r="MXT44" s="40"/>
      <c r="MXW44" s="56"/>
      <c r="MYJ44" s="133"/>
      <c r="MYL44" s="133"/>
      <c r="MYM44" s="133"/>
      <c r="MYN44" s="133"/>
      <c r="MYO44" s="133"/>
      <c r="MYP44" s="133"/>
      <c r="MYQ44" s="40"/>
      <c r="MYT44" s="56"/>
      <c r="MZG44" s="133"/>
      <c r="MZI44" s="133"/>
      <c r="MZJ44" s="133"/>
      <c r="MZK44" s="133"/>
      <c r="MZL44" s="133"/>
      <c r="MZM44" s="133"/>
      <c r="MZN44" s="40"/>
      <c r="MZQ44" s="56"/>
      <c r="NAD44" s="133"/>
      <c r="NAF44" s="133"/>
      <c r="NAG44" s="133"/>
      <c r="NAH44" s="133"/>
      <c r="NAI44" s="133"/>
      <c r="NAJ44" s="133"/>
      <c r="NAK44" s="40"/>
      <c r="NAN44" s="56"/>
      <c r="NBA44" s="133"/>
      <c r="NBC44" s="133"/>
      <c r="NBD44" s="133"/>
      <c r="NBE44" s="133"/>
      <c r="NBF44" s="133"/>
      <c r="NBG44" s="133"/>
      <c r="NBH44" s="40"/>
      <c r="NBK44" s="56"/>
      <c r="NBX44" s="133"/>
      <c r="NBZ44" s="133"/>
      <c r="NCA44" s="133"/>
      <c r="NCB44" s="133"/>
      <c r="NCC44" s="133"/>
      <c r="NCD44" s="133"/>
      <c r="NCE44" s="40"/>
      <c r="NCH44" s="56"/>
      <c r="NCU44" s="133"/>
      <c r="NCW44" s="133"/>
      <c r="NCX44" s="133"/>
      <c r="NCY44" s="133"/>
      <c r="NCZ44" s="133"/>
      <c r="NDA44" s="133"/>
      <c r="NDB44" s="40"/>
      <c r="NDE44" s="56"/>
      <c r="NDR44" s="133"/>
      <c r="NDT44" s="133"/>
      <c r="NDU44" s="133"/>
      <c r="NDV44" s="133"/>
      <c r="NDW44" s="133"/>
      <c r="NDX44" s="133"/>
      <c r="NDY44" s="40"/>
      <c r="NEB44" s="56"/>
      <c r="NEO44" s="133"/>
      <c r="NEQ44" s="133"/>
      <c r="NER44" s="133"/>
      <c r="NES44" s="133"/>
      <c r="NET44" s="133"/>
      <c r="NEU44" s="133"/>
      <c r="NEV44" s="40"/>
      <c r="NEY44" s="56"/>
      <c r="NFL44" s="133"/>
      <c r="NFN44" s="133"/>
      <c r="NFO44" s="133"/>
      <c r="NFP44" s="133"/>
      <c r="NFQ44" s="133"/>
      <c r="NFR44" s="133"/>
      <c r="NFS44" s="40"/>
      <c r="NFV44" s="56"/>
      <c r="NGI44" s="133"/>
      <c r="NGK44" s="133"/>
      <c r="NGL44" s="133"/>
      <c r="NGM44" s="133"/>
      <c r="NGN44" s="133"/>
      <c r="NGO44" s="133"/>
      <c r="NGP44" s="40"/>
      <c r="NGS44" s="56"/>
      <c r="NHF44" s="133"/>
      <c r="NHH44" s="133"/>
      <c r="NHI44" s="133"/>
      <c r="NHJ44" s="133"/>
      <c r="NHK44" s="133"/>
      <c r="NHL44" s="133"/>
      <c r="NHM44" s="40"/>
      <c r="NHP44" s="56"/>
      <c r="NIC44" s="133"/>
      <c r="NIE44" s="133"/>
      <c r="NIF44" s="133"/>
      <c r="NIG44" s="133"/>
      <c r="NIH44" s="133"/>
      <c r="NII44" s="133"/>
      <c r="NIJ44" s="40"/>
      <c r="NIM44" s="56"/>
      <c r="NIZ44" s="133"/>
      <c r="NJB44" s="133"/>
      <c r="NJC44" s="133"/>
      <c r="NJD44" s="133"/>
      <c r="NJE44" s="133"/>
      <c r="NJF44" s="133"/>
      <c r="NJG44" s="40"/>
      <c r="NJJ44" s="56"/>
      <c r="NJW44" s="133"/>
      <c r="NJY44" s="133"/>
      <c r="NJZ44" s="133"/>
      <c r="NKA44" s="133"/>
      <c r="NKB44" s="133"/>
      <c r="NKC44" s="133"/>
      <c r="NKD44" s="40"/>
      <c r="NKG44" s="56"/>
      <c r="NKT44" s="133"/>
      <c r="NKV44" s="133"/>
      <c r="NKW44" s="133"/>
      <c r="NKX44" s="133"/>
      <c r="NKY44" s="133"/>
      <c r="NKZ44" s="133"/>
      <c r="NLA44" s="40"/>
      <c r="NLD44" s="56"/>
      <c r="NLQ44" s="133"/>
      <c r="NLS44" s="133"/>
      <c r="NLT44" s="133"/>
      <c r="NLU44" s="133"/>
      <c r="NLV44" s="133"/>
      <c r="NLW44" s="133"/>
      <c r="NLX44" s="40"/>
      <c r="NMA44" s="56"/>
      <c r="NMN44" s="133"/>
      <c r="NMP44" s="133"/>
      <c r="NMQ44" s="133"/>
      <c r="NMR44" s="133"/>
      <c r="NMS44" s="133"/>
      <c r="NMT44" s="133"/>
      <c r="NMU44" s="40"/>
      <c r="NMX44" s="56"/>
      <c r="NNK44" s="133"/>
      <c r="NNM44" s="133"/>
      <c r="NNN44" s="133"/>
      <c r="NNO44" s="133"/>
      <c r="NNP44" s="133"/>
      <c r="NNQ44" s="133"/>
      <c r="NNR44" s="40"/>
      <c r="NNU44" s="56"/>
      <c r="NOH44" s="133"/>
      <c r="NOJ44" s="133"/>
      <c r="NOK44" s="133"/>
      <c r="NOL44" s="133"/>
      <c r="NOM44" s="133"/>
      <c r="NON44" s="133"/>
      <c r="NOO44" s="40"/>
      <c r="NOR44" s="56"/>
      <c r="NPE44" s="133"/>
      <c r="NPG44" s="133"/>
      <c r="NPH44" s="133"/>
      <c r="NPI44" s="133"/>
      <c r="NPJ44" s="133"/>
      <c r="NPK44" s="133"/>
      <c r="NPL44" s="40"/>
      <c r="NPO44" s="56"/>
      <c r="NQB44" s="133"/>
      <c r="NQD44" s="133"/>
      <c r="NQE44" s="133"/>
      <c r="NQF44" s="133"/>
      <c r="NQG44" s="133"/>
      <c r="NQH44" s="133"/>
      <c r="NQI44" s="40"/>
      <c r="NQL44" s="56"/>
      <c r="NQY44" s="133"/>
      <c r="NRA44" s="133"/>
      <c r="NRB44" s="133"/>
      <c r="NRC44" s="133"/>
      <c r="NRD44" s="133"/>
      <c r="NRE44" s="133"/>
      <c r="NRF44" s="40"/>
      <c r="NRI44" s="56"/>
      <c r="NRV44" s="133"/>
      <c r="NRX44" s="133"/>
      <c r="NRY44" s="133"/>
      <c r="NRZ44" s="133"/>
      <c r="NSA44" s="133"/>
      <c r="NSB44" s="133"/>
      <c r="NSC44" s="40"/>
      <c r="NSF44" s="56"/>
      <c r="NSS44" s="133"/>
      <c r="NSU44" s="133"/>
      <c r="NSV44" s="133"/>
      <c r="NSW44" s="133"/>
      <c r="NSX44" s="133"/>
      <c r="NSY44" s="133"/>
      <c r="NSZ44" s="40"/>
      <c r="NTC44" s="56"/>
      <c r="NTP44" s="133"/>
      <c r="NTR44" s="133"/>
      <c r="NTS44" s="133"/>
      <c r="NTT44" s="133"/>
      <c r="NTU44" s="133"/>
      <c r="NTV44" s="133"/>
      <c r="NTW44" s="40"/>
      <c r="NTZ44" s="56"/>
      <c r="NUM44" s="133"/>
      <c r="NUO44" s="133"/>
      <c r="NUP44" s="133"/>
      <c r="NUQ44" s="133"/>
      <c r="NUR44" s="133"/>
      <c r="NUS44" s="133"/>
      <c r="NUT44" s="40"/>
      <c r="NUW44" s="56"/>
      <c r="NVJ44" s="133"/>
      <c r="NVL44" s="133"/>
      <c r="NVM44" s="133"/>
      <c r="NVN44" s="133"/>
      <c r="NVO44" s="133"/>
      <c r="NVP44" s="133"/>
      <c r="NVQ44" s="40"/>
      <c r="NVT44" s="56"/>
      <c r="NWG44" s="133"/>
      <c r="NWI44" s="133"/>
      <c r="NWJ44" s="133"/>
      <c r="NWK44" s="133"/>
      <c r="NWL44" s="133"/>
      <c r="NWM44" s="133"/>
      <c r="NWN44" s="40"/>
      <c r="NWQ44" s="56"/>
      <c r="NXD44" s="133"/>
      <c r="NXF44" s="133"/>
      <c r="NXG44" s="133"/>
      <c r="NXH44" s="133"/>
      <c r="NXI44" s="133"/>
      <c r="NXJ44" s="133"/>
      <c r="NXK44" s="40"/>
      <c r="NXN44" s="56"/>
      <c r="NYA44" s="133"/>
      <c r="NYC44" s="133"/>
      <c r="NYD44" s="133"/>
      <c r="NYE44" s="133"/>
      <c r="NYF44" s="133"/>
      <c r="NYG44" s="133"/>
      <c r="NYH44" s="40"/>
      <c r="NYK44" s="56"/>
      <c r="NYX44" s="133"/>
      <c r="NYZ44" s="133"/>
      <c r="NZA44" s="133"/>
      <c r="NZB44" s="133"/>
      <c r="NZC44" s="133"/>
      <c r="NZD44" s="133"/>
      <c r="NZE44" s="40"/>
      <c r="NZH44" s="56"/>
      <c r="NZU44" s="133"/>
      <c r="NZW44" s="133"/>
      <c r="NZX44" s="133"/>
      <c r="NZY44" s="133"/>
      <c r="NZZ44" s="133"/>
      <c r="OAA44" s="133"/>
      <c r="OAB44" s="40"/>
      <c r="OAE44" s="56"/>
      <c r="OAR44" s="133"/>
      <c r="OAT44" s="133"/>
      <c r="OAU44" s="133"/>
      <c r="OAV44" s="133"/>
      <c r="OAW44" s="133"/>
      <c r="OAX44" s="133"/>
      <c r="OAY44" s="40"/>
      <c r="OBB44" s="56"/>
      <c r="OBO44" s="133"/>
      <c r="OBQ44" s="133"/>
      <c r="OBR44" s="133"/>
      <c r="OBS44" s="133"/>
      <c r="OBT44" s="133"/>
      <c r="OBU44" s="133"/>
      <c r="OBV44" s="40"/>
      <c r="OBY44" s="56"/>
      <c r="OCL44" s="133"/>
      <c r="OCN44" s="133"/>
      <c r="OCO44" s="133"/>
      <c r="OCP44" s="133"/>
      <c r="OCQ44" s="133"/>
      <c r="OCR44" s="133"/>
      <c r="OCS44" s="40"/>
      <c r="OCV44" s="56"/>
      <c r="ODI44" s="133"/>
      <c r="ODK44" s="133"/>
      <c r="ODL44" s="133"/>
      <c r="ODM44" s="133"/>
      <c r="ODN44" s="133"/>
      <c r="ODO44" s="133"/>
      <c r="ODP44" s="40"/>
      <c r="ODS44" s="56"/>
      <c r="OEF44" s="133"/>
      <c r="OEH44" s="133"/>
      <c r="OEI44" s="133"/>
      <c r="OEJ44" s="133"/>
      <c r="OEK44" s="133"/>
      <c r="OEL44" s="133"/>
      <c r="OEM44" s="40"/>
      <c r="OEP44" s="56"/>
      <c r="OFC44" s="133"/>
      <c r="OFE44" s="133"/>
      <c r="OFF44" s="133"/>
      <c r="OFG44" s="133"/>
      <c r="OFH44" s="133"/>
      <c r="OFI44" s="133"/>
      <c r="OFJ44" s="40"/>
      <c r="OFM44" s="56"/>
      <c r="OFZ44" s="133"/>
      <c r="OGB44" s="133"/>
      <c r="OGC44" s="133"/>
      <c r="OGD44" s="133"/>
      <c r="OGE44" s="133"/>
      <c r="OGF44" s="133"/>
      <c r="OGG44" s="40"/>
      <c r="OGJ44" s="56"/>
      <c r="OGW44" s="133"/>
      <c r="OGY44" s="133"/>
      <c r="OGZ44" s="133"/>
      <c r="OHA44" s="133"/>
      <c r="OHB44" s="133"/>
      <c r="OHC44" s="133"/>
      <c r="OHD44" s="40"/>
      <c r="OHG44" s="56"/>
      <c r="OHT44" s="133"/>
      <c r="OHV44" s="133"/>
      <c r="OHW44" s="133"/>
      <c r="OHX44" s="133"/>
      <c r="OHY44" s="133"/>
      <c r="OHZ44" s="133"/>
      <c r="OIA44" s="40"/>
      <c r="OID44" s="56"/>
      <c r="OIQ44" s="133"/>
      <c r="OIS44" s="133"/>
      <c r="OIT44" s="133"/>
      <c r="OIU44" s="133"/>
      <c r="OIV44" s="133"/>
      <c r="OIW44" s="133"/>
      <c r="OIX44" s="40"/>
      <c r="OJA44" s="56"/>
      <c r="OJN44" s="133"/>
      <c r="OJP44" s="133"/>
      <c r="OJQ44" s="133"/>
      <c r="OJR44" s="133"/>
      <c r="OJS44" s="133"/>
      <c r="OJT44" s="133"/>
      <c r="OJU44" s="40"/>
      <c r="OJX44" s="56"/>
      <c r="OKK44" s="133"/>
      <c r="OKM44" s="133"/>
      <c r="OKN44" s="133"/>
      <c r="OKO44" s="133"/>
      <c r="OKP44" s="133"/>
      <c r="OKQ44" s="133"/>
      <c r="OKR44" s="40"/>
      <c r="OKU44" s="56"/>
      <c r="OLH44" s="133"/>
      <c r="OLJ44" s="133"/>
      <c r="OLK44" s="133"/>
      <c r="OLL44" s="133"/>
      <c r="OLM44" s="133"/>
      <c r="OLN44" s="133"/>
      <c r="OLO44" s="40"/>
      <c r="OLR44" s="56"/>
      <c r="OME44" s="133"/>
      <c r="OMG44" s="133"/>
      <c r="OMH44" s="133"/>
      <c r="OMI44" s="133"/>
      <c r="OMJ44" s="133"/>
      <c r="OMK44" s="133"/>
      <c r="OML44" s="40"/>
      <c r="OMO44" s="56"/>
      <c r="ONB44" s="133"/>
      <c r="OND44" s="133"/>
      <c r="ONE44" s="133"/>
      <c r="ONF44" s="133"/>
      <c r="ONG44" s="133"/>
      <c r="ONH44" s="133"/>
      <c r="ONI44" s="40"/>
      <c r="ONL44" s="56"/>
      <c r="ONY44" s="133"/>
      <c r="OOA44" s="133"/>
      <c r="OOB44" s="133"/>
      <c r="OOC44" s="133"/>
      <c r="OOD44" s="133"/>
      <c r="OOE44" s="133"/>
      <c r="OOF44" s="40"/>
      <c r="OOI44" s="56"/>
      <c r="OOV44" s="133"/>
      <c r="OOX44" s="133"/>
      <c r="OOY44" s="133"/>
      <c r="OOZ44" s="133"/>
      <c r="OPA44" s="133"/>
      <c r="OPB44" s="133"/>
      <c r="OPC44" s="40"/>
      <c r="OPF44" s="56"/>
      <c r="OPS44" s="133"/>
      <c r="OPU44" s="133"/>
      <c r="OPV44" s="133"/>
      <c r="OPW44" s="133"/>
      <c r="OPX44" s="133"/>
      <c r="OPY44" s="133"/>
      <c r="OPZ44" s="40"/>
      <c r="OQC44" s="56"/>
      <c r="OQP44" s="133"/>
      <c r="OQR44" s="133"/>
      <c r="OQS44" s="133"/>
      <c r="OQT44" s="133"/>
      <c r="OQU44" s="133"/>
      <c r="OQV44" s="133"/>
      <c r="OQW44" s="40"/>
      <c r="OQZ44" s="56"/>
      <c r="ORM44" s="133"/>
      <c r="ORO44" s="133"/>
      <c r="ORP44" s="133"/>
      <c r="ORQ44" s="133"/>
      <c r="ORR44" s="133"/>
      <c r="ORS44" s="133"/>
      <c r="ORT44" s="40"/>
      <c r="ORW44" s="56"/>
      <c r="OSJ44" s="133"/>
      <c r="OSL44" s="133"/>
      <c r="OSM44" s="133"/>
      <c r="OSN44" s="133"/>
      <c r="OSO44" s="133"/>
      <c r="OSP44" s="133"/>
      <c r="OSQ44" s="40"/>
      <c r="OST44" s="56"/>
      <c r="OTG44" s="133"/>
      <c r="OTI44" s="133"/>
      <c r="OTJ44" s="133"/>
      <c r="OTK44" s="133"/>
      <c r="OTL44" s="133"/>
      <c r="OTM44" s="133"/>
      <c r="OTN44" s="40"/>
      <c r="OTQ44" s="56"/>
      <c r="OUD44" s="133"/>
      <c r="OUF44" s="133"/>
      <c r="OUG44" s="133"/>
      <c r="OUH44" s="133"/>
      <c r="OUI44" s="133"/>
      <c r="OUJ44" s="133"/>
      <c r="OUK44" s="40"/>
      <c r="OUN44" s="56"/>
      <c r="OVA44" s="133"/>
      <c r="OVC44" s="133"/>
      <c r="OVD44" s="133"/>
      <c r="OVE44" s="133"/>
      <c r="OVF44" s="133"/>
      <c r="OVG44" s="133"/>
      <c r="OVH44" s="40"/>
      <c r="OVK44" s="56"/>
      <c r="OVX44" s="133"/>
      <c r="OVZ44" s="133"/>
      <c r="OWA44" s="133"/>
      <c r="OWB44" s="133"/>
      <c r="OWC44" s="133"/>
      <c r="OWD44" s="133"/>
      <c r="OWE44" s="40"/>
      <c r="OWH44" s="56"/>
      <c r="OWU44" s="133"/>
      <c r="OWW44" s="133"/>
      <c r="OWX44" s="133"/>
      <c r="OWY44" s="133"/>
      <c r="OWZ44" s="133"/>
      <c r="OXA44" s="133"/>
      <c r="OXB44" s="40"/>
      <c r="OXE44" s="56"/>
      <c r="OXR44" s="133"/>
      <c r="OXT44" s="133"/>
      <c r="OXU44" s="133"/>
      <c r="OXV44" s="133"/>
      <c r="OXW44" s="133"/>
      <c r="OXX44" s="133"/>
      <c r="OXY44" s="40"/>
      <c r="OYB44" s="56"/>
      <c r="OYO44" s="133"/>
      <c r="OYQ44" s="133"/>
      <c r="OYR44" s="133"/>
      <c r="OYS44" s="133"/>
      <c r="OYT44" s="133"/>
      <c r="OYU44" s="133"/>
      <c r="OYV44" s="40"/>
      <c r="OYY44" s="56"/>
      <c r="OZL44" s="133"/>
      <c r="OZN44" s="133"/>
      <c r="OZO44" s="133"/>
      <c r="OZP44" s="133"/>
      <c r="OZQ44" s="133"/>
      <c r="OZR44" s="133"/>
      <c r="OZS44" s="40"/>
      <c r="OZV44" s="56"/>
      <c r="PAI44" s="133"/>
      <c r="PAK44" s="133"/>
      <c r="PAL44" s="133"/>
      <c r="PAM44" s="133"/>
      <c r="PAN44" s="133"/>
      <c r="PAO44" s="133"/>
      <c r="PAP44" s="40"/>
      <c r="PAS44" s="56"/>
      <c r="PBF44" s="133"/>
      <c r="PBH44" s="133"/>
      <c r="PBI44" s="133"/>
      <c r="PBJ44" s="133"/>
      <c r="PBK44" s="133"/>
      <c r="PBL44" s="133"/>
      <c r="PBM44" s="40"/>
      <c r="PBP44" s="56"/>
      <c r="PCC44" s="133"/>
      <c r="PCE44" s="133"/>
      <c r="PCF44" s="133"/>
      <c r="PCG44" s="133"/>
      <c r="PCH44" s="133"/>
      <c r="PCI44" s="133"/>
      <c r="PCJ44" s="40"/>
      <c r="PCM44" s="56"/>
      <c r="PCZ44" s="133"/>
      <c r="PDB44" s="133"/>
      <c r="PDC44" s="133"/>
      <c r="PDD44" s="133"/>
      <c r="PDE44" s="133"/>
      <c r="PDF44" s="133"/>
      <c r="PDG44" s="40"/>
      <c r="PDJ44" s="56"/>
      <c r="PDW44" s="133"/>
      <c r="PDY44" s="133"/>
      <c r="PDZ44" s="133"/>
      <c r="PEA44" s="133"/>
      <c r="PEB44" s="133"/>
      <c r="PEC44" s="133"/>
      <c r="PED44" s="40"/>
      <c r="PEG44" s="56"/>
      <c r="PET44" s="133"/>
      <c r="PEV44" s="133"/>
      <c r="PEW44" s="133"/>
      <c r="PEX44" s="133"/>
      <c r="PEY44" s="133"/>
      <c r="PEZ44" s="133"/>
      <c r="PFA44" s="40"/>
      <c r="PFD44" s="56"/>
      <c r="PFQ44" s="133"/>
      <c r="PFS44" s="133"/>
      <c r="PFT44" s="133"/>
      <c r="PFU44" s="133"/>
      <c r="PFV44" s="133"/>
      <c r="PFW44" s="133"/>
      <c r="PFX44" s="40"/>
      <c r="PGA44" s="56"/>
      <c r="PGN44" s="133"/>
      <c r="PGP44" s="133"/>
      <c r="PGQ44" s="133"/>
      <c r="PGR44" s="133"/>
      <c r="PGS44" s="133"/>
      <c r="PGT44" s="133"/>
      <c r="PGU44" s="40"/>
      <c r="PGX44" s="56"/>
      <c r="PHK44" s="133"/>
      <c r="PHM44" s="133"/>
      <c r="PHN44" s="133"/>
      <c r="PHO44" s="133"/>
      <c r="PHP44" s="133"/>
      <c r="PHQ44" s="133"/>
      <c r="PHR44" s="40"/>
      <c r="PHU44" s="56"/>
      <c r="PIH44" s="133"/>
      <c r="PIJ44" s="133"/>
      <c r="PIK44" s="133"/>
      <c r="PIL44" s="133"/>
      <c r="PIM44" s="133"/>
      <c r="PIN44" s="133"/>
      <c r="PIO44" s="40"/>
      <c r="PIR44" s="56"/>
      <c r="PJE44" s="133"/>
      <c r="PJG44" s="133"/>
      <c r="PJH44" s="133"/>
      <c r="PJI44" s="133"/>
      <c r="PJJ44" s="133"/>
      <c r="PJK44" s="133"/>
      <c r="PJL44" s="40"/>
      <c r="PJO44" s="56"/>
      <c r="PKB44" s="133"/>
      <c r="PKD44" s="133"/>
      <c r="PKE44" s="133"/>
      <c r="PKF44" s="133"/>
      <c r="PKG44" s="133"/>
      <c r="PKH44" s="133"/>
      <c r="PKI44" s="40"/>
      <c r="PKL44" s="56"/>
      <c r="PKY44" s="133"/>
      <c r="PLA44" s="133"/>
      <c r="PLB44" s="133"/>
      <c r="PLC44" s="133"/>
      <c r="PLD44" s="133"/>
      <c r="PLE44" s="133"/>
      <c r="PLF44" s="40"/>
      <c r="PLI44" s="56"/>
      <c r="PLV44" s="133"/>
      <c r="PLX44" s="133"/>
      <c r="PLY44" s="133"/>
      <c r="PLZ44" s="133"/>
      <c r="PMA44" s="133"/>
      <c r="PMB44" s="133"/>
      <c r="PMC44" s="40"/>
      <c r="PMF44" s="56"/>
      <c r="PMS44" s="133"/>
      <c r="PMU44" s="133"/>
      <c r="PMV44" s="133"/>
      <c r="PMW44" s="133"/>
      <c r="PMX44" s="133"/>
      <c r="PMY44" s="133"/>
      <c r="PMZ44" s="40"/>
      <c r="PNC44" s="56"/>
      <c r="PNP44" s="133"/>
      <c r="PNR44" s="133"/>
      <c r="PNS44" s="133"/>
      <c r="PNT44" s="133"/>
      <c r="PNU44" s="133"/>
      <c r="PNV44" s="133"/>
      <c r="PNW44" s="40"/>
      <c r="PNZ44" s="56"/>
      <c r="POM44" s="133"/>
      <c r="POO44" s="133"/>
      <c r="POP44" s="133"/>
      <c r="POQ44" s="133"/>
      <c r="POR44" s="133"/>
      <c r="POS44" s="133"/>
      <c r="POT44" s="40"/>
      <c r="POW44" s="56"/>
      <c r="PPJ44" s="133"/>
      <c r="PPL44" s="133"/>
      <c r="PPM44" s="133"/>
      <c r="PPN44" s="133"/>
      <c r="PPO44" s="133"/>
      <c r="PPP44" s="133"/>
      <c r="PPQ44" s="40"/>
      <c r="PPT44" s="56"/>
      <c r="PQG44" s="133"/>
      <c r="PQI44" s="133"/>
      <c r="PQJ44" s="133"/>
      <c r="PQK44" s="133"/>
      <c r="PQL44" s="133"/>
      <c r="PQM44" s="133"/>
      <c r="PQN44" s="40"/>
      <c r="PQQ44" s="56"/>
      <c r="PRD44" s="133"/>
      <c r="PRF44" s="133"/>
      <c r="PRG44" s="133"/>
      <c r="PRH44" s="133"/>
      <c r="PRI44" s="133"/>
      <c r="PRJ44" s="133"/>
      <c r="PRK44" s="40"/>
      <c r="PRN44" s="56"/>
      <c r="PSA44" s="133"/>
      <c r="PSC44" s="133"/>
      <c r="PSD44" s="133"/>
      <c r="PSE44" s="133"/>
      <c r="PSF44" s="133"/>
      <c r="PSG44" s="133"/>
      <c r="PSH44" s="40"/>
      <c r="PSK44" s="56"/>
      <c r="PSX44" s="133"/>
      <c r="PSZ44" s="133"/>
      <c r="PTA44" s="133"/>
      <c r="PTB44" s="133"/>
      <c r="PTC44" s="133"/>
      <c r="PTD44" s="133"/>
      <c r="PTE44" s="40"/>
      <c r="PTH44" s="56"/>
      <c r="PTU44" s="133"/>
      <c r="PTW44" s="133"/>
      <c r="PTX44" s="133"/>
      <c r="PTY44" s="133"/>
      <c r="PTZ44" s="133"/>
      <c r="PUA44" s="133"/>
      <c r="PUB44" s="40"/>
      <c r="PUE44" s="56"/>
      <c r="PUR44" s="133"/>
      <c r="PUT44" s="133"/>
      <c r="PUU44" s="133"/>
      <c r="PUV44" s="133"/>
      <c r="PUW44" s="133"/>
      <c r="PUX44" s="133"/>
      <c r="PUY44" s="40"/>
      <c r="PVB44" s="56"/>
      <c r="PVO44" s="133"/>
      <c r="PVQ44" s="133"/>
      <c r="PVR44" s="133"/>
      <c r="PVS44" s="133"/>
      <c r="PVT44" s="133"/>
      <c r="PVU44" s="133"/>
      <c r="PVV44" s="40"/>
      <c r="PVY44" s="56"/>
      <c r="PWL44" s="133"/>
      <c r="PWN44" s="133"/>
      <c r="PWO44" s="133"/>
      <c r="PWP44" s="133"/>
      <c r="PWQ44" s="133"/>
      <c r="PWR44" s="133"/>
      <c r="PWS44" s="40"/>
      <c r="PWV44" s="56"/>
      <c r="PXI44" s="133"/>
      <c r="PXK44" s="133"/>
      <c r="PXL44" s="133"/>
      <c r="PXM44" s="133"/>
      <c r="PXN44" s="133"/>
      <c r="PXO44" s="133"/>
      <c r="PXP44" s="40"/>
      <c r="PXS44" s="56"/>
      <c r="PYF44" s="133"/>
      <c r="PYH44" s="133"/>
      <c r="PYI44" s="133"/>
      <c r="PYJ44" s="133"/>
      <c r="PYK44" s="133"/>
      <c r="PYL44" s="133"/>
      <c r="PYM44" s="40"/>
      <c r="PYP44" s="56"/>
      <c r="PZC44" s="133"/>
      <c r="PZE44" s="133"/>
      <c r="PZF44" s="133"/>
      <c r="PZG44" s="133"/>
      <c r="PZH44" s="133"/>
      <c r="PZI44" s="133"/>
      <c r="PZJ44" s="40"/>
      <c r="PZM44" s="56"/>
      <c r="PZZ44" s="133"/>
      <c r="QAB44" s="133"/>
      <c r="QAC44" s="133"/>
      <c r="QAD44" s="133"/>
      <c r="QAE44" s="133"/>
      <c r="QAF44" s="133"/>
      <c r="QAG44" s="40"/>
      <c r="QAJ44" s="56"/>
      <c r="QAW44" s="133"/>
      <c r="QAY44" s="133"/>
      <c r="QAZ44" s="133"/>
      <c r="QBA44" s="133"/>
      <c r="QBB44" s="133"/>
      <c r="QBC44" s="133"/>
      <c r="QBD44" s="40"/>
      <c r="QBG44" s="56"/>
      <c r="QBT44" s="133"/>
      <c r="QBV44" s="133"/>
      <c r="QBW44" s="133"/>
      <c r="QBX44" s="133"/>
      <c r="QBY44" s="133"/>
      <c r="QBZ44" s="133"/>
      <c r="QCA44" s="40"/>
      <c r="QCD44" s="56"/>
      <c r="QCQ44" s="133"/>
      <c r="QCS44" s="133"/>
      <c r="QCT44" s="133"/>
      <c r="QCU44" s="133"/>
      <c r="QCV44" s="133"/>
      <c r="QCW44" s="133"/>
      <c r="QCX44" s="40"/>
      <c r="QDA44" s="56"/>
      <c r="QDN44" s="133"/>
      <c r="QDP44" s="133"/>
      <c r="QDQ44" s="133"/>
      <c r="QDR44" s="133"/>
      <c r="QDS44" s="133"/>
      <c r="QDT44" s="133"/>
      <c r="QDU44" s="40"/>
      <c r="QDX44" s="56"/>
      <c r="QEK44" s="133"/>
      <c r="QEM44" s="133"/>
      <c r="QEN44" s="133"/>
      <c r="QEO44" s="133"/>
      <c r="QEP44" s="133"/>
      <c r="QEQ44" s="133"/>
      <c r="QER44" s="40"/>
      <c r="QEU44" s="56"/>
      <c r="QFH44" s="133"/>
      <c r="QFJ44" s="133"/>
      <c r="QFK44" s="133"/>
      <c r="QFL44" s="133"/>
      <c r="QFM44" s="133"/>
      <c r="QFN44" s="133"/>
      <c r="QFO44" s="40"/>
      <c r="QFR44" s="56"/>
      <c r="QGE44" s="133"/>
      <c r="QGG44" s="133"/>
      <c r="QGH44" s="133"/>
      <c r="QGI44" s="133"/>
      <c r="QGJ44" s="133"/>
      <c r="QGK44" s="133"/>
      <c r="QGL44" s="40"/>
      <c r="QGO44" s="56"/>
      <c r="QHB44" s="133"/>
      <c r="QHD44" s="133"/>
      <c r="QHE44" s="133"/>
      <c r="QHF44" s="133"/>
      <c r="QHG44" s="133"/>
      <c r="QHH44" s="133"/>
      <c r="QHI44" s="40"/>
      <c r="QHL44" s="56"/>
      <c r="QHY44" s="133"/>
      <c r="QIA44" s="133"/>
      <c r="QIB44" s="133"/>
      <c r="QIC44" s="133"/>
      <c r="QID44" s="133"/>
      <c r="QIE44" s="133"/>
      <c r="QIF44" s="40"/>
      <c r="QII44" s="56"/>
      <c r="QIV44" s="133"/>
      <c r="QIX44" s="133"/>
      <c r="QIY44" s="133"/>
      <c r="QIZ44" s="133"/>
      <c r="QJA44" s="133"/>
      <c r="QJB44" s="133"/>
      <c r="QJC44" s="40"/>
      <c r="QJF44" s="56"/>
      <c r="QJS44" s="133"/>
      <c r="QJU44" s="133"/>
      <c r="QJV44" s="133"/>
      <c r="QJW44" s="133"/>
      <c r="QJX44" s="133"/>
      <c r="QJY44" s="133"/>
      <c r="QJZ44" s="40"/>
      <c r="QKC44" s="56"/>
      <c r="QKP44" s="133"/>
      <c r="QKR44" s="133"/>
      <c r="QKS44" s="133"/>
      <c r="QKT44" s="133"/>
      <c r="QKU44" s="133"/>
      <c r="QKV44" s="133"/>
      <c r="QKW44" s="40"/>
      <c r="QKZ44" s="56"/>
      <c r="QLM44" s="133"/>
      <c r="QLO44" s="133"/>
      <c r="QLP44" s="133"/>
      <c r="QLQ44" s="133"/>
      <c r="QLR44" s="133"/>
      <c r="QLS44" s="133"/>
      <c r="QLT44" s="40"/>
      <c r="QLW44" s="56"/>
      <c r="QMJ44" s="133"/>
      <c r="QML44" s="133"/>
      <c r="QMM44" s="133"/>
      <c r="QMN44" s="133"/>
      <c r="QMO44" s="133"/>
      <c r="QMP44" s="133"/>
      <c r="QMQ44" s="40"/>
      <c r="QMT44" s="56"/>
      <c r="QNG44" s="133"/>
      <c r="QNI44" s="133"/>
      <c r="QNJ44" s="133"/>
      <c r="QNK44" s="133"/>
      <c r="QNL44" s="133"/>
      <c r="QNM44" s="133"/>
      <c r="QNN44" s="40"/>
      <c r="QNQ44" s="56"/>
      <c r="QOD44" s="133"/>
      <c r="QOF44" s="133"/>
      <c r="QOG44" s="133"/>
      <c r="QOH44" s="133"/>
      <c r="QOI44" s="133"/>
      <c r="QOJ44" s="133"/>
      <c r="QOK44" s="40"/>
      <c r="QON44" s="56"/>
      <c r="QPA44" s="133"/>
      <c r="QPC44" s="133"/>
      <c r="QPD44" s="133"/>
      <c r="QPE44" s="133"/>
      <c r="QPF44" s="133"/>
      <c r="QPG44" s="133"/>
      <c r="QPH44" s="40"/>
      <c r="QPK44" s="56"/>
      <c r="QPX44" s="133"/>
      <c r="QPZ44" s="133"/>
      <c r="QQA44" s="133"/>
      <c r="QQB44" s="133"/>
      <c r="QQC44" s="133"/>
      <c r="QQD44" s="133"/>
      <c r="QQE44" s="40"/>
      <c r="QQH44" s="56"/>
      <c r="QQU44" s="133"/>
      <c r="QQW44" s="133"/>
      <c r="QQX44" s="133"/>
      <c r="QQY44" s="133"/>
      <c r="QQZ44" s="133"/>
      <c r="QRA44" s="133"/>
      <c r="QRB44" s="40"/>
      <c r="QRE44" s="56"/>
      <c r="QRR44" s="133"/>
      <c r="QRT44" s="133"/>
      <c r="QRU44" s="133"/>
      <c r="QRV44" s="133"/>
      <c r="QRW44" s="133"/>
      <c r="QRX44" s="133"/>
      <c r="QRY44" s="40"/>
      <c r="QSB44" s="56"/>
      <c r="QSO44" s="133"/>
      <c r="QSQ44" s="133"/>
      <c r="QSR44" s="133"/>
      <c r="QSS44" s="133"/>
      <c r="QST44" s="133"/>
      <c r="QSU44" s="133"/>
      <c r="QSV44" s="40"/>
      <c r="QSY44" s="56"/>
      <c r="QTL44" s="133"/>
      <c r="QTN44" s="133"/>
      <c r="QTO44" s="133"/>
      <c r="QTP44" s="133"/>
      <c r="QTQ44" s="133"/>
      <c r="QTR44" s="133"/>
      <c r="QTS44" s="40"/>
      <c r="QTV44" s="56"/>
      <c r="QUI44" s="133"/>
      <c r="QUK44" s="133"/>
      <c r="QUL44" s="133"/>
      <c r="QUM44" s="133"/>
      <c r="QUN44" s="133"/>
      <c r="QUO44" s="133"/>
      <c r="QUP44" s="40"/>
      <c r="QUS44" s="56"/>
      <c r="QVF44" s="133"/>
      <c r="QVH44" s="133"/>
      <c r="QVI44" s="133"/>
      <c r="QVJ44" s="133"/>
      <c r="QVK44" s="133"/>
      <c r="QVL44" s="133"/>
      <c r="QVM44" s="40"/>
      <c r="QVP44" s="56"/>
      <c r="QWC44" s="133"/>
      <c r="QWE44" s="133"/>
      <c r="QWF44" s="133"/>
      <c r="QWG44" s="133"/>
      <c r="QWH44" s="133"/>
      <c r="QWI44" s="133"/>
      <c r="QWJ44" s="40"/>
      <c r="QWM44" s="56"/>
      <c r="QWZ44" s="133"/>
      <c r="QXB44" s="133"/>
      <c r="QXC44" s="133"/>
      <c r="QXD44" s="133"/>
      <c r="QXE44" s="133"/>
      <c r="QXF44" s="133"/>
      <c r="QXG44" s="40"/>
      <c r="QXJ44" s="56"/>
      <c r="QXW44" s="133"/>
      <c r="QXY44" s="133"/>
      <c r="QXZ44" s="133"/>
      <c r="QYA44" s="133"/>
      <c r="QYB44" s="133"/>
      <c r="QYC44" s="133"/>
      <c r="QYD44" s="40"/>
      <c r="QYG44" s="56"/>
      <c r="QYT44" s="133"/>
      <c r="QYV44" s="133"/>
      <c r="QYW44" s="133"/>
      <c r="QYX44" s="133"/>
      <c r="QYY44" s="133"/>
      <c r="QYZ44" s="133"/>
      <c r="QZA44" s="40"/>
      <c r="QZD44" s="56"/>
      <c r="QZQ44" s="133"/>
      <c r="QZS44" s="133"/>
      <c r="QZT44" s="133"/>
      <c r="QZU44" s="133"/>
      <c r="QZV44" s="133"/>
      <c r="QZW44" s="133"/>
      <c r="QZX44" s="40"/>
      <c r="RAA44" s="56"/>
      <c r="RAN44" s="133"/>
      <c r="RAP44" s="133"/>
      <c r="RAQ44" s="133"/>
      <c r="RAR44" s="133"/>
      <c r="RAS44" s="133"/>
      <c r="RAT44" s="133"/>
      <c r="RAU44" s="40"/>
      <c r="RAX44" s="56"/>
      <c r="RBK44" s="133"/>
      <c r="RBM44" s="133"/>
      <c r="RBN44" s="133"/>
      <c r="RBO44" s="133"/>
      <c r="RBP44" s="133"/>
      <c r="RBQ44" s="133"/>
      <c r="RBR44" s="40"/>
      <c r="RBU44" s="56"/>
      <c r="RCH44" s="133"/>
      <c r="RCJ44" s="133"/>
      <c r="RCK44" s="133"/>
      <c r="RCL44" s="133"/>
      <c r="RCM44" s="133"/>
      <c r="RCN44" s="133"/>
      <c r="RCO44" s="40"/>
      <c r="RCR44" s="56"/>
      <c r="RDE44" s="133"/>
      <c r="RDG44" s="133"/>
      <c r="RDH44" s="133"/>
      <c r="RDI44" s="133"/>
      <c r="RDJ44" s="133"/>
      <c r="RDK44" s="133"/>
      <c r="RDL44" s="40"/>
      <c r="RDO44" s="56"/>
      <c r="REB44" s="133"/>
      <c r="RED44" s="133"/>
      <c r="REE44" s="133"/>
      <c r="REF44" s="133"/>
      <c r="REG44" s="133"/>
      <c r="REH44" s="133"/>
      <c r="REI44" s="40"/>
      <c r="REL44" s="56"/>
      <c r="REY44" s="133"/>
      <c r="RFA44" s="133"/>
      <c r="RFB44" s="133"/>
      <c r="RFC44" s="133"/>
      <c r="RFD44" s="133"/>
      <c r="RFE44" s="133"/>
      <c r="RFF44" s="40"/>
      <c r="RFI44" s="56"/>
      <c r="RFV44" s="133"/>
      <c r="RFX44" s="133"/>
      <c r="RFY44" s="133"/>
      <c r="RFZ44" s="133"/>
      <c r="RGA44" s="133"/>
      <c r="RGB44" s="133"/>
      <c r="RGC44" s="40"/>
      <c r="RGF44" s="56"/>
      <c r="RGS44" s="133"/>
      <c r="RGU44" s="133"/>
      <c r="RGV44" s="133"/>
      <c r="RGW44" s="133"/>
      <c r="RGX44" s="133"/>
      <c r="RGY44" s="133"/>
      <c r="RGZ44" s="40"/>
      <c r="RHC44" s="56"/>
      <c r="RHP44" s="133"/>
      <c r="RHR44" s="133"/>
      <c r="RHS44" s="133"/>
      <c r="RHT44" s="133"/>
      <c r="RHU44" s="133"/>
      <c r="RHV44" s="133"/>
      <c r="RHW44" s="40"/>
      <c r="RHZ44" s="56"/>
      <c r="RIM44" s="133"/>
      <c r="RIO44" s="133"/>
      <c r="RIP44" s="133"/>
      <c r="RIQ44" s="133"/>
      <c r="RIR44" s="133"/>
      <c r="RIS44" s="133"/>
      <c r="RIT44" s="40"/>
      <c r="RIW44" s="56"/>
      <c r="RJJ44" s="133"/>
      <c r="RJL44" s="133"/>
      <c r="RJM44" s="133"/>
      <c r="RJN44" s="133"/>
      <c r="RJO44" s="133"/>
      <c r="RJP44" s="133"/>
      <c r="RJQ44" s="40"/>
      <c r="RJT44" s="56"/>
      <c r="RKG44" s="133"/>
      <c r="RKI44" s="133"/>
      <c r="RKJ44" s="133"/>
      <c r="RKK44" s="133"/>
      <c r="RKL44" s="133"/>
      <c r="RKM44" s="133"/>
      <c r="RKN44" s="40"/>
      <c r="RKQ44" s="56"/>
      <c r="RLD44" s="133"/>
      <c r="RLF44" s="133"/>
      <c r="RLG44" s="133"/>
      <c r="RLH44" s="133"/>
      <c r="RLI44" s="133"/>
      <c r="RLJ44" s="133"/>
      <c r="RLK44" s="40"/>
      <c r="RLN44" s="56"/>
      <c r="RMA44" s="133"/>
      <c r="RMC44" s="133"/>
      <c r="RMD44" s="133"/>
      <c r="RME44" s="133"/>
      <c r="RMF44" s="133"/>
      <c r="RMG44" s="133"/>
      <c r="RMH44" s="40"/>
      <c r="RMK44" s="56"/>
      <c r="RMX44" s="133"/>
      <c r="RMZ44" s="133"/>
      <c r="RNA44" s="133"/>
      <c r="RNB44" s="133"/>
      <c r="RNC44" s="133"/>
      <c r="RND44" s="133"/>
      <c r="RNE44" s="40"/>
      <c r="RNH44" s="56"/>
      <c r="RNU44" s="133"/>
      <c r="RNW44" s="133"/>
      <c r="RNX44" s="133"/>
      <c r="RNY44" s="133"/>
      <c r="RNZ44" s="133"/>
      <c r="ROA44" s="133"/>
      <c r="ROB44" s="40"/>
      <c r="ROE44" s="56"/>
      <c r="ROR44" s="133"/>
      <c r="ROT44" s="133"/>
      <c r="ROU44" s="133"/>
      <c r="ROV44" s="133"/>
      <c r="ROW44" s="133"/>
      <c r="ROX44" s="133"/>
      <c r="ROY44" s="40"/>
      <c r="RPB44" s="56"/>
      <c r="RPO44" s="133"/>
      <c r="RPQ44" s="133"/>
      <c r="RPR44" s="133"/>
      <c r="RPS44" s="133"/>
      <c r="RPT44" s="133"/>
      <c r="RPU44" s="133"/>
      <c r="RPV44" s="40"/>
      <c r="RPY44" s="56"/>
      <c r="RQL44" s="133"/>
      <c r="RQN44" s="133"/>
      <c r="RQO44" s="133"/>
      <c r="RQP44" s="133"/>
      <c r="RQQ44" s="133"/>
      <c r="RQR44" s="133"/>
      <c r="RQS44" s="40"/>
      <c r="RQV44" s="56"/>
      <c r="RRI44" s="133"/>
      <c r="RRK44" s="133"/>
      <c r="RRL44" s="133"/>
      <c r="RRM44" s="133"/>
      <c r="RRN44" s="133"/>
      <c r="RRO44" s="133"/>
      <c r="RRP44" s="40"/>
      <c r="RRS44" s="56"/>
      <c r="RSF44" s="133"/>
      <c r="RSH44" s="133"/>
      <c r="RSI44" s="133"/>
      <c r="RSJ44" s="133"/>
      <c r="RSK44" s="133"/>
      <c r="RSL44" s="133"/>
      <c r="RSM44" s="40"/>
      <c r="RSP44" s="56"/>
      <c r="RTC44" s="133"/>
      <c r="RTE44" s="133"/>
      <c r="RTF44" s="133"/>
      <c r="RTG44" s="133"/>
      <c r="RTH44" s="133"/>
      <c r="RTI44" s="133"/>
      <c r="RTJ44" s="40"/>
      <c r="RTM44" s="56"/>
      <c r="RTZ44" s="133"/>
      <c r="RUB44" s="133"/>
      <c r="RUC44" s="133"/>
      <c r="RUD44" s="133"/>
      <c r="RUE44" s="133"/>
      <c r="RUF44" s="133"/>
      <c r="RUG44" s="40"/>
      <c r="RUJ44" s="56"/>
      <c r="RUW44" s="133"/>
      <c r="RUY44" s="133"/>
      <c r="RUZ44" s="133"/>
      <c r="RVA44" s="133"/>
      <c r="RVB44" s="133"/>
      <c r="RVC44" s="133"/>
      <c r="RVD44" s="40"/>
      <c r="RVG44" s="56"/>
      <c r="RVT44" s="133"/>
      <c r="RVV44" s="133"/>
      <c r="RVW44" s="133"/>
      <c r="RVX44" s="133"/>
      <c r="RVY44" s="133"/>
      <c r="RVZ44" s="133"/>
      <c r="RWA44" s="40"/>
      <c r="RWD44" s="56"/>
      <c r="RWQ44" s="133"/>
      <c r="RWS44" s="133"/>
      <c r="RWT44" s="133"/>
      <c r="RWU44" s="133"/>
      <c r="RWV44" s="133"/>
      <c r="RWW44" s="133"/>
      <c r="RWX44" s="40"/>
      <c r="RXA44" s="56"/>
      <c r="RXN44" s="133"/>
      <c r="RXP44" s="133"/>
      <c r="RXQ44" s="133"/>
      <c r="RXR44" s="133"/>
      <c r="RXS44" s="133"/>
      <c r="RXT44" s="133"/>
      <c r="RXU44" s="40"/>
      <c r="RXX44" s="56"/>
      <c r="RYK44" s="133"/>
      <c r="RYM44" s="133"/>
      <c r="RYN44" s="133"/>
      <c r="RYO44" s="133"/>
      <c r="RYP44" s="133"/>
      <c r="RYQ44" s="133"/>
      <c r="RYR44" s="40"/>
      <c r="RYU44" s="56"/>
      <c r="RZH44" s="133"/>
      <c r="RZJ44" s="133"/>
      <c r="RZK44" s="133"/>
      <c r="RZL44" s="133"/>
      <c r="RZM44" s="133"/>
      <c r="RZN44" s="133"/>
      <c r="RZO44" s="40"/>
      <c r="RZR44" s="56"/>
      <c r="SAE44" s="133"/>
      <c r="SAG44" s="133"/>
      <c r="SAH44" s="133"/>
      <c r="SAI44" s="133"/>
      <c r="SAJ44" s="133"/>
      <c r="SAK44" s="133"/>
      <c r="SAL44" s="40"/>
      <c r="SAO44" s="56"/>
      <c r="SBB44" s="133"/>
      <c r="SBD44" s="133"/>
      <c r="SBE44" s="133"/>
      <c r="SBF44" s="133"/>
      <c r="SBG44" s="133"/>
      <c r="SBH44" s="133"/>
      <c r="SBI44" s="40"/>
      <c r="SBL44" s="56"/>
      <c r="SBY44" s="133"/>
      <c r="SCA44" s="133"/>
      <c r="SCB44" s="133"/>
      <c r="SCC44" s="133"/>
      <c r="SCD44" s="133"/>
      <c r="SCE44" s="133"/>
      <c r="SCF44" s="40"/>
      <c r="SCI44" s="56"/>
      <c r="SCV44" s="133"/>
      <c r="SCX44" s="133"/>
      <c r="SCY44" s="133"/>
      <c r="SCZ44" s="133"/>
      <c r="SDA44" s="133"/>
      <c r="SDB44" s="133"/>
      <c r="SDC44" s="40"/>
      <c r="SDF44" s="56"/>
      <c r="SDS44" s="133"/>
      <c r="SDU44" s="133"/>
      <c r="SDV44" s="133"/>
      <c r="SDW44" s="133"/>
      <c r="SDX44" s="133"/>
      <c r="SDY44" s="133"/>
      <c r="SDZ44" s="40"/>
      <c r="SEC44" s="56"/>
      <c r="SEP44" s="133"/>
      <c r="SER44" s="133"/>
      <c r="SES44" s="133"/>
      <c r="SET44" s="133"/>
      <c r="SEU44" s="133"/>
      <c r="SEV44" s="133"/>
      <c r="SEW44" s="40"/>
      <c r="SEZ44" s="56"/>
      <c r="SFM44" s="133"/>
      <c r="SFO44" s="133"/>
      <c r="SFP44" s="133"/>
      <c r="SFQ44" s="133"/>
      <c r="SFR44" s="133"/>
      <c r="SFS44" s="133"/>
      <c r="SFT44" s="40"/>
      <c r="SFW44" s="56"/>
      <c r="SGJ44" s="133"/>
      <c r="SGL44" s="133"/>
      <c r="SGM44" s="133"/>
      <c r="SGN44" s="133"/>
      <c r="SGO44" s="133"/>
      <c r="SGP44" s="133"/>
      <c r="SGQ44" s="40"/>
      <c r="SGT44" s="56"/>
      <c r="SHG44" s="133"/>
      <c r="SHI44" s="133"/>
      <c r="SHJ44" s="133"/>
      <c r="SHK44" s="133"/>
      <c r="SHL44" s="133"/>
      <c r="SHM44" s="133"/>
      <c r="SHN44" s="40"/>
      <c r="SHQ44" s="56"/>
      <c r="SID44" s="133"/>
      <c r="SIF44" s="133"/>
      <c r="SIG44" s="133"/>
      <c r="SIH44" s="133"/>
      <c r="SII44" s="133"/>
      <c r="SIJ44" s="133"/>
      <c r="SIK44" s="40"/>
      <c r="SIN44" s="56"/>
      <c r="SJA44" s="133"/>
      <c r="SJC44" s="133"/>
      <c r="SJD44" s="133"/>
      <c r="SJE44" s="133"/>
      <c r="SJF44" s="133"/>
      <c r="SJG44" s="133"/>
      <c r="SJH44" s="40"/>
      <c r="SJK44" s="56"/>
      <c r="SJX44" s="133"/>
      <c r="SJZ44" s="133"/>
      <c r="SKA44" s="133"/>
      <c r="SKB44" s="133"/>
      <c r="SKC44" s="133"/>
      <c r="SKD44" s="133"/>
      <c r="SKE44" s="40"/>
      <c r="SKH44" s="56"/>
      <c r="SKU44" s="133"/>
      <c r="SKW44" s="133"/>
      <c r="SKX44" s="133"/>
      <c r="SKY44" s="133"/>
      <c r="SKZ44" s="133"/>
      <c r="SLA44" s="133"/>
      <c r="SLB44" s="40"/>
      <c r="SLE44" s="56"/>
      <c r="SLR44" s="133"/>
      <c r="SLT44" s="133"/>
      <c r="SLU44" s="133"/>
      <c r="SLV44" s="133"/>
      <c r="SLW44" s="133"/>
      <c r="SLX44" s="133"/>
      <c r="SLY44" s="40"/>
      <c r="SMB44" s="56"/>
      <c r="SMO44" s="133"/>
      <c r="SMQ44" s="133"/>
      <c r="SMR44" s="133"/>
      <c r="SMS44" s="133"/>
      <c r="SMT44" s="133"/>
      <c r="SMU44" s="133"/>
      <c r="SMV44" s="40"/>
      <c r="SMY44" s="56"/>
      <c r="SNL44" s="133"/>
      <c r="SNN44" s="133"/>
      <c r="SNO44" s="133"/>
      <c r="SNP44" s="133"/>
      <c r="SNQ44" s="133"/>
      <c r="SNR44" s="133"/>
      <c r="SNS44" s="40"/>
      <c r="SNV44" s="56"/>
      <c r="SOI44" s="133"/>
      <c r="SOK44" s="133"/>
      <c r="SOL44" s="133"/>
      <c r="SOM44" s="133"/>
      <c r="SON44" s="133"/>
      <c r="SOO44" s="133"/>
      <c r="SOP44" s="40"/>
      <c r="SOS44" s="56"/>
      <c r="SPF44" s="133"/>
      <c r="SPH44" s="133"/>
      <c r="SPI44" s="133"/>
      <c r="SPJ44" s="133"/>
      <c r="SPK44" s="133"/>
      <c r="SPL44" s="133"/>
      <c r="SPM44" s="40"/>
      <c r="SPP44" s="56"/>
      <c r="SQC44" s="133"/>
      <c r="SQE44" s="133"/>
      <c r="SQF44" s="133"/>
      <c r="SQG44" s="133"/>
      <c r="SQH44" s="133"/>
      <c r="SQI44" s="133"/>
      <c r="SQJ44" s="40"/>
      <c r="SQM44" s="56"/>
      <c r="SQZ44" s="133"/>
      <c r="SRB44" s="133"/>
      <c r="SRC44" s="133"/>
      <c r="SRD44" s="133"/>
      <c r="SRE44" s="133"/>
      <c r="SRF44" s="133"/>
      <c r="SRG44" s="40"/>
      <c r="SRJ44" s="56"/>
      <c r="SRW44" s="133"/>
      <c r="SRY44" s="133"/>
      <c r="SRZ44" s="133"/>
      <c r="SSA44" s="133"/>
      <c r="SSB44" s="133"/>
      <c r="SSC44" s="133"/>
      <c r="SSD44" s="40"/>
      <c r="SSG44" s="56"/>
      <c r="SST44" s="133"/>
      <c r="SSV44" s="133"/>
      <c r="SSW44" s="133"/>
      <c r="SSX44" s="133"/>
      <c r="SSY44" s="133"/>
      <c r="SSZ44" s="133"/>
      <c r="STA44" s="40"/>
      <c r="STD44" s="56"/>
      <c r="STQ44" s="133"/>
      <c r="STS44" s="133"/>
      <c r="STT44" s="133"/>
      <c r="STU44" s="133"/>
      <c r="STV44" s="133"/>
      <c r="STW44" s="133"/>
      <c r="STX44" s="40"/>
      <c r="SUA44" s="56"/>
      <c r="SUN44" s="133"/>
      <c r="SUP44" s="133"/>
      <c r="SUQ44" s="133"/>
      <c r="SUR44" s="133"/>
      <c r="SUS44" s="133"/>
      <c r="SUT44" s="133"/>
      <c r="SUU44" s="40"/>
      <c r="SUX44" s="56"/>
      <c r="SVK44" s="133"/>
      <c r="SVM44" s="133"/>
      <c r="SVN44" s="133"/>
      <c r="SVO44" s="133"/>
      <c r="SVP44" s="133"/>
      <c r="SVQ44" s="133"/>
      <c r="SVR44" s="40"/>
      <c r="SVU44" s="56"/>
      <c r="SWH44" s="133"/>
      <c r="SWJ44" s="133"/>
      <c r="SWK44" s="133"/>
      <c r="SWL44" s="133"/>
      <c r="SWM44" s="133"/>
      <c r="SWN44" s="133"/>
      <c r="SWO44" s="40"/>
      <c r="SWR44" s="56"/>
      <c r="SXE44" s="133"/>
      <c r="SXG44" s="133"/>
      <c r="SXH44" s="133"/>
      <c r="SXI44" s="133"/>
      <c r="SXJ44" s="133"/>
      <c r="SXK44" s="133"/>
      <c r="SXL44" s="40"/>
      <c r="SXO44" s="56"/>
      <c r="SYB44" s="133"/>
      <c r="SYD44" s="133"/>
      <c r="SYE44" s="133"/>
      <c r="SYF44" s="133"/>
      <c r="SYG44" s="133"/>
      <c r="SYH44" s="133"/>
      <c r="SYI44" s="40"/>
      <c r="SYL44" s="56"/>
      <c r="SYY44" s="133"/>
      <c r="SZA44" s="133"/>
      <c r="SZB44" s="133"/>
      <c r="SZC44" s="133"/>
      <c r="SZD44" s="133"/>
      <c r="SZE44" s="133"/>
      <c r="SZF44" s="40"/>
      <c r="SZI44" s="56"/>
      <c r="SZV44" s="133"/>
      <c r="SZX44" s="133"/>
      <c r="SZY44" s="133"/>
      <c r="SZZ44" s="133"/>
      <c r="TAA44" s="133"/>
      <c r="TAB44" s="133"/>
      <c r="TAC44" s="40"/>
      <c r="TAF44" s="56"/>
      <c r="TAS44" s="133"/>
      <c r="TAU44" s="133"/>
      <c r="TAV44" s="133"/>
      <c r="TAW44" s="133"/>
      <c r="TAX44" s="133"/>
      <c r="TAY44" s="133"/>
      <c r="TAZ44" s="40"/>
      <c r="TBC44" s="56"/>
      <c r="TBP44" s="133"/>
      <c r="TBR44" s="133"/>
      <c r="TBS44" s="133"/>
      <c r="TBT44" s="133"/>
      <c r="TBU44" s="133"/>
      <c r="TBV44" s="133"/>
      <c r="TBW44" s="40"/>
      <c r="TBZ44" s="56"/>
      <c r="TCM44" s="133"/>
      <c r="TCO44" s="133"/>
      <c r="TCP44" s="133"/>
      <c r="TCQ44" s="133"/>
      <c r="TCR44" s="133"/>
      <c r="TCS44" s="133"/>
      <c r="TCT44" s="40"/>
      <c r="TCW44" s="56"/>
      <c r="TDJ44" s="133"/>
      <c r="TDL44" s="133"/>
      <c r="TDM44" s="133"/>
      <c r="TDN44" s="133"/>
      <c r="TDO44" s="133"/>
      <c r="TDP44" s="133"/>
      <c r="TDQ44" s="40"/>
      <c r="TDT44" s="56"/>
      <c r="TEG44" s="133"/>
      <c r="TEI44" s="133"/>
      <c r="TEJ44" s="133"/>
      <c r="TEK44" s="133"/>
      <c r="TEL44" s="133"/>
      <c r="TEM44" s="133"/>
      <c r="TEN44" s="40"/>
      <c r="TEQ44" s="56"/>
      <c r="TFD44" s="133"/>
      <c r="TFF44" s="133"/>
      <c r="TFG44" s="133"/>
      <c r="TFH44" s="133"/>
      <c r="TFI44" s="133"/>
      <c r="TFJ44" s="133"/>
      <c r="TFK44" s="40"/>
      <c r="TFN44" s="56"/>
      <c r="TGA44" s="133"/>
      <c r="TGC44" s="133"/>
      <c r="TGD44" s="133"/>
      <c r="TGE44" s="133"/>
      <c r="TGF44" s="133"/>
      <c r="TGG44" s="133"/>
      <c r="TGH44" s="40"/>
      <c r="TGK44" s="56"/>
      <c r="TGX44" s="133"/>
      <c r="TGZ44" s="133"/>
      <c r="THA44" s="133"/>
      <c r="THB44" s="133"/>
      <c r="THC44" s="133"/>
      <c r="THD44" s="133"/>
      <c r="THE44" s="40"/>
      <c r="THH44" s="56"/>
      <c r="THU44" s="133"/>
      <c r="THW44" s="133"/>
      <c r="THX44" s="133"/>
      <c r="THY44" s="133"/>
      <c r="THZ44" s="133"/>
      <c r="TIA44" s="133"/>
      <c r="TIB44" s="40"/>
      <c r="TIE44" s="56"/>
      <c r="TIR44" s="133"/>
      <c r="TIT44" s="133"/>
      <c r="TIU44" s="133"/>
      <c r="TIV44" s="133"/>
      <c r="TIW44" s="133"/>
      <c r="TIX44" s="133"/>
      <c r="TIY44" s="40"/>
      <c r="TJB44" s="56"/>
      <c r="TJO44" s="133"/>
      <c r="TJQ44" s="133"/>
      <c r="TJR44" s="133"/>
      <c r="TJS44" s="133"/>
      <c r="TJT44" s="133"/>
      <c r="TJU44" s="133"/>
      <c r="TJV44" s="40"/>
      <c r="TJY44" s="56"/>
      <c r="TKL44" s="133"/>
      <c r="TKN44" s="133"/>
      <c r="TKO44" s="133"/>
      <c r="TKP44" s="133"/>
      <c r="TKQ44" s="133"/>
      <c r="TKR44" s="133"/>
      <c r="TKS44" s="40"/>
      <c r="TKV44" s="56"/>
      <c r="TLI44" s="133"/>
      <c r="TLK44" s="133"/>
      <c r="TLL44" s="133"/>
      <c r="TLM44" s="133"/>
      <c r="TLN44" s="133"/>
      <c r="TLO44" s="133"/>
      <c r="TLP44" s="40"/>
      <c r="TLS44" s="56"/>
      <c r="TMF44" s="133"/>
      <c r="TMH44" s="133"/>
      <c r="TMI44" s="133"/>
      <c r="TMJ44" s="133"/>
      <c r="TMK44" s="133"/>
      <c r="TML44" s="133"/>
      <c r="TMM44" s="40"/>
      <c r="TMP44" s="56"/>
      <c r="TNC44" s="133"/>
      <c r="TNE44" s="133"/>
      <c r="TNF44" s="133"/>
      <c r="TNG44" s="133"/>
      <c r="TNH44" s="133"/>
      <c r="TNI44" s="133"/>
      <c r="TNJ44" s="40"/>
      <c r="TNM44" s="56"/>
      <c r="TNZ44" s="133"/>
      <c r="TOB44" s="133"/>
      <c r="TOC44" s="133"/>
      <c r="TOD44" s="133"/>
      <c r="TOE44" s="133"/>
      <c r="TOF44" s="133"/>
      <c r="TOG44" s="40"/>
      <c r="TOJ44" s="56"/>
      <c r="TOW44" s="133"/>
      <c r="TOY44" s="133"/>
      <c r="TOZ44" s="133"/>
      <c r="TPA44" s="133"/>
      <c r="TPB44" s="133"/>
      <c r="TPC44" s="133"/>
      <c r="TPD44" s="40"/>
      <c r="TPG44" s="56"/>
      <c r="TPT44" s="133"/>
      <c r="TPV44" s="133"/>
      <c r="TPW44" s="133"/>
      <c r="TPX44" s="133"/>
      <c r="TPY44" s="133"/>
      <c r="TPZ44" s="133"/>
      <c r="TQA44" s="40"/>
      <c r="TQD44" s="56"/>
      <c r="TQQ44" s="133"/>
      <c r="TQS44" s="133"/>
      <c r="TQT44" s="133"/>
      <c r="TQU44" s="133"/>
      <c r="TQV44" s="133"/>
      <c r="TQW44" s="133"/>
      <c r="TQX44" s="40"/>
      <c r="TRA44" s="56"/>
      <c r="TRN44" s="133"/>
      <c r="TRP44" s="133"/>
      <c r="TRQ44" s="133"/>
      <c r="TRR44" s="133"/>
      <c r="TRS44" s="133"/>
      <c r="TRT44" s="133"/>
      <c r="TRU44" s="40"/>
      <c r="TRX44" s="56"/>
      <c r="TSK44" s="133"/>
      <c r="TSM44" s="133"/>
      <c r="TSN44" s="133"/>
      <c r="TSO44" s="133"/>
      <c r="TSP44" s="133"/>
      <c r="TSQ44" s="133"/>
      <c r="TSR44" s="40"/>
      <c r="TSU44" s="56"/>
      <c r="TTH44" s="133"/>
      <c r="TTJ44" s="133"/>
      <c r="TTK44" s="133"/>
      <c r="TTL44" s="133"/>
      <c r="TTM44" s="133"/>
      <c r="TTN44" s="133"/>
      <c r="TTO44" s="40"/>
      <c r="TTR44" s="56"/>
      <c r="TUE44" s="133"/>
      <c r="TUG44" s="133"/>
      <c r="TUH44" s="133"/>
      <c r="TUI44" s="133"/>
      <c r="TUJ44" s="133"/>
      <c r="TUK44" s="133"/>
      <c r="TUL44" s="40"/>
      <c r="TUO44" s="56"/>
      <c r="TVB44" s="133"/>
      <c r="TVD44" s="133"/>
      <c r="TVE44" s="133"/>
      <c r="TVF44" s="133"/>
      <c r="TVG44" s="133"/>
      <c r="TVH44" s="133"/>
      <c r="TVI44" s="40"/>
      <c r="TVL44" s="56"/>
      <c r="TVY44" s="133"/>
      <c r="TWA44" s="133"/>
      <c r="TWB44" s="133"/>
      <c r="TWC44" s="133"/>
      <c r="TWD44" s="133"/>
      <c r="TWE44" s="133"/>
      <c r="TWF44" s="40"/>
      <c r="TWI44" s="56"/>
      <c r="TWV44" s="133"/>
      <c r="TWX44" s="133"/>
      <c r="TWY44" s="133"/>
      <c r="TWZ44" s="133"/>
      <c r="TXA44" s="133"/>
      <c r="TXB44" s="133"/>
      <c r="TXC44" s="40"/>
      <c r="TXF44" s="56"/>
      <c r="TXS44" s="133"/>
      <c r="TXU44" s="133"/>
      <c r="TXV44" s="133"/>
      <c r="TXW44" s="133"/>
      <c r="TXX44" s="133"/>
      <c r="TXY44" s="133"/>
      <c r="TXZ44" s="40"/>
      <c r="TYC44" s="56"/>
      <c r="TYP44" s="133"/>
      <c r="TYR44" s="133"/>
      <c r="TYS44" s="133"/>
      <c r="TYT44" s="133"/>
      <c r="TYU44" s="133"/>
      <c r="TYV44" s="133"/>
      <c r="TYW44" s="40"/>
      <c r="TYZ44" s="56"/>
      <c r="TZM44" s="133"/>
      <c r="TZO44" s="133"/>
      <c r="TZP44" s="133"/>
      <c r="TZQ44" s="133"/>
      <c r="TZR44" s="133"/>
      <c r="TZS44" s="133"/>
      <c r="TZT44" s="40"/>
      <c r="TZW44" s="56"/>
      <c r="UAJ44" s="133"/>
      <c r="UAL44" s="133"/>
      <c r="UAM44" s="133"/>
      <c r="UAN44" s="133"/>
      <c r="UAO44" s="133"/>
      <c r="UAP44" s="133"/>
      <c r="UAQ44" s="40"/>
      <c r="UAT44" s="56"/>
      <c r="UBG44" s="133"/>
      <c r="UBI44" s="133"/>
      <c r="UBJ44" s="133"/>
      <c r="UBK44" s="133"/>
      <c r="UBL44" s="133"/>
      <c r="UBM44" s="133"/>
      <c r="UBN44" s="40"/>
      <c r="UBQ44" s="56"/>
      <c r="UCD44" s="133"/>
      <c r="UCF44" s="133"/>
      <c r="UCG44" s="133"/>
      <c r="UCH44" s="133"/>
      <c r="UCI44" s="133"/>
      <c r="UCJ44" s="133"/>
      <c r="UCK44" s="40"/>
      <c r="UCN44" s="56"/>
      <c r="UDA44" s="133"/>
      <c r="UDC44" s="133"/>
      <c r="UDD44" s="133"/>
      <c r="UDE44" s="133"/>
      <c r="UDF44" s="133"/>
      <c r="UDG44" s="133"/>
      <c r="UDH44" s="40"/>
      <c r="UDK44" s="56"/>
      <c r="UDX44" s="133"/>
      <c r="UDZ44" s="133"/>
      <c r="UEA44" s="133"/>
      <c r="UEB44" s="133"/>
      <c r="UEC44" s="133"/>
      <c r="UED44" s="133"/>
      <c r="UEE44" s="40"/>
      <c r="UEH44" s="56"/>
      <c r="UEU44" s="133"/>
      <c r="UEW44" s="133"/>
      <c r="UEX44" s="133"/>
      <c r="UEY44" s="133"/>
      <c r="UEZ44" s="133"/>
      <c r="UFA44" s="133"/>
      <c r="UFB44" s="40"/>
      <c r="UFE44" s="56"/>
      <c r="UFR44" s="133"/>
      <c r="UFT44" s="133"/>
      <c r="UFU44" s="133"/>
      <c r="UFV44" s="133"/>
      <c r="UFW44" s="133"/>
      <c r="UFX44" s="133"/>
      <c r="UFY44" s="40"/>
      <c r="UGB44" s="56"/>
      <c r="UGO44" s="133"/>
      <c r="UGQ44" s="133"/>
      <c r="UGR44" s="133"/>
      <c r="UGS44" s="133"/>
      <c r="UGT44" s="133"/>
      <c r="UGU44" s="133"/>
      <c r="UGV44" s="40"/>
      <c r="UGY44" s="56"/>
      <c r="UHL44" s="133"/>
      <c r="UHN44" s="133"/>
      <c r="UHO44" s="133"/>
      <c r="UHP44" s="133"/>
      <c r="UHQ44" s="133"/>
      <c r="UHR44" s="133"/>
      <c r="UHS44" s="40"/>
      <c r="UHV44" s="56"/>
      <c r="UII44" s="133"/>
      <c r="UIK44" s="133"/>
      <c r="UIL44" s="133"/>
      <c r="UIM44" s="133"/>
      <c r="UIN44" s="133"/>
      <c r="UIO44" s="133"/>
      <c r="UIP44" s="40"/>
      <c r="UIS44" s="56"/>
      <c r="UJF44" s="133"/>
      <c r="UJH44" s="133"/>
      <c r="UJI44" s="133"/>
      <c r="UJJ44" s="133"/>
      <c r="UJK44" s="133"/>
      <c r="UJL44" s="133"/>
      <c r="UJM44" s="40"/>
      <c r="UJP44" s="56"/>
      <c r="UKC44" s="133"/>
      <c r="UKE44" s="133"/>
      <c r="UKF44" s="133"/>
      <c r="UKG44" s="133"/>
      <c r="UKH44" s="133"/>
      <c r="UKI44" s="133"/>
      <c r="UKJ44" s="40"/>
      <c r="UKM44" s="56"/>
      <c r="UKZ44" s="133"/>
      <c r="ULB44" s="133"/>
      <c r="ULC44" s="133"/>
      <c r="ULD44" s="133"/>
      <c r="ULE44" s="133"/>
      <c r="ULF44" s="133"/>
      <c r="ULG44" s="40"/>
      <c r="ULJ44" s="56"/>
      <c r="ULW44" s="133"/>
      <c r="ULY44" s="133"/>
      <c r="ULZ44" s="133"/>
      <c r="UMA44" s="133"/>
      <c r="UMB44" s="133"/>
      <c r="UMC44" s="133"/>
      <c r="UMD44" s="40"/>
      <c r="UMG44" s="56"/>
      <c r="UMT44" s="133"/>
      <c r="UMV44" s="133"/>
      <c r="UMW44" s="133"/>
      <c r="UMX44" s="133"/>
      <c r="UMY44" s="133"/>
      <c r="UMZ44" s="133"/>
      <c r="UNA44" s="40"/>
      <c r="UND44" s="56"/>
      <c r="UNQ44" s="133"/>
      <c r="UNS44" s="133"/>
      <c r="UNT44" s="133"/>
      <c r="UNU44" s="133"/>
      <c r="UNV44" s="133"/>
      <c r="UNW44" s="133"/>
      <c r="UNX44" s="40"/>
      <c r="UOA44" s="56"/>
      <c r="UON44" s="133"/>
      <c r="UOP44" s="133"/>
      <c r="UOQ44" s="133"/>
      <c r="UOR44" s="133"/>
      <c r="UOS44" s="133"/>
      <c r="UOT44" s="133"/>
      <c r="UOU44" s="40"/>
      <c r="UOX44" s="56"/>
      <c r="UPK44" s="133"/>
      <c r="UPM44" s="133"/>
      <c r="UPN44" s="133"/>
      <c r="UPO44" s="133"/>
      <c r="UPP44" s="133"/>
      <c r="UPQ44" s="133"/>
      <c r="UPR44" s="40"/>
      <c r="UPU44" s="56"/>
      <c r="UQH44" s="133"/>
      <c r="UQJ44" s="133"/>
      <c r="UQK44" s="133"/>
      <c r="UQL44" s="133"/>
      <c r="UQM44" s="133"/>
      <c r="UQN44" s="133"/>
      <c r="UQO44" s="40"/>
      <c r="UQR44" s="56"/>
      <c r="URE44" s="133"/>
      <c r="URG44" s="133"/>
      <c r="URH44" s="133"/>
      <c r="URI44" s="133"/>
      <c r="URJ44" s="133"/>
      <c r="URK44" s="133"/>
      <c r="URL44" s="40"/>
      <c r="URO44" s="56"/>
      <c r="USB44" s="133"/>
      <c r="USD44" s="133"/>
      <c r="USE44" s="133"/>
      <c r="USF44" s="133"/>
      <c r="USG44" s="133"/>
      <c r="USH44" s="133"/>
      <c r="USI44" s="40"/>
      <c r="USL44" s="56"/>
      <c r="USY44" s="133"/>
      <c r="UTA44" s="133"/>
      <c r="UTB44" s="133"/>
      <c r="UTC44" s="133"/>
      <c r="UTD44" s="133"/>
      <c r="UTE44" s="133"/>
      <c r="UTF44" s="40"/>
      <c r="UTI44" s="56"/>
      <c r="UTV44" s="133"/>
      <c r="UTX44" s="133"/>
      <c r="UTY44" s="133"/>
      <c r="UTZ44" s="133"/>
      <c r="UUA44" s="133"/>
      <c r="UUB44" s="133"/>
      <c r="UUC44" s="40"/>
      <c r="UUF44" s="56"/>
      <c r="UUS44" s="133"/>
      <c r="UUU44" s="133"/>
      <c r="UUV44" s="133"/>
      <c r="UUW44" s="133"/>
      <c r="UUX44" s="133"/>
      <c r="UUY44" s="133"/>
      <c r="UUZ44" s="40"/>
      <c r="UVC44" s="56"/>
      <c r="UVP44" s="133"/>
      <c r="UVR44" s="133"/>
      <c r="UVS44" s="133"/>
      <c r="UVT44" s="133"/>
      <c r="UVU44" s="133"/>
      <c r="UVV44" s="133"/>
      <c r="UVW44" s="40"/>
      <c r="UVZ44" s="56"/>
      <c r="UWM44" s="133"/>
      <c r="UWO44" s="133"/>
      <c r="UWP44" s="133"/>
      <c r="UWQ44" s="133"/>
      <c r="UWR44" s="133"/>
      <c r="UWS44" s="133"/>
      <c r="UWT44" s="40"/>
      <c r="UWW44" s="56"/>
      <c r="UXJ44" s="133"/>
      <c r="UXL44" s="133"/>
      <c r="UXM44" s="133"/>
      <c r="UXN44" s="133"/>
      <c r="UXO44" s="133"/>
      <c r="UXP44" s="133"/>
      <c r="UXQ44" s="40"/>
      <c r="UXT44" s="56"/>
      <c r="UYG44" s="133"/>
      <c r="UYI44" s="133"/>
      <c r="UYJ44" s="133"/>
      <c r="UYK44" s="133"/>
      <c r="UYL44" s="133"/>
      <c r="UYM44" s="133"/>
      <c r="UYN44" s="40"/>
      <c r="UYQ44" s="56"/>
      <c r="UZD44" s="133"/>
      <c r="UZF44" s="133"/>
      <c r="UZG44" s="133"/>
      <c r="UZH44" s="133"/>
      <c r="UZI44" s="133"/>
      <c r="UZJ44" s="133"/>
      <c r="UZK44" s="40"/>
      <c r="UZN44" s="56"/>
      <c r="VAA44" s="133"/>
      <c r="VAC44" s="133"/>
      <c r="VAD44" s="133"/>
      <c r="VAE44" s="133"/>
      <c r="VAF44" s="133"/>
      <c r="VAG44" s="133"/>
      <c r="VAH44" s="40"/>
      <c r="VAK44" s="56"/>
      <c r="VAX44" s="133"/>
      <c r="VAZ44" s="133"/>
      <c r="VBA44" s="133"/>
      <c r="VBB44" s="133"/>
      <c r="VBC44" s="133"/>
      <c r="VBD44" s="133"/>
      <c r="VBE44" s="40"/>
      <c r="VBH44" s="56"/>
      <c r="VBU44" s="133"/>
      <c r="VBW44" s="133"/>
      <c r="VBX44" s="133"/>
      <c r="VBY44" s="133"/>
      <c r="VBZ44" s="133"/>
      <c r="VCA44" s="133"/>
      <c r="VCB44" s="40"/>
      <c r="VCE44" s="56"/>
      <c r="VCR44" s="133"/>
      <c r="VCT44" s="133"/>
      <c r="VCU44" s="133"/>
      <c r="VCV44" s="133"/>
      <c r="VCW44" s="133"/>
      <c r="VCX44" s="133"/>
      <c r="VCY44" s="40"/>
      <c r="VDB44" s="56"/>
      <c r="VDO44" s="133"/>
      <c r="VDQ44" s="133"/>
      <c r="VDR44" s="133"/>
      <c r="VDS44" s="133"/>
      <c r="VDT44" s="133"/>
      <c r="VDU44" s="133"/>
      <c r="VDV44" s="40"/>
      <c r="VDY44" s="56"/>
      <c r="VEL44" s="133"/>
      <c r="VEN44" s="133"/>
      <c r="VEO44" s="133"/>
      <c r="VEP44" s="133"/>
      <c r="VEQ44" s="133"/>
      <c r="VER44" s="133"/>
      <c r="VES44" s="40"/>
      <c r="VEV44" s="56"/>
      <c r="VFI44" s="133"/>
      <c r="VFK44" s="133"/>
      <c r="VFL44" s="133"/>
      <c r="VFM44" s="133"/>
      <c r="VFN44" s="133"/>
      <c r="VFO44" s="133"/>
      <c r="VFP44" s="40"/>
      <c r="VFS44" s="56"/>
      <c r="VGF44" s="133"/>
      <c r="VGH44" s="133"/>
      <c r="VGI44" s="133"/>
      <c r="VGJ44" s="133"/>
      <c r="VGK44" s="133"/>
      <c r="VGL44" s="133"/>
      <c r="VGM44" s="40"/>
      <c r="VGP44" s="56"/>
      <c r="VHC44" s="133"/>
      <c r="VHE44" s="133"/>
      <c r="VHF44" s="133"/>
      <c r="VHG44" s="133"/>
      <c r="VHH44" s="133"/>
      <c r="VHI44" s="133"/>
      <c r="VHJ44" s="40"/>
      <c r="VHM44" s="56"/>
      <c r="VHZ44" s="133"/>
      <c r="VIB44" s="133"/>
      <c r="VIC44" s="133"/>
      <c r="VID44" s="133"/>
      <c r="VIE44" s="133"/>
      <c r="VIF44" s="133"/>
      <c r="VIG44" s="40"/>
      <c r="VIJ44" s="56"/>
      <c r="VIW44" s="133"/>
      <c r="VIY44" s="133"/>
      <c r="VIZ44" s="133"/>
      <c r="VJA44" s="133"/>
      <c r="VJB44" s="133"/>
      <c r="VJC44" s="133"/>
      <c r="VJD44" s="40"/>
      <c r="VJG44" s="56"/>
      <c r="VJT44" s="133"/>
      <c r="VJV44" s="133"/>
      <c r="VJW44" s="133"/>
      <c r="VJX44" s="133"/>
      <c r="VJY44" s="133"/>
      <c r="VJZ44" s="133"/>
      <c r="VKA44" s="40"/>
      <c r="VKD44" s="56"/>
      <c r="VKQ44" s="133"/>
      <c r="VKS44" s="133"/>
      <c r="VKT44" s="133"/>
      <c r="VKU44" s="133"/>
      <c r="VKV44" s="133"/>
      <c r="VKW44" s="133"/>
      <c r="VKX44" s="40"/>
      <c r="VLA44" s="56"/>
      <c r="VLN44" s="133"/>
      <c r="VLP44" s="133"/>
      <c r="VLQ44" s="133"/>
      <c r="VLR44" s="133"/>
      <c r="VLS44" s="133"/>
      <c r="VLT44" s="133"/>
      <c r="VLU44" s="40"/>
      <c r="VLX44" s="56"/>
      <c r="VMK44" s="133"/>
      <c r="VMM44" s="133"/>
      <c r="VMN44" s="133"/>
      <c r="VMO44" s="133"/>
      <c r="VMP44" s="133"/>
      <c r="VMQ44" s="133"/>
      <c r="VMR44" s="40"/>
      <c r="VMU44" s="56"/>
      <c r="VNH44" s="133"/>
      <c r="VNJ44" s="133"/>
      <c r="VNK44" s="133"/>
      <c r="VNL44" s="133"/>
      <c r="VNM44" s="133"/>
      <c r="VNN44" s="133"/>
      <c r="VNO44" s="40"/>
      <c r="VNR44" s="56"/>
      <c r="VOE44" s="133"/>
      <c r="VOG44" s="133"/>
      <c r="VOH44" s="133"/>
      <c r="VOI44" s="133"/>
      <c r="VOJ44" s="133"/>
      <c r="VOK44" s="133"/>
      <c r="VOL44" s="40"/>
      <c r="VOO44" s="56"/>
      <c r="VPB44" s="133"/>
      <c r="VPD44" s="133"/>
      <c r="VPE44" s="133"/>
      <c r="VPF44" s="133"/>
      <c r="VPG44" s="133"/>
      <c r="VPH44" s="133"/>
      <c r="VPI44" s="40"/>
      <c r="VPL44" s="56"/>
      <c r="VPY44" s="133"/>
      <c r="VQA44" s="133"/>
      <c r="VQB44" s="133"/>
      <c r="VQC44" s="133"/>
      <c r="VQD44" s="133"/>
      <c r="VQE44" s="133"/>
      <c r="VQF44" s="40"/>
      <c r="VQI44" s="56"/>
      <c r="VQV44" s="133"/>
      <c r="VQX44" s="133"/>
      <c r="VQY44" s="133"/>
      <c r="VQZ44" s="133"/>
      <c r="VRA44" s="133"/>
      <c r="VRB44" s="133"/>
      <c r="VRC44" s="40"/>
      <c r="VRF44" s="56"/>
      <c r="VRS44" s="133"/>
      <c r="VRU44" s="133"/>
      <c r="VRV44" s="133"/>
      <c r="VRW44" s="133"/>
      <c r="VRX44" s="133"/>
      <c r="VRY44" s="133"/>
      <c r="VRZ44" s="40"/>
      <c r="VSC44" s="56"/>
      <c r="VSP44" s="133"/>
      <c r="VSR44" s="133"/>
      <c r="VSS44" s="133"/>
      <c r="VST44" s="133"/>
      <c r="VSU44" s="133"/>
      <c r="VSV44" s="133"/>
      <c r="VSW44" s="40"/>
      <c r="VSZ44" s="56"/>
      <c r="VTM44" s="133"/>
      <c r="VTO44" s="133"/>
      <c r="VTP44" s="133"/>
      <c r="VTQ44" s="133"/>
      <c r="VTR44" s="133"/>
      <c r="VTS44" s="133"/>
      <c r="VTT44" s="40"/>
      <c r="VTW44" s="56"/>
      <c r="VUJ44" s="133"/>
      <c r="VUL44" s="133"/>
      <c r="VUM44" s="133"/>
      <c r="VUN44" s="133"/>
      <c r="VUO44" s="133"/>
      <c r="VUP44" s="133"/>
      <c r="VUQ44" s="40"/>
      <c r="VUT44" s="56"/>
      <c r="VVG44" s="133"/>
      <c r="VVI44" s="133"/>
      <c r="VVJ44" s="133"/>
      <c r="VVK44" s="133"/>
      <c r="VVL44" s="133"/>
      <c r="VVM44" s="133"/>
      <c r="VVN44" s="40"/>
      <c r="VVQ44" s="56"/>
      <c r="VWD44" s="133"/>
      <c r="VWF44" s="133"/>
      <c r="VWG44" s="133"/>
      <c r="VWH44" s="133"/>
      <c r="VWI44" s="133"/>
      <c r="VWJ44" s="133"/>
      <c r="VWK44" s="40"/>
      <c r="VWN44" s="56"/>
      <c r="VXA44" s="133"/>
      <c r="VXC44" s="133"/>
      <c r="VXD44" s="133"/>
      <c r="VXE44" s="133"/>
      <c r="VXF44" s="133"/>
      <c r="VXG44" s="133"/>
      <c r="VXH44" s="40"/>
      <c r="VXK44" s="56"/>
      <c r="VXX44" s="133"/>
      <c r="VXZ44" s="133"/>
      <c r="VYA44" s="133"/>
      <c r="VYB44" s="133"/>
      <c r="VYC44" s="133"/>
      <c r="VYD44" s="133"/>
      <c r="VYE44" s="40"/>
      <c r="VYH44" s="56"/>
      <c r="VYU44" s="133"/>
      <c r="VYW44" s="133"/>
      <c r="VYX44" s="133"/>
      <c r="VYY44" s="133"/>
      <c r="VYZ44" s="133"/>
      <c r="VZA44" s="133"/>
      <c r="VZB44" s="40"/>
      <c r="VZE44" s="56"/>
      <c r="VZR44" s="133"/>
      <c r="VZT44" s="133"/>
      <c r="VZU44" s="133"/>
      <c r="VZV44" s="133"/>
      <c r="VZW44" s="133"/>
      <c r="VZX44" s="133"/>
      <c r="VZY44" s="40"/>
      <c r="WAB44" s="56"/>
      <c r="WAO44" s="133"/>
      <c r="WAQ44" s="133"/>
      <c r="WAR44" s="133"/>
      <c r="WAS44" s="133"/>
      <c r="WAT44" s="133"/>
      <c r="WAU44" s="133"/>
      <c r="WAV44" s="40"/>
      <c r="WAY44" s="56"/>
      <c r="WBL44" s="133"/>
      <c r="WBN44" s="133"/>
      <c r="WBO44" s="133"/>
      <c r="WBP44" s="133"/>
      <c r="WBQ44" s="133"/>
      <c r="WBR44" s="133"/>
      <c r="WBS44" s="40"/>
      <c r="WBV44" s="56"/>
      <c r="WCI44" s="133"/>
      <c r="WCK44" s="133"/>
      <c r="WCL44" s="133"/>
      <c r="WCM44" s="133"/>
      <c r="WCN44" s="133"/>
      <c r="WCO44" s="133"/>
      <c r="WCP44" s="40"/>
      <c r="WCS44" s="56"/>
      <c r="WDF44" s="133"/>
      <c r="WDH44" s="133"/>
      <c r="WDI44" s="133"/>
      <c r="WDJ44" s="133"/>
      <c r="WDK44" s="133"/>
      <c r="WDL44" s="133"/>
      <c r="WDM44" s="40"/>
      <c r="WDP44" s="56"/>
      <c r="WEC44" s="133"/>
      <c r="WEE44" s="133"/>
      <c r="WEF44" s="133"/>
      <c r="WEG44" s="133"/>
      <c r="WEH44" s="133"/>
      <c r="WEI44" s="133"/>
      <c r="WEJ44" s="40"/>
      <c r="WEM44" s="56"/>
      <c r="WEZ44" s="133"/>
      <c r="WFB44" s="133"/>
      <c r="WFC44" s="133"/>
      <c r="WFD44" s="133"/>
      <c r="WFE44" s="133"/>
      <c r="WFF44" s="133"/>
      <c r="WFG44" s="40"/>
      <c r="WFJ44" s="56"/>
      <c r="WFW44" s="133"/>
      <c r="WFY44" s="133"/>
      <c r="WFZ44" s="133"/>
      <c r="WGA44" s="133"/>
      <c r="WGB44" s="133"/>
      <c r="WGC44" s="133"/>
      <c r="WGD44" s="40"/>
      <c r="WGG44" s="56"/>
      <c r="WGT44" s="133"/>
      <c r="WGV44" s="133"/>
      <c r="WGW44" s="133"/>
      <c r="WGX44" s="133"/>
      <c r="WGY44" s="133"/>
      <c r="WGZ44" s="133"/>
      <c r="WHA44" s="40"/>
      <c r="WHD44" s="56"/>
      <c r="WHQ44" s="133"/>
      <c r="WHS44" s="133"/>
      <c r="WHT44" s="133"/>
      <c r="WHU44" s="133"/>
      <c r="WHV44" s="133"/>
      <c r="WHW44" s="133"/>
      <c r="WHX44" s="40"/>
      <c r="WIA44" s="56"/>
      <c r="WIN44" s="133"/>
      <c r="WIP44" s="133"/>
      <c r="WIQ44" s="133"/>
      <c r="WIR44" s="133"/>
      <c r="WIS44" s="133"/>
      <c r="WIT44" s="133"/>
      <c r="WIU44" s="40"/>
      <c r="WIX44" s="56"/>
      <c r="WJK44" s="133"/>
      <c r="WJM44" s="133"/>
      <c r="WJN44" s="133"/>
      <c r="WJO44" s="133"/>
      <c r="WJP44" s="133"/>
      <c r="WJQ44" s="133"/>
      <c r="WJR44" s="40"/>
      <c r="WJU44" s="56"/>
      <c r="WKH44" s="133"/>
      <c r="WKJ44" s="133"/>
      <c r="WKK44" s="133"/>
      <c r="WKL44" s="133"/>
      <c r="WKM44" s="133"/>
      <c r="WKN44" s="133"/>
      <c r="WKO44" s="40"/>
      <c r="WKR44" s="56"/>
      <c r="WLE44" s="133"/>
      <c r="WLG44" s="133"/>
      <c r="WLH44" s="133"/>
      <c r="WLI44" s="133"/>
      <c r="WLJ44" s="133"/>
      <c r="WLK44" s="133"/>
      <c r="WLL44" s="40"/>
      <c r="WLO44" s="56"/>
      <c r="WMB44" s="133"/>
      <c r="WMD44" s="133"/>
      <c r="WME44" s="133"/>
      <c r="WMF44" s="133"/>
      <c r="WMG44" s="133"/>
      <c r="WMH44" s="133"/>
      <c r="WMI44" s="40"/>
      <c r="WML44" s="56"/>
      <c r="WMY44" s="133"/>
      <c r="WNA44" s="133"/>
      <c r="WNB44" s="133"/>
      <c r="WNC44" s="133"/>
      <c r="WND44" s="133"/>
      <c r="WNE44" s="133"/>
      <c r="WNF44" s="40"/>
      <c r="WNI44" s="56"/>
      <c r="WNV44" s="133"/>
      <c r="WNX44" s="133"/>
      <c r="WNY44" s="133"/>
      <c r="WNZ44" s="133"/>
      <c r="WOA44" s="133"/>
      <c r="WOB44" s="133"/>
      <c r="WOC44" s="40"/>
      <c r="WOF44" s="56"/>
      <c r="WOS44" s="133"/>
      <c r="WOU44" s="133"/>
      <c r="WOV44" s="133"/>
      <c r="WOW44" s="133"/>
      <c r="WOX44" s="133"/>
      <c r="WOY44" s="133"/>
      <c r="WOZ44" s="40"/>
      <c r="WPC44" s="56"/>
      <c r="WPP44" s="133"/>
      <c r="WPR44" s="133"/>
      <c r="WPS44" s="133"/>
      <c r="WPT44" s="133"/>
      <c r="WPU44" s="133"/>
      <c r="WPV44" s="133"/>
      <c r="WPW44" s="40"/>
      <c r="WPZ44" s="56"/>
      <c r="WQM44" s="133"/>
      <c r="WQO44" s="133"/>
      <c r="WQP44" s="133"/>
      <c r="WQQ44" s="133"/>
      <c r="WQR44" s="133"/>
      <c r="WQS44" s="133"/>
      <c r="WQT44" s="40"/>
      <c r="WQW44" s="56"/>
      <c r="WRJ44" s="133"/>
      <c r="WRL44" s="133"/>
      <c r="WRM44" s="133"/>
      <c r="WRN44" s="133"/>
      <c r="WRO44" s="133"/>
      <c r="WRP44" s="133"/>
      <c r="WRQ44" s="40"/>
      <c r="WRT44" s="56"/>
      <c r="WSG44" s="133"/>
      <c r="WSI44" s="133"/>
      <c r="WSJ44" s="133"/>
      <c r="WSK44" s="133"/>
      <c r="WSL44" s="133"/>
      <c r="WSM44" s="133"/>
      <c r="WSN44" s="40"/>
      <c r="WSQ44" s="56"/>
      <c r="WTD44" s="133"/>
      <c r="WTF44" s="133"/>
      <c r="WTG44" s="133"/>
      <c r="WTH44" s="133"/>
      <c r="WTI44" s="133"/>
      <c r="WTJ44" s="133"/>
      <c r="WTK44" s="40"/>
      <c r="WTN44" s="56"/>
      <c r="WUA44" s="133"/>
      <c r="WUC44" s="133"/>
      <c r="WUD44" s="133"/>
      <c r="WUE44" s="133"/>
      <c r="WUF44" s="133"/>
      <c r="WUG44" s="133"/>
      <c r="WUH44" s="40"/>
      <c r="WUK44" s="56"/>
      <c r="WUX44" s="133"/>
      <c r="WUZ44" s="133"/>
      <c r="WVA44" s="133"/>
      <c r="WVB44" s="133"/>
      <c r="WVC44" s="133"/>
      <c r="WVD44" s="133"/>
      <c r="WVE44" s="40"/>
      <c r="WVH44" s="56"/>
      <c r="WVU44" s="133"/>
      <c r="WVW44" s="133"/>
      <c r="WVX44" s="133"/>
      <c r="WVY44" s="133"/>
      <c r="WVZ44" s="133"/>
      <c r="WWA44" s="133"/>
      <c r="WWB44" s="40"/>
      <c r="WWE44" s="56"/>
      <c r="WWR44" s="133"/>
      <c r="WWT44" s="133"/>
      <c r="WWU44" s="133"/>
      <c r="WWV44" s="133"/>
      <c r="WWW44" s="133"/>
      <c r="WWX44" s="133"/>
      <c r="WWY44" s="40"/>
      <c r="WXB44" s="56"/>
      <c r="WXO44" s="133"/>
      <c r="WXQ44" s="133"/>
      <c r="WXR44" s="133"/>
      <c r="WXS44" s="133"/>
      <c r="WXT44" s="133"/>
      <c r="WXU44" s="133"/>
      <c r="WXV44" s="40"/>
      <c r="WXY44" s="56"/>
      <c r="WYL44" s="133"/>
      <c r="WYN44" s="133"/>
      <c r="WYO44" s="133"/>
      <c r="WYP44" s="133"/>
      <c r="WYQ44" s="133"/>
      <c r="WYR44" s="133"/>
      <c r="WYS44" s="40"/>
      <c r="WYV44" s="56"/>
      <c r="WZI44" s="133"/>
      <c r="WZK44" s="133"/>
      <c r="WZL44" s="133"/>
      <c r="WZM44" s="133"/>
      <c r="WZN44" s="133"/>
      <c r="WZO44" s="133"/>
      <c r="WZP44" s="40"/>
      <c r="WZS44" s="56"/>
      <c r="XAF44" s="133"/>
      <c r="XAH44" s="133"/>
      <c r="XAI44" s="133"/>
      <c r="XAJ44" s="133"/>
      <c r="XAK44" s="133"/>
      <c r="XAL44" s="133"/>
      <c r="XAM44" s="40"/>
      <c r="XAP44" s="56"/>
      <c r="XBC44" s="133"/>
      <c r="XBE44" s="133"/>
      <c r="XBF44" s="133"/>
      <c r="XBG44" s="133"/>
      <c r="XBH44" s="133"/>
      <c r="XBI44" s="133"/>
      <c r="XBJ44" s="40"/>
      <c r="XBM44" s="56"/>
      <c r="XBZ44" s="133"/>
      <c r="XCB44" s="133"/>
      <c r="XCC44" s="133"/>
      <c r="XCD44" s="133"/>
      <c r="XCE44" s="133"/>
      <c r="XCF44" s="133"/>
      <c r="XCG44" s="40"/>
      <c r="XCJ44" s="56"/>
      <c r="XCW44" s="133"/>
      <c r="XCY44" s="133"/>
      <c r="XCZ44" s="133"/>
      <c r="XDA44" s="133"/>
      <c r="XDB44" s="133"/>
      <c r="XDC44" s="133"/>
      <c r="XDD44" s="40"/>
      <c r="XDG44" s="56"/>
      <c r="XDT44" s="133"/>
      <c r="XDV44" s="133"/>
      <c r="XDW44" s="133"/>
      <c r="XDX44" s="133"/>
      <c r="XDY44" s="133"/>
      <c r="XDZ44" s="133"/>
      <c r="XEA44" s="40"/>
      <c r="XED44" s="56"/>
      <c r="XEQ44" s="133"/>
      <c r="XES44" s="133"/>
      <c r="XET44" s="133"/>
      <c r="XEU44" s="133"/>
      <c r="XEV44" s="133"/>
      <c r="XEW44" s="133"/>
      <c r="XEX44" s="40"/>
      <c r="XFA44" s="56"/>
    </row>
    <row r="45" spans="1:1017 1030:3064 3077:4096 4099:5111 5124:6143 6146:7158 7171:8190 8193:9205 9218:10240 10253:11252 11265:12287 12300:13312 13314:14334 14347:15359 15361:16381" ht="14.55" customHeight="1" x14ac:dyDescent="0.3">
      <c r="A45" s="57">
        <v>3</v>
      </c>
      <c r="B45" s="58" t="s">
        <v>55</v>
      </c>
      <c r="C45" s="58" t="s">
        <v>56</v>
      </c>
      <c r="D45" s="64" t="s">
        <v>35</v>
      </c>
      <c r="E45" s="65" t="s">
        <v>35</v>
      </c>
      <c r="F45" s="61">
        <v>0.12990497909242477</v>
      </c>
      <c r="G45" s="65">
        <v>929.03727091187739</v>
      </c>
      <c r="H45" s="62">
        <v>4.0656883265486644E-2</v>
      </c>
      <c r="I45" s="65">
        <v>151.67046118986119</v>
      </c>
      <c r="J45" s="62">
        <v>2.3087497392643559E-2</v>
      </c>
      <c r="K45" s="65">
        <v>403.56870449784151</v>
      </c>
      <c r="L45" s="62">
        <v>5.9965100509271285E-2</v>
      </c>
      <c r="M45" s="65">
        <v>196.77699259616688</v>
      </c>
      <c r="N45" s="62">
        <v>4.0051832321538916E-2</v>
      </c>
      <c r="O45" s="65">
        <v>360.44100035732811</v>
      </c>
      <c r="P45" s="62">
        <v>9.7458180871332539E-2</v>
      </c>
      <c r="Q45" s="65">
        <v>958.56876426789256</v>
      </c>
      <c r="R45" s="133"/>
      <c r="S45">
        <v>24</v>
      </c>
      <c r="T45" s="133"/>
      <c r="U45" s="133"/>
      <c r="V45" s="133"/>
      <c r="W45" s="133"/>
      <c r="X45" s="133"/>
      <c r="Y45" s="40"/>
      <c r="AB45" s="56"/>
      <c r="AO45" s="133"/>
      <c r="AQ45" s="133"/>
      <c r="AR45" s="133"/>
      <c r="AS45" s="133"/>
      <c r="AT45" s="133"/>
      <c r="AU45" s="133"/>
      <c r="AV45" s="40"/>
      <c r="AY45" s="56"/>
      <c r="BL45" s="133"/>
      <c r="BN45" s="133"/>
      <c r="BO45" s="133"/>
      <c r="BP45" s="133"/>
      <c r="BQ45" s="133"/>
      <c r="BR45" s="133"/>
      <c r="BS45" s="40"/>
      <c r="BV45" s="56"/>
      <c r="CI45" s="133"/>
      <c r="CK45" s="133"/>
      <c r="CL45" s="133"/>
      <c r="CM45" s="133"/>
      <c r="CN45" s="133"/>
      <c r="CO45" s="133"/>
      <c r="CP45" s="40"/>
      <c r="CS45" s="56"/>
      <c r="DF45" s="133"/>
      <c r="DH45" s="133"/>
      <c r="DI45" s="133"/>
      <c r="DJ45" s="133"/>
      <c r="DK45" s="133"/>
      <c r="DL45" s="133"/>
      <c r="DM45" s="40"/>
      <c r="DP45" s="56"/>
      <c r="EC45" s="133"/>
      <c r="EE45" s="133"/>
      <c r="EF45" s="133"/>
      <c r="EG45" s="133"/>
      <c r="EH45" s="133"/>
      <c r="EI45" s="133"/>
      <c r="EJ45" s="40"/>
      <c r="EM45" s="56"/>
      <c r="EZ45" s="133"/>
      <c r="FB45" s="133"/>
      <c r="FC45" s="133"/>
      <c r="FD45" s="133"/>
      <c r="FE45" s="133"/>
      <c r="FF45" s="133"/>
      <c r="FG45" s="40"/>
      <c r="FJ45" s="56"/>
      <c r="FW45" s="133"/>
      <c r="FY45" s="133"/>
      <c r="FZ45" s="133"/>
      <c r="GA45" s="133"/>
      <c r="GB45" s="133"/>
      <c r="GC45" s="133"/>
      <c r="GD45" s="40"/>
      <c r="GG45" s="56"/>
      <c r="GT45" s="133"/>
      <c r="GV45" s="133"/>
      <c r="GW45" s="133"/>
      <c r="GX45" s="133"/>
      <c r="GY45" s="133"/>
      <c r="GZ45" s="133"/>
      <c r="HA45" s="40"/>
      <c r="HD45" s="56"/>
      <c r="HQ45" s="133"/>
      <c r="HS45" s="133"/>
      <c r="HT45" s="133"/>
      <c r="HU45" s="133"/>
      <c r="HV45" s="133"/>
      <c r="HW45" s="133"/>
      <c r="HX45" s="40"/>
      <c r="IA45" s="56"/>
      <c r="IN45" s="133"/>
      <c r="IP45" s="133"/>
      <c r="IQ45" s="133"/>
      <c r="IR45" s="133"/>
      <c r="IS45" s="133"/>
      <c r="IT45" s="133"/>
      <c r="IU45" s="40"/>
      <c r="IX45" s="56"/>
      <c r="JK45" s="133"/>
      <c r="JM45" s="133"/>
      <c r="JN45" s="133"/>
      <c r="JO45" s="133"/>
      <c r="JP45" s="133"/>
      <c r="JQ45" s="133"/>
      <c r="JR45" s="40"/>
      <c r="JU45" s="56"/>
      <c r="KH45" s="133"/>
      <c r="KJ45" s="133"/>
      <c r="KK45" s="133"/>
      <c r="KL45" s="133"/>
      <c r="KM45" s="133"/>
      <c r="KN45" s="133"/>
      <c r="KO45" s="40"/>
      <c r="KR45" s="56"/>
      <c r="LE45" s="133"/>
      <c r="LG45" s="133"/>
      <c r="LH45" s="133"/>
      <c r="LI45" s="133"/>
      <c r="LJ45" s="133"/>
      <c r="LK45" s="133"/>
      <c r="LL45" s="40"/>
      <c r="LO45" s="56"/>
      <c r="MB45" s="133"/>
      <c r="MD45" s="133"/>
      <c r="ME45" s="133"/>
      <c r="MF45" s="133"/>
      <c r="MG45" s="133"/>
      <c r="MH45" s="133"/>
      <c r="MI45" s="40"/>
      <c r="ML45" s="56"/>
      <c r="MY45" s="133"/>
      <c r="NA45" s="133"/>
      <c r="NB45" s="133"/>
      <c r="NC45" s="133"/>
      <c r="ND45" s="133"/>
      <c r="NE45" s="133"/>
      <c r="NF45" s="40"/>
      <c r="NI45" s="56"/>
      <c r="NV45" s="133"/>
      <c r="NX45" s="133"/>
      <c r="NY45" s="133"/>
      <c r="NZ45" s="133"/>
      <c r="OA45" s="133"/>
      <c r="OB45" s="133"/>
      <c r="OC45" s="40"/>
      <c r="OF45" s="56"/>
      <c r="OS45" s="133"/>
      <c r="OU45" s="133"/>
      <c r="OV45" s="133"/>
      <c r="OW45" s="133"/>
      <c r="OX45" s="133"/>
      <c r="OY45" s="133"/>
      <c r="OZ45" s="40"/>
      <c r="PC45" s="56"/>
      <c r="PP45" s="133"/>
      <c r="PR45" s="133"/>
      <c r="PS45" s="133"/>
      <c r="PT45" s="133"/>
      <c r="PU45" s="133"/>
      <c r="PV45" s="133"/>
      <c r="PW45" s="40"/>
      <c r="PZ45" s="56"/>
      <c r="QM45" s="133"/>
      <c r="QO45" s="133"/>
      <c r="QP45" s="133"/>
      <c r="QQ45" s="133"/>
      <c r="QR45" s="133"/>
      <c r="QS45" s="133"/>
      <c r="QT45" s="40"/>
      <c r="QW45" s="56"/>
      <c r="RJ45" s="133"/>
      <c r="RL45" s="133"/>
      <c r="RM45" s="133"/>
      <c r="RN45" s="133"/>
      <c r="RO45" s="133"/>
      <c r="RP45" s="133"/>
      <c r="RQ45" s="40"/>
      <c r="RT45" s="56"/>
      <c r="SG45" s="133"/>
      <c r="SI45" s="133"/>
      <c r="SJ45" s="133"/>
      <c r="SK45" s="133"/>
      <c r="SL45" s="133"/>
      <c r="SM45" s="133"/>
      <c r="SN45" s="40"/>
      <c r="SQ45" s="56"/>
      <c r="TD45" s="133"/>
      <c r="TF45" s="133"/>
      <c r="TG45" s="133"/>
      <c r="TH45" s="133"/>
      <c r="TI45" s="133"/>
      <c r="TJ45" s="133"/>
      <c r="TK45" s="40"/>
      <c r="TN45" s="56"/>
      <c r="UA45" s="133"/>
      <c r="UC45" s="133"/>
      <c r="UD45" s="133"/>
      <c r="UE45" s="133"/>
      <c r="UF45" s="133"/>
      <c r="UG45" s="133"/>
      <c r="UH45" s="40"/>
      <c r="UK45" s="56"/>
      <c r="UX45" s="133"/>
      <c r="UZ45" s="133"/>
      <c r="VA45" s="133"/>
      <c r="VB45" s="133"/>
      <c r="VC45" s="133"/>
      <c r="VD45" s="133"/>
      <c r="VE45" s="40"/>
      <c r="VH45" s="56"/>
      <c r="VU45" s="133"/>
      <c r="VW45" s="133"/>
      <c r="VX45" s="133"/>
      <c r="VY45" s="133"/>
      <c r="VZ45" s="133"/>
      <c r="WA45" s="133"/>
      <c r="WB45" s="40"/>
      <c r="WE45" s="56"/>
      <c r="WR45" s="133"/>
      <c r="WT45" s="133"/>
      <c r="WU45" s="133"/>
      <c r="WV45" s="133"/>
      <c r="WW45" s="133"/>
      <c r="WX45" s="133"/>
      <c r="WY45" s="40"/>
      <c r="XB45" s="56"/>
      <c r="XO45" s="133"/>
      <c r="XQ45" s="133"/>
      <c r="XR45" s="133"/>
      <c r="XS45" s="133"/>
      <c r="XT45" s="133"/>
      <c r="XU45" s="133"/>
      <c r="XV45" s="40"/>
      <c r="XY45" s="56"/>
      <c r="YL45" s="133"/>
      <c r="YN45" s="133"/>
      <c r="YO45" s="133"/>
      <c r="YP45" s="133"/>
      <c r="YQ45" s="133"/>
      <c r="YR45" s="133"/>
      <c r="YS45" s="40"/>
      <c r="YV45" s="56"/>
      <c r="ZI45" s="133"/>
      <c r="ZK45" s="133"/>
      <c r="ZL45" s="133"/>
      <c r="ZM45" s="133"/>
      <c r="ZN45" s="133"/>
      <c r="ZO45" s="133"/>
      <c r="ZP45" s="40"/>
      <c r="ZS45" s="56"/>
      <c r="AAF45" s="133"/>
      <c r="AAH45" s="133"/>
      <c r="AAI45" s="133"/>
      <c r="AAJ45" s="133"/>
      <c r="AAK45" s="133"/>
      <c r="AAL45" s="133"/>
      <c r="AAM45" s="40"/>
      <c r="AAP45" s="56"/>
      <c r="ABC45" s="133"/>
      <c r="ABE45" s="133"/>
      <c r="ABF45" s="133"/>
      <c r="ABG45" s="133"/>
      <c r="ABH45" s="133"/>
      <c r="ABI45" s="133"/>
      <c r="ABJ45" s="40"/>
      <c r="ABM45" s="56"/>
      <c r="ABZ45" s="133"/>
      <c r="ACB45" s="133"/>
      <c r="ACC45" s="133"/>
      <c r="ACD45" s="133"/>
      <c r="ACE45" s="133"/>
      <c r="ACF45" s="133"/>
      <c r="ACG45" s="40"/>
      <c r="ACJ45" s="56"/>
      <c r="ACW45" s="133"/>
      <c r="ACY45" s="133"/>
      <c r="ACZ45" s="133"/>
      <c r="ADA45" s="133"/>
      <c r="ADB45" s="133"/>
      <c r="ADC45" s="133"/>
      <c r="ADD45" s="40"/>
      <c r="ADG45" s="56"/>
      <c r="ADT45" s="133"/>
      <c r="ADV45" s="133"/>
      <c r="ADW45" s="133"/>
      <c r="ADX45" s="133"/>
      <c r="ADY45" s="133"/>
      <c r="ADZ45" s="133"/>
      <c r="AEA45" s="40"/>
      <c r="AED45" s="56"/>
      <c r="AEQ45" s="133"/>
      <c r="AES45" s="133"/>
      <c r="AET45" s="133"/>
      <c r="AEU45" s="133"/>
      <c r="AEV45" s="133"/>
      <c r="AEW45" s="133"/>
      <c r="AEX45" s="40"/>
      <c r="AFA45" s="56"/>
      <c r="AFN45" s="133"/>
      <c r="AFP45" s="133"/>
      <c r="AFQ45" s="133"/>
      <c r="AFR45" s="133"/>
      <c r="AFS45" s="133"/>
      <c r="AFT45" s="133"/>
      <c r="AFU45" s="40"/>
      <c r="AFX45" s="56"/>
      <c r="AGK45" s="133"/>
      <c r="AGM45" s="133"/>
      <c r="AGN45" s="133"/>
      <c r="AGO45" s="133"/>
      <c r="AGP45" s="133"/>
      <c r="AGQ45" s="133"/>
      <c r="AGR45" s="40"/>
      <c r="AGU45" s="56"/>
      <c r="AHH45" s="133"/>
      <c r="AHJ45" s="133"/>
      <c r="AHK45" s="133"/>
      <c r="AHL45" s="133"/>
      <c r="AHM45" s="133"/>
      <c r="AHN45" s="133"/>
      <c r="AHO45" s="40"/>
      <c r="AHR45" s="56"/>
      <c r="AIE45" s="133"/>
      <c r="AIG45" s="133"/>
      <c r="AIH45" s="133"/>
      <c r="AII45" s="133"/>
      <c r="AIJ45" s="133"/>
      <c r="AIK45" s="133"/>
      <c r="AIL45" s="40"/>
      <c r="AIO45" s="56"/>
      <c r="AJB45" s="133"/>
      <c r="AJD45" s="133"/>
      <c r="AJE45" s="133"/>
      <c r="AJF45" s="133"/>
      <c r="AJG45" s="133"/>
      <c r="AJH45" s="133"/>
      <c r="AJI45" s="40"/>
      <c r="AJL45" s="56"/>
      <c r="AJY45" s="133"/>
      <c r="AKA45" s="133"/>
      <c r="AKB45" s="133"/>
      <c r="AKC45" s="133"/>
      <c r="AKD45" s="133"/>
      <c r="AKE45" s="133"/>
      <c r="AKF45" s="40"/>
      <c r="AKI45" s="56"/>
      <c r="AKV45" s="133"/>
      <c r="AKX45" s="133"/>
      <c r="AKY45" s="133"/>
      <c r="AKZ45" s="133"/>
      <c r="ALA45" s="133"/>
      <c r="ALB45" s="133"/>
      <c r="ALC45" s="40"/>
      <c r="ALF45" s="56"/>
      <c r="ALS45" s="133"/>
      <c r="ALU45" s="133"/>
      <c r="ALV45" s="133"/>
      <c r="ALW45" s="133"/>
      <c r="ALX45" s="133"/>
      <c r="ALY45" s="133"/>
      <c r="ALZ45" s="40"/>
      <c r="AMC45" s="56"/>
      <c r="AMP45" s="133"/>
      <c r="AMR45" s="133"/>
      <c r="AMS45" s="133"/>
      <c r="AMT45" s="133"/>
      <c r="AMU45" s="133"/>
      <c r="AMV45" s="133"/>
      <c r="AMW45" s="40"/>
      <c r="AMZ45" s="56"/>
      <c r="ANM45" s="133"/>
      <c r="ANO45" s="133"/>
      <c r="ANP45" s="133"/>
      <c r="ANQ45" s="133"/>
      <c r="ANR45" s="133"/>
      <c r="ANS45" s="133"/>
      <c r="ANT45" s="40"/>
      <c r="ANW45" s="56"/>
      <c r="AOJ45" s="133"/>
      <c r="AOL45" s="133"/>
      <c r="AOM45" s="133"/>
      <c r="AON45" s="133"/>
      <c r="AOO45" s="133"/>
      <c r="AOP45" s="133"/>
      <c r="AOQ45" s="40"/>
      <c r="AOT45" s="56"/>
      <c r="APG45" s="133"/>
      <c r="API45" s="133"/>
      <c r="APJ45" s="133"/>
      <c r="APK45" s="133"/>
      <c r="APL45" s="133"/>
      <c r="APM45" s="133"/>
      <c r="APN45" s="40"/>
      <c r="APQ45" s="56"/>
      <c r="AQD45" s="133"/>
      <c r="AQF45" s="133"/>
      <c r="AQG45" s="133"/>
      <c r="AQH45" s="133"/>
      <c r="AQI45" s="133"/>
      <c r="AQJ45" s="133"/>
      <c r="AQK45" s="40"/>
      <c r="AQN45" s="56"/>
      <c r="ARA45" s="133"/>
      <c r="ARC45" s="133"/>
      <c r="ARD45" s="133"/>
      <c r="ARE45" s="133"/>
      <c r="ARF45" s="133"/>
      <c r="ARG45" s="133"/>
      <c r="ARH45" s="40"/>
      <c r="ARK45" s="56"/>
      <c r="ARX45" s="133"/>
      <c r="ARZ45" s="133"/>
      <c r="ASA45" s="133"/>
      <c r="ASB45" s="133"/>
      <c r="ASC45" s="133"/>
      <c r="ASD45" s="133"/>
      <c r="ASE45" s="40"/>
      <c r="ASH45" s="56"/>
      <c r="ASU45" s="133"/>
      <c r="ASW45" s="133"/>
      <c r="ASX45" s="133"/>
      <c r="ASY45" s="133"/>
      <c r="ASZ45" s="133"/>
      <c r="ATA45" s="133"/>
      <c r="ATB45" s="40"/>
      <c r="ATE45" s="56"/>
      <c r="ATR45" s="133"/>
      <c r="ATT45" s="133"/>
      <c r="ATU45" s="133"/>
      <c r="ATV45" s="133"/>
      <c r="ATW45" s="133"/>
      <c r="ATX45" s="133"/>
      <c r="ATY45" s="40"/>
      <c r="AUB45" s="56"/>
      <c r="AUO45" s="133"/>
      <c r="AUQ45" s="133"/>
      <c r="AUR45" s="133"/>
      <c r="AUS45" s="133"/>
      <c r="AUT45" s="133"/>
      <c r="AUU45" s="133"/>
      <c r="AUV45" s="40"/>
      <c r="AUY45" s="56"/>
      <c r="AVL45" s="133"/>
      <c r="AVN45" s="133"/>
      <c r="AVO45" s="133"/>
      <c r="AVP45" s="133"/>
      <c r="AVQ45" s="133"/>
      <c r="AVR45" s="133"/>
      <c r="AVS45" s="40"/>
      <c r="AVV45" s="56"/>
      <c r="AWI45" s="133"/>
      <c r="AWK45" s="133"/>
      <c r="AWL45" s="133"/>
      <c r="AWM45" s="133"/>
      <c r="AWN45" s="133"/>
      <c r="AWO45" s="133"/>
      <c r="AWP45" s="40"/>
      <c r="AWS45" s="56"/>
      <c r="AXF45" s="133"/>
      <c r="AXH45" s="133"/>
      <c r="AXI45" s="133"/>
      <c r="AXJ45" s="133"/>
      <c r="AXK45" s="133"/>
      <c r="AXL45" s="133"/>
      <c r="AXM45" s="40"/>
      <c r="AXP45" s="56"/>
      <c r="AYC45" s="133"/>
      <c r="AYE45" s="133"/>
      <c r="AYF45" s="133"/>
      <c r="AYG45" s="133"/>
      <c r="AYH45" s="133"/>
      <c r="AYI45" s="133"/>
      <c r="AYJ45" s="40"/>
      <c r="AYM45" s="56"/>
      <c r="AYZ45" s="133"/>
      <c r="AZB45" s="133"/>
      <c r="AZC45" s="133"/>
      <c r="AZD45" s="133"/>
      <c r="AZE45" s="133"/>
      <c r="AZF45" s="133"/>
      <c r="AZG45" s="40"/>
      <c r="AZJ45" s="56"/>
      <c r="AZW45" s="133"/>
      <c r="AZY45" s="133"/>
      <c r="AZZ45" s="133"/>
      <c r="BAA45" s="133"/>
      <c r="BAB45" s="133"/>
      <c r="BAC45" s="133"/>
      <c r="BAD45" s="40"/>
      <c r="BAG45" s="56"/>
      <c r="BAT45" s="133"/>
      <c r="BAV45" s="133"/>
      <c r="BAW45" s="133"/>
      <c r="BAX45" s="133"/>
      <c r="BAY45" s="133"/>
      <c r="BAZ45" s="133"/>
      <c r="BBA45" s="40"/>
      <c r="BBD45" s="56"/>
      <c r="BBQ45" s="133"/>
      <c r="BBS45" s="133"/>
      <c r="BBT45" s="133"/>
      <c r="BBU45" s="133"/>
      <c r="BBV45" s="133"/>
      <c r="BBW45" s="133"/>
      <c r="BBX45" s="40"/>
      <c r="BCA45" s="56"/>
      <c r="BCN45" s="133"/>
      <c r="BCP45" s="133"/>
      <c r="BCQ45" s="133"/>
      <c r="BCR45" s="133"/>
      <c r="BCS45" s="133"/>
      <c r="BCT45" s="133"/>
      <c r="BCU45" s="40"/>
      <c r="BCX45" s="56"/>
      <c r="BDK45" s="133"/>
      <c r="BDM45" s="133"/>
      <c r="BDN45" s="133"/>
      <c r="BDO45" s="133"/>
      <c r="BDP45" s="133"/>
      <c r="BDQ45" s="133"/>
      <c r="BDR45" s="40"/>
      <c r="BDU45" s="56"/>
      <c r="BEH45" s="133"/>
      <c r="BEJ45" s="133"/>
      <c r="BEK45" s="133"/>
      <c r="BEL45" s="133"/>
      <c r="BEM45" s="133"/>
      <c r="BEN45" s="133"/>
      <c r="BEO45" s="40"/>
      <c r="BER45" s="56"/>
      <c r="BFE45" s="133"/>
      <c r="BFG45" s="133"/>
      <c r="BFH45" s="133"/>
      <c r="BFI45" s="133"/>
      <c r="BFJ45" s="133"/>
      <c r="BFK45" s="133"/>
      <c r="BFL45" s="40"/>
      <c r="BFO45" s="56"/>
      <c r="BGB45" s="133"/>
      <c r="BGD45" s="133"/>
      <c r="BGE45" s="133"/>
      <c r="BGF45" s="133"/>
      <c r="BGG45" s="133"/>
      <c r="BGH45" s="133"/>
      <c r="BGI45" s="40"/>
      <c r="BGL45" s="56"/>
      <c r="BGY45" s="133"/>
      <c r="BHA45" s="133"/>
      <c r="BHB45" s="133"/>
      <c r="BHC45" s="133"/>
      <c r="BHD45" s="133"/>
      <c r="BHE45" s="133"/>
      <c r="BHF45" s="40"/>
      <c r="BHI45" s="56"/>
      <c r="BHV45" s="133"/>
      <c r="BHX45" s="133"/>
      <c r="BHY45" s="133"/>
      <c r="BHZ45" s="133"/>
      <c r="BIA45" s="133"/>
      <c r="BIB45" s="133"/>
      <c r="BIC45" s="40"/>
      <c r="BIF45" s="56"/>
      <c r="BIS45" s="133"/>
      <c r="BIU45" s="133"/>
      <c r="BIV45" s="133"/>
      <c r="BIW45" s="133"/>
      <c r="BIX45" s="133"/>
      <c r="BIY45" s="133"/>
      <c r="BIZ45" s="40"/>
      <c r="BJC45" s="56"/>
      <c r="BJP45" s="133"/>
      <c r="BJR45" s="133"/>
      <c r="BJS45" s="133"/>
      <c r="BJT45" s="133"/>
      <c r="BJU45" s="133"/>
      <c r="BJV45" s="133"/>
      <c r="BJW45" s="40"/>
      <c r="BJZ45" s="56"/>
      <c r="BKM45" s="133"/>
      <c r="BKO45" s="133"/>
      <c r="BKP45" s="133"/>
      <c r="BKQ45" s="133"/>
      <c r="BKR45" s="133"/>
      <c r="BKS45" s="133"/>
      <c r="BKT45" s="40"/>
      <c r="BKW45" s="56"/>
      <c r="BLJ45" s="133"/>
      <c r="BLL45" s="133"/>
      <c r="BLM45" s="133"/>
      <c r="BLN45" s="133"/>
      <c r="BLO45" s="133"/>
      <c r="BLP45" s="133"/>
      <c r="BLQ45" s="40"/>
      <c r="BLT45" s="56"/>
      <c r="BMG45" s="133"/>
      <c r="BMI45" s="133"/>
      <c r="BMJ45" s="133"/>
      <c r="BMK45" s="133"/>
      <c r="BML45" s="133"/>
      <c r="BMM45" s="133"/>
      <c r="BMN45" s="40"/>
      <c r="BMQ45" s="56"/>
      <c r="BND45" s="133"/>
      <c r="BNF45" s="133"/>
      <c r="BNG45" s="133"/>
      <c r="BNH45" s="133"/>
      <c r="BNI45" s="133"/>
      <c r="BNJ45" s="133"/>
      <c r="BNK45" s="40"/>
      <c r="BNN45" s="56"/>
      <c r="BOA45" s="133"/>
      <c r="BOC45" s="133"/>
      <c r="BOD45" s="133"/>
      <c r="BOE45" s="133"/>
      <c r="BOF45" s="133"/>
      <c r="BOG45" s="133"/>
      <c r="BOH45" s="40"/>
      <c r="BOK45" s="56"/>
      <c r="BOX45" s="133"/>
      <c r="BOZ45" s="133"/>
      <c r="BPA45" s="133"/>
      <c r="BPB45" s="133"/>
      <c r="BPC45" s="133"/>
      <c r="BPD45" s="133"/>
      <c r="BPE45" s="40"/>
      <c r="BPH45" s="56"/>
      <c r="BPU45" s="133"/>
      <c r="BPW45" s="133"/>
      <c r="BPX45" s="133"/>
      <c r="BPY45" s="133"/>
      <c r="BPZ45" s="133"/>
      <c r="BQA45" s="133"/>
      <c r="BQB45" s="40"/>
      <c r="BQE45" s="56"/>
      <c r="BQR45" s="133"/>
      <c r="BQT45" s="133"/>
      <c r="BQU45" s="133"/>
      <c r="BQV45" s="133"/>
      <c r="BQW45" s="133"/>
      <c r="BQX45" s="133"/>
      <c r="BQY45" s="40"/>
      <c r="BRB45" s="56"/>
      <c r="BRO45" s="133"/>
      <c r="BRQ45" s="133"/>
      <c r="BRR45" s="133"/>
      <c r="BRS45" s="133"/>
      <c r="BRT45" s="133"/>
      <c r="BRU45" s="133"/>
      <c r="BRV45" s="40"/>
      <c r="BRY45" s="56"/>
      <c r="BSL45" s="133"/>
      <c r="BSN45" s="133"/>
      <c r="BSO45" s="133"/>
      <c r="BSP45" s="133"/>
      <c r="BSQ45" s="133"/>
      <c r="BSR45" s="133"/>
      <c r="BSS45" s="40"/>
      <c r="BSV45" s="56"/>
      <c r="BTI45" s="133"/>
      <c r="BTK45" s="133"/>
      <c r="BTL45" s="133"/>
      <c r="BTM45" s="133"/>
      <c r="BTN45" s="133"/>
      <c r="BTO45" s="133"/>
      <c r="BTP45" s="40"/>
      <c r="BTS45" s="56"/>
      <c r="BUF45" s="133"/>
      <c r="BUH45" s="133"/>
      <c r="BUI45" s="133"/>
      <c r="BUJ45" s="133"/>
      <c r="BUK45" s="133"/>
      <c r="BUL45" s="133"/>
      <c r="BUM45" s="40"/>
      <c r="BUP45" s="56"/>
      <c r="BVC45" s="133"/>
      <c r="BVE45" s="133"/>
      <c r="BVF45" s="133"/>
      <c r="BVG45" s="133"/>
      <c r="BVH45" s="133"/>
      <c r="BVI45" s="133"/>
      <c r="BVJ45" s="40"/>
      <c r="BVM45" s="56"/>
      <c r="BVZ45" s="133"/>
      <c r="BWB45" s="133"/>
      <c r="BWC45" s="133"/>
      <c r="BWD45" s="133"/>
      <c r="BWE45" s="133"/>
      <c r="BWF45" s="133"/>
      <c r="BWG45" s="40"/>
      <c r="BWJ45" s="56"/>
      <c r="BWW45" s="133"/>
      <c r="BWY45" s="133"/>
      <c r="BWZ45" s="133"/>
      <c r="BXA45" s="133"/>
      <c r="BXB45" s="133"/>
      <c r="BXC45" s="133"/>
      <c r="BXD45" s="40"/>
      <c r="BXG45" s="56"/>
      <c r="BXT45" s="133"/>
      <c r="BXV45" s="133"/>
      <c r="BXW45" s="133"/>
      <c r="BXX45" s="133"/>
      <c r="BXY45" s="133"/>
      <c r="BXZ45" s="133"/>
      <c r="BYA45" s="40"/>
      <c r="BYD45" s="56"/>
      <c r="BYQ45" s="133"/>
      <c r="BYS45" s="133"/>
      <c r="BYT45" s="133"/>
      <c r="BYU45" s="133"/>
      <c r="BYV45" s="133"/>
      <c r="BYW45" s="133"/>
      <c r="BYX45" s="40"/>
      <c r="BZA45" s="56"/>
      <c r="BZN45" s="133"/>
      <c r="BZP45" s="133"/>
      <c r="BZQ45" s="133"/>
      <c r="BZR45" s="133"/>
      <c r="BZS45" s="133"/>
      <c r="BZT45" s="133"/>
      <c r="BZU45" s="40"/>
      <c r="BZX45" s="56"/>
      <c r="CAK45" s="133"/>
      <c r="CAM45" s="133"/>
      <c r="CAN45" s="133"/>
      <c r="CAO45" s="133"/>
      <c r="CAP45" s="133"/>
      <c r="CAQ45" s="133"/>
      <c r="CAR45" s="40"/>
      <c r="CAU45" s="56"/>
      <c r="CBH45" s="133"/>
      <c r="CBJ45" s="133"/>
      <c r="CBK45" s="133"/>
      <c r="CBL45" s="133"/>
      <c r="CBM45" s="133"/>
      <c r="CBN45" s="133"/>
      <c r="CBO45" s="40"/>
      <c r="CBR45" s="56"/>
      <c r="CCE45" s="133"/>
      <c r="CCG45" s="133"/>
      <c r="CCH45" s="133"/>
      <c r="CCI45" s="133"/>
      <c r="CCJ45" s="133"/>
      <c r="CCK45" s="133"/>
      <c r="CCL45" s="40"/>
      <c r="CCO45" s="56"/>
      <c r="CDB45" s="133"/>
      <c r="CDD45" s="133"/>
      <c r="CDE45" s="133"/>
      <c r="CDF45" s="133"/>
      <c r="CDG45" s="133"/>
      <c r="CDH45" s="133"/>
      <c r="CDI45" s="40"/>
      <c r="CDL45" s="56"/>
      <c r="CDY45" s="133"/>
      <c r="CEA45" s="133"/>
      <c r="CEB45" s="133"/>
      <c r="CEC45" s="133"/>
      <c r="CED45" s="133"/>
      <c r="CEE45" s="133"/>
      <c r="CEF45" s="40"/>
      <c r="CEI45" s="56"/>
      <c r="CEV45" s="133"/>
      <c r="CEX45" s="133"/>
      <c r="CEY45" s="133"/>
      <c r="CEZ45" s="133"/>
      <c r="CFA45" s="133"/>
      <c r="CFB45" s="133"/>
      <c r="CFC45" s="40"/>
      <c r="CFF45" s="56"/>
      <c r="CFS45" s="133"/>
      <c r="CFU45" s="133"/>
      <c r="CFV45" s="133"/>
      <c r="CFW45" s="133"/>
      <c r="CFX45" s="133"/>
      <c r="CFY45" s="133"/>
      <c r="CFZ45" s="40"/>
      <c r="CGC45" s="56"/>
      <c r="CGP45" s="133"/>
      <c r="CGR45" s="133"/>
      <c r="CGS45" s="133"/>
      <c r="CGT45" s="133"/>
      <c r="CGU45" s="133"/>
      <c r="CGV45" s="133"/>
      <c r="CGW45" s="40"/>
      <c r="CGZ45" s="56"/>
      <c r="CHM45" s="133"/>
      <c r="CHO45" s="133"/>
      <c r="CHP45" s="133"/>
      <c r="CHQ45" s="133"/>
      <c r="CHR45" s="133"/>
      <c r="CHS45" s="133"/>
      <c r="CHT45" s="40"/>
      <c r="CHW45" s="56"/>
      <c r="CIJ45" s="133"/>
      <c r="CIL45" s="133"/>
      <c r="CIM45" s="133"/>
      <c r="CIN45" s="133"/>
      <c r="CIO45" s="133"/>
      <c r="CIP45" s="133"/>
      <c r="CIQ45" s="40"/>
      <c r="CIT45" s="56"/>
      <c r="CJG45" s="133"/>
      <c r="CJI45" s="133"/>
      <c r="CJJ45" s="133"/>
      <c r="CJK45" s="133"/>
      <c r="CJL45" s="133"/>
      <c r="CJM45" s="133"/>
      <c r="CJN45" s="40"/>
      <c r="CJQ45" s="56"/>
      <c r="CKD45" s="133"/>
      <c r="CKF45" s="133"/>
      <c r="CKG45" s="133"/>
      <c r="CKH45" s="133"/>
      <c r="CKI45" s="133"/>
      <c r="CKJ45" s="133"/>
      <c r="CKK45" s="40"/>
      <c r="CKN45" s="56"/>
      <c r="CLA45" s="133"/>
      <c r="CLC45" s="133"/>
      <c r="CLD45" s="133"/>
      <c r="CLE45" s="133"/>
      <c r="CLF45" s="133"/>
      <c r="CLG45" s="133"/>
      <c r="CLH45" s="40"/>
      <c r="CLK45" s="56"/>
      <c r="CLX45" s="133"/>
      <c r="CLZ45" s="133"/>
      <c r="CMA45" s="133"/>
      <c r="CMB45" s="133"/>
      <c r="CMC45" s="133"/>
      <c r="CMD45" s="133"/>
      <c r="CME45" s="40"/>
      <c r="CMH45" s="56"/>
      <c r="CMU45" s="133"/>
      <c r="CMW45" s="133"/>
      <c r="CMX45" s="133"/>
      <c r="CMY45" s="133"/>
      <c r="CMZ45" s="133"/>
      <c r="CNA45" s="133"/>
      <c r="CNB45" s="40"/>
      <c r="CNE45" s="56"/>
      <c r="CNR45" s="133"/>
      <c r="CNT45" s="133"/>
      <c r="CNU45" s="133"/>
      <c r="CNV45" s="133"/>
      <c r="CNW45" s="133"/>
      <c r="CNX45" s="133"/>
      <c r="CNY45" s="40"/>
      <c r="COB45" s="56"/>
      <c r="COO45" s="133"/>
      <c r="COQ45" s="133"/>
      <c r="COR45" s="133"/>
      <c r="COS45" s="133"/>
      <c r="COT45" s="133"/>
      <c r="COU45" s="133"/>
      <c r="COV45" s="40"/>
      <c r="COY45" s="56"/>
      <c r="CPL45" s="133"/>
      <c r="CPN45" s="133"/>
      <c r="CPO45" s="133"/>
      <c r="CPP45" s="133"/>
      <c r="CPQ45" s="133"/>
      <c r="CPR45" s="133"/>
      <c r="CPS45" s="40"/>
      <c r="CPV45" s="56"/>
      <c r="CQI45" s="133"/>
      <c r="CQK45" s="133"/>
      <c r="CQL45" s="133"/>
      <c r="CQM45" s="133"/>
      <c r="CQN45" s="133"/>
      <c r="CQO45" s="133"/>
      <c r="CQP45" s="40"/>
      <c r="CQS45" s="56"/>
      <c r="CRF45" s="133"/>
      <c r="CRH45" s="133"/>
      <c r="CRI45" s="133"/>
      <c r="CRJ45" s="133"/>
      <c r="CRK45" s="133"/>
      <c r="CRL45" s="133"/>
      <c r="CRM45" s="40"/>
      <c r="CRP45" s="56"/>
      <c r="CSC45" s="133"/>
      <c r="CSE45" s="133"/>
      <c r="CSF45" s="133"/>
      <c r="CSG45" s="133"/>
      <c r="CSH45" s="133"/>
      <c r="CSI45" s="133"/>
      <c r="CSJ45" s="40"/>
      <c r="CSM45" s="56"/>
      <c r="CSZ45" s="133"/>
      <c r="CTB45" s="133"/>
      <c r="CTC45" s="133"/>
      <c r="CTD45" s="133"/>
      <c r="CTE45" s="133"/>
      <c r="CTF45" s="133"/>
      <c r="CTG45" s="40"/>
      <c r="CTJ45" s="56"/>
      <c r="CTW45" s="133"/>
      <c r="CTY45" s="133"/>
      <c r="CTZ45" s="133"/>
      <c r="CUA45" s="133"/>
      <c r="CUB45" s="133"/>
      <c r="CUC45" s="133"/>
      <c r="CUD45" s="40"/>
      <c r="CUG45" s="56"/>
      <c r="CUT45" s="133"/>
      <c r="CUV45" s="133"/>
      <c r="CUW45" s="133"/>
      <c r="CUX45" s="133"/>
      <c r="CUY45" s="133"/>
      <c r="CUZ45" s="133"/>
      <c r="CVA45" s="40"/>
      <c r="CVD45" s="56"/>
      <c r="CVQ45" s="133"/>
      <c r="CVS45" s="133"/>
      <c r="CVT45" s="133"/>
      <c r="CVU45" s="133"/>
      <c r="CVV45" s="133"/>
      <c r="CVW45" s="133"/>
      <c r="CVX45" s="40"/>
      <c r="CWA45" s="56"/>
      <c r="CWN45" s="133"/>
      <c r="CWP45" s="133"/>
      <c r="CWQ45" s="133"/>
      <c r="CWR45" s="133"/>
      <c r="CWS45" s="133"/>
      <c r="CWT45" s="133"/>
      <c r="CWU45" s="40"/>
      <c r="CWX45" s="56"/>
      <c r="CXK45" s="133"/>
      <c r="CXM45" s="133"/>
      <c r="CXN45" s="133"/>
      <c r="CXO45" s="133"/>
      <c r="CXP45" s="133"/>
      <c r="CXQ45" s="133"/>
      <c r="CXR45" s="40"/>
      <c r="CXU45" s="56"/>
      <c r="CYH45" s="133"/>
      <c r="CYJ45" s="133"/>
      <c r="CYK45" s="133"/>
      <c r="CYL45" s="133"/>
      <c r="CYM45" s="133"/>
      <c r="CYN45" s="133"/>
      <c r="CYO45" s="40"/>
      <c r="CYR45" s="56"/>
      <c r="CZE45" s="133"/>
      <c r="CZG45" s="133"/>
      <c r="CZH45" s="133"/>
      <c r="CZI45" s="133"/>
      <c r="CZJ45" s="133"/>
      <c r="CZK45" s="133"/>
      <c r="CZL45" s="40"/>
      <c r="CZO45" s="56"/>
      <c r="DAB45" s="133"/>
      <c r="DAD45" s="133"/>
      <c r="DAE45" s="133"/>
      <c r="DAF45" s="133"/>
      <c r="DAG45" s="133"/>
      <c r="DAH45" s="133"/>
      <c r="DAI45" s="40"/>
      <c r="DAL45" s="56"/>
      <c r="DAY45" s="133"/>
      <c r="DBA45" s="133"/>
      <c r="DBB45" s="133"/>
      <c r="DBC45" s="133"/>
      <c r="DBD45" s="133"/>
      <c r="DBE45" s="133"/>
      <c r="DBF45" s="40"/>
      <c r="DBI45" s="56"/>
      <c r="DBV45" s="133"/>
      <c r="DBX45" s="133"/>
      <c r="DBY45" s="133"/>
      <c r="DBZ45" s="133"/>
      <c r="DCA45" s="133"/>
      <c r="DCB45" s="133"/>
      <c r="DCC45" s="40"/>
      <c r="DCF45" s="56"/>
      <c r="DCS45" s="133"/>
      <c r="DCU45" s="133"/>
      <c r="DCV45" s="133"/>
      <c r="DCW45" s="133"/>
      <c r="DCX45" s="133"/>
      <c r="DCY45" s="133"/>
      <c r="DCZ45" s="40"/>
      <c r="DDC45" s="56"/>
      <c r="DDP45" s="133"/>
      <c r="DDR45" s="133"/>
      <c r="DDS45" s="133"/>
      <c r="DDT45" s="133"/>
      <c r="DDU45" s="133"/>
      <c r="DDV45" s="133"/>
      <c r="DDW45" s="40"/>
      <c r="DDZ45" s="56"/>
      <c r="DEM45" s="133"/>
      <c r="DEO45" s="133"/>
      <c r="DEP45" s="133"/>
      <c r="DEQ45" s="133"/>
      <c r="DER45" s="133"/>
      <c r="DES45" s="133"/>
      <c r="DET45" s="40"/>
      <c r="DEW45" s="56"/>
      <c r="DFJ45" s="133"/>
      <c r="DFL45" s="133"/>
      <c r="DFM45" s="133"/>
      <c r="DFN45" s="133"/>
      <c r="DFO45" s="133"/>
      <c r="DFP45" s="133"/>
      <c r="DFQ45" s="40"/>
      <c r="DFT45" s="56"/>
      <c r="DGG45" s="133"/>
      <c r="DGI45" s="133"/>
      <c r="DGJ45" s="133"/>
      <c r="DGK45" s="133"/>
      <c r="DGL45" s="133"/>
      <c r="DGM45" s="133"/>
      <c r="DGN45" s="40"/>
      <c r="DGQ45" s="56"/>
      <c r="DHD45" s="133"/>
      <c r="DHF45" s="133"/>
      <c r="DHG45" s="133"/>
      <c r="DHH45" s="133"/>
      <c r="DHI45" s="133"/>
      <c r="DHJ45" s="133"/>
      <c r="DHK45" s="40"/>
      <c r="DHN45" s="56"/>
      <c r="DIA45" s="133"/>
      <c r="DIC45" s="133"/>
      <c r="DID45" s="133"/>
      <c r="DIE45" s="133"/>
      <c r="DIF45" s="133"/>
      <c r="DIG45" s="133"/>
      <c r="DIH45" s="40"/>
      <c r="DIK45" s="56"/>
      <c r="DIX45" s="133"/>
      <c r="DIZ45" s="133"/>
      <c r="DJA45" s="133"/>
      <c r="DJB45" s="133"/>
      <c r="DJC45" s="133"/>
      <c r="DJD45" s="133"/>
      <c r="DJE45" s="40"/>
      <c r="DJH45" s="56"/>
      <c r="DJU45" s="133"/>
      <c r="DJW45" s="133"/>
      <c r="DJX45" s="133"/>
      <c r="DJY45" s="133"/>
      <c r="DJZ45" s="133"/>
      <c r="DKA45" s="133"/>
      <c r="DKB45" s="40"/>
      <c r="DKE45" s="56"/>
      <c r="DKR45" s="133"/>
      <c r="DKT45" s="133"/>
      <c r="DKU45" s="133"/>
      <c r="DKV45" s="133"/>
      <c r="DKW45" s="133"/>
      <c r="DKX45" s="133"/>
      <c r="DKY45" s="40"/>
      <c r="DLB45" s="56"/>
      <c r="DLO45" s="133"/>
      <c r="DLQ45" s="133"/>
      <c r="DLR45" s="133"/>
      <c r="DLS45" s="133"/>
      <c r="DLT45" s="133"/>
      <c r="DLU45" s="133"/>
      <c r="DLV45" s="40"/>
      <c r="DLY45" s="56"/>
      <c r="DML45" s="133"/>
      <c r="DMN45" s="133"/>
      <c r="DMO45" s="133"/>
      <c r="DMP45" s="133"/>
      <c r="DMQ45" s="133"/>
      <c r="DMR45" s="133"/>
      <c r="DMS45" s="40"/>
      <c r="DMV45" s="56"/>
      <c r="DNI45" s="133"/>
      <c r="DNK45" s="133"/>
      <c r="DNL45" s="133"/>
      <c r="DNM45" s="133"/>
      <c r="DNN45" s="133"/>
      <c r="DNO45" s="133"/>
      <c r="DNP45" s="40"/>
      <c r="DNS45" s="56"/>
      <c r="DOF45" s="133"/>
      <c r="DOH45" s="133"/>
      <c r="DOI45" s="133"/>
      <c r="DOJ45" s="133"/>
      <c r="DOK45" s="133"/>
      <c r="DOL45" s="133"/>
      <c r="DOM45" s="40"/>
      <c r="DOP45" s="56"/>
      <c r="DPC45" s="133"/>
      <c r="DPE45" s="133"/>
      <c r="DPF45" s="133"/>
      <c r="DPG45" s="133"/>
      <c r="DPH45" s="133"/>
      <c r="DPI45" s="133"/>
      <c r="DPJ45" s="40"/>
      <c r="DPM45" s="56"/>
      <c r="DPZ45" s="133"/>
      <c r="DQB45" s="133"/>
      <c r="DQC45" s="133"/>
      <c r="DQD45" s="133"/>
      <c r="DQE45" s="133"/>
      <c r="DQF45" s="133"/>
      <c r="DQG45" s="40"/>
      <c r="DQJ45" s="56"/>
      <c r="DQW45" s="133"/>
      <c r="DQY45" s="133"/>
      <c r="DQZ45" s="133"/>
      <c r="DRA45" s="133"/>
      <c r="DRB45" s="133"/>
      <c r="DRC45" s="133"/>
      <c r="DRD45" s="40"/>
      <c r="DRG45" s="56"/>
      <c r="DRT45" s="133"/>
      <c r="DRV45" s="133"/>
      <c r="DRW45" s="133"/>
      <c r="DRX45" s="133"/>
      <c r="DRY45" s="133"/>
      <c r="DRZ45" s="133"/>
      <c r="DSA45" s="40"/>
      <c r="DSD45" s="56"/>
      <c r="DSQ45" s="133"/>
      <c r="DSS45" s="133"/>
      <c r="DST45" s="133"/>
      <c r="DSU45" s="133"/>
      <c r="DSV45" s="133"/>
      <c r="DSW45" s="133"/>
      <c r="DSX45" s="40"/>
      <c r="DTA45" s="56"/>
      <c r="DTN45" s="133"/>
      <c r="DTP45" s="133"/>
      <c r="DTQ45" s="133"/>
      <c r="DTR45" s="133"/>
      <c r="DTS45" s="133"/>
      <c r="DTT45" s="133"/>
      <c r="DTU45" s="40"/>
      <c r="DTX45" s="56"/>
      <c r="DUK45" s="133"/>
      <c r="DUM45" s="133"/>
      <c r="DUN45" s="133"/>
      <c r="DUO45" s="133"/>
      <c r="DUP45" s="133"/>
      <c r="DUQ45" s="133"/>
      <c r="DUR45" s="40"/>
      <c r="DUU45" s="56"/>
      <c r="DVH45" s="133"/>
      <c r="DVJ45" s="133"/>
      <c r="DVK45" s="133"/>
      <c r="DVL45" s="133"/>
      <c r="DVM45" s="133"/>
      <c r="DVN45" s="133"/>
      <c r="DVO45" s="40"/>
      <c r="DVR45" s="56"/>
      <c r="DWE45" s="133"/>
      <c r="DWG45" s="133"/>
      <c r="DWH45" s="133"/>
      <c r="DWI45" s="133"/>
      <c r="DWJ45" s="133"/>
      <c r="DWK45" s="133"/>
      <c r="DWL45" s="40"/>
      <c r="DWO45" s="56"/>
      <c r="DXB45" s="133"/>
      <c r="DXD45" s="133"/>
      <c r="DXE45" s="133"/>
      <c r="DXF45" s="133"/>
      <c r="DXG45" s="133"/>
      <c r="DXH45" s="133"/>
      <c r="DXI45" s="40"/>
      <c r="DXL45" s="56"/>
      <c r="DXY45" s="133"/>
      <c r="DYA45" s="133"/>
      <c r="DYB45" s="133"/>
      <c r="DYC45" s="133"/>
      <c r="DYD45" s="133"/>
      <c r="DYE45" s="133"/>
      <c r="DYF45" s="40"/>
      <c r="DYI45" s="56"/>
      <c r="DYV45" s="133"/>
      <c r="DYX45" s="133"/>
      <c r="DYY45" s="133"/>
      <c r="DYZ45" s="133"/>
      <c r="DZA45" s="133"/>
      <c r="DZB45" s="133"/>
      <c r="DZC45" s="40"/>
      <c r="DZF45" s="56"/>
      <c r="DZS45" s="133"/>
      <c r="DZU45" s="133"/>
      <c r="DZV45" s="133"/>
      <c r="DZW45" s="133"/>
      <c r="DZX45" s="133"/>
      <c r="DZY45" s="133"/>
      <c r="DZZ45" s="40"/>
      <c r="EAC45" s="56"/>
      <c r="EAP45" s="133"/>
      <c r="EAR45" s="133"/>
      <c r="EAS45" s="133"/>
      <c r="EAT45" s="133"/>
      <c r="EAU45" s="133"/>
      <c r="EAV45" s="133"/>
      <c r="EAW45" s="40"/>
      <c r="EAZ45" s="56"/>
      <c r="EBM45" s="133"/>
      <c r="EBO45" s="133"/>
      <c r="EBP45" s="133"/>
      <c r="EBQ45" s="133"/>
      <c r="EBR45" s="133"/>
      <c r="EBS45" s="133"/>
      <c r="EBT45" s="40"/>
      <c r="EBW45" s="56"/>
      <c r="ECJ45" s="133"/>
      <c r="ECL45" s="133"/>
      <c r="ECM45" s="133"/>
      <c r="ECN45" s="133"/>
      <c r="ECO45" s="133"/>
      <c r="ECP45" s="133"/>
      <c r="ECQ45" s="40"/>
      <c r="ECT45" s="56"/>
      <c r="EDG45" s="133"/>
      <c r="EDI45" s="133"/>
      <c r="EDJ45" s="133"/>
      <c r="EDK45" s="133"/>
      <c r="EDL45" s="133"/>
      <c r="EDM45" s="133"/>
      <c r="EDN45" s="40"/>
      <c r="EDQ45" s="56"/>
      <c r="EED45" s="133"/>
      <c r="EEF45" s="133"/>
      <c r="EEG45" s="133"/>
      <c r="EEH45" s="133"/>
      <c r="EEI45" s="133"/>
      <c r="EEJ45" s="133"/>
      <c r="EEK45" s="40"/>
      <c r="EEN45" s="56"/>
      <c r="EFA45" s="133"/>
      <c r="EFC45" s="133"/>
      <c r="EFD45" s="133"/>
      <c r="EFE45" s="133"/>
      <c r="EFF45" s="133"/>
      <c r="EFG45" s="133"/>
      <c r="EFH45" s="40"/>
      <c r="EFK45" s="56"/>
      <c r="EFX45" s="133"/>
      <c r="EFZ45" s="133"/>
      <c r="EGA45" s="133"/>
      <c r="EGB45" s="133"/>
      <c r="EGC45" s="133"/>
      <c r="EGD45" s="133"/>
      <c r="EGE45" s="40"/>
      <c r="EGH45" s="56"/>
      <c r="EGU45" s="133"/>
      <c r="EGW45" s="133"/>
      <c r="EGX45" s="133"/>
      <c r="EGY45" s="133"/>
      <c r="EGZ45" s="133"/>
      <c r="EHA45" s="133"/>
      <c r="EHB45" s="40"/>
      <c r="EHE45" s="56"/>
      <c r="EHR45" s="133"/>
      <c r="EHT45" s="133"/>
      <c r="EHU45" s="133"/>
      <c r="EHV45" s="133"/>
      <c r="EHW45" s="133"/>
      <c r="EHX45" s="133"/>
      <c r="EHY45" s="40"/>
      <c r="EIB45" s="56"/>
      <c r="EIO45" s="133"/>
      <c r="EIQ45" s="133"/>
      <c r="EIR45" s="133"/>
      <c r="EIS45" s="133"/>
      <c r="EIT45" s="133"/>
      <c r="EIU45" s="133"/>
      <c r="EIV45" s="40"/>
      <c r="EIY45" s="56"/>
      <c r="EJL45" s="133"/>
      <c r="EJN45" s="133"/>
      <c r="EJO45" s="133"/>
      <c r="EJP45" s="133"/>
      <c r="EJQ45" s="133"/>
      <c r="EJR45" s="133"/>
      <c r="EJS45" s="40"/>
      <c r="EJV45" s="56"/>
      <c r="EKI45" s="133"/>
      <c r="EKK45" s="133"/>
      <c r="EKL45" s="133"/>
      <c r="EKM45" s="133"/>
      <c r="EKN45" s="133"/>
      <c r="EKO45" s="133"/>
      <c r="EKP45" s="40"/>
      <c r="EKS45" s="56"/>
      <c r="ELF45" s="133"/>
      <c r="ELH45" s="133"/>
      <c r="ELI45" s="133"/>
      <c r="ELJ45" s="133"/>
      <c r="ELK45" s="133"/>
      <c r="ELL45" s="133"/>
      <c r="ELM45" s="40"/>
      <c r="ELP45" s="56"/>
      <c r="EMC45" s="133"/>
      <c r="EME45" s="133"/>
      <c r="EMF45" s="133"/>
      <c r="EMG45" s="133"/>
      <c r="EMH45" s="133"/>
      <c r="EMI45" s="133"/>
      <c r="EMJ45" s="40"/>
      <c r="EMM45" s="56"/>
      <c r="EMZ45" s="133"/>
      <c r="ENB45" s="133"/>
      <c r="ENC45" s="133"/>
      <c r="END45" s="133"/>
      <c r="ENE45" s="133"/>
      <c r="ENF45" s="133"/>
      <c r="ENG45" s="40"/>
      <c r="ENJ45" s="56"/>
      <c r="ENW45" s="133"/>
      <c r="ENY45" s="133"/>
      <c r="ENZ45" s="133"/>
      <c r="EOA45" s="133"/>
      <c r="EOB45" s="133"/>
      <c r="EOC45" s="133"/>
      <c r="EOD45" s="40"/>
      <c r="EOG45" s="56"/>
      <c r="EOT45" s="133"/>
      <c r="EOV45" s="133"/>
      <c r="EOW45" s="133"/>
      <c r="EOX45" s="133"/>
      <c r="EOY45" s="133"/>
      <c r="EOZ45" s="133"/>
      <c r="EPA45" s="40"/>
      <c r="EPD45" s="56"/>
      <c r="EPQ45" s="133"/>
      <c r="EPS45" s="133"/>
      <c r="EPT45" s="133"/>
      <c r="EPU45" s="133"/>
      <c r="EPV45" s="133"/>
      <c r="EPW45" s="133"/>
      <c r="EPX45" s="40"/>
      <c r="EQA45" s="56"/>
      <c r="EQN45" s="133"/>
      <c r="EQP45" s="133"/>
      <c r="EQQ45" s="133"/>
      <c r="EQR45" s="133"/>
      <c r="EQS45" s="133"/>
      <c r="EQT45" s="133"/>
      <c r="EQU45" s="40"/>
      <c r="EQX45" s="56"/>
      <c r="ERK45" s="133"/>
      <c r="ERM45" s="133"/>
      <c r="ERN45" s="133"/>
      <c r="ERO45" s="133"/>
      <c r="ERP45" s="133"/>
      <c r="ERQ45" s="133"/>
      <c r="ERR45" s="40"/>
      <c r="ERU45" s="56"/>
      <c r="ESH45" s="133"/>
      <c r="ESJ45" s="133"/>
      <c r="ESK45" s="133"/>
      <c r="ESL45" s="133"/>
      <c r="ESM45" s="133"/>
      <c r="ESN45" s="133"/>
      <c r="ESO45" s="40"/>
      <c r="ESR45" s="56"/>
      <c r="ETE45" s="133"/>
      <c r="ETG45" s="133"/>
      <c r="ETH45" s="133"/>
      <c r="ETI45" s="133"/>
      <c r="ETJ45" s="133"/>
      <c r="ETK45" s="133"/>
      <c r="ETL45" s="40"/>
      <c r="ETO45" s="56"/>
      <c r="EUB45" s="133"/>
      <c r="EUD45" s="133"/>
      <c r="EUE45" s="133"/>
      <c r="EUF45" s="133"/>
      <c r="EUG45" s="133"/>
      <c r="EUH45" s="133"/>
      <c r="EUI45" s="40"/>
      <c r="EUL45" s="56"/>
      <c r="EUY45" s="133"/>
      <c r="EVA45" s="133"/>
      <c r="EVB45" s="133"/>
      <c r="EVC45" s="133"/>
      <c r="EVD45" s="133"/>
      <c r="EVE45" s="133"/>
      <c r="EVF45" s="40"/>
      <c r="EVI45" s="56"/>
      <c r="EVV45" s="133"/>
      <c r="EVX45" s="133"/>
      <c r="EVY45" s="133"/>
      <c r="EVZ45" s="133"/>
      <c r="EWA45" s="133"/>
      <c r="EWB45" s="133"/>
      <c r="EWC45" s="40"/>
      <c r="EWF45" s="56"/>
      <c r="EWS45" s="133"/>
      <c r="EWU45" s="133"/>
      <c r="EWV45" s="133"/>
      <c r="EWW45" s="133"/>
      <c r="EWX45" s="133"/>
      <c r="EWY45" s="133"/>
      <c r="EWZ45" s="40"/>
      <c r="EXC45" s="56"/>
      <c r="EXP45" s="133"/>
      <c r="EXR45" s="133"/>
      <c r="EXS45" s="133"/>
      <c r="EXT45" s="133"/>
      <c r="EXU45" s="133"/>
      <c r="EXV45" s="133"/>
      <c r="EXW45" s="40"/>
      <c r="EXZ45" s="56"/>
      <c r="EYM45" s="133"/>
      <c r="EYO45" s="133"/>
      <c r="EYP45" s="133"/>
      <c r="EYQ45" s="133"/>
      <c r="EYR45" s="133"/>
      <c r="EYS45" s="133"/>
      <c r="EYT45" s="40"/>
      <c r="EYW45" s="56"/>
      <c r="EZJ45" s="133"/>
      <c r="EZL45" s="133"/>
      <c r="EZM45" s="133"/>
      <c r="EZN45" s="133"/>
      <c r="EZO45" s="133"/>
      <c r="EZP45" s="133"/>
      <c r="EZQ45" s="40"/>
      <c r="EZT45" s="56"/>
      <c r="FAG45" s="133"/>
      <c r="FAI45" s="133"/>
      <c r="FAJ45" s="133"/>
      <c r="FAK45" s="133"/>
      <c r="FAL45" s="133"/>
      <c r="FAM45" s="133"/>
      <c r="FAN45" s="40"/>
      <c r="FAQ45" s="56"/>
      <c r="FBD45" s="133"/>
      <c r="FBF45" s="133"/>
      <c r="FBG45" s="133"/>
      <c r="FBH45" s="133"/>
      <c r="FBI45" s="133"/>
      <c r="FBJ45" s="133"/>
      <c r="FBK45" s="40"/>
      <c r="FBN45" s="56"/>
      <c r="FCA45" s="133"/>
      <c r="FCC45" s="133"/>
      <c r="FCD45" s="133"/>
      <c r="FCE45" s="133"/>
      <c r="FCF45" s="133"/>
      <c r="FCG45" s="133"/>
      <c r="FCH45" s="40"/>
      <c r="FCK45" s="56"/>
      <c r="FCX45" s="133"/>
      <c r="FCZ45" s="133"/>
      <c r="FDA45" s="133"/>
      <c r="FDB45" s="133"/>
      <c r="FDC45" s="133"/>
      <c r="FDD45" s="133"/>
      <c r="FDE45" s="40"/>
      <c r="FDH45" s="56"/>
      <c r="FDU45" s="133"/>
      <c r="FDW45" s="133"/>
      <c r="FDX45" s="133"/>
      <c r="FDY45" s="133"/>
      <c r="FDZ45" s="133"/>
      <c r="FEA45" s="133"/>
      <c r="FEB45" s="40"/>
      <c r="FEE45" s="56"/>
      <c r="FER45" s="133"/>
      <c r="FET45" s="133"/>
      <c r="FEU45" s="133"/>
      <c r="FEV45" s="133"/>
      <c r="FEW45" s="133"/>
      <c r="FEX45" s="133"/>
      <c r="FEY45" s="40"/>
      <c r="FFB45" s="56"/>
      <c r="FFO45" s="133"/>
      <c r="FFQ45" s="133"/>
      <c r="FFR45" s="133"/>
      <c r="FFS45" s="133"/>
      <c r="FFT45" s="133"/>
      <c r="FFU45" s="133"/>
      <c r="FFV45" s="40"/>
      <c r="FFY45" s="56"/>
      <c r="FGL45" s="133"/>
      <c r="FGN45" s="133"/>
      <c r="FGO45" s="133"/>
      <c r="FGP45" s="133"/>
      <c r="FGQ45" s="133"/>
      <c r="FGR45" s="133"/>
      <c r="FGS45" s="40"/>
      <c r="FGV45" s="56"/>
      <c r="FHI45" s="133"/>
      <c r="FHK45" s="133"/>
      <c r="FHL45" s="133"/>
      <c r="FHM45" s="133"/>
      <c r="FHN45" s="133"/>
      <c r="FHO45" s="133"/>
      <c r="FHP45" s="40"/>
      <c r="FHS45" s="56"/>
      <c r="FIF45" s="133"/>
      <c r="FIH45" s="133"/>
      <c r="FII45" s="133"/>
      <c r="FIJ45" s="133"/>
      <c r="FIK45" s="133"/>
      <c r="FIL45" s="133"/>
      <c r="FIM45" s="40"/>
      <c r="FIP45" s="56"/>
      <c r="FJC45" s="133"/>
      <c r="FJE45" s="133"/>
      <c r="FJF45" s="133"/>
      <c r="FJG45" s="133"/>
      <c r="FJH45" s="133"/>
      <c r="FJI45" s="133"/>
      <c r="FJJ45" s="40"/>
      <c r="FJM45" s="56"/>
      <c r="FJZ45" s="133"/>
      <c r="FKB45" s="133"/>
      <c r="FKC45" s="133"/>
      <c r="FKD45" s="133"/>
      <c r="FKE45" s="133"/>
      <c r="FKF45" s="133"/>
      <c r="FKG45" s="40"/>
      <c r="FKJ45" s="56"/>
      <c r="FKW45" s="133"/>
      <c r="FKY45" s="133"/>
      <c r="FKZ45" s="133"/>
      <c r="FLA45" s="133"/>
      <c r="FLB45" s="133"/>
      <c r="FLC45" s="133"/>
      <c r="FLD45" s="40"/>
      <c r="FLG45" s="56"/>
      <c r="FLT45" s="133"/>
      <c r="FLV45" s="133"/>
      <c r="FLW45" s="133"/>
      <c r="FLX45" s="133"/>
      <c r="FLY45" s="133"/>
      <c r="FLZ45" s="133"/>
      <c r="FMA45" s="40"/>
      <c r="FMD45" s="56"/>
      <c r="FMQ45" s="133"/>
      <c r="FMS45" s="133"/>
      <c r="FMT45" s="133"/>
      <c r="FMU45" s="133"/>
      <c r="FMV45" s="133"/>
      <c r="FMW45" s="133"/>
      <c r="FMX45" s="40"/>
      <c r="FNA45" s="56"/>
      <c r="FNN45" s="133"/>
      <c r="FNP45" s="133"/>
      <c r="FNQ45" s="133"/>
      <c r="FNR45" s="133"/>
      <c r="FNS45" s="133"/>
      <c r="FNT45" s="133"/>
      <c r="FNU45" s="40"/>
      <c r="FNX45" s="56"/>
      <c r="FOK45" s="133"/>
      <c r="FOM45" s="133"/>
      <c r="FON45" s="133"/>
      <c r="FOO45" s="133"/>
      <c r="FOP45" s="133"/>
      <c r="FOQ45" s="133"/>
      <c r="FOR45" s="40"/>
      <c r="FOU45" s="56"/>
      <c r="FPH45" s="133"/>
      <c r="FPJ45" s="133"/>
      <c r="FPK45" s="133"/>
      <c r="FPL45" s="133"/>
      <c r="FPM45" s="133"/>
      <c r="FPN45" s="133"/>
      <c r="FPO45" s="40"/>
      <c r="FPR45" s="56"/>
      <c r="FQE45" s="133"/>
      <c r="FQG45" s="133"/>
      <c r="FQH45" s="133"/>
      <c r="FQI45" s="133"/>
      <c r="FQJ45" s="133"/>
      <c r="FQK45" s="133"/>
      <c r="FQL45" s="40"/>
      <c r="FQO45" s="56"/>
      <c r="FRB45" s="133"/>
      <c r="FRD45" s="133"/>
      <c r="FRE45" s="133"/>
      <c r="FRF45" s="133"/>
      <c r="FRG45" s="133"/>
      <c r="FRH45" s="133"/>
      <c r="FRI45" s="40"/>
      <c r="FRL45" s="56"/>
      <c r="FRY45" s="133"/>
      <c r="FSA45" s="133"/>
      <c r="FSB45" s="133"/>
      <c r="FSC45" s="133"/>
      <c r="FSD45" s="133"/>
      <c r="FSE45" s="133"/>
      <c r="FSF45" s="40"/>
      <c r="FSI45" s="56"/>
      <c r="FSV45" s="133"/>
      <c r="FSX45" s="133"/>
      <c r="FSY45" s="133"/>
      <c r="FSZ45" s="133"/>
      <c r="FTA45" s="133"/>
      <c r="FTB45" s="133"/>
      <c r="FTC45" s="40"/>
      <c r="FTF45" s="56"/>
      <c r="FTS45" s="133"/>
      <c r="FTU45" s="133"/>
      <c r="FTV45" s="133"/>
      <c r="FTW45" s="133"/>
      <c r="FTX45" s="133"/>
      <c r="FTY45" s="133"/>
      <c r="FTZ45" s="40"/>
      <c r="FUC45" s="56"/>
      <c r="FUP45" s="133"/>
      <c r="FUR45" s="133"/>
      <c r="FUS45" s="133"/>
      <c r="FUT45" s="133"/>
      <c r="FUU45" s="133"/>
      <c r="FUV45" s="133"/>
      <c r="FUW45" s="40"/>
      <c r="FUZ45" s="56"/>
      <c r="FVM45" s="133"/>
      <c r="FVO45" s="133"/>
      <c r="FVP45" s="133"/>
      <c r="FVQ45" s="133"/>
      <c r="FVR45" s="133"/>
      <c r="FVS45" s="133"/>
      <c r="FVT45" s="40"/>
      <c r="FVW45" s="56"/>
      <c r="FWJ45" s="133"/>
      <c r="FWL45" s="133"/>
      <c r="FWM45" s="133"/>
      <c r="FWN45" s="133"/>
      <c r="FWO45" s="133"/>
      <c r="FWP45" s="133"/>
      <c r="FWQ45" s="40"/>
      <c r="FWT45" s="56"/>
      <c r="FXG45" s="133"/>
      <c r="FXI45" s="133"/>
      <c r="FXJ45" s="133"/>
      <c r="FXK45" s="133"/>
      <c r="FXL45" s="133"/>
      <c r="FXM45" s="133"/>
      <c r="FXN45" s="40"/>
      <c r="FXQ45" s="56"/>
      <c r="FYD45" s="133"/>
      <c r="FYF45" s="133"/>
      <c r="FYG45" s="133"/>
      <c r="FYH45" s="133"/>
      <c r="FYI45" s="133"/>
      <c r="FYJ45" s="133"/>
      <c r="FYK45" s="40"/>
      <c r="FYN45" s="56"/>
      <c r="FZA45" s="133"/>
      <c r="FZC45" s="133"/>
      <c r="FZD45" s="133"/>
      <c r="FZE45" s="133"/>
      <c r="FZF45" s="133"/>
      <c r="FZG45" s="133"/>
      <c r="FZH45" s="40"/>
      <c r="FZK45" s="56"/>
      <c r="FZX45" s="133"/>
      <c r="FZZ45" s="133"/>
      <c r="GAA45" s="133"/>
      <c r="GAB45" s="133"/>
      <c r="GAC45" s="133"/>
      <c r="GAD45" s="133"/>
      <c r="GAE45" s="40"/>
      <c r="GAH45" s="56"/>
      <c r="GAU45" s="133"/>
      <c r="GAW45" s="133"/>
      <c r="GAX45" s="133"/>
      <c r="GAY45" s="133"/>
      <c r="GAZ45" s="133"/>
      <c r="GBA45" s="133"/>
      <c r="GBB45" s="40"/>
      <c r="GBE45" s="56"/>
      <c r="GBR45" s="133"/>
      <c r="GBT45" s="133"/>
      <c r="GBU45" s="133"/>
      <c r="GBV45" s="133"/>
      <c r="GBW45" s="133"/>
      <c r="GBX45" s="133"/>
      <c r="GBY45" s="40"/>
      <c r="GCB45" s="56"/>
      <c r="GCO45" s="133"/>
      <c r="GCQ45" s="133"/>
      <c r="GCR45" s="133"/>
      <c r="GCS45" s="133"/>
      <c r="GCT45" s="133"/>
      <c r="GCU45" s="133"/>
      <c r="GCV45" s="40"/>
      <c r="GCY45" s="56"/>
      <c r="GDL45" s="133"/>
      <c r="GDN45" s="133"/>
      <c r="GDO45" s="133"/>
      <c r="GDP45" s="133"/>
      <c r="GDQ45" s="133"/>
      <c r="GDR45" s="133"/>
      <c r="GDS45" s="40"/>
      <c r="GDV45" s="56"/>
      <c r="GEI45" s="133"/>
      <c r="GEK45" s="133"/>
      <c r="GEL45" s="133"/>
      <c r="GEM45" s="133"/>
      <c r="GEN45" s="133"/>
      <c r="GEO45" s="133"/>
      <c r="GEP45" s="40"/>
      <c r="GES45" s="56"/>
      <c r="GFF45" s="133"/>
      <c r="GFH45" s="133"/>
      <c r="GFI45" s="133"/>
      <c r="GFJ45" s="133"/>
      <c r="GFK45" s="133"/>
      <c r="GFL45" s="133"/>
      <c r="GFM45" s="40"/>
      <c r="GFP45" s="56"/>
      <c r="GGC45" s="133"/>
      <c r="GGE45" s="133"/>
      <c r="GGF45" s="133"/>
      <c r="GGG45" s="133"/>
      <c r="GGH45" s="133"/>
      <c r="GGI45" s="133"/>
      <c r="GGJ45" s="40"/>
      <c r="GGM45" s="56"/>
      <c r="GGZ45" s="133"/>
      <c r="GHB45" s="133"/>
      <c r="GHC45" s="133"/>
      <c r="GHD45" s="133"/>
      <c r="GHE45" s="133"/>
      <c r="GHF45" s="133"/>
      <c r="GHG45" s="40"/>
      <c r="GHJ45" s="56"/>
      <c r="GHW45" s="133"/>
      <c r="GHY45" s="133"/>
      <c r="GHZ45" s="133"/>
      <c r="GIA45" s="133"/>
      <c r="GIB45" s="133"/>
      <c r="GIC45" s="133"/>
      <c r="GID45" s="40"/>
      <c r="GIG45" s="56"/>
      <c r="GIT45" s="133"/>
      <c r="GIV45" s="133"/>
      <c r="GIW45" s="133"/>
      <c r="GIX45" s="133"/>
      <c r="GIY45" s="133"/>
      <c r="GIZ45" s="133"/>
      <c r="GJA45" s="40"/>
      <c r="GJD45" s="56"/>
      <c r="GJQ45" s="133"/>
      <c r="GJS45" s="133"/>
      <c r="GJT45" s="133"/>
      <c r="GJU45" s="133"/>
      <c r="GJV45" s="133"/>
      <c r="GJW45" s="133"/>
      <c r="GJX45" s="40"/>
      <c r="GKA45" s="56"/>
      <c r="GKN45" s="133"/>
      <c r="GKP45" s="133"/>
      <c r="GKQ45" s="133"/>
      <c r="GKR45" s="133"/>
      <c r="GKS45" s="133"/>
      <c r="GKT45" s="133"/>
      <c r="GKU45" s="40"/>
      <c r="GKX45" s="56"/>
      <c r="GLK45" s="133"/>
      <c r="GLM45" s="133"/>
      <c r="GLN45" s="133"/>
      <c r="GLO45" s="133"/>
      <c r="GLP45" s="133"/>
      <c r="GLQ45" s="133"/>
      <c r="GLR45" s="40"/>
      <c r="GLU45" s="56"/>
      <c r="GMH45" s="133"/>
      <c r="GMJ45" s="133"/>
      <c r="GMK45" s="133"/>
      <c r="GML45" s="133"/>
      <c r="GMM45" s="133"/>
      <c r="GMN45" s="133"/>
      <c r="GMO45" s="40"/>
      <c r="GMR45" s="56"/>
      <c r="GNE45" s="133"/>
      <c r="GNG45" s="133"/>
      <c r="GNH45" s="133"/>
      <c r="GNI45" s="133"/>
      <c r="GNJ45" s="133"/>
      <c r="GNK45" s="133"/>
      <c r="GNL45" s="40"/>
      <c r="GNO45" s="56"/>
      <c r="GOB45" s="133"/>
      <c r="GOD45" s="133"/>
      <c r="GOE45" s="133"/>
      <c r="GOF45" s="133"/>
      <c r="GOG45" s="133"/>
      <c r="GOH45" s="133"/>
      <c r="GOI45" s="40"/>
      <c r="GOL45" s="56"/>
      <c r="GOY45" s="133"/>
      <c r="GPA45" s="133"/>
      <c r="GPB45" s="133"/>
      <c r="GPC45" s="133"/>
      <c r="GPD45" s="133"/>
      <c r="GPE45" s="133"/>
      <c r="GPF45" s="40"/>
      <c r="GPI45" s="56"/>
      <c r="GPV45" s="133"/>
      <c r="GPX45" s="133"/>
      <c r="GPY45" s="133"/>
      <c r="GPZ45" s="133"/>
      <c r="GQA45" s="133"/>
      <c r="GQB45" s="133"/>
      <c r="GQC45" s="40"/>
      <c r="GQF45" s="56"/>
      <c r="GQS45" s="133"/>
      <c r="GQU45" s="133"/>
      <c r="GQV45" s="133"/>
      <c r="GQW45" s="133"/>
      <c r="GQX45" s="133"/>
      <c r="GQY45" s="133"/>
      <c r="GQZ45" s="40"/>
      <c r="GRC45" s="56"/>
      <c r="GRP45" s="133"/>
      <c r="GRR45" s="133"/>
      <c r="GRS45" s="133"/>
      <c r="GRT45" s="133"/>
      <c r="GRU45" s="133"/>
      <c r="GRV45" s="133"/>
      <c r="GRW45" s="40"/>
      <c r="GRZ45" s="56"/>
      <c r="GSM45" s="133"/>
      <c r="GSO45" s="133"/>
      <c r="GSP45" s="133"/>
      <c r="GSQ45" s="133"/>
      <c r="GSR45" s="133"/>
      <c r="GSS45" s="133"/>
      <c r="GST45" s="40"/>
      <c r="GSW45" s="56"/>
      <c r="GTJ45" s="133"/>
      <c r="GTL45" s="133"/>
      <c r="GTM45" s="133"/>
      <c r="GTN45" s="133"/>
      <c r="GTO45" s="133"/>
      <c r="GTP45" s="133"/>
      <c r="GTQ45" s="40"/>
      <c r="GTT45" s="56"/>
      <c r="GUG45" s="133"/>
      <c r="GUI45" s="133"/>
      <c r="GUJ45" s="133"/>
      <c r="GUK45" s="133"/>
      <c r="GUL45" s="133"/>
      <c r="GUM45" s="133"/>
      <c r="GUN45" s="40"/>
      <c r="GUQ45" s="56"/>
      <c r="GVD45" s="133"/>
      <c r="GVF45" s="133"/>
      <c r="GVG45" s="133"/>
      <c r="GVH45" s="133"/>
      <c r="GVI45" s="133"/>
      <c r="GVJ45" s="133"/>
      <c r="GVK45" s="40"/>
      <c r="GVN45" s="56"/>
      <c r="GWA45" s="133"/>
      <c r="GWC45" s="133"/>
      <c r="GWD45" s="133"/>
      <c r="GWE45" s="133"/>
      <c r="GWF45" s="133"/>
      <c r="GWG45" s="133"/>
      <c r="GWH45" s="40"/>
      <c r="GWK45" s="56"/>
      <c r="GWX45" s="133"/>
      <c r="GWZ45" s="133"/>
      <c r="GXA45" s="133"/>
      <c r="GXB45" s="133"/>
      <c r="GXC45" s="133"/>
      <c r="GXD45" s="133"/>
      <c r="GXE45" s="40"/>
      <c r="GXH45" s="56"/>
      <c r="GXU45" s="133"/>
      <c r="GXW45" s="133"/>
      <c r="GXX45" s="133"/>
      <c r="GXY45" s="133"/>
      <c r="GXZ45" s="133"/>
      <c r="GYA45" s="133"/>
      <c r="GYB45" s="40"/>
      <c r="GYE45" s="56"/>
      <c r="GYR45" s="133"/>
      <c r="GYT45" s="133"/>
      <c r="GYU45" s="133"/>
      <c r="GYV45" s="133"/>
      <c r="GYW45" s="133"/>
      <c r="GYX45" s="133"/>
      <c r="GYY45" s="40"/>
      <c r="GZB45" s="56"/>
      <c r="GZO45" s="133"/>
      <c r="GZQ45" s="133"/>
      <c r="GZR45" s="133"/>
      <c r="GZS45" s="133"/>
      <c r="GZT45" s="133"/>
      <c r="GZU45" s="133"/>
      <c r="GZV45" s="40"/>
      <c r="GZY45" s="56"/>
      <c r="HAL45" s="133"/>
      <c r="HAN45" s="133"/>
      <c r="HAO45" s="133"/>
      <c r="HAP45" s="133"/>
      <c r="HAQ45" s="133"/>
      <c r="HAR45" s="133"/>
      <c r="HAS45" s="40"/>
      <c r="HAV45" s="56"/>
      <c r="HBI45" s="133"/>
      <c r="HBK45" s="133"/>
      <c r="HBL45" s="133"/>
      <c r="HBM45" s="133"/>
      <c r="HBN45" s="133"/>
      <c r="HBO45" s="133"/>
      <c r="HBP45" s="40"/>
      <c r="HBS45" s="56"/>
      <c r="HCF45" s="133"/>
      <c r="HCH45" s="133"/>
      <c r="HCI45" s="133"/>
      <c r="HCJ45" s="133"/>
      <c r="HCK45" s="133"/>
      <c r="HCL45" s="133"/>
      <c r="HCM45" s="40"/>
      <c r="HCP45" s="56"/>
      <c r="HDC45" s="133"/>
      <c r="HDE45" s="133"/>
      <c r="HDF45" s="133"/>
      <c r="HDG45" s="133"/>
      <c r="HDH45" s="133"/>
      <c r="HDI45" s="133"/>
      <c r="HDJ45" s="40"/>
      <c r="HDM45" s="56"/>
      <c r="HDZ45" s="133"/>
      <c r="HEB45" s="133"/>
      <c r="HEC45" s="133"/>
      <c r="HED45" s="133"/>
      <c r="HEE45" s="133"/>
      <c r="HEF45" s="133"/>
      <c r="HEG45" s="40"/>
      <c r="HEJ45" s="56"/>
      <c r="HEW45" s="133"/>
      <c r="HEY45" s="133"/>
      <c r="HEZ45" s="133"/>
      <c r="HFA45" s="133"/>
      <c r="HFB45" s="133"/>
      <c r="HFC45" s="133"/>
      <c r="HFD45" s="40"/>
      <c r="HFG45" s="56"/>
      <c r="HFT45" s="133"/>
      <c r="HFV45" s="133"/>
      <c r="HFW45" s="133"/>
      <c r="HFX45" s="133"/>
      <c r="HFY45" s="133"/>
      <c r="HFZ45" s="133"/>
      <c r="HGA45" s="40"/>
      <c r="HGD45" s="56"/>
      <c r="HGQ45" s="133"/>
      <c r="HGS45" s="133"/>
      <c r="HGT45" s="133"/>
      <c r="HGU45" s="133"/>
      <c r="HGV45" s="133"/>
      <c r="HGW45" s="133"/>
      <c r="HGX45" s="40"/>
      <c r="HHA45" s="56"/>
      <c r="HHN45" s="133"/>
      <c r="HHP45" s="133"/>
      <c r="HHQ45" s="133"/>
      <c r="HHR45" s="133"/>
      <c r="HHS45" s="133"/>
      <c r="HHT45" s="133"/>
      <c r="HHU45" s="40"/>
      <c r="HHX45" s="56"/>
      <c r="HIK45" s="133"/>
      <c r="HIM45" s="133"/>
      <c r="HIN45" s="133"/>
      <c r="HIO45" s="133"/>
      <c r="HIP45" s="133"/>
      <c r="HIQ45" s="133"/>
      <c r="HIR45" s="40"/>
      <c r="HIU45" s="56"/>
      <c r="HJH45" s="133"/>
      <c r="HJJ45" s="133"/>
      <c r="HJK45" s="133"/>
      <c r="HJL45" s="133"/>
      <c r="HJM45" s="133"/>
      <c r="HJN45" s="133"/>
      <c r="HJO45" s="40"/>
      <c r="HJR45" s="56"/>
      <c r="HKE45" s="133"/>
      <c r="HKG45" s="133"/>
      <c r="HKH45" s="133"/>
      <c r="HKI45" s="133"/>
      <c r="HKJ45" s="133"/>
      <c r="HKK45" s="133"/>
      <c r="HKL45" s="40"/>
      <c r="HKO45" s="56"/>
      <c r="HLB45" s="133"/>
      <c r="HLD45" s="133"/>
      <c r="HLE45" s="133"/>
      <c r="HLF45" s="133"/>
      <c r="HLG45" s="133"/>
      <c r="HLH45" s="133"/>
      <c r="HLI45" s="40"/>
      <c r="HLL45" s="56"/>
      <c r="HLY45" s="133"/>
      <c r="HMA45" s="133"/>
      <c r="HMB45" s="133"/>
      <c r="HMC45" s="133"/>
      <c r="HMD45" s="133"/>
      <c r="HME45" s="133"/>
      <c r="HMF45" s="40"/>
      <c r="HMI45" s="56"/>
      <c r="HMV45" s="133"/>
      <c r="HMX45" s="133"/>
      <c r="HMY45" s="133"/>
      <c r="HMZ45" s="133"/>
      <c r="HNA45" s="133"/>
      <c r="HNB45" s="133"/>
      <c r="HNC45" s="40"/>
      <c r="HNF45" s="56"/>
      <c r="HNS45" s="133"/>
      <c r="HNU45" s="133"/>
      <c r="HNV45" s="133"/>
      <c r="HNW45" s="133"/>
      <c r="HNX45" s="133"/>
      <c r="HNY45" s="133"/>
      <c r="HNZ45" s="40"/>
      <c r="HOC45" s="56"/>
      <c r="HOP45" s="133"/>
      <c r="HOR45" s="133"/>
      <c r="HOS45" s="133"/>
      <c r="HOT45" s="133"/>
      <c r="HOU45" s="133"/>
      <c r="HOV45" s="133"/>
      <c r="HOW45" s="40"/>
      <c r="HOZ45" s="56"/>
      <c r="HPM45" s="133"/>
      <c r="HPO45" s="133"/>
      <c r="HPP45" s="133"/>
      <c r="HPQ45" s="133"/>
      <c r="HPR45" s="133"/>
      <c r="HPS45" s="133"/>
      <c r="HPT45" s="40"/>
      <c r="HPW45" s="56"/>
      <c r="HQJ45" s="133"/>
      <c r="HQL45" s="133"/>
      <c r="HQM45" s="133"/>
      <c r="HQN45" s="133"/>
      <c r="HQO45" s="133"/>
      <c r="HQP45" s="133"/>
      <c r="HQQ45" s="40"/>
      <c r="HQT45" s="56"/>
      <c r="HRG45" s="133"/>
      <c r="HRI45" s="133"/>
      <c r="HRJ45" s="133"/>
      <c r="HRK45" s="133"/>
      <c r="HRL45" s="133"/>
      <c r="HRM45" s="133"/>
      <c r="HRN45" s="40"/>
      <c r="HRQ45" s="56"/>
      <c r="HSD45" s="133"/>
      <c r="HSF45" s="133"/>
      <c r="HSG45" s="133"/>
      <c r="HSH45" s="133"/>
      <c r="HSI45" s="133"/>
      <c r="HSJ45" s="133"/>
      <c r="HSK45" s="40"/>
      <c r="HSN45" s="56"/>
      <c r="HTA45" s="133"/>
      <c r="HTC45" s="133"/>
      <c r="HTD45" s="133"/>
      <c r="HTE45" s="133"/>
      <c r="HTF45" s="133"/>
      <c r="HTG45" s="133"/>
      <c r="HTH45" s="40"/>
      <c r="HTK45" s="56"/>
      <c r="HTX45" s="133"/>
      <c r="HTZ45" s="133"/>
      <c r="HUA45" s="133"/>
      <c r="HUB45" s="133"/>
      <c r="HUC45" s="133"/>
      <c r="HUD45" s="133"/>
      <c r="HUE45" s="40"/>
      <c r="HUH45" s="56"/>
      <c r="HUU45" s="133"/>
      <c r="HUW45" s="133"/>
      <c r="HUX45" s="133"/>
      <c r="HUY45" s="133"/>
      <c r="HUZ45" s="133"/>
      <c r="HVA45" s="133"/>
      <c r="HVB45" s="40"/>
      <c r="HVE45" s="56"/>
      <c r="HVR45" s="133"/>
      <c r="HVT45" s="133"/>
      <c r="HVU45" s="133"/>
      <c r="HVV45" s="133"/>
      <c r="HVW45" s="133"/>
      <c r="HVX45" s="133"/>
      <c r="HVY45" s="40"/>
      <c r="HWB45" s="56"/>
      <c r="HWO45" s="133"/>
      <c r="HWQ45" s="133"/>
      <c r="HWR45" s="133"/>
      <c r="HWS45" s="133"/>
      <c r="HWT45" s="133"/>
      <c r="HWU45" s="133"/>
      <c r="HWV45" s="40"/>
      <c r="HWY45" s="56"/>
      <c r="HXL45" s="133"/>
      <c r="HXN45" s="133"/>
      <c r="HXO45" s="133"/>
      <c r="HXP45" s="133"/>
      <c r="HXQ45" s="133"/>
      <c r="HXR45" s="133"/>
      <c r="HXS45" s="40"/>
      <c r="HXV45" s="56"/>
      <c r="HYI45" s="133"/>
      <c r="HYK45" s="133"/>
      <c r="HYL45" s="133"/>
      <c r="HYM45" s="133"/>
      <c r="HYN45" s="133"/>
      <c r="HYO45" s="133"/>
      <c r="HYP45" s="40"/>
      <c r="HYS45" s="56"/>
      <c r="HZF45" s="133"/>
      <c r="HZH45" s="133"/>
      <c r="HZI45" s="133"/>
      <c r="HZJ45" s="133"/>
      <c r="HZK45" s="133"/>
      <c r="HZL45" s="133"/>
      <c r="HZM45" s="40"/>
      <c r="HZP45" s="56"/>
      <c r="IAC45" s="133"/>
      <c r="IAE45" s="133"/>
      <c r="IAF45" s="133"/>
      <c r="IAG45" s="133"/>
      <c r="IAH45" s="133"/>
      <c r="IAI45" s="133"/>
      <c r="IAJ45" s="40"/>
      <c r="IAM45" s="56"/>
      <c r="IAZ45" s="133"/>
      <c r="IBB45" s="133"/>
      <c r="IBC45" s="133"/>
      <c r="IBD45" s="133"/>
      <c r="IBE45" s="133"/>
      <c r="IBF45" s="133"/>
      <c r="IBG45" s="40"/>
      <c r="IBJ45" s="56"/>
      <c r="IBW45" s="133"/>
      <c r="IBY45" s="133"/>
      <c r="IBZ45" s="133"/>
      <c r="ICA45" s="133"/>
      <c r="ICB45" s="133"/>
      <c r="ICC45" s="133"/>
      <c r="ICD45" s="40"/>
      <c r="ICG45" s="56"/>
      <c r="ICT45" s="133"/>
      <c r="ICV45" s="133"/>
      <c r="ICW45" s="133"/>
      <c r="ICX45" s="133"/>
      <c r="ICY45" s="133"/>
      <c r="ICZ45" s="133"/>
      <c r="IDA45" s="40"/>
      <c r="IDD45" s="56"/>
      <c r="IDQ45" s="133"/>
      <c r="IDS45" s="133"/>
      <c r="IDT45" s="133"/>
      <c r="IDU45" s="133"/>
      <c r="IDV45" s="133"/>
      <c r="IDW45" s="133"/>
      <c r="IDX45" s="40"/>
      <c r="IEA45" s="56"/>
      <c r="IEN45" s="133"/>
      <c r="IEP45" s="133"/>
      <c r="IEQ45" s="133"/>
      <c r="IER45" s="133"/>
      <c r="IES45" s="133"/>
      <c r="IET45" s="133"/>
      <c r="IEU45" s="40"/>
      <c r="IEX45" s="56"/>
      <c r="IFK45" s="133"/>
      <c r="IFM45" s="133"/>
      <c r="IFN45" s="133"/>
      <c r="IFO45" s="133"/>
      <c r="IFP45" s="133"/>
      <c r="IFQ45" s="133"/>
      <c r="IFR45" s="40"/>
      <c r="IFU45" s="56"/>
      <c r="IGH45" s="133"/>
      <c r="IGJ45" s="133"/>
      <c r="IGK45" s="133"/>
      <c r="IGL45" s="133"/>
      <c r="IGM45" s="133"/>
      <c r="IGN45" s="133"/>
      <c r="IGO45" s="40"/>
      <c r="IGR45" s="56"/>
      <c r="IHE45" s="133"/>
      <c r="IHG45" s="133"/>
      <c r="IHH45" s="133"/>
      <c r="IHI45" s="133"/>
      <c r="IHJ45" s="133"/>
      <c r="IHK45" s="133"/>
      <c r="IHL45" s="40"/>
      <c r="IHO45" s="56"/>
      <c r="IIB45" s="133"/>
      <c r="IID45" s="133"/>
      <c r="IIE45" s="133"/>
      <c r="IIF45" s="133"/>
      <c r="IIG45" s="133"/>
      <c r="IIH45" s="133"/>
      <c r="III45" s="40"/>
      <c r="IIL45" s="56"/>
      <c r="IIY45" s="133"/>
      <c r="IJA45" s="133"/>
      <c r="IJB45" s="133"/>
      <c r="IJC45" s="133"/>
      <c r="IJD45" s="133"/>
      <c r="IJE45" s="133"/>
      <c r="IJF45" s="40"/>
      <c r="IJI45" s="56"/>
      <c r="IJV45" s="133"/>
      <c r="IJX45" s="133"/>
      <c r="IJY45" s="133"/>
      <c r="IJZ45" s="133"/>
      <c r="IKA45" s="133"/>
      <c r="IKB45" s="133"/>
      <c r="IKC45" s="40"/>
      <c r="IKF45" s="56"/>
      <c r="IKS45" s="133"/>
      <c r="IKU45" s="133"/>
      <c r="IKV45" s="133"/>
      <c r="IKW45" s="133"/>
      <c r="IKX45" s="133"/>
      <c r="IKY45" s="133"/>
      <c r="IKZ45" s="40"/>
      <c r="ILC45" s="56"/>
      <c r="ILP45" s="133"/>
      <c r="ILR45" s="133"/>
      <c r="ILS45" s="133"/>
      <c r="ILT45" s="133"/>
      <c r="ILU45" s="133"/>
      <c r="ILV45" s="133"/>
      <c r="ILW45" s="40"/>
      <c r="ILZ45" s="56"/>
      <c r="IMM45" s="133"/>
      <c r="IMO45" s="133"/>
      <c r="IMP45" s="133"/>
      <c r="IMQ45" s="133"/>
      <c r="IMR45" s="133"/>
      <c r="IMS45" s="133"/>
      <c r="IMT45" s="40"/>
      <c r="IMW45" s="56"/>
      <c r="INJ45" s="133"/>
      <c r="INL45" s="133"/>
      <c r="INM45" s="133"/>
      <c r="INN45" s="133"/>
      <c r="INO45" s="133"/>
      <c r="INP45" s="133"/>
      <c r="INQ45" s="40"/>
      <c r="INT45" s="56"/>
      <c r="IOG45" s="133"/>
      <c r="IOI45" s="133"/>
      <c r="IOJ45" s="133"/>
      <c r="IOK45" s="133"/>
      <c r="IOL45" s="133"/>
      <c r="IOM45" s="133"/>
      <c r="ION45" s="40"/>
      <c r="IOQ45" s="56"/>
      <c r="IPD45" s="133"/>
      <c r="IPF45" s="133"/>
      <c r="IPG45" s="133"/>
      <c r="IPH45" s="133"/>
      <c r="IPI45" s="133"/>
      <c r="IPJ45" s="133"/>
      <c r="IPK45" s="40"/>
      <c r="IPN45" s="56"/>
      <c r="IQA45" s="133"/>
      <c r="IQC45" s="133"/>
      <c r="IQD45" s="133"/>
      <c r="IQE45" s="133"/>
      <c r="IQF45" s="133"/>
      <c r="IQG45" s="133"/>
      <c r="IQH45" s="40"/>
      <c r="IQK45" s="56"/>
      <c r="IQX45" s="133"/>
      <c r="IQZ45" s="133"/>
      <c r="IRA45" s="133"/>
      <c r="IRB45" s="133"/>
      <c r="IRC45" s="133"/>
      <c r="IRD45" s="133"/>
      <c r="IRE45" s="40"/>
      <c r="IRH45" s="56"/>
      <c r="IRU45" s="133"/>
      <c r="IRW45" s="133"/>
      <c r="IRX45" s="133"/>
      <c r="IRY45" s="133"/>
      <c r="IRZ45" s="133"/>
      <c r="ISA45" s="133"/>
      <c r="ISB45" s="40"/>
      <c r="ISE45" s="56"/>
      <c r="ISR45" s="133"/>
      <c r="IST45" s="133"/>
      <c r="ISU45" s="133"/>
      <c r="ISV45" s="133"/>
      <c r="ISW45" s="133"/>
      <c r="ISX45" s="133"/>
      <c r="ISY45" s="40"/>
      <c r="ITB45" s="56"/>
      <c r="ITO45" s="133"/>
      <c r="ITQ45" s="133"/>
      <c r="ITR45" s="133"/>
      <c r="ITS45" s="133"/>
      <c r="ITT45" s="133"/>
      <c r="ITU45" s="133"/>
      <c r="ITV45" s="40"/>
      <c r="ITY45" s="56"/>
      <c r="IUL45" s="133"/>
      <c r="IUN45" s="133"/>
      <c r="IUO45" s="133"/>
      <c r="IUP45" s="133"/>
      <c r="IUQ45" s="133"/>
      <c r="IUR45" s="133"/>
      <c r="IUS45" s="40"/>
      <c r="IUV45" s="56"/>
      <c r="IVI45" s="133"/>
      <c r="IVK45" s="133"/>
      <c r="IVL45" s="133"/>
      <c r="IVM45" s="133"/>
      <c r="IVN45" s="133"/>
      <c r="IVO45" s="133"/>
      <c r="IVP45" s="40"/>
      <c r="IVS45" s="56"/>
      <c r="IWF45" s="133"/>
      <c r="IWH45" s="133"/>
      <c r="IWI45" s="133"/>
      <c r="IWJ45" s="133"/>
      <c r="IWK45" s="133"/>
      <c r="IWL45" s="133"/>
      <c r="IWM45" s="40"/>
      <c r="IWP45" s="56"/>
      <c r="IXC45" s="133"/>
      <c r="IXE45" s="133"/>
      <c r="IXF45" s="133"/>
      <c r="IXG45" s="133"/>
      <c r="IXH45" s="133"/>
      <c r="IXI45" s="133"/>
      <c r="IXJ45" s="40"/>
      <c r="IXM45" s="56"/>
      <c r="IXZ45" s="133"/>
      <c r="IYB45" s="133"/>
      <c r="IYC45" s="133"/>
      <c r="IYD45" s="133"/>
      <c r="IYE45" s="133"/>
      <c r="IYF45" s="133"/>
      <c r="IYG45" s="40"/>
      <c r="IYJ45" s="56"/>
      <c r="IYW45" s="133"/>
      <c r="IYY45" s="133"/>
      <c r="IYZ45" s="133"/>
      <c r="IZA45" s="133"/>
      <c r="IZB45" s="133"/>
      <c r="IZC45" s="133"/>
      <c r="IZD45" s="40"/>
      <c r="IZG45" s="56"/>
      <c r="IZT45" s="133"/>
      <c r="IZV45" s="133"/>
      <c r="IZW45" s="133"/>
      <c r="IZX45" s="133"/>
      <c r="IZY45" s="133"/>
      <c r="IZZ45" s="133"/>
      <c r="JAA45" s="40"/>
      <c r="JAD45" s="56"/>
      <c r="JAQ45" s="133"/>
      <c r="JAS45" s="133"/>
      <c r="JAT45" s="133"/>
      <c r="JAU45" s="133"/>
      <c r="JAV45" s="133"/>
      <c r="JAW45" s="133"/>
      <c r="JAX45" s="40"/>
      <c r="JBA45" s="56"/>
      <c r="JBN45" s="133"/>
      <c r="JBP45" s="133"/>
      <c r="JBQ45" s="133"/>
      <c r="JBR45" s="133"/>
      <c r="JBS45" s="133"/>
      <c r="JBT45" s="133"/>
      <c r="JBU45" s="40"/>
      <c r="JBX45" s="56"/>
      <c r="JCK45" s="133"/>
      <c r="JCM45" s="133"/>
      <c r="JCN45" s="133"/>
      <c r="JCO45" s="133"/>
      <c r="JCP45" s="133"/>
      <c r="JCQ45" s="133"/>
      <c r="JCR45" s="40"/>
      <c r="JCU45" s="56"/>
      <c r="JDH45" s="133"/>
      <c r="JDJ45" s="133"/>
      <c r="JDK45" s="133"/>
      <c r="JDL45" s="133"/>
      <c r="JDM45" s="133"/>
      <c r="JDN45" s="133"/>
      <c r="JDO45" s="40"/>
      <c r="JDR45" s="56"/>
      <c r="JEE45" s="133"/>
      <c r="JEG45" s="133"/>
      <c r="JEH45" s="133"/>
      <c r="JEI45" s="133"/>
      <c r="JEJ45" s="133"/>
      <c r="JEK45" s="133"/>
      <c r="JEL45" s="40"/>
      <c r="JEO45" s="56"/>
      <c r="JFB45" s="133"/>
      <c r="JFD45" s="133"/>
      <c r="JFE45" s="133"/>
      <c r="JFF45" s="133"/>
      <c r="JFG45" s="133"/>
      <c r="JFH45" s="133"/>
      <c r="JFI45" s="40"/>
      <c r="JFL45" s="56"/>
      <c r="JFY45" s="133"/>
      <c r="JGA45" s="133"/>
      <c r="JGB45" s="133"/>
      <c r="JGC45" s="133"/>
      <c r="JGD45" s="133"/>
      <c r="JGE45" s="133"/>
      <c r="JGF45" s="40"/>
      <c r="JGI45" s="56"/>
      <c r="JGV45" s="133"/>
      <c r="JGX45" s="133"/>
      <c r="JGY45" s="133"/>
      <c r="JGZ45" s="133"/>
      <c r="JHA45" s="133"/>
      <c r="JHB45" s="133"/>
      <c r="JHC45" s="40"/>
      <c r="JHF45" s="56"/>
      <c r="JHS45" s="133"/>
      <c r="JHU45" s="133"/>
      <c r="JHV45" s="133"/>
      <c r="JHW45" s="133"/>
      <c r="JHX45" s="133"/>
      <c r="JHY45" s="133"/>
      <c r="JHZ45" s="40"/>
      <c r="JIC45" s="56"/>
      <c r="JIP45" s="133"/>
      <c r="JIR45" s="133"/>
      <c r="JIS45" s="133"/>
      <c r="JIT45" s="133"/>
      <c r="JIU45" s="133"/>
      <c r="JIV45" s="133"/>
      <c r="JIW45" s="40"/>
      <c r="JIZ45" s="56"/>
      <c r="JJM45" s="133"/>
      <c r="JJO45" s="133"/>
      <c r="JJP45" s="133"/>
      <c r="JJQ45" s="133"/>
      <c r="JJR45" s="133"/>
      <c r="JJS45" s="133"/>
      <c r="JJT45" s="40"/>
      <c r="JJW45" s="56"/>
      <c r="JKJ45" s="133"/>
      <c r="JKL45" s="133"/>
      <c r="JKM45" s="133"/>
      <c r="JKN45" s="133"/>
      <c r="JKO45" s="133"/>
      <c r="JKP45" s="133"/>
      <c r="JKQ45" s="40"/>
      <c r="JKT45" s="56"/>
      <c r="JLG45" s="133"/>
      <c r="JLI45" s="133"/>
      <c r="JLJ45" s="133"/>
      <c r="JLK45" s="133"/>
      <c r="JLL45" s="133"/>
      <c r="JLM45" s="133"/>
      <c r="JLN45" s="40"/>
      <c r="JLQ45" s="56"/>
      <c r="JMD45" s="133"/>
      <c r="JMF45" s="133"/>
      <c r="JMG45" s="133"/>
      <c r="JMH45" s="133"/>
      <c r="JMI45" s="133"/>
      <c r="JMJ45" s="133"/>
      <c r="JMK45" s="40"/>
      <c r="JMN45" s="56"/>
      <c r="JNA45" s="133"/>
      <c r="JNC45" s="133"/>
      <c r="JND45" s="133"/>
      <c r="JNE45" s="133"/>
      <c r="JNF45" s="133"/>
      <c r="JNG45" s="133"/>
      <c r="JNH45" s="40"/>
      <c r="JNK45" s="56"/>
      <c r="JNX45" s="133"/>
      <c r="JNZ45" s="133"/>
      <c r="JOA45" s="133"/>
      <c r="JOB45" s="133"/>
      <c r="JOC45" s="133"/>
      <c r="JOD45" s="133"/>
      <c r="JOE45" s="40"/>
      <c r="JOH45" s="56"/>
      <c r="JOU45" s="133"/>
      <c r="JOW45" s="133"/>
      <c r="JOX45" s="133"/>
      <c r="JOY45" s="133"/>
      <c r="JOZ45" s="133"/>
      <c r="JPA45" s="133"/>
      <c r="JPB45" s="40"/>
      <c r="JPE45" s="56"/>
      <c r="JPR45" s="133"/>
      <c r="JPT45" s="133"/>
      <c r="JPU45" s="133"/>
      <c r="JPV45" s="133"/>
      <c r="JPW45" s="133"/>
      <c r="JPX45" s="133"/>
      <c r="JPY45" s="40"/>
      <c r="JQB45" s="56"/>
      <c r="JQO45" s="133"/>
      <c r="JQQ45" s="133"/>
      <c r="JQR45" s="133"/>
      <c r="JQS45" s="133"/>
      <c r="JQT45" s="133"/>
      <c r="JQU45" s="133"/>
      <c r="JQV45" s="40"/>
      <c r="JQY45" s="56"/>
      <c r="JRL45" s="133"/>
      <c r="JRN45" s="133"/>
      <c r="JRO45" s="133"/>
      <c r="JRP45" s="133"/>
      <c r="JRQ45" s="133"/>
      <c r="JRR45" s="133"/>
      <c r="JRS45" s="40"/>
      <c r="JRV45" s="56"/>
      <c r="JSI45" s="133"/>
      <c r="JSK45" s="133"/>
      <c r="JSL45" s="133"/>
      <c r="JSM45" s="133"/>
      <c r="JSN45" s="133"/>
      <c r="JSO45" s="133"/>
      <c r="JSP45" s="40"/>
      <c r="JSS45" s="56"/>
      <c r="JTF45" s="133"/>
      <c r="JTH45" s="133"/>
      <c r="JTI45" s="133"/>
      <c r="JTJ45" s="133"/>
      <c r="JTK45" s="133"/>
      <c r="JTL45" s="133"/>
      <c r="JTM45" s="40"/>
      <c r="JTP45" s="56"/>
      <c r="JUC45" s="133"/>
      <c r="JUE45" s="133"/>
      <c r="JUF45" s="133"/>
      <c r="JUG45" s="133"/>
      <c r="JUH45" s="133"/>
      <c r="JUI45" s="133"/>
      <c r="JUJ45" s="40"/>
      <c r="JUM45" s="56"/>
      <c r="JUZ45" s="133"/>
      <c r="JVB45" s="133"/>
      <c r="JVC45" s="133"/>
      <c r="JVD45" s="133"/>
      <c r="JVE45" s="133"/>
      <c r="JVF45" s="133"/>
      <c r="JVG45" s="40"/>
      <c r="JVJ45" s="56"/>
      <c r="JVW45" s="133"/>
      <c r="JVY45" s="133"/>
      <c r="JVZ45" s="133"/>
      <c r="JWA45" s="133"/>
      <c r="JWB45" s="133"/>
      <c r="JWC45" s="133"/>
      <c r="JWD45" s="40"/>
      <c r="JWG45" s="56"/>
      <c r="JWT45" s="133"/>
      <c r="JWV45" s="133"/>
      <c r="JWW45" s="133"/>
      <c r="JWX45" s="133"/>
      <c r="JWY45" s="133"/>
      <c r="JWZ45" s="133"/>
      <c r="JXA45" s="40"/>
      <c r="JXD45" s="56"/>
      <c r="JXQ45" s="133"/>
      <c r="JXS45" s="133"/>
      <c r="JXT45" s="133"/>
      <c r="JXU45" s="133"/>
      <c r="JXV45" s="133"/>
      <c r="JXW45" s="133"/>
      <c r="JXX45" s="40"/>
      <c r="JYA45" s="56"/>
      <c r="JYN45" s="133"/>
      <c r="JYP45" s="133"/>
      <c r="JYQ45" s="133"/>
      <c r="JYR45" s="133"/>
      <c r="JYS45" s="133"/>
      <c r="JYT45" s="133"/>
      <c r="JYU45" s="40"/>
      <c r="JYX45" s="56"/>
      <c r="JZK45" s="133"/>
      <c r="JZM45" s="133"/>
      <c r="JZN45" s="133"/>
      <c r="JZO45" s="133"/>
      <c r="JZP45" s="133"/>
      <c r="JZQ45" s="133"/>
      <c r="JZR45" s="40"/>
      <c r="JZU45" s="56"/>
      <c r="KAH45" s="133"/>
      <c r="KAJ45" s="133"/>
      <c r="KAK45" s="133"/>
      <c r="KAL45" s="133"/>
      <c r="KAM45" s="133"/>
      <c r="KAN45" s="133"/>
      <c r="KAO45" s="40"/>
      <c r="KAR45" s="56"/>
      <c r="KBE45" s="133"/>
      <c r="KBG45" s="133"/>
      <c r="KBH45" s="133"/>
      <c r="KBI45" s="133"/>
      <c r="KBJ45" s="133"/>
      <c r="KBK45" s="133"/>
      <c r="KBL45" s="40"/>
      <c r="KBO45" s="56"/>
      <c r="KCB45" s="133"/>
      <c r="KCD45" s="133"/>
      <c r="KCE45" s="133"/>
      <c r="KCF45" s="133"/>
      <c r="KCG45" s="133"/>
      <c r="KCH45" s="133"/>
      <c r="KCI45" s="40"/>
      <c r="KCL45" s="56"/>
      <c r="KCY45" s="133"/>
      <c r="KDA45" s="133"/>
      <c r="KDB45" s="133"/>
      <c r="KDC45" s="133"/>
      <c r="KDD45" s="133"/>
      <c r="KDE45" s="133"/>
      <c r="KDF45" s="40"/>
      <c r="KDI45" s="56"/>
      <c r="KDV45" s="133"/>
      <c r="KDX45" s="133"/>
      <c r="KDY45" s="133"/>
      <c r="KDZ45" s="133"/>
      <c r="KEA45" s="133"/>
      <c r="KEB45" s="133"/>
      <c r="KEC45" s="40"/>
      <c r="KEF45" s="56"/>
      <c r="KES45" s="133"/>
      <c r="KEU45" s="133"/>
      <c r="KEV45" s="133"/>
      <c r="KEW45" s="133"/>
      <c r="KEX45" s="133"/>
      <c r="KEY45" s="133"/>
      <c r="KEZ45" s="40"/>
      <c r="KFC45" s="56"/>
      <c r="KFP45" s="133"/>
      <c r="KFR45" s="133"/>
      <c r="KFS45" s="133"/>
      <c r="KFT45" s="133"/>
      <c r="KFU45" s="133"/>
      <c r="KFV45" s="133"/>
      <c r="KFW45" s="40"/>
      <c r="KFZ45" s="56"/>
      <c r="KGM45" s="133"/>
      <c r="KGO45" s="133"/>
      <c r="KGP45" s="133"/>
      <c r="KGQ45" s="133"/>
      <c r="KGR45" s="133"/>
      <c r="KGS45" s="133"/>
      <c r="KGT45" s="40"/>
      <c r="KGW45" s="56"/>
      <c r="KHJ45" s="133"/>
      <c r="KHL45" s="133"/>
      <c r="KHM45" s="133"/>
      <c r="KHN45" s="133"/>
      <c r="KHO45" s="133"/>
      <c r="KHP45" s="133"/>
      <c r="KHQ45" s="40"/>
      <c r="KHT45" s="56"/>
      <c r="KIG45" s="133"/>
      <c r="KII45" s="133"/>
      <c r="KIJ45" s="133"/>
      <c r="KIK45" s="133"/>
      <c r="KIL45" s="133"/>
      <c r="KIM45" s="133"/>
      <c r="KIN45" s="40"/>
      <c r="KIQ45" s="56"/>
      <c r="KJD45" s="133"/>
      <c r="KJF45" s="133"/>
      <c r="KJG45" s="133"/>
      <c r="KJH45" s="133"/>
      <c r="KJI45" s="133"/>
      <c r="KJJ45" s="133"/>
      <c r="KJK45" s="40"/>
      <c r="KJN45" s="56"/>
      <c r="KKA45" s="133"/>
      <c r="KKC45" s="133"/>
      <c r="KKD45" s="133"/>
      <c r="KKE45" s="133"/>
      <c r="KKF45" s="133"/>
      <c r="KKG45" s="133"/>
      <c r="KKH45" s="40"/>
      <c r="KKK45" s="56"/>
      <c r="KKX45" s="133"/>
      <c r="KKZ45" s="133"/>
      <c r="KLA45" s="133"/>
      <c r="KLB45" s="133"/>
      <c r="KLC45" s="133"/>
      <c r="KLD45" s="133"/>
      <c r="KLE45" s="40"/>
      <c r="KLH45" s="56"/>
      <c r="KLU45" s="133"/>
      <c r="KLW45" s="133"/>
      <c r="KLX45" s="133"/>
      <c r="KLY45" s="133"/>
      <c r="KLZ45" s="133"/>
      <c r="KMA45" s="133"/>
      <c r="KMB45" s="40"/>
      <c r="KME45" s="56"/>
      <c r="KMR45" s="133"/>
      <c r="KMT45" s="133"/>
      <c r="KMU45" s="133"/>
      <c r="KMV45" s="133"/>
      <c r="KMW45" s="133"/>
      <c r="KMX45" s="133"/>
      <c r="KMY45" s="40"/>
      <c r="KNB45" s="56"/>
      <c r="KNO45" s="133"/>
      <c r="KNQ45" s="133"/>
      <c r="KNR45" s="133"/>
      <c r="KNS45" s="133"/>
      <c r="KNT45" s="133"/>
      <c r="KNU45" s="133"/>
      <c r="KNV45" s="40"/>
      <c r="KNY45" s="56"/>
      <c r="KOL45" s="133"/>
      <c r="KON45" s="133"/>
      <c r="KOO45" s="133"/>
      <c r="KOP45" s="133"/>
      <c r="KOQ45" s="133"/>
      <c r="KOR45" s="133"/>
      <c r="KOS45" s="40"/>
      <c r="KOV45" s="56"/>
      <c r="KPI45" s="133"/>
      <c r="KPK45" s="133"/>
      <c r="KPL45" s="133"/>
      <c r="KPM45" s="133"/>
      <c r="KPN45" s="133"/>
      <c r="KPO45" s="133"/>
      <c r="KPP45" s="40"/>
      <c r="KPS45" s="56"/>
      <c r="KQF45" s="133"/>
      <c r="KQH45" s="133"/>
      <c r="KQI45" s="133"/>
      <c r="KQJ45" s="133"/>
      <c r="KQK45" s="133"/>
      <c r="KQL45" s="133"/>
      <c r="KQM45" s="40"/>
      <c r="KQP45" s="56"/>
      <c r="KRC45" s="133"/>
      <c r="KRE45" s="133"/>
      <c r="KRF45" s="133"/>
      <c r="KRG45" s="133"/>
      <c r="KRH45" s="133"/>
      <c r="KRI45" s="133"/>
      <c r="KRJ45" s="40"/>
      <c r="KRM45" s="56"/>
      <c r="KRZ45" s="133"/>
      <c r="KSB45" s="133"/>
      <c r="KSC45" s="133"/>
      <c r="KSD45" s="133"/>
      <c r="KSE45" s="133"/>
      <c r="KSF45" s="133"/>
      <c r="KSG45" s="40"/>
      <c r="KSJ45" s="56"/>
      <c r="KSW45" s="133"/>
      <c r="KSY45" s="133"/>
      <c r="KSZ45" s="133"/>
      <c r="KTA45" s="133"/>
      <c r="KTB45" s="133"/>
      <c r="KTC45" s="133"/>
      <c r="KTD45" s="40"/>
      <c r="KTG45" s="56"/>
      <c r="KTT45" s="133"/>
      <c r="KTV45" s="133"/>
      <c r="KTW45" s="133"/>
      <c r="KTX45" s="133"/>
      <c r="KTY45" s="133"/>
      <c r="KTZ45" s="133"/>
      <c r="KUA45" s="40"/>
      <c r="KUD45" s="56"/>
      <c r="KUQ45" s="133"/>
      <c r="KUS45" s="133"/>
      <c r="KUT45" s="133"/>
      <c r="KUU45" s="133"/>
      <c r="KUV45" s="133"/>
      <c r="KUW45" s="133"/>
      <c r="KUX45" s="40"/>
      <c r="KVA45" s="56"/>
      <c r="KVN45" s="133"/>
      <c r="KVP45" s="133"/>
      <c r="KVQ45" s="133"/>
      <c r="KVR45" s="133"/>
      <c r="KVS45" s="133"/>
      <c r="KVT45" s="133"/>
      <c r="KVU45" s="40"/>
      <c r="KVX45" s="56"/>
      <c r="KWK45" s="133"/>
      <c r="KWM45" s="133"/>
      <c r="KWN45" s="133"/>
      <c r="KWO45" s="133"/>
      <c r="KWP45" s="133"/>
      <c r="KWQ45" s="133"/>
      <c r="KWR45" s="40"/>
      <c r="KWU45" s="56"/>
      <c r="KXH45" s="133"/>
      <c r="KXJ45" s="133"/>
      <c r="KXK45" s="133"/>
      <c r="KXL45" s="133"/>
      <c r="KXM45" s="133"/>
      <c r="KXN45" s="133"/>
      <c r="KXO45" s="40"/>
      <c r="KXR45" s="56"/>
      <c r="KYE45" s="133"/>
      <c r="KYG45" s="133"/>
      <c r="KYH45" s="133"/>
      <c r="KYI45" s="133"/>
      <c r="KYJ45" s="133"/>
      <c r="KYK45" s="133"/>
      <c r="KYL45" s="40"/>
      <c r="KYO45" s="56"/>
      <c r="KZB45" s="133"/>
      <c r="KZD45" s="133"/>
      <c r="KZE45" s="133"/>
      <c r="KZF45" s="133"/>
      <c r="KZG45" s="133"/>
      <c r="KZH45" s="133"/>
      <c r="KZI45" s="40"/>
      <c r="KZL45" s="56"/>
      <c r="KZY45" s="133"/>
      <c r="LAA45" s="133"/>
      <c r="LAB45" s="133"/>
      <c r="LAC45" s="133"/>
      <c r="LAD45" s="133"/>
      <c r="LAE45" s="133"/>
      <c r="LAF45" s="40"/>
      <c r="LAI45" s="56"/>
      <c r="LAV45" s="133"/>
      <c r="LAX45" s="133"/>
      <c r="LAY45" s="133"/>
      <c r="LAZ45" s="133"/>
      <c r="LBA45" s="133"/>
      <c r="LBB45" s="133"/>
      <c r="LBC45" s="40"/>
      <c r="LBF45" s="56"/>
      <c r="LBS45" s="133"/>
      <c r="LBU45" s="133"/>
      <c r="LBV45" s="133"/>
      <c r="LBW45" s="133"/>
      <c r="LBX45" s="133"/>
      <c r="LBY45" s="133"/>
      <c r="LBZ45" s="40"/>
      <c r="LCC45" s="56"/>
      <c r="LCP45" s="133"/>
      <c r="LCR45" s="133"/>
      <c r="LCS45" s="133"/>
      <c r="LCT45" s="133"/>
      <c r="LCU45" s="133"/>
      <c r="LCV45" s="133"/>
      <c r="LCW45" s="40"/>
      <c r="LCZ45" s="56"/>
      <c r="LDM45" s="133"/>
      <c r="LDO45" s="133"/>
      <c r="LDP45" s="133"/>
      <c r="LDQ45" s="133"/>
      <c r="LDR45" s="133"/>
      <c r="LDS45" s="133"/>
      <c r="LDT45" s="40"/>
      <c r="LDW45" s="56"/>
      <c r="LEJ45" s="133"/>
      <c r="LEL45" s="133"/>
      <c r="LEM45" s="133"/>
      <c r="LEN45" s="133"/>
      <c r="LEO45" s="133"/>
      <c r="LEP45" s="133"/>
      <c r="LEQ45" s="40"/>
      <c r="LET45" s="56"/>
      <c r="LFG45" s="133"/>
      <c r="LFI45" s="133"/>
      <c r="LFJ45" s="133"/>
      <c r="LFK45" s="133"/>
      <c r="LFL45" s="133"/>
      <c r="LFM45" s="133"/>
      <c r="LFN45" s="40"/>
      <c r="LFQ45" s="56"/>
      <c r="LGD45" s="133"/>
      <c r="LGF45" s="133"/>
      <c r="LGG45" s="133"/>
      <c r="LGH45" s="133"/>
      <c r="LGI45" s="133"/>
      <c r="LGJ45" s="133"/>
      <c r="LGK45" s="40"/>
      <c r="LGN45" s="56"/>
      <c r="LHA45" s="133"/>
      <c r="LHC45" s="133"/>
      <c r="LHD45" s="133"/>
      <c r="LHE45" s="133"/>
      <c r="LHF45" s="133"/>
      <c r="LHG45" s="133"/>
      <c r="LHH45" s="40"/>
      <c r="LHK45" s="56"/>
      <c r="LHX45" s="133"/>
      <c r="LHZ45" s="133"/>
      <c r="LIA45" s="133"/>
      <c r="LIB45" s="133"/>
      <c r="LIC45" s="133"/>
      <c r="LID45" s="133"/>
      <c r="LIE45" s="40"/>
      <c r="LIH45" s="56"/>
      <c r="LIU45" s="133"/>
      <c r="LIW45" s="133"/>
      <c r="LIX45" s="133"/>
      <c r="LIY45" s="133"/>
      <c r="LIZ45" s="133"/>
      <c r="LJA45" s="133"/>
      <c r="LJB45" s="40"/>
      <c r="LJE45" s="56"/>
      <c r="LJR45" s="133"/>
      <c r="LJT45" s="133"/>
      <c r="LJU45" s="133"/>
      <c r="LJV45" s="133"/>
      <c r="LJW45" s="133"/>
      <c r="LJX45" s="133"/>
      <c r="LJY45" s="40"/>
      <c r="LKB45" s="56"/>
      <c r="LKO45" s="133"/>
      <c r="LKQ45" s="133"/>
      <c r="LKR45" s="133"/>
      <c r="LKS45" s="133"/>
      <c r="LKT45" s="133"/>
      <c r="LKU45" s="133"/>
      <c r="LKV45" s="40"/>
      <c r="LKY45" s="56"/>
      <c r="LLL45" s="133"/>
      <c r="LLN45" s="133"/>
      <c r="LLO45" s="133"/>
      <c r="LLP45" s="133"/>
      <c r="LLQ45" s="133"/>
      <c r="LLR45" s="133"/>
      <c r="LLS45" s="40"/>
      <c r="LLV45" s="56"/>
      <c r="LMI45" s="133"/>
      <c r="LMK45" s="133"/>
      <c r="LML45" s="133"/>
      <c r="LMM45" s="133"/>
      <c r="LMN45" s="133"/>
      <c r="LMO45" s="133"/>
      <c r="LMP45" s="40"/>
      <c r="LMS45" s="56"/>
      <c r="LNF45" s="133"/>
      <c r="LNH45" s="133"/>
      <c r="LNI45" s="133"/>
      <c r="LNJ45" s="133"/>
      <c r="LNK45" s="133"/>
      <c r="LNL45" s="133"/>
      <c r="LNM45" s="40"/>
      <c r="LNP45" s="56"/>
      <c r="LOC45" s="133"/>
      <c r="LOE45" s="133"/>
      <c r="LOF45" s="133"/>
      <c r="LOG45" s="133"/>
      <c r="LOH45" s="133"/>
      <c r="LOI45" s="133"/>
      <c r="LOJ45" s="40"/>
      <c r="LOM45" s="56"/>
      <c r="LOZ45" s="133"/>
      <c r="LPB45" s="133"/>
      <c r="LPC45" s="133"/>
      <c r="LPD45" s="133"/>
      <c r="LPE45" s="133"/>
      <c r="LPF45" s="133"/>
      <c r="LPG45" s="40"/>
      <c r="LPJ45" s="56"/>
      <c r="LPW45" s="133"/>
      <c r="LPY45" s="133"/>
      <c r="LPZ45" s="133"/>
      <c r="LQA45" s="133"/>
      <c r="LQB45" s="133"/>
      <c r="LQC45" s="133"/>
      <c r="LQD45" s="40"/>
      <c r="LQG45" s="56"/>
      <c r="LQT45" s="133"/>
      <c r="LQV45" s="133"/>
      <c r="LQW45" s="133"/>
      <c r="LQX45" s="133"/>
      <c r="LQY45" s="133"/>
      <c r="LQZ45" s="133"/>
      <c r="LRA45" s="40"/>
      <c r="LRD45" s="56"/>
      <c r="LRQ45" s="133"/>
      <c r="LRS45" s="133"/>
      <c r="LRT45" s="133"/>
      <c r="LRU45" s="133"/>
      <c r="LRV45" s="133"/>
      <c r="LRW45" s="133"/>
      <c r="LRX45" s="40"/>
      <c r="LSA45" s="56"/>
      <c r="LSN45" s="133"/>
      <c r="LSP45" s="133"/>
      <c r="LSQ45" s="133"/>
      <c r="LSR45" s="133"/>
      <c r="LSS45" s="133"/>
      <c r="LST45" s="133"/>
      <c r="LSU45" s="40"/>
      <c r="LSX45" s="56"/>
      <c r="LTK45" s="133"/>
      <c r="LTM45" s="133"/>
      <c r="LTN45" s="133"/>
      <c r="LTO45" s="133"/>
      <c r="LTP45" s="133"/>
      <c r="LTQ45" s="133"/>
      <c r="LTR45" s="40"/>
      <c r="LTU45" s="56"/>
      <c r="LUH45" s="133"/>
      <c r="LUJ45" s="133"/>
      <c r="LUK45" s="133"/>
      <c r="LUL45" s="133"/>
      <c r="LUM45" s="133"/>
      <c r="LUN45" s="133"/>
      <c r="LUO45" s="40"/>
      <c r="LUR45" s="56"/>
      <c r="LVE45" s="133"/>
      <c r="LVG45" s="133"/>
      <c r="LVH45" s="133"/>
      <c r="LVI45" s="133"/>
      <c r="LVJ45" s="133"/>
      <c r="LVK45" s="133"/>
      <c r="LVL45" s="40"/>
      <c r="LVO45" s="56"/>
      <c r="LWB45" s="133"/>
      <c r="LWD45" s="133"/>
      <c r="LWE45" s="133"/>
      <c r="LWF45" s="133"/>
      <c r="LWG45" s="133"/>
      <c r="LWH45" s="133"/>
      <c r="LWI45" s="40"/>
      <c r="LWL45" s="56"/>
      <c r="LWY45" s="133"/>
      <c r="LXA45" s="133"/>
      <c r="LXB45" s="133"/>
      <c r="LXC45" s="133"/>
      <c r="LXD45" s="133"/>
      <c r="LXE45" s="133"/>
      <c r="LXF45" s="40"/>
      <c r="LXI45" s="56"/>
      <c r="LXV45" s="133"/>
      <c r="LXX45" s="133"/>
      <c r="LXY45" s="133"/>
      <c r="LXZ45" s="133"/>
      <c r="LYA45" s="133"/>
      <c r="LYB45" s="133"/>
      <c r="LYC45" s="40"/>
      <c r="LYF45" s="56"/>
      <c r="LYS45" s="133"/>
      <c r="LYU45" s="133"/>
      <c r="LYV45" s="133"/>
      <c r="LYW45" s="133"/>
      <c r="LYX45" s="133"/>
      <c r="LYY45" s="133"/>
      <c r="LYZ45" s="40"/>
      <c r="LZC45" s="56"/>
      <c r="LZP45" s="133"/>
      <c r="LZR45" s="133"/>
      <c r="LZS45" s="133"/>
      <c r="LZT45" s="133"/>
      <c r="LZU45" s="133"/>
      <c r="LZV45" s="133"/>
      <c r="LZW45" s="40"/>
      <c r="LZZ45" s="56"/>
      <c r="MAM45" s="133"/>
      <c r="MAO45" s="133"/>
      <c r="MAP45" s="133"/>
      <c r="MAQ45" s="133"/>
      <c r="MAR45" s="133"/>
      <c r="MAS45" s="133"/>
      <c r="MAT45" s="40"/>
      <c r="MAW45" s="56"/>
      <c r="MBJ45" s="133"/>
      <c r="MBL45" s="133"/>
      <c r="MBM45" s="133"/>
      <c r="MBN45" s="133"/>
      <c r="MBO45" s="133"/>
      <c r="MBP45" s="133"/>
      <c r="MBQ45" s="40"/>
      <c r="MBT45" s="56"/>
      <c r="MCG45" s="133"/>
      <c r="MCI45" s="133"/>
      <c r="MCJ45" s="133"/>
      <c r="MCK45" s="133"/>
      <c r="MCL45" s="133"/>
      <c r="MCM45" s="133"/>
      <c r="MCN45" s="40"/>
      <c r="MCQ45" s="56"/>
      <c r="MDD45" s="133"/>
      <c r="MDF45" s="133"/>
      <c r="MDG45" s="133"/>
      <c r="MDH45" s="133"/>
      <c r="MDI45" s="133"/>
      <c r="MDJ45" s="133"/>
      <c r="MDK45" s="40"/>
      <c r="MDN45" s="56"/>
      <c r="MEA45" s="133"/>
      <c r="MEC45" s="133"/>
      <c r="MED45" s="133"/>
      <c r="MEE45" s="133"/>
      <c r="MEF45" s="133"/>
      <c r="MEG45" s="133"/>
      <c r="MEH45" s="40"/>
      <c r="MEK45" s="56"/>
      <c r="MEX45" s="133"/>
      <c r="MEZ45" s="133"/>
      <c r="MFA45" s="133"/>
      <c r="MFB45" s="133"/>
      <c r="MFC45" s="133"/>
      <c r="MFD45" s="133"/>
      <c r="MFE45" s="40"/>
      <c r="MFH45" s="56"/>
      <c r="MFU45" s="133"/>
      <c r="MFW45" s="133"/>
      <c r="MFX45" s="133"/>
      <c r="MFY45" s="133"/>
      <c r="MFZ45" s="133"/>
      <c r="MGA45" s="133"/>
      <c r="MGB45" s="40"/>
      <c r="MGE45" s="56"/>
      <c r="MGR45" s="133"/>
      <c r="MGT45" s="133"/>
      <c r="MGU45" s="133"/>
      <c r="MGV45" s="133"/>
      <c r="MGW45" s="133"/>
      <c r="MGX45" s="133"/>
      <c r="MGY45" s="40"/>
      <c r="MHB45" s="56"/>
      <c r="MHO45" s="133"/>
      <c r="MHQ45" s="133"/>
      <c r="MHR45" s="133"/>
      <c r="MHS45" s="133"/>
      <c r="MHT45" s="133"/>
      <c r="MHU45" s="133"/>
      <c r="MHV45" s="40"/>
      <c r="MHY45" s="56"/>
      <c r="MIL45" s="133"/>
      <c r="MIN45" s="133"/>
      <c r="MIO45" s="133"/>
      <c r="MIP45" s="133"/>
      <c r="MIQ45" s="133"/>
      <c r="MIR45" s="133"/>
      <c r="MIS45" s="40"/>
      <c r="MIV45" s="56"/>
      <c r="MJI45" s="133"/>
      <c r="MJK45" s="133"/>
      <c r="MJL45" s="133"/>
      <c r="MJM45" s="133"/>
      <c r="MJN45" s="133"/>
      <c r="MJO45" s="133"/>
      <c r="MJP45" s="40"/>
      <c r="MJS45" s="56"/>
      <c r="MKF45" s="133"/>
      <c r="MKH45" s="133"/>
      <c r="MKI45" s="133"/>
      <c r="MKJ45" s="133"/>
      <c r="MKK45" s="133"/>
      <c r="MKL45" s="133"/>
      <c r="MKM45" s="40"/>
      <c r="MKP45" s="56"/>
      <c r="MLC45" s="133"/>
      <c r="MLE45" s="133"/>
      <c r="MLF45" s="133"/>
      <c r="MLG45" s="133"/>
      <c r="MLH45" s="133"/>
      <c r="MLI45" s="133"/>
      <c r="MLJ45" s="40"/>
      <c r="MLM45" s="56"/>
      <c r="MLZ45" s="133"/>
      <c r="MMB45" s="133"/>
      <c r="MMC45" s="133"/>
      <c r="MMD45" s="133"/>
      <c r="MME45" s="133"/>
      <c r="MMF45" s="133"/>
      <c r="MMG45" s="40"/>
      <c r="MMJ45" s="56"/>
      <c r="MMW45" s="133"/>
      <c r="MMY45" s="133"/>
      <c r="MMZ45" s="133"/>
      <c r="MNA45" s="133"/>
      <c r="MNB45" s="133"/>
      <c r="MNC45" s="133"/>
      <c r="MND45" s="40"/>
      <c r="MNG45" s="56"/>
      <c r="MNT45" s="133"/>
      <c r="MNV45" s="133"/>
      <c r="MNW45" s="133"/>
      <c r="MNX45" s="133"/>
      <c r="MNY45" s="133"/>
      <c r="MNZ45" s="133"/>
      <c r="MOA45" s="40"/>
      <c r="MOD45" s="56"/>
      <c r="MOQ45" s="133"/>
      <c r="MOS45" s="133"/>
      <c r="MOT45" s="133"/>
      <c r="MOU45" s="133"/>
      <c r="MOV45" s="133"/>
      <c r="MOW45" s="133"/>
      <c r="MOX45" s="40"/>
      <c r="MPA45" s="56"/>
      <c r="MPN45" s="133"/>
      <c r="MPP45" s="133"/>
      <c r="MPQ45" s="133"/>
      <c r="MPR45" s="133"/>
      <c r="MPS45" s="133"/>
      <c r="MPT45" s="133"/>
      <c r="MPU45" s="40"/>
      <c r="MPX45" s="56"/>
      <c r="MQK45" s="133"/>
      <c r="MQM45" s="133"/>
      <c r="MQN45" s="133"/>
      <c r="MQO45" s="133"/>
      <c r="MQP45" s="133"/>
      <c r="MQQ45" s="133"/>
      <c r="MQR45" s="40"/>
      <c r="MQU45" s="56"/>
      <c r="MRH45" s="133"/>
      <c r="MRJ45" s="133"/>
      <c r="MRK45" s="133"/>
      <c r="MRL45" s="133"/>
      <c r="MRM45" s="133"/>
      <c r="MRN45" s="133"/>
      <c r="MRO45" s="40"/>
      <c r="MRR45" s="56"/>
      <c r="MSE45" s="133"/>
      <c r="MSG45" s="133"/>
      <c r="MSH45" s="133"/>
      <c r="MSI45" s="133"/>
      <c r="MSJ45" s="133"/>
      <c r="MSK45" s="133"/>
      <c r="MSL45" s="40"/>
      <c r="MSO45" s="56"/>
      <c r="MTB45" s="133"/>
      <c r="MTD45" s="133"/>
      <c r="MTE45" s="133"/>
      <c r="MTF45" s="133"/>
      <c r="MTG45" s="133"/>
      <c r="MTH45" s="133"/>
      <c r="MTI45" s="40"/>
      <c r="MTL45" s="56"/>
      <c r="MTY45" s="133"/>
      <c r="MUA45" s="133"/>
      <c r="MUB45" s="133"/>
      <c r="MUC45" s="133"/>
      <c r="MUD45" s="133"/>
      <c r="MUE45" s="133"/>
      <c r="MUF45" s="40"/>
      <c r="MUI45" s="56"/>
      <c r="MUV45" s="133"/>
      <c r="MUX45" s="133"/>
      <c r="MUY45" s="133"/>
      <c r="MUZ45" s="133"/>
      <c r="MVA45" s="133"/>
      <c r="MVB45" s="133"/>
      <c r="MVC45" s="40"/>
      <c r="MVF45" s="56"/>
      <c r="MVS45" s="133"/>
      <c r="MVU45" s="133"/>
      <c r="MVV45" s="133"/>
      <c r="MVW45" s="133"/>
      <c r="MVX45" s="133"/>
      <c r="MVY45" s="133"/>
      <c r="MVZ45" s="40"/>
      <c r="MWC45" s="56"/>
      <c r="MWP45" s="133"/>
      <c r="MWR45" s="133"/>
      <c r="MWS45" s="133"/>
      <c r="MWT45" s="133"/>
      <c r="MWU45" s="133"/>
      <c r="MWV45" s="133"/>
      <c r="MWW45" s="40"/>
      <c r="MWZ45" s="56"/>
      <c r="MXM45" s="133"/>
      <c r="MXO45" s="133"/>
      <c r="MXP45" s="133"/>
      <c r="MXQ45" s="133"/>
      <c r="MXR45" s="133"/>
      <c r="MXS45" s="133"/>
      <c r="MXT45" s="40"/>
      <c r="MXW45" s="56"/>
      <c r="MYJ45" s="133"/>
      <c r="MYL45" s="133"/>
      <c r="MYM45" s="133"/>
      <c r="MYN45" s="133"/>
      <c r="MYO45" s="133"/>
      <c r="MYP45" s="133"/>
      <c r="MYQ45" s="40"/>
      <c r="MYT45" s="56"/>
      <c r="MZG45" s="133"/>
      <c r="MZI45" s="133"/>
      <c r="MZJ45" s="133"/>
      <c r="MZK45" s="133"/>
      <c r="MZL45" s="133"/>
      <c r="MZM45" s="133"/>
      <c r="MZN45" s="40"/>
      <c r="MZQ45" s="56"/>
      <c r="NAD45" s="133"/>
      <c r="NAF45" s="133"/>
      <c r="NAG45" s="133"/>
      <c r="NAH45" s="133"/>
      <c r="NAI45" s="133"/>
      <c r="NAJ45" s="133"/>
      <c r="NAK45" s="40"/>
      <c r="NAN45" s="56"/>
      <c r="NBA45" s="133"/>
      <c r="NBC45" s="133"/>
      <c r="NBD45" s="133"/>
      <c r="NBE45" s="133"/>
      <c r="NBF45" s="133"/>
      <c r="NBG45" s="133"/>
      <c r="NBH45" s="40"/>
      <c r="NBK45" s="56"/>
      <c r="NBX45" s="133"/>
      <c r="NBZ45" s="133"/>
      <c r="NCA45" s="133"/>
      <c r="NCB45" s="133"/>
      <c r="NCC45" s="133"/>
      <c r="NCD45" s="133"/>
      <c r="NCE45" s="40"/>
      <c r="NCH45" s="56"/>
      <c r="NCU45" s="133"/>
      <c r="NCW45" s="133"/>
      <c r="NCX45" s="133"/>
      <c r="NCY45" s="133"/>
      <c r="NCZ45" s="133"/>
      <c r="NDA45" s="133"/>
      <c r="NDB45" s="40"/>
      <c r="NDE45" s="56"/>
      <c r="NDR45" s="133"/>
      <c r="NDT45" s="133"/>
      <c r="NDU45" s="133"/>
      <c r="NDV45" s="133"/>
      <c r="NDW45" s="133"/>
      <c r="NDX45" s="133"/>
      <c r="NDY45" s="40"/>
      <c r="NEB45" s="56"/>
      <c r="NEO45" s="133"/>
      <c r="NEQ45" s="133"/>
      <c r="NER45" s="133"/>
      <c r="NES45" s="133"/>
      <c r="NET45" s="133"/>
      <c r="NEU45" s="133"/>
      <c r="NEV45" s="40"/>
      <c r="NEY45" s="56"/>
      <c r="NFL45" s="133"/>
      <c r="NFN45" s="133"/>
      <c r="NFO45" s="133"/>
      <c r="NFP45" s="133"/>
      <c r="NFQ45" s="133"/>
      <c r="NFR45" s="133"/>
      <c r="NFS45" s="40"/>
      <c r="NFV45" s="56"/>
      <c r="NGI45" s="133"/>
      <c r="NGK45" s="133"/>
      <c r="NGL45" s="133"/>
      <c r="NGM45" s="133"/>
      <c r="NGN45" s="133"/>
      <c r="NGO45" s="133"/>
      <c r="NGP45" s="40"/>
      <c r="NGS45" s="56"/>
      <c r="NHF45" s="133"/>
      <c r="NHH45" s="133"/>
      <c r="NHI45" s="133"/>
      <c r="NHJ45" s="133"/>
      <c r="NHK45" s="133"/>
      <c r="NHL45" s="133"/>
      <c r="NHM45" s="40"/>
      <c r="NHP45" s="56"/>
      <c r="NIC45" s="133"/>
      <c r="NIE45" s="133"/>
      <c r="NIF45" s="133"/>
      <c r="NIG45" s="133"/>
      <c r="NIH45" s="133"/>
      <c r="NII45" s="133"/>
      <c r="NIJ45" s="40"/>
      <c r="NIM45" s="56"/>
      <c r="NIZ45" s="133"/>
      <c r="NJB45" s="133"/>
      <c r="NJC45" s="133"/>
      <c r="NJD45" s="133"/>
      <c r="NJE45" s="133"/>
      <c r="NJF45" s="133"/>
      <c r="NJG45" s="40"/>
      <c r="NJJ45" s="56"/>
      <c r="NJW45" s="133"/>
      <c r="NJY45" s="133"/>
      <c r="NJZ45" s="133"/>
      <c r="NKA45" s="133"/>
      <c r="NKB45" s="133"/>
      <c r="NKC45" s="133"/>
      <c r="NKD45" s="40"/>
      <c r="NKG45" s="56"/>
      <c r="NKT45" s="133"/>
      <c r="NKV45" s="133"/>
      <c r="NKW45" s="133"/>
      <c r="NKX45" s="133"/>
      <c r="NKY45" s="133"/>
      <c r="NKZ45" s="133"/>
      <c r="NLA45" s="40"/>
      <c r="NLD45" s="56"/>
      <c r="NLQ45" s="133"/>
      <c r="NLS45" s="133"/>
      <c r="NLT45" s="133"/>
      <c r="NLU45" s="133"/>
      <c r="NLV45" s="133"/>
      <c r="NLW45" s="133"/>
      <c r="NLX45" s="40"/>
      <c r="NMA45" s="56"/>
      <c r="NMN45" s="133"/>
      <c r="NMP45" s="133"/>
      <c r="NMQ45" s="133"/>
      <c r="NMR45" s="133"/>
      <c r="NMS45" s="133"/>
      <c r="NMT45" s="133"/>
      <c r="NMU45" s="40"/>
      <c r="NMX45" s="56"/>
      <c r="NNK45" s="133"/>
      <c r="NNM45" s="133"/>
      <c r="NNN45" s="133"/>
      <c r="NNO45" s="133"/>
      <c r="NNP45" s="133"/>
      <c r="NNQ45" s="133"/>
      <c r="NNR45" s="40"/>
      <c r="NNU45" s="56"/>
      <c r="NOH45" s="133"/>
      <c r="NOJ45" s="133"/>
      <c r="NOK45" s="133"/>
      <c r="NOL45" s="133"/>
      <c r="NOM45" s="133"/>
      <c r="NON45" s="133"/>
      <c r="NOO45" s="40"/>
      <c r="NOR45" s="56"/>
      <c r="NPE45" s="133"/>
      <c r="NPG45" s="133"/>
      <c r="NPH45" s="133"/>
      <c r="NPI45" s="133"/>
      <c r="NPJ45" s="133"/>
      <c r="NPK45" s="133"/>
      <c r="NPL45" s="40"/>
      <c r="NPO45" s="56"/>
      <c r="NQB45" s="133"/>
      <c r="NQD45" s="133"/>
      <c r="NQE45" s="133"/>
      <c r="NQF45" s="133"/>
      <c r="NQG45" s="133"/>
      <c r="NQH45" s="133"/>
      <c r="NQI45" s="40"/>
      <c r="NQL45" s="56"/>
      <c r="NQY45" s="133"/>
      <c r="NRA45" s="133"/>
      <c r="NRB45" s="133"/>
      <c r="NRC45" s="133"/>
      <c r="NRD45" s="133"/>
      <c r="NRE45" s="133"/>
      <c r="NRF45" s="40"/>
      <c r="NRI45" s="56"/>
      <c r="NRV45" s="133"/>
      <c r="NRX45" s="133"/>
      <c r="NRY45" s="133"/>
      <c r="NRZ45" s="133"/>
      <c r="NSA45" s="133"/>
      <c r="NSB45" s="133"/>
      <c r="NSC45" s="40"/>
      <c r="NSF45" s="56"/>
      <c r="NSS45" s="133"/>
      <c r="NSU45" s="133"/>
      <c r="NSV45" s="133"/>
      <c r="NSW45" s="133"/>
      <c r="NSX45" s="133"/>
      <c r="NSY45" s="133"/>
      <c r="NSZ45" s="40"/>
      <c r="NTC45" s="56"/>
      <c r="NTP45" s="133"/>
      <c r="NTR45" s="133"/>
      <c r="NTS45" s="133"/>
      <c r="NTT45" s="133"/>
      <c r="NTU45" s="133"/>
      <c r="NTV45" s="133"/>
      <c r="NTW45" s="40"/>
      <c r="NTZ45" s="56"/>
      <c r="NUM45" s="133"/>
      <c r="NUO45" s="133"/>
      <c r="NUP45" s="133"/>
      <c r="NUQ45" s="133"/>
      <c r="NUR45" s="133"/>
      <c r="NUS45" s="133"/>
      <c r="NUT45" s="40"/>
      <c r="NUW45" s="56"/>
      <c r="NVJ45" s="133"/>
      <c r="NVL45" s="133"/>
      <c r="NVM45" s="133"/>
      <c r="NVN45" s="133"/>
      <c r="NVO45" s="133"/>
      <c r="NVP45" s="133"/>
      <c r="NVQ45" s="40"/>
      <c r="NVT45" s="56"/>
      <c r="NWG45" s="133"/>
      <c r="NWI45" s="133"/>
      <c r="NWJ45" s="133"/>
      <c r="NWK45" s="133"/>
      <c r="NWL45" s="133"/>
      <c r="NWM45" s="133"/>
      <c r="NWN45" s="40"/>
      <c r="NWQ45" s="56"/>
      <c r="NXD45" s="133"/>
      <c r="NXF45" s="133"/>
      <c r="NXG45" s="133"/>
      <c r="NXH45" s="133"/>
      <c r="NXI45" s="133"/>
      <c r="NXJ45" s="133"/>
      <c r="NXK45" s="40"/>
      <c r="NXN45" s="56"/>
      <c r="NYA45" s="133"/>
      <c r="NYC45" s="133"/>
      <c r="NYD45" s="133"/>
      <c r="NYE45" s="133"/>
      <c r="NYF45" s="133"/>
      <c r="NYG45" s="133"/>
      <c r="NYH45" s="40"/>
      <c r="NYK45" s="56"/>
      <c r="NYX45" s="133"/>
      <c r="NYZ45" s="133"/>
      <c r="NZA45" s="133"/>
      <c r="NZB45" s="133"/>
      <c r="NZC45" s="133"/>
      <c r="NZD45" s="133"/>
      <c r="NZE45" s="40"/>
      <c r="NZH45" s="56"/>
      <c r="NZU45" s="133"/>
      <c r="NZW45" s="133"/>
      <c r="NZX45" s="133"/>
      <c r="NZY45" s="133"/>
      <c r="NZZ45" s="133"/>
      <c r="OAA45" s="133"/>
      <c r="OAB45" s="40"/>
      <c r="OAE45" s="56"/>
      <c r="OAR45" s="133"/>
      <c r="OAT45" s="133"/>
      <c r="OAU45" s="133"/>
      <c r="OAV45" s="133"/>
      <c r="OAW45" s="133"/>
      <c r="OAX45" s="133"/>
      <c r="OAY45" s="40"/>
      <c r="OBB45" s="56"/>
      <c r="OBO45" s="133"/>
      <c r="OBQ45" s="133"/>
      <c r="OBR45" s="133"/>
      <c r="OBS45" s="133"/>
      <c r="OBT45" s="133"/>
      <c r="OBU45" s="133"/>
      <c r="OBV45" s="40"/>
      <c r="OBY45" s="56"/>
      <c r="OCL45" s="133"/>
      <c r="OCN45" s="133"/>
      <c r="OCO45" s="133"/>
      <c r="OCP45" s="133"/>
      <c r="OCQ45" s="133"/>
      <c r="OCR45" s="133"/>
      <c r="OCS45" s="40"/>
      <c r="OCV45" s="56"/>
      <c r="ODI45" s="133"/>
      <c r="ODK45" s="133"/>
      <c r="ODL45" s="133"/>
      <c r="ODM45" s="133"/>
      <c r="ODN45" s="133"/>
      <c r="ODO45" s="133"/>
      <c r="ODP45" s="40"/>
      <c r="ODS45" s="56"/>
      <c r="OEF45" s="133"/>
      <c r="OEH45" s="133"/>
      <c r="OEI45" s="133"/>
      <c r="OEJ45" s="133"/>
      <c r="OEK45" s="133"/>
      <c r="OEL45" s="133"/>
      <c r="OEM45" s="40"/>
      <c r="OEP45" s="56"/>
      <c r="OFC45" s="133"/>
      <c r="OFE45" s="133"/>
      <c r="OFF45" s="133"/>
      <c r="OFG45" s="133"/>
      <c r="OFH45" s="133"/>
      <c r="OFI45" s="133"/>
      <c r="OFJ45" s="40"/>
      <c r="OFM45" s="56"/>
      <c r="OFZ45" s="133"/>
      <c r="OGB45" s="133"/>
      <c r="OGC45" s="133"/>
      <c r="OGD45" s="133"/>
      <c r="OGE45" s="133"/>
      <c r="OGF45" s="133"/>
      <c r="OGG45" s="40"/>
      <c r="OGJ45" s="56"/>
      <c r="OGW45" s="133"/>
      <c r="OGY45" s="133"/>
      <c r="OGZ45" s="133"/>
      <c r="OHA45" s="133"/>
      <c r="OHB45" s="133"/>
      <c r="OHC45" s="133"/>
      <c r="OHD45" s="40"/>
      <c r="OHG45" s="56"/>
      <c r="OHT45" s="133"/>
      <c r="OHV45" s="133"/>
      <c r="OHW45" s="133"/>
      <c r="OHX45" s="133"/>
      <c r="OHY45" s="133"/>
      <c r="OHZ45" s="133"/>
      <c r="OIA45" s="40"/>
      <c r="OID45" s="56"/>
      <c r="OIQ45" s="133"/>
      <c r="OIS45" s="133"/>
      <c r="OIT45" s="133"/>
      <c r="OIU45" s="133"/>
      <c r="OIV45" s="133"/>
      <c r="OIW45" s="133"/>
      <c r="OIX45" s="40"/>
      <c r="OJA45" s="56"/>
      <c r="OJN45" s="133"/>
      <c r="OJP45" s="133"/>
      <c r="OJQ45" s="133"/>
      <c r="OJR45" s="133"/>
      <c r="OJS45" s="133"/>
      <c r="OJT45" s="133"/>
      <c r="OJU45" s="40"/>
      <c r="OJX45" s="56"/>
      <c r="OKK45" s="133"/>
      <c r="OKM45" s="133"/>
      <c r="OKN45" s="133"/>
      <c r="OKO45" s="133"/>
      <c r="OKP45" s="133"/>
      <c r="OKQ45" s="133"/>
      <c r="OKR45" s="40"/>
      <c r="OKU45" s="56"/>
      <c r="OLH45" s="133"/>
      <c r="OLJ45" s="133"/>
      <c r="OLK45" s="133"/>
      <c r="OLL45" s="133"/>
      <c r="OLM45" s="133"/>
      <c r="OLN45" s="133"/>
      <c r="OLO45" s="40"/>
      <c r="OLR45" s="56"/>
      <c r="OME45" s="133"/>
      <c r="OMG45" s="133"/>
      <c r="OMH45" s="133"/>
      <c r="OMI45" s="133"/>
      <c r="OMJ45" s="133"/>
      <c r="OMK45" s="133"/>
      <c r="OML45" s="40"/>
      <c r="OMO45" s="56"/>
      <c r="ONB45" s="133"/>
      <c r="OND45" s="133"/>
      <c r="ONE45" s="133"/>
      <c r="ONF45" s="133"/>
      <c r="ONG45" s="133"/>
      <c r="ONH45" s="133"/>
      <c r="ONI45" s="40"/>
      <c r="ONL45" s="56"/>
      <c r="ONY45" s="133"/>
      <c r="OOA45" s="133"/>
      <c r="OOB45" s="133"/>
      <c r="OOC45" s="133"/>
      <c r="OOD45" s="133"/>
      <c r="OOE45" s="133"/>
      <c r="OOF45" s="40"/>
      <c r="OOI45" s="56"/>
      <c r="OOV45" s="133"/>
      <c r="OOX45" s="133"/>
      <c r="OOY45" s="133"/>
      <c r="OOZ45" s="133"/>
      <c r="OPA45" s="133"/>
      <c r="OPB45" s="133"/>
      <c r="OPC45" s="40"/>
      <c r="OPF45" s="56"/>
      <c r="OPS45" s="133"/>
      <c r="OPU45" s="133"/>
      <c r="OPV45" s="133"/>
      <c r="OPW45" s="133"/>
      <c r="OPX45" s="133"/>
      <c r="OPY45" s="133"/>
      <c r="OPZ45" s="40"/>
      <c r="OQC45" s="56"/>
      <c r="OQP45" s="133"/>
      <c r="OQR45" s="133"/>
      <c r="OQS45" s="133"/>
      <c r="OQT45" s="133"/>
      <c r="OQU45" s="133"/>
      <c r="OQV45" s="133"/>
      <c r="OQW45" s="40"/>
      <c r="OQZ45" s="56"/>
      <c r="ORM45" s="133"/>
      <c r="ORO45" s="133"/>
      <c r="ORP45" s="133"/>
      <c r="ORQ45" s="133"/>
      <c r="ORR45" s="133"/>
      <c r="ORS45" s="133"/>
      <c r="ORT45" s="40"/>
      <c r="ORW45" s="56"/>
      <c r="OSJ45" s="133"/>
      <c r="OSL45" s="133"/>
      <c r="OSM45" s="133"/>
      <c r="OSN45" s="133"/>
      <c r="OSO45" s="133"/>
      <c r="OSP45" s="133"/>
      <c r="OSQ45" s="40"/>
      <c r="OST45" s="56"/>
      <c r="OTG45" s="133"/>
      <c r="OTI45" s="133"/>
      <c r="OTJ45" s="133"/>
      <c r="OTK45" s="133"/>
      <c r="OTL45" s="133"/>
      <c r="OTM45" s="133"/>
      <c r="OTN45" s="40"/>
      <c r="OTQ45" s="56"/>
      <c r="OUD45" s="133"/>
      <c r="OUF45" s="133"/>
      <c r="OUG45" s="133"/>
      <c r="OUH45" s="133"/>
      <c r="OUI45" s="133"/>
      <c r="OUJ45" s="133"/>
      <c r="OUK45" s="40"/>
      <c r="OUN45" s="56"/>
      <c r="OVA45" s="133"/>
      <c r="OVC45" s="133"/>
      <c r="OVD45" s="133"/>
      <c r="OVE45" s="133"/>
      <c r="OVF45" s="133"/>
      <c r="OVG45" s="133"/>
      <c r="OVH45" s="40"/>
      <c r="OVK45" s="56"/>
      <c r="OVX45" s="133"/>
      <c r="OVZ45" s="133"/>
      <c r="OWA45" s="133"/>
      <c r="OWB45" s="133"/>
      <c r="OWC45" s="133"/>
      <c r="OWD45" s="133"/>
      <c r="OWE45" s="40"/>
      <c r="OWH45" s="56"/>
      <c r="OWU45" s="133"/>
      <c r="OWW45" s="133"/>
      <c r="OWX45" s="133"/>
      <c r="OWY45" s="133"/>
      <c r="OWZ45" s="133"/>
      <c r="OXA45" s="133"/>
      <c r="OXB45" s="40"/>
      <c r="OXE45" s="56"/>
      <c r="OXR45" s="133"/>
      <c r="OXT45" s="133"/>
      <c r="OXU45" s="133"/>
      <c r="OXV45" s="133"/>
      <c r="OXW45" s="133"/>
      <c r="OXX45" s="133"/>
      <c r="OXY45" s="40"/>
      <c r="OYB45" s="56"/>
      <c r="OYO45" s="133"/>
      <c r="OYQ45" s="133"/>
      <c r="OYR45" s="133"/>
      <c r="OYS45" s="133"/>
      <c r="OYT45" s="133"/>
      <c r="OYU45" s="133"/>
      <c r="OYV45" s="40"/>
      <c r="OYY45" s="56"/>
      <c r="OZL45" s="133"/>
      <c r="OZN45" s="133"/>
      <c r="OZO45" s="133"/>
      <c r="OZP45" s="133"/>
      <c r="OZQ45" s="133"/>
      <c r="OZR45" s="133"/>
      <c r="OZS45" s="40"/>
      <c r="OZV45" s="56"/>
      <c r="PAI45" s="133"/>
      <c r="PAK45" s="133"/>
      <c r="PAL45" s="133"/>
      <c r="PAM45" s="133"/>
      <c r="PAN45" s="133"/>
      <c r="PAO45" s="133"/>
      <c r="PAP45" s="40"/>
      <c r="PAS45" s="56"/>
      <c r="PBF45" s="133"/>
      <c r="PBH45" s="133"/>
      <c r="PBI45" s="133"/>
      <c r="PBJ45" s="133"/>
      <c r="PBK45" s="133"/>
      <c r="PBL45" s="133"/>
      <c r="PBM45" s="40"/>
      <c r="PBP45" s="56"/>
      <c r="PCC45" s="133"/>
      <c r="PCE45" s="133"/>
      <c r="PCF45" s="133"/>
      <c r="PCG45" s="133"/>
      <c r="PCH45" s="133"/>
      <c r="PCI45" s="133"/>
      <c r="PCJ45" s="40"/>
      <c r="PCM45" s="56"/>
      <c r="PCZ45" s="133"/>
      <c r="PDB45" s="133"/>
      <c r="PDC45" s="133"/>
      <c r="PDD45" s="133"/>
      <c r="PDE45" s="133"/>
      <c r="PDF45" s="133"/>
      <c r="PDG45" s="40"/>
      <c r="PDJ45" s="56"/>
      <c r="PDW45" s="133"/>
      <c r="PDY45" s="133"/>
      <c r="PDZ45" s="133"/>
      <c r="PEA45" s="133"/>
      <c r="PEB45" s="133"/>
      <c r="PEC45" s="133"/>
      <c r="PED45" s="40"/>
      <c r="PEG45" s="56"/>
      <c r="PET45" s="133"/>
      <c r="PEV45" s="133"/>
      <c r="PEW45" s="133"/>
      <c r="PEX45" s="133"/>
      <c r="PEY45" s="133"/>
      <c r="PEZ45" s="133"/>
      <c r="PFA45" s="40"/>
      <c r="PFD45" s="56"/>
      <c r="PFQ45" s="133"/>
      <c r="PFS45" s="133"/>
      <c r="PFT45" s="133"/>
      <c r="PFU45" s="133"/>
      <c r="PFV45" s="133"/>
      <c r="PFW45" s="133"/>
      <c r="PFX45" s="40"/>
      <c r="PGA45" s="56"/>
      <c r="PGN45" s="133"/>
      <c r="PGP45" s="133"/>
      <c r="PGQ45" s="133"/>
      <c r="PGR45" s="133"/>
      <c r="PGS45" s="133"/>
      <c r="PGT45" s="133"/>
      <c r="PGU45" s="40"/>
      <c r="PGX45" s="56"/>
      <c r="PHK45" s="133"/>
      <c r="PHM45" s="133"/>
      <c r="PHN45" s="133"/>
      <c r="PHO45" s="133"/>
      <c r="PHP45" s="133"/>
      <c r="PHQ45" s="133"/>
      <c r="PHR45" s="40"/>
      <c r="PHU45" s="56"/>
      <c r="PIH45" s="133"/>
      <c r="PIJ45" s="133"/>
      <c r="PIK45" s="133"/>
      <c r="PIL45" s="133"/>
      <c r="PIM45" s="133"/>
      <c r="PIN45" s="133"/>
      <c r="PIO45" s="40"/>
      <c r="PIR45" s="56"/>
      <c r="PJE45" s="133"/>
      <c r="PJG45" s="133"/>
      <c r="PJH45" s="133"/>
      <c r="PJI45" s="133"/>
      <c r="PJJ45" s="133"/>
      <c r="PJK45" s="133"/>
      <c r="PJL45" s="40"/>
      <c r="PJO45" s="56"/>
      <c r="PKB45" s="133"/>
      <c r="PKD45" s="133"/>
      <c r="PKE45" s="133"/>
      <c r="PKF45" s="133"/>
      <c r="PKG45" s="133"/>
      <c r="PKH45" s="133"/>
      <c r="PKI45" s="40"/>
      <c r="PKL45" s="56"/>
      <c r="PKY45" s="133"/>
      <c r="PLA45" s="133"/>
      <c r="PLB45" s="133"/>
      <c r="PLC45" s="133"/>
      <c r="PLD45" s="133"/>
      <c r="PLE45" s="133"/>
      <c r="PLF45" s="40"/>
      <c r="PLI45" s="56"/>
      <c r="PLV45" s="133"/>
      <c r="PLX45" s="133"/>
      <c r="PLY45" s="133"/>
      <c r="PLZ45" s="133"/>
      <c r="PMA45" s="133"/>
      <c r="PMB45" s="133"/>
      <c r="PMC45" s="40"/>
      <c r="PMF45" s="56"/>
      <c r="PMS45" s="133"/>
      <c r="PMU45" s="133"/>
      <c r="PMV45" s="133"/>
      <c r="PMW45" s="133"/>
      <c r="PMX45" s="133"/>
      <c r="PMY45" s="133"/>
      <c r="PMZ45" s="40"/>
      <c r="PNC45" s="56"/>
      <c r="PNP45" s="133"/>
      <c r="PNR45" s="133"/>
      <c r="PNS45" s="133"/>
      <c r="PNT45" s="133"/>
      <c r="PNU45" s="133"/>
      <c r="PNV45" s="133"/>
      <c r="PNW45" s="40"/>
      <c r="PNZ45" s="56"/>
      <c r="POM45" s="133"/>
      <c r="POO45" s="133"/>
      <c r="POP45" s="133"/>
      <c r="POQ45" s="133"/>
      <c r="POR45" s="133"/>
      <c r="POS45" s="133"/>
      <c r="POT45" s="40"/>
      <c r="POW45" s="56"/>
      <c r="PPJ45" s="133"/>
      <c r="PPL45" s="133"/>
      <c r="PPM45" s="133"/>
      <c r="PPN45" s="133"/>
      <c r="PPO45" s="133"/>
      <c r="PPP45" s="133"/>
      <c r="PPQ45" s="40"/>
      <c r="PPT45" s="56"/>
      <c r="PQG45" s="133"/>
      <c r="PQI45" s="133"/>
      <c r="PQJ45" s="133"/>
      <c r="PQK45" s="133"/>
      <c r="PQL45" s="133"/>
      <c r="PQM45" s="133"/>
      <c r="PQN45" s="40"/>
      <c r="PQQ45" s="56"/>
      <c r="PRD45" s="133"/>
      <c r="PRF45" s="133"/>
      <c r="PRG45" s="133"/>
      <c r="PRH45" s="133"/>
      <c r="PRI45" s="133"/>
      <c r="PRJ45" s="133"/>
      <c r="PRK45" s="40"/>
      <c r="PRN45" s="56"/>
      <c r="PSA45" s="133"/>
      <c r="PSC45" s="133"/>
      <c r="PSD45" s="133"/>
      <c r="PSE45" s="133"/>
      <c r="PSF45" s="133"/>
      <c r="PSG45" s="133"/>
      <c r="PSH45" s="40"/>
      <c r="PSK45" s="56"/>
      <c r="PSX45" s="133"/>
      <c r="PSZ45" s="133"/>
      <c r="PTA45" s="133"/>
      <c r="PTB45" s="133"/>
      <c r="PTC45" s="133"/>
      <c r="PTD45" s="133"/>
      <c r="PTE45" s="40"/>
      <c r="PTH45" s="56"/>
      <c r="PTU45" s="133"/>
      <c r="PTW45" s="133"/>
      <c r="PTX45" s="133"/>
      <c r="PTY45" s="133"/>
      <c r="PTZ45" s="133"/>
      <c r="PUA45" s="133"/>
      <c r="PUB45" s="40"/>
      <c r="PUE45" s="56"/>
      <c r="PUR45" s="133"/>
      <c r="PUT45" s="133"/>
      <c r="PUU45" s="133"/>
      <c r="PUV45" s="133"/>
      <c r="PUW45" s="133"/>
      <c r="PUX45" s="133"/>
      <c r="PUY45" s="40"/>
      <c r="PVB45" s="56"/>
      <c r="PVO45" s="133"/>
      <c r="PVQ45" s="133"/>
      <c r="PVR45" s="133"/>
      <c r="PVS45" s="133"/>
      <c r="PVT45" s="133"/>
      <c r="PVU45" s="133"/>
      <c r="PVV45" s="40"/>
      <c r="PVY45" s="56"/>
      <c r="PWL45" s="133"/>
      <c r="PWN45" s="133"/>
      <c r="PWO45" s="133"/>
      <c r="PWP45" s="133"/>
      <c r="PWQ45" s="133"/>
      <c r="PWR45" s="133"/>
      <c r="PWS45" s="40"/>
      <c r="PWV45" s="56"/>
      <c r="PXI45" s="133"/>
      <c r="PXK45" s="133"/>
      <c r="PXL45" s="133"/>
      <c r="PXM45" s="133"/>
      <c r="PXN45" s="133"/>
      <c r="PXO45" s="133"/>
      <c r="PXP45" s="40"/>
      <c r="PXS45" s="56"/>
      <c r="PYF45" s="133"/>
      <c r="PYH45" s="133"/>
      <c r="PYI45" s="133"/>
      <c r="PYJ45" s="133"/>
      <c r="PYK45" s="133"/>
      <c r="PYL45" s="133"/>
      <c r="PYM45" s="40"/>
      <c r="PYP45" s="56"/>
      <c r="PZC45" s="133"/>
      <c r="PZE45" s="133"/>
      <c r="PZF45" s="133"/>
      <c r="PZG45" s="133"/>
      <c r="PZH45" s="133"/>
      <c r="PZI45" s="133"/>
      <c r="PZJ45" s="40"/>
      <c r="PZM45" s="56"/>
      <c r="PZZ45" s="133"/>
      <c r="QAB45" s="133"/>
      <c r="QAC45" s="133"/>
      <c r="QAD45" s="133"/>
      <c r="QAE45" s="133"/>
      <c r="QAF45" s="133"/>
      <c r="QAG45" s="40"/>
      <c r="QAJ45" s="56"/>
      <c r="QAW45" s="133"/>
      <c r="QAY45" s="133"/>
      <c r="QAZ45" s="133"/>
      <c r="QBA45" s="133"/>
      <c r="QBB45" s="133"/>
      <c r="QBC45" s="133"/>
      <c r="QBD45" s="40"/>
      <c r="QBG45" s="56"/>
      <c r="QBT45" s="133"/>
      <c r="QBV45" s="133"/>
      <c r="QBW45" s="133"/>
      <c r="QBX45" s="133"/>
      <c r="QBY45" s="133"/>
      <c r="QBZ45" s="133"/>
      <c r="QCA45" s="40"/>
      <c r="QCD45" s="56"/>
      <c r="QCQ45" s="133"/>
      <c r="QCS45" s="133"/>
      <c r="QCT45" s="133"/>
      <c r="QCU45" s="133"/>
      <c r="QCV45" s="133"/>
      <c r="QCW45" s="133"/>
      <c r="QCX45" s="40"/>
      <c r="QDA45" s="56"/>
      <c r="QDN45" s="133"/>
      <c r="QDP45" s="133"/>
      <c r="QDQ45" s="133"/>
      <c r="QDR45" s="133"/>
      <c r="QDS45" s="133"/>
      <c r="QDT45" s="133"/>
      <c r="QDU45" s="40"/>
      <c r="QDX45" s="56"/>
      <c r="QEK45" s="133"/>
      <c r="QEM45" s="133"/>
      <c r="QEN45" s="133"/>
      <c r="QEO45" s="133"/>
      <c r="QEP45" s="133"/>
      <c r="QEQ45" s="133"/>
      <c r="QER45" s="40"/>
      <c r="QEU45" s="56"/>
      <c r="QFH45" s="133"/>
      <c r="QFJ45" s="133"/>
      <c r="QFK45" s="133"/>
      <c r="QFL45" s="133"/>
      <c r="QFM45" s="133"/>
      <c r="QFN45" s="133"/>
      <c r="QFO45" s="40"/>
      <c r="QFR45" s="56"/>
      <c r="QGE45" s="133"/>
      <c r="QGG45" s="133"/>
      <c r="QGH45" s="133"/>
      <c r="QGI45" s="133"/>
      <c r="QGJ45" s="133"/>
      <c r="QGK45" s="133"/>
      <c r="QGL45" s="40"/>
      <c r="QGO45" s="56"/>
      <c r="QHB45" s="133"/>
      <c r="QHD45" s="133"/>
      <c r="QHE45" s="133"/>
      <c r="QHF45" s="133"/>
      <c r="QHG45" s="133"/>
      <c r="QHH45" s="133"/>
      <c r="QHI45" s="40"/>
      <c r="QHL45" s="56"/>
      <c r="QHY45" s="133"/>
      <c r="QIA45" s="133"/>
      <c r="QIB45" s="133"/>
      <c r="QIC45" s="133"/>
      <c r="QID45" s="133"/>
      <c r="QIE45" s="133"/>
      <c r="QIF45" s="40"/>
      <c r="QII45" s="56"/>
      <c r="QIV45" s="133"/>
      <c r="QIX45" s="133"/>
      <c r="QIY45" s="133"/>
      <c r="QIZ45" s="133"/>
      <c r="QJA45" s="133"/>
      <c r="QJB45" s="133"/>
      <c r="QJC45" s="40"/>
      <c r="QJF45" s="56"/>
      <c r="QJS45" s="133"/>
      <c r="QJU45" s="133"/>
      <c r="QJV45" s="133"/>
      <c r="QJW45" s="133"/>
      <c r="QJX45" s="133"/>
      <c r="QJY45" s="133"/>
      <c r="QJZ45" s="40"/>
      <c r="QKC45" s="56"/>
      <c r="QKP45" s="133"/>
      <c r="QKR45" s="133"/>
      <c r="QKS45" s="133"/>
      <c r="QKT45" s="133"/>
      <c r="QKU45" s="133"/>
      <c r="QKV45" s="133"/>
      <c r="QKW45" s="40"/>
      <c r="QKZ45" s="56"/>
      <c r="QLM45" s="133"/>
      <c r="QLO45" s="133"/>
      <c r="QLP45" s="133"/>
      <c r="QLQ45" s="133"/>
      <c r="QLR45" s="133"/>
      <c r="QLS45" s="133"/>
      <c r="QLT45" s="40"/>
      <c r="QLW45" s="56"/>
      <c r="QMJ45" s="133"/>
      <c r="QML45" s="133"/>
      <c r="QMM45" s="133"/>
      <c r="QMN45" s="133"/>
      <c r="QMO45" s="133"/>
      <c r="QMP45" s="133"/>
      <c r="QMQ45" s="40"/>
      <c r="QMT45" s="56"/>
      <c r="QNG45" s="133"/>
      <c r="QNI45" s="133"/>
      <c r="QNJ45" s="133"/>
      <c r="QNK45" s="133"/>
      <c r="QNL45" s="133"/>
      <c r="QNM45" s="133"/>
      <c r="QNN45" s="40"/>
      <c r="QNQ45" s="56"/>
      <c r="QOD45" s="133"/>
      <c r="QOF45" s="133"/>
      <c r="QOG45" s="133"/>
      <c r="QOH45" s="133"/>
      <c r="QOI45" s="133"/>
      <c r="QOJ45" s="133"/>
      <c r="QOK45" s="40"/>
      <c r="QON45" s="56"/>
      <c r="QPA45" s="133"/>
      <c r="QPC45" s="133"/>
      <c r="QPD45" s="133"/>
      <c r="QPE45" s="133"/>
      <c r="QPF45" s="133"/>
      <c r="QPG45" s="133"/>
      <c r="QPH45" s="40"/>
      <c r="QPK45" s="56"/>
      <c r="QPX45" s="133"/>
      <c r="QPZ45" s="133"/>
      <c r="QQA45" s="133"/>
      <c r="QQB45" s="133"/>
      <c r="QQC45" s="133"/>
      <c r="QQD45" s="133"/>
      <c r="QQE45" s="40"/>
      <c r="QQH45" s="56"/>
      <c r="QQU45" s="133"/>
      <c r="QQW45" s="133"/>
      <c r="QQX45" s="133"/>
      <c r="QQY45" s="133"/>
      <c r="QQZ45" s="133"/>
      <c r="QRA45" s="133"/>
      <c r="QRB45" s="40"/>
      <c r="QRE45" s="56"/>
      <c r="QRR45" s="133"/>
      <c r="QRT45" s="133"/>
      <c r="QRU45" s="133"/>
      <c r="QRV45" s="133"/>
      <c r="QRW45" s="133"/>
      <c r="QRX45" s="133"/>
      <c r="QRY45" s="40"/>
      <c r="QSB45" s="56"/>
      <c r="QSO45" s="133"/>
      <c r="QSQ45" s="133"/>
      <c r="QSR45" s="133"/>
      <c r="QSS45" s="133"/>
      <c r="QST45" s="133"/>
      <c r="QSU45" s="133"/>
      <c r="QSV45" s="40"/>
      <c r="QSY45" s="56"/>
      <c r="QTL45" s="133"/>
      <c r="QTN45" s="133"/>
      <c r="QTO45" s="133"/>
      <c r="QTP45" s="133"/>
      <c r="QTQ45" s="133"/>
      <c r="QTR45" s="133"/>
      <c r="QTS45" s="40"/>
      <c r="QTV45" s="56"/>
      <c r="QUI45" s="133"/>
      <c r="QUK45" s="133"/>
      <c r="QUL45" s="133"/>
      <c r="QUM45" s="133"/>
      <c r="QUN45" s="133"/>
      <c r="QUO45" s="133"/>
      <c r="QUP45" s="40"/>
      <c r="QUS45" s="56"/>
      <c r="QVF45" s="133"/>
      <c r="QVH45" s="133"/>
      <c r="QVI45" s="133"/>
      <c r="QVJ45" s="133"/>
      <c r="QVK45" s="133"/>
      <c r="QVL45" s="133"/>
      <c r="QVM45" s="40"/>
      <c r="QVP45" s="56"/>
      <c r="QWC45" s="133"/>
      <c r="QWE45" s="133"/>
      <c r="QWF45" s="133"/>
      <c r="QWG45" s="133"/>
      <c r="QWH45" s="133"/>
      <c r="QWI45" s="133"/>
      <c r="QWJ45" s="40"/>
      <c r="QWM45" s="56"/>
      <c r="QWZ45" s="133"/>
      <c r="QXB45" s="133"/>
      <c r="QXC45" s="133"/>
      <c r="QXD45" s="133"/>
      <c r="QXE45" s="133"/>
      <c r="QXF45" s="133"/>
      <c r="QXG45" s="40"/>
      <c r="QXJ45" s="56"/>
      <c r="QXW45" s="133"/>
      <c r="QXY45" s="133"/>
      <c r="QXZ45" s="133"/>
      <c r="QYA45" s="133"/>
      <c r="QYB45" s="133"/>
      <c r="QYC45" s="133"/>
      <c r="QYD45" s="40"/>
      <c r="QYG45" s="56"/>
      <c r="QYT45" s="133"/>
      <c r="QYV45" s="133"/>
      <c r="QYW45" s="133"/>
      <c r="QYX45" s="133"/>
      <c r="QYY45" s="133"/>
      <c r="QYZ45" s="133"/>
      <c r="QZA45" s="40"/>
      <c r="QZD45" s="56"/>
      <c r="QZQ45" s="133"/>
      <c r="QZS45" s="133"/>
      <c r="QZT45" s="133"/>
      <c r="QZU45" s="133"/>
      <c r="QZV45" s="133"/>
      <c r="QZW45" s="133"/>
      <c r="QZX45" s="40"/>
      <c r="RAA45" s="56"/>
      <c r="RAN45" s="133"/>
      <c r="RAP45" s="133"/>
      <c r="RAQ45" s="133"/>
      <c r="RAR45" s="133"/>
      <c r="RAS45" s="133"/>
      <c r="RAT45" s="133"/>
      <c r="RAU45" s="40"/>
      <c r="RAX45" s="56"/>
      <c r="RBK45" s="133"/>
      <c r="RBM45" s="133"/>
      <c r="RBN45" s="133"/>
      <c r="RBO45" s="133"/>
      <c r="RBP45" s="133"/>
      <c r="RBQ45" s="133"/>
      <c r="RBR45" s="40"/>
      <c r="RBU45" s="56"/>
      <c r="RCH45" s="133"/>
      <c r="RCJ45" s="133"/>
      <c r="RCK45" s="133"/>
      <c r="RCL45" s="133"/>
      <c r="RCM45" s="133"/>
      <c r="RCN45" s="133"/>
      <c r="RCO45" s="40"/>
      <c r="RCR45" s="56"/>
      <c r="RDE45" s="133"/>
      <c r="RDG45" s="133"/>
      <c r="RDH45" s="133"/>
      <c r="RDI45" s="133"/>
      <c r="RDJ45" s="133"/>
      <c r="RDK45" s="133"/>
      <c r="RDL45" s="40"/>
      <c r="RDO45" s="56"/>
      <c r="REB45" s="133"/>
      <c r="RED45" s="133"/>
      <c r="REE45" s="133"/>
      <c r="REF45" s="133"/>
      <c r="REG45" s="133"/>
      <c r="REH45" s="133"/>
      <c r="REI45" s="40"/>
      <c r="REL45" s="56"/>
      <c r="REY45" s="133"/>
      <c r="RFA45" s="133"/>
      <c r="RFB45" s="133"/>
      <c r="RFC45" s="133"/>
      <c r="RFD45" s="133"/>
      <c r="RFE45" s="133"/>
      <c r="RFF45" s="40"/>
      <c r="RFI45" s="56"/>
      <c r="RFV45" s="133"/>
      <c r="RFX45" s="133"/>
      <c r="RFY45" s="133"/>
      <c r="RFZ45" s="133"/>
      <c r="RGA45" s="133"/>
      <c r="RGB45" s="133"/>
      <c r="RGC45" s="40"/>
      <c r="RGF45" s="56"/>
      <c r="RGS45" s="133"/>
      <c r="RGU45" s="133"/>
      <c r="RGV45" s="133"/>
      <c r="RGW45" s="133"/>
      <c r="RGX45" s="133"/>
      <c r="RGY45" s="133"/>
      <c r="RGZ45" s="40"/>
      <c r="RHC45" s="56"/>
      <c r="RHP45" s="133"/>
      <c r="RHR45" s="133"/>
      <c r="RHS45" s="133"/>
      <c r="RHT45" s="133"/>
      <c r="RHU45" s="133"/>
      <c r="RHV45" s="133"/>
      <c r="RHW45" s="40"/>
      <c r="RHZ45" s="56"/>
      <c r="RIM45" s="133"/>
      <c r="RIO45" s="133"/>
      <c r="RIP45" s="133"/>
      <c r="RIQ45" s="133"/>
      <c r="RIR45" s="133"/>
      <c r="RIS45" s="133"/>
      <c r="RIT45" s="40"/>
      <c r="RIW45" s="56"/>
      <c r="RJJ45" s="133"/>
      <c r="RJL45" s="133"/>
      <c r="RJM45" s="133"/>
      <c r="RJN45" s="133"/>
      <c r="RJO45" s="133"/>
      <c r="RJP45" s="133"/>
      <c r="RJQ45" s="40"/>
      <c r="RJT45" s="56"/>
      <c r="RKG45" s="133"/>
      <c r="RKI45" s="133"/>
      <c r="RKJ45" s="133"/>
      <c r="RKK45" s="133"/>
      <c r="RKL45" s="133"/>
      <c r="RKM45" s="133"/>
      <c r="RKN45" s="40"/>
      <c r="RKQ45" s="56"/>
      <c r="RLD45" s="133"/>
      <c r="RLF45" s="133"/>
      <c r="RLG45" s="133"/>
      <c r="RLH45" s="133"/>
      <c r="RLI45" s="133"/>
      <c r="RLJ45" s="133"/>
      <c r="RLK45" s="40"/>
      <c r="RLN45" s="56"/>
      <c r="RMA45" s="133"/>
      <c r="RMC45" s="133"/>
      <c r="RMD45" s="133"/>
      <c r="RME45" s="133"/>
      <c r="RMF45" s="133"/>
      <c r="RMG45" s="133"/>
      <c r="RMH45" s="40"/>
      <c r="RMK45" s="56"/>
      <c r="RMX45" s="133"/>
      <c r="RMZ45" s="133"/>
      <c r="RNA45" s="133"/>
      <c r="RNB45" s="133"/>
      <c r="RNC45" s="133"/>
      <c r="RND45" s="133"/>
      <c r="RNE45" s="40"/>
      <c r="RNH45" s="56"/>
      <c r="RNU45" s="133"/>
      <c r="RNW45" s="133"/>
      <c r="RNX45" s="133"/>
      <c r="RNY45" s="133"/>
      <c r="RNZ45" s="133"/>
      <c r="ROA45" s="133"/>
      <c r="ROB45" s="40"/>
      <c r="ROE45" s="56"/>
      <c r="ROR45" s="133"/>
      <c r="ROT45" s="133"/>
      <c r="ROU45" s="133"/>
      <c r="ROV45" s="133"/>
      <c r="ROW45" s="133"/>
      <c r="ROX45" s="133"/>
      <c r="ROY45" s="40"/>
      <c r="RPB45" s="56"/>
      <c r="RPO45" s="133"/>
      <c r="RPQ45" s="133"/>
      <c r="RPR45" s="133"/>
      <c r="RPS45" s="133"/>
      <c r="RPT45" s="133"/>
      <c r="RPU45" s="133"/>
      <c r="RPV45" s="40"/>
      <c r="RPY45" s="56"/>
      <c r="RQL45" s="133"/>
      <c r="RQN45" s="133"/>
      <c r="RQO45" s="133"/>
      <c r="RQP45" s="133"/>
      <c r="RQQ45" s="133"/>
      <c r="RQR45" s="133"/>
      <c r="RQS45" s="40"/>
      <c r="RQV45" s="56"/>
      <c r="RRI45" s="133"/>
      <c r="RRK45" s="133"/>
      <c r="RRL45" s="133"/>
      <c r="RRM45" s="133"/>
      <c r="RRN45" s="133"/>
      <c r="RRO45" s="133"/>
      <c r="RRP45" s="40"/>
      <c r="RRS45" s="56"/>
      <c r="RSF45" s="133"/>
      <c r="RSH45" s="133"/>
      <c r="RSI45" s="133"/>
      <c r="RSJ45" s="133"/>
      <c r="RSK45" s="133"/>
      <c r="RSL45" s="133"/>
      <c r="RSM45" s="40"/>
      <c r="RSP45" s="56"/>
      <c r="RTC45" s="133"/>
      <c r="RTE45" s="133"/>
      <c r="RTF45" s="133"/>
      <c r="RTG45" s="133"/>
      <c r="RTH45" s="133"/>
      <c r="RTI45" s="133"/>
      <c r="RTJ45" s="40"/>
      <c r="RTM45" s="56"/>
      <c r="RTZ45" s="133"/>
      <c r="RUB45" s="133"/>
      <c r="RUC45" s="133"/>
      <c r="RUD45" s="133"/>
      <c r="RUE45" s="133"/>
      <c r="RUF45" s="133"/>
      <c r="RUG45" s="40"/>
      <c r="RUJ45" s="56"/>
      <c r="RUW45" s="133"/>
      <c r="RUY45" s="133"/>
      <c r="RUZ45" s="133"/>
      <c r="RVA45" s="133"/>
      <c r="RVB45" s="133"/>
      <c r="RVC45" s="133"/>
      <c r="RVD45" s="40"/>
      <c r="RVG45" s="56"/>
      <c r="RVT45" s="133"/>
      <c r="RVV45" s="133"/>
      <c r="RVW45" s="133"/>
      <c r="RVX45" s="133"/>
      <c r="RVY45" s="133"/>
      <c r="RVZ45" s="133"/>
      <c r="RWA45" s="40"/>
      <c r="RWD45" s="56"/>
      <c r="RWQ45" s="133"/>
      <c r="RWS45" s="133"/>
      <c r="RWT45" s="133"/>
      <c r="RWU45" s="133"/>
      <c r="RWV45" s="133"/>
      <c r="RWW45" s="133"/>
      <c r="RWX45" s="40"/>
      <c r="RXA45" s="56"/>
      <c r="RXN45" s="133"/>
      <c r="RXP45" s="133"/>
      <c r="RXQ45" s="133"/>
      <c r="RXR45" s="133"/>
      <c r="RXS45" s="133"/>
      <c r="RXT45" s="133"/>
      <c r="RXU45" s="40"/>
      <c r="RXX45" s="56"/>
      <c r="RYK45" s="133"/>
      <c r="RYM45" s="133"/>
      <c r="RYN45" s="133"/>
      <c r="RYO45" s="133"/>
      <c r="RYP45" s="133"/>
      <c r="RYQ45" s="133"/>
      <c r="RYR45" s="40"/>
      <c r="RYU45" s="56"/>
      <c r="RZH45" s="133"/>
      <c r="RZJ45" s="133"/>
      <c r="RZK45" s="133"/>
      <c r="RZL45" s="133"/>
      <c r="RZM45" s="133"/>
      <c r="RZN45" s="133"/>
      <c r="RZO45" s="40"/>
      <c r="RZR45" s="56"/>
      <c r="SAE45" s="133"/>
      <c r="SAG45" s="133"/>
      <c r="SAH45" s="133"/>
      <c r="SAI45" s="133"/>
      <c r="SAJ45" s="133"/>
      <c r="SAK45" s="133"/>
      <c r="SAL45" s="40"/>
      <c r="SAO45" s="56"/>
      <c r="SBB45" s="133"/>
      <c r="SBD45" s="133"/>
      <c r="SBE45" s="133"/>
      <c r="SBF45" s="133"/>
      <c r="SBG45" s="133"/>
      <c r="SBH45" s="133"/>
      <c r="SBI45" s="40"/>
      <c r="SBL45" s="56"/>
      <c r="SBY45" s="133"/>
      <c r="SCA45" s="133"/>
      <c r="SCB45" s="133"/>
      <c r="SCC45" s="133"/>
      <c r="SCD45" s="133"/>
      <c r="SCE45" s="133"/>
      <c r="SCF45" s="40"/>
      <c r="SCI45" s="56"/>
      <c r="SCV45" s="133"/>
      <c r="SCX45" s="133"/>
      <c r="SCY45" s="133"/>
      <c r="SCZ45" s="133"/>
      <c r="SDA45" s="133"/>
      <c r="SDB45" s="133"/>
      <c r="SDC45" s="40"/>
      <c r="SDF45" s="56"/>
      <c r="SDS45" s="133"/>
      <c r="SDU45" s="133"/>
      <c r="SDV45" s="133"/>
      <c r="SDW45" s="133"/>
      <c r="SDX45" s="133"/>
      <c r="SDY45" s="133"/>
      <c r="SDZ45" s="40"/>
      <c r="SEC45" s="56"/>
      <c r="SEP45" s="133"/>
      <c r="SER45" s="133"/>
      <c r="SES45" s="133"/>
      <c r="SET45" s="133"/>
      <c r="SEU45" s="133"/>
      <c r="SEV45" s="133"/>
      <c r="SEW45" s="40"/>
      <c r="SEZ45" s="56"/>
      <c r="SFM45" s="133"/>
      <c r="SFO45" s="133"/>
      <c r="SFP45" s="133"/>
      <c r="SFQ45" s="133"/>
      <c r="SFR45" s="133"/>
      <c r="SFS45" s="133"/>
      <c r="SFT45" s="40"/>
      <c r="SFW45" s="56"/>
      <c r="SGJ45" s="133"/>
      <c r="SGL45" s="133"/>
      <c r="SGM45" s="133"/>
      <c r="SGN45" s="133"/>
      <c r="SGO45" s="133"/>
      <c r="SGP45" s="133"/>
      <c r="SGQ45" s="40"/>
      <c r="SGT45" s="56"/>
      <c r="SHG45" s="133"/>
      <c r="SHI45" s="133"/>
      <c r="SHJ45" s="133"/>
      <c r="SHK45" s="133"/>
      <c r="SHL45" s="133"/>
      <c r="SHM45" s="133"/>
      <c r="SHN45" s="40"/>
      <c r="SHQ45" s="56"/>
      <c r="SID45" s="133"/>
      <c r="SIF45" s="133"/>
      <c r="SIG45" s="133"/>
      <c r="SIH45" s="133"/>
      <c r="SII45" s="133"/>
      <c r="SIJ45" s="133"/>
      <c r="SIK45" s="40"/>
      <c r="SIN45" s="56"/>
      <c r="SJA45" s="133"/>
      <c r="SJC45" s="133"/>
      <c r="SJD45" s="133"/>
      <c r="SJE45" s="133"/>
      <c r="SJF45" s="133"/>
      <c r="SJG45" s="133"/>
      <c r="SJH45" s="40"/>
      <c r="SJK45" s="56"/>
      <c r="SJX45" s="133"/>
      <c r="SJZ45" s="133"/>
      <c r="SKA45" s="133"/>
      <c r="SKB45" s="133"/>
      <c r="SKC45" s="133"/>
      <c r="SKD45" s="133"/>
      <c r="SKE45" s="40"/>
      <c r="SKH45" s="56"/>
      <c r="SKU45" s="133"/>
      <c r="SKW45" s="133"/>
      <c r="SKX45" s="133"/>
      <c r="SKY45" s="133"/>
      <c r="SKZ45" s="133"/>
      <c r="SLA45" s="133"/>
      <c r="SLB45" s="40"/>
      <c r="SLE45" s="56"/>
      <c r="SLR45" s="133"/>
      <c r="SLT45" s="133"/>
      <c r="SLU45" s="133"/>
      <c r="SLV45" s="133"/>
      <c r="SLW45" s="133"/>
      <c r="SLX45" s="133"/>
      <c r="SLY45" s="40"/>
      <c r="SMB45" s="56"/>
      <c r="SMO45" s="133"/>
      <c r="SMQ45" s="133"/>
      <c r="SMR45" s="133"/>
      <c r="SMS45" s="133"/>
      <c r="SMT45" s="133"/>
      <c r="SMU45" s="133"/>
      <c r="SMV45" s="40"/>
      <c r="SMY45" s="56"/>
      <c r="SNL45" s="133"/>
      <c r="SNN45" s="133"/>
      <c r="SNO45" s="133"/>
      <c r="SNP45" s="133"/>
      <c r="SNQ45" s="133"/>
      <c r="SNR45" s="133"/>
      <c r="SNS45" s="40"/>
      <c r="SNV45" s="56"/>
      <c r="SOI45" s="133"/>
      <c r="SOK45" s="133"/>
      <c r="SOL45" s="133"/>
      <c r="SOM45" s="133"/>
      <c r="SON45" s="133"/>
      <c r="SOO45" s="133"/>
      <c r="SOP45" s="40"/>
      <c r="SOS45" s="56"/>
      <c r="SPF45" s="133"/>
      <c r="SPH45" s="133"/>
      <c r="SPI45" s="133"/>
      <c r="SPJ45" s="133"/>
      <c r="SPK45" s="133"/>
      <c r="SPL45" s="133"/>
      <c r="SPM45" s="40"/>
      <c r="SPP45" s="56"/>
      <c r="SQC45" s="133"/>
      <c r="SQE45" s="133"/>
      <c r="SQF45" s="133"/>
      <c r="SQG45" s="133"/>
      <c r="SQH45" s="133"/>
      <c r="SQI45" s="133"/>
      <c r="SQJ45" s="40"/>
      <c r="SQM45" s="56"/>
      <c r="SQZ45" s="133"/>
      <c r="SRB45" s="133"/>
      <c r="SRC45" s="133"/>
      <c r="SRD45" s="133"/>
      <c r="SRE45" s="133"/>
      <c r="SRF45" s="133"/>
      <c r="SRG45" s="40"/>
      <c r="SRJ45" s="56"/>
      <c r="SRW45" s="133"/>
      <c r="SRY45" s="133"/>
      <c r="SRZ45" s="133"/>
      <c r="SSA45" s="133"/>
      <c r="SSB45" s="133"/>
      <c r="SSC45" s="133"/>
      <c r="SSD45" s="40"/>
      <c r="SSG45" s="56"/>
      <c r="SST45" s="133"/>
      <c r="SSV45" s="133"/>
      <c r="SSW45" s="133"/>
      <c r="SSX45" s="133"/>
      <c r="SSY45" s="133"/>
      <c r="SSZ45" s="133"/>
      <c r="STA45" s="40"/>
      <c r="STD45" s="56"/>
      <c r="STQ45" s="133"/>
      <c r="STS45" s="133"/>
      <c r="STT45" s="133"/>
      <c r="STU45" s="133"/>
      <c r="STV45" s="133"/>
      <c r="STW45" s="133"/>
      <c r="STX45" s="40"/>
      <c r="SUA45" s="56"/>
      <c r="SUN45" s="133"/>
      <c r="SUP45" s="133"/>
      <c r="SUQ45" s="133"/>
      <c r="SUR45" s="133"/>
      <c r="SUS45" s="133"/>
      <c r="SUT45" s="133"/>
      <c r="SUU45" s="40"/>
      <c r="SUX45" s="56"/>
      <c r="SVK45" s="133"/>
      <c r="SVM45" s="133"/>
      <c r="SVN45" s="133"/>
      <c r="SVO45" s="133"/>
      <c r="SVP45" s="133"/>
      <c r="SVQ45" s="133"/>
      <c r="SVR45" s="40"/>
      <c r="SVU45" s="56"/>
      <c r="SWH45" s="133"/>
      <c r="SWJ45" s="133"/>
      <c r="SWK45" s="133"/>
      <c r="SWL45" s="133"/>
      <c r="SWM45" s="133"/>
      <c r="SWN45" s="133"/>
      <c r="SWO45" s="40"/>
      <c r="SWR45" s="56"/>
      <c r="SXE45" s="133"/>
      <c r="SXG45" s="133"/>
      <c r="SXH45" s="133"/>
      <c r="SXI45" s="133"/>
      <c r="SXJ45" s="133"/>
      <c r="SXK45" s="133"/>
      <c r="SXL45" s="40"/>
      <c r="SXO45" s="56"/>
      <c r="SYB45" s="133"/>
      <c r="SYD45" s="133"/>
      <c r="SYE45" s="133"/>
      <c r="SYF45" s="133"/>
      <c r="SYG45" s="133"/>
      <c r="SYH45" s="133"/>
      <c r="SYI45" s="40"/>
      <c r="SYL45" s="56"/>
      <c r="SYY45" s="133"/>
      <c r="SZA45" s="133"/>
      <c r="SZB45" s="133"/>
      <c r="SZC45" s="133"/>
      <c r="SZD45" s="133"/>
      <c r="SZE45" s="133"/>
      <c r="SZF45" s="40"/>
      <c r="SZI45" s="56"/>
      <c r="SZV45" s="133"/>
      <c r="SZX45" s="133"/>
      <c r="SZY45" s="133"/>
      <c r="SZZ45" s="133"/>
      <c r="TAA45" s="133"/>
      <c r="TAB45" s="133"/>
      <c r="TAC45" s="40"/>
      <c r="TAF45" s="56"/>
      <c r="TAS45" s="133"/>
      <c r="TAU45" s="133"/>
      <c r="TAV45" s="133"/>
      <c r="TAW45" s="133"/>
      <c r="TAX45" s="133"/>
      <c r="TAY45" s="133"/>
      <c r="TAZ45" s="40"/>
      <c r="TBC45" s="56"/>
      <c r="TBP45" s="133"/>
      <c r="TBR45" s="133"/>
      <c r="TBS45" s="133"/>
      <c r="TBT45" s="133"/>
      <c r="TBU45" s="133"/>
      <c r="TBV45" s="133"/>
      <c r="TBW45" s="40"/>
      <c r="TBZ45" s="56"/>
      <c r="TCM45" s="133"/>
      <c r="TCO45" s="133"/>
      <c r="TCP45" s="133"/>
      <c r="TCQ45" s="133"/>
      <c r="TCR45" s="133"/>
      <c r="TCS45" s="133"/>
      <c r="TCT45" s="40"/>
      <c r="TCW45" s="56"/>
      <c r="TDJ45" s="133"/>
      <c r="TDL45" s="133"/>
      <c r="TDM45" s="133"/>
      <c r="TDN45" s="133"/>
      <c r="TDO45" s="133"/>
      <c r="TDP45" s="133"/>
      <c r="TDQ45" s="40"/>
      <c r="TDT45" s="56"/>
      <c r="TEG45" s="133"/>
      <c r="TEI45" s="133"/>
      <c r="TEJ45" s="133"/>
      <c r="TEK45" s="133"/>
      <c r="TEL45" s="133"/>
      <c r="TEM45" s="133"/>
      <c r="TEN45" s="40"/>
      <c r="TEQ45" s="56"/>
      <c r="TFD45" s="133"/>
      <c r="TFF45" s="133"/>
      <c r="TFG45" s="133"/>
      <c r="TFH45" s="133"/>
      <c r="TFI45" s="133"/>
      <c r="TFJ45" s="133"/>
      <c r="TFK45" s="40"/>
      <c r="TFN45" s="56"/>
      <c r="TGA45" s="133"/>
      <c r="TGC45" s="133"/>
      <c r="TGD45" s="133"/>
      <c r="TGE45" s="133"/>
      <c r="TGF45" s="133"/>
      <c r="TGG45" s="133"/>
      <c r="TGH45" s="40"/>
      <c r="TGK45" s="56"/>
      <c r="TGX45" s="133"/>
      <c r="TGZ45" s="133"/>
      <c r="THA45" s="133"/>
      <c r="THB45" s="133"/>
      <c r="THC45" s="133"/>
      <c r="THD45" s="133"/>
      <c r="THE45" s="40"/>
      <c r="THH45" s="56"/>
      <c r="THU45" s="133"/>
      <c r="THW45" s="133"/>
      <c r="THX45" s="133"/>
      <c r="THY45" s="133"/>
      <c r="THZ45" s="133"/>
      <c r="TIA45" s="133"/>
      <c r="TIB45" s="40"/>
      <c r="TIE45" s="56"/>
      <c r="TIR45" s="133"/>
      <c r="TIT45" s="133"/>
      <c r="TIU45" s="133"/>
      <c r="TIV45" s="133"/>
      <c r="TIW45" s="133"/>
      <c r="TIX45" s="133"/>
      <c r="TIY45" s="40"/>
      <c r="TJB45" s="56"/>
      <c r="TJO45" s="133"/>
      <c r="TJQ45" s="133"/>
      <c r="TJR45" s="133"/>
      <c r="TJS45" s="133"/>
      <c r="TJT45" s="133"/>
      <c r="TJU45" s="133"/>
      <c r="TJV45" s="40"/>
      <c r="TJY45" s="56"/>
      <c r="TKL45" s="133"/>
      <c r="TKN45" s="133"/>
      <c r="TKO45" s="133"/>
      <c r="TKP45" s="133"/>
      <c r="TKQ45" s="133"/>
      <c r="TKR45" s="133"/>
      <c r="TKS45" s="40"/>
      <c r="TKV45" s="56"/>
      <c r="TLI45" s="133"/>
      <c r="TLK45" s="133"/>
      <c r="TLL45" s="133"/>
      <c r="TLM45" s="133"/>
      <c r="TLN45" s="133"/>
      <c r="TLO45" s="133"/>
      <c r="TLP45" s="40"/>
      <c r="TLS45" s="56"/>
      <c r="TMF45" s="133"/>
      <c r="TMH45" s="133"/>
      <c r="TMI45" s="133"/>
      <c r="TMJ45" s="133"/>
      <c r="TMK45" s="133"/>
      <c r="TML45" s="133"/>
      <c r="TMM45" s="40"/>
      <c r="TMP45" s="56"/>
      <c r="TNC45" s="133"/>
      <c r="TNE45" s="133"/>
      <c r="TNF45" s="133"/>
      <c r="TNG45" s="133"/>
      <c r="TNH45" s="133"/>
      <c r="TNI45" s="133"/>
      <c r="TNJ45" s="40"/>
      <c r="TNM45" s="56"/>
      <c r="TNZ45" s="133"/>
      <c r="TOB45" s="133"/>
      <c r="TOC45" s="133"/>
      <c r="TOD45" s="133"/>
      <c r="TOE45" s="133"/>
      <c r="TOF45" s="133"/>
      <c r="TOG45" s="40"/>
      <c r="TOJ45" s="56"/>
      <c r="TOW45" s="133"/>
      <c r="TOY45" s="133"/>
      <c r="TOZ45" s="133"/>
      <c r="TPA45" s="133"/>
      <c r="TPB45" s="133"/>
      <c r="TPC45" s="133"/>
      <c r="TPD45" s="40"/>
      <c r="TPG45" s="56"/>
      <c r="TPT45" s="133"/>
      <c r="TPV45" s="133"/>
      <c r="TPW45" s="133"/>
      <c r="TPX45" s="133"/>
      <c r="TPY45" s="133"/>
      <c r="TPZ45" s="133"/>
      <c r="TQA45" s="40"/>
      <c r="TQD45" s="56"/>
      <c r="TQQ45" s="133"/>
      <c r="TQS45" s="133"/>
      <c r="TQT45" s="133"/>
      <c r="TQU45" s="133"/>
      <c r="TQV45" s="133"/>
      <c r="TQW45" s="133"/>
      <c r="TQX45" s="40"/>
      <c r="TRA45" s="56"/>
      <c r="TRN45" s="133"/>
      <c r="TRP45" s="133"/>
      <c r="TRQ45" s="133"/>
      <c r="TRR45" s="133"/>
      <c r="TRS45" s="133"/>
      <c r="TRT45" s="133"/>
      <c r="TRU45" s="40"/>
      <c r="TRX45" s="56"/>
      <c r="TSK45" s="133"/>
      <c r="TSM45" s="133"/>
      <c r="TSN45" s="133"/>
      <c r="TSO45" s="133"/>
      <c r="TSP45" s="133"/>
      <c r="TSQ45" s="133"/>
      <c r="TSR45" s="40"/>
      <c r="TSU45" s="56"/>
      <c r="TTH45" s="133"/>
      <c r="TTJ45" s="133"/>
      <c r="TTK45" s="133"/>
      <c r="TTL45" s="133"/>
      <c r="TTM45" s="133"/>
      <c r="TTN45" s="133"/>
      <c r="TTO45" s="40"/>
      <c r="TTR45" s="56"/>
      <c r="TUE45" s="133"/>
      <c r="TUG45" s="133"/>
      <c r="TUH45" s="133"/>
      <c r="TUI45" s="133"/>
      <c r="TUJ45" s="133"/>
      <c r="TUK45" s="133"/>
      <c r="TUL45" s="40"/>
      <c r="TUO45" s="56"/>
      <c r="TVB45" s="133"/>
      <c r="TVD45" s="133"/>
      <c r="TVE45" s="133"/>
      <c r="TVF45" s="133"/>
      <c r="TVG45" s="133"/>
      <c r="TVH45" s="133"/>
      <c r="TVI45" s="40"/>
      <c r="TVL45" s="56"/>
      <c r="TVY45" s="133"/>
      <c r="TWA45" s="133"/>
      <c r="TWB45" s="133"/>
      <c r="TWC45" s="133"/>
      <c r="TWD45" s="133"/>
      <c r="TWE45" s="133"/>
      <c r="TWF45" s="40"/>
      <c r="TWI45" s="56"/>
      <c r="TWV45" s="133"/>
      <c r="TWX45" s="133"/>
      <c r="TWY45" s="133"/>
      <c r="TWZ45" s="133"/>
      <c r="TXA45" s="133"/>
      <c r="TXB45" s="133"/>
      <c r="TXC45" s="40"/>
      <c r="TXF45" s="56"/>
      <c r="TXS45" s="133"/>
      <c r="TXU45" s="133"/>
      <c r="TXV45" s="133"/>
      <c r="TXW45" s="133"/>
      <c r="TXX45" s="133"/>
      <c r="TXY45" s="133"/>
      <c r="TXZ45" s="40"/>
      <c r="TYC45" s="56"/>
      <c r="TYP45" s="133"/>
      <c r="TYR45" s="133"/>
      <c r="TYS45" s="133"/>
      <c r="TYT45" s="133"/>
      <c r="TYU45" s="133"/>
      <c r="TYV45" s="133"/>
      <c r="TYW45" s="40"/>
      <c r="TYZ45" s="56"/>
      <c r="TZM45" s="133"/>
      <c r="TZO45" s="133"/>
      <c r="TZP45" s="133"/>
      <c r="TZQ45" s="133"/>
      <c r="TZR45" s="133"/>
      <c r="TZS45" s="133"/>
      <c r="TZT45" s="40"/>
      <c r="TZW45" s="56"/>
      <c r="UAJ45" s="133"/>
      <c r="UAL45" s="133"/>
      <c r="UAM45" s="133"/>
      <c r="UAN45" s="133"/>
      <c r="UAO45" s="133"/>
      <c r="UAP45" s="133"/>
      <c r="UAQ45" s="40"/>
      <c r="UAT45" s="56"/>
      <c r="UBG45" s="133"/>
      <c r="UBI45" s="133"/>
      <c r="UBJ45" s="133"/>
      <c r="UBK45" s="133"/>
      <c r="UBL45" s="133"/>
      <c r="UBM45" s="133"/>
      <c r="UBN45" s="40"/>
      <c r="UBQ45" s="56"/>
      <c r="UCD45" s="133"/>
      <c r="UCF45" s="133"/>
      <c r="UCG45" s="133"/>
      <c r="UCH45" s="133"/>
      <c r="UCI45" s="133"/>
      <c r="UCJ45" s="133"/>
      <c r="UCK45" s="40"/>
      <c r="UCN45" s="56"/>
      <c r="UDA45" s="133"/>
      <c r="UDC45" s="133"/>
      <c r="UDD45" s="133"/>
      <c r="UDE45" s="133"/>
      <c r="UDF45" s="133"/>
      <c r="UDG45" s="133"/>
      <c r="UDH45" s="40"/>
      <c r="UDK45" s="56"/>
      <c r="UDX45" s="133"/>
      <c r="UDZ45" s="133"/>
      <c r="UEA45" s="133"/>
      <c r="UEB45" s="133"/>
      <c r="UEC45" s="133"/>
      <c r="UED45" s="133"/>
      <c r="UEE45" s="40"/>
      <c r="UEH45" s="56"/>
      <c r="UEU45" s="133"/>
      <c r="UEW45" s="133"/>
      <c r="UEX45" s="133"/>
      <c r="UEY45" s="133"/>
      <c r="UEZ45" s="133"/>
      <c r="UFA45" s="133"/>
      <c r="UFB45" s="40"/>
      <c r="UFE45" s="56"/>
      <c r="UFR45" s="133"/>
      <c r="UFT45" s="133"/>
      <c r="UFU45" s="133"/>
      <c r="UFV45" s="133"/>
      <c r="UFW45" s="133"/>
      <c r="UFX45" s="133"/>
      <c r="UFY45" s="40"/>
      <c r="UGB45" s="56"/>
      <c r="UGO45" s="133"/>
      <c r="UGQ45" s="133"/>
      <c r="UGR45" s="133"/>
      <c r="UGS45" s="133"/>
      <c r="UGT45" s="133"/>
      <c r="UGU45" s="133"/>
      <c r="UGV45" s="40"/>
      <c r="UGY45" s="56"/>
      <c r="UHL45" s="133"/>
      <c r="UHN45" s="133"/>
      <c r="UHO45" s="133"/>
      <c r="UHP45" s="133"/>
      <c r="UHQ45" s="133"/>
      <c r="UHR45" s="133"/>
      <c r="UHS45" s="40"/>
      <c r="UHV45" s="56"/>
      <c r="UII45" s="133"/>
      <c r="UIK45" s="133"/>
      <c r="UIL45" s="133"/>
      <c r="UIM45" s="133"/>
      <c r="UIN45" s="133"/>
      <c r="UIO45" s="133"/>
      <c r="UIP45" s="40"/>
      <c r="UIS45" s="56"/>
      <c r="UJF45" s="133"/>
      <c r="UJH45" s="133"/>
      <c r="UJI45" s="133"/>
      <c r="UJJ45" s="133"/>
      <c r="UJK45" s="133"/>
      <c r="UJL45" s="133"/>
      <c r="UJM45" s="40"/>
      <c r="UJP45" s="56"/>
      <c r="UKC45" s="133"/>
      <c r="UKE45" s="133"/>
      <c r="UKF45" s="133"/>
      <c r="UKG45" s="133"/>
      <c r="UKH45" s="133"/>
      <c r="UKI45" s="133"/>
      <c r="UKJ45" s="40"/>
      <c r="UKM45" s="56"/>
      <c r="UKZ45" s="133"/>
      <c r="ULB45" s="133"/>
      <c r="ULC45" s="133"/>
      <c r="ULD45" s="133"/>
      <c r="ULE45" s="133"/>
      <c r="ULF45" s="133"/>
      <c r="ULG45" s="40"/>
      <c r="ULJ45" s="56"/>
      <c r="ULW45" s="133"/>
      <c r="ULY45" s="133"/>
      <c r="ULZ45" s="133"/>
      <c r="UMA45" s="133"/>
      <c r="UMB45" s="133"/>
      <c r="UMC45" s="133"/>
      <c r="UMD45" s="40"/>
      <c r="UMG45" s="56"/>
      <c r="UMT45" s="133"/>
      <c r="UMV45" s="133"/>
      <c r="UMW45" s="133"/>
      <c r="UMX45" s="133"/>
      <c r="UMY45" s="133"/>
      <c r="UMZ45" s="133"/>
      <c r="UNA45" s="40"/>
      <c r="UND45" s="56"/>
      <c r="UNQ45" s="133"/>
      <c r="UNS45" s="133"/>
      <c r="UNT45" s="133"/>
      <c r="UNU45" s="133"/>
      <c r="UNV45" s="133"/>
      <c r="UNW45" s="133"/>
      <c r="UNX45" s="40"/>
      <c r="UOA45" s="56"/>
      <c r="UON45" s="133"/>
      <c r="UOP45" s="133"/>
      <c r="UOQ45" s="133"/>
      <c r="UOR45" s="133"/>
      <c r="UOS45" s="133"/>
      <c r="UOT45" s="133"/>
      <c r="UOU45" s="40"/>
      <c r="UOX45" s="56"/>
      <c r="UPK45" s="133"/>
      <c r="UPM45" s="133"/>
      <c r="UPN45" s="133"/>
      <c r="UPO45" s="133"/>
      <c r="UPP45" s="133"/>
      <c r="UPQ45" s="133"/>
      <c r="UPR45" s="40"/>
      <c r="UPU45" s="56"/>
      <c r="UQH45" s="133"/>
      <c r="UQJ45" s="133"/>
      <c r="UQK45" s="133"/>
      <c r="UQL45" s="133"/>
      <c r="UQM45" s="133"/>
      <c r="UQN45" s="133"/>
      <c r="UQO45" s="40"/>
      <c r="UQR45" s="56"/>
      <c r="URE45" s="133"/>
      <c r="URG45" s="133"/>
      <c r="URH45" s="133"/>
      <c r="URI45" s="133"/>
      <c r="URJ45" s="133"/>
      <c r="URK45" s="133"/>
      <c r="URL45" s="40"/>
      <c r="URO45" s="56"/>
      <c r="USB45" s="133"/>
      <c r="USD45" s="133"/>
      <c r="USE45" s="133"/>
      <c r="USF45" s="133"/>
      <c r="USG45" s="133"/>
      <c r="USH45" s="133"/>
      <c r="USI45" s="40"/>
      <c r="USL45" s="56"/>
      <c r="USY45" s="133"/>
      <c r="UTA45" s="133"/>
      <c r="UTB45" s="133"/>
      <c r="UTC45" s="133"/>
      <c r="UTD45" s="133"/>
      <c r="UTE45" s="133"/>
      <c r="UTF45" s="40"/>
      <c r="UTI45" s="56"/>
      <c r="UTV45" s="133"/>
      <c r="UTX45" s="133"/>
      <c r="UTY45" s="133"/>
      <c r="UTZ45" s="133"/>
      <c r="UUA45" s="133"/>
      <c r="UUB45" s="133"/>
      <c r="UUC45" s="40"/>
      <c r="UUF45" s="56"/>
      <c r="UUS45" s="133"/>
      <c r="UUU45" s="133"/>
      <c r="UUV45" s="133"/>
      <c r="UUW45" s="133"/>
      <c r="UUX45" s="133"/>
      <c r="UUY45" s="133"/>
      <c r="UUZ45" s="40"/>
      <c r="UVC45" s="56"/>
      <c r="UVP45" s="133"/>
      <c r="UVR45" s="133"/>
      <c r="UVS45" s="133"/>
      <c r="UVT45" s="133"/>
      <c r="UVU45" s="133"/>
      <c r="UVV45" s="133"/>
      <c r="UVW45" s="40"/>
      <c r="UVZ45" s="56"/>
      <c r="UWM45" s="133"/>
      <c r="UWO45" s="133"/>
      <c r="UWP45" s="133"/>
      <c r="UWQ45" s="133"/>
      <c r="UWR45" s="133"/>
      <c r="UWS45" s="133"/>
      <c r="UWT45" s="40"/>
      <c r="UWW45" s="56"/>
      <c r="UXJ45" s="133"/>
      <c r="UXL45" s="133"/>
      <c r="UXM45" s="133"/>
      <c r="UXN45" s="133"/>
      <c r="UXO45" s="133"/>
      <c r="UXP45" s="133"/>
      <c r="UXQ45" s="40"/>
      <c r="UXT45" s="56"/>
      <c r="UYG45" s="133"/>
      <c r="UYI45" s="133"/>
      <c r="UYJ45" s="133"/>
      <c r="UYK45" s="133"/>
      <c r="UYL45" s="133"/>
      <c r="UYM45" s="133"/>
      <c r="UYN45" s="40"/>
      <c r="UYQ45" s="56"/>
      <c r="UZD45" s="133"/>
      <c r="UZF45" s="133"/>
      <c r="UZG45" s="133"/>
      <c r="UZH45" s="133"/>
      <c r="UZI45" s="133"/>
      <c r="UZJ45" s="133"/>
      <c r="UZK45" s="40"/>
      <c r="UZN45" s="56"/>
      <c r="VAA45" s="133"/>
      <c r="VAC45" s="133"/>
      <c r="VAD45" s="133"/>
      <c r="VAE45" s="133"/>
      <c r="VAF45" s="133"/>
      <c r="VAG45" s="133"/>
      <c r="VAH45" s="40"/>
      <c r="VAK45" s="56"/>
      <c r="VAX45" s="133"/>
      <c r="VAZ45" s="133"/>
      <c r="VBA45" s="133"/>
      <c r="VBB45" s="133"/>
      <c r="VBC45" s="133"/>
      <c r="VBD45" s="133"/>
      <c r="VBE45" s="40"/>
      <c r="VBH45" s="56"/>
      <c r="VBU45" s="133"/>
      <c r="VBW45" s="133"/>
      <c r="VBX45" s="133"/>
      <c r="VBY45" s="133"/>
      <c r="VBZ45" s="133"/>
      <c r="VCA45" s="133"/>
      <c r="VCB45" s="40"/>
      <c r="VCE45" s="56"/>
      <c r="VCR45" s="133"/>
      <c r="VCT45" s="133"/>
      <c r="VCU45" s="133"/>
      <c r="VCV45" s="133"/>
      <c r="VCW45" s="133"/>
      <c r="VCX45" s="133"/>
      <c r="VCY45" s="40"/>
      <c r="VDB45" s="56"/>
      <c r="VDO45" s="133"/>
      <c r="VDQ45" s="133"/>
      <c r="VDR45" s="133"/>
      <c r="VDS45" s="133"/>
      <c r="VDT45" s="133"/>
      <c r="VDU45" s="133"/>
      <c r="VDV45" s="40"/>
      <c r="VDY45" s="56"/>
      <c r="VEL45" s="133"/>
      <c r="VEN45" s="133"/>
      <c r="VEO45" s="133"/>
      <c r="VEP45" s="133"/>
      <c r="VEQ45" s="133"/>
      <c r="VER45" s="133"/>
      <c r="VES45" s="40"/>
      <c r="VEV45" s="56"/>
      <c r="VFI45" s="133"/>
      <c r="VFK45" s="133"/>
      <c r="VFL45" s="133"/>
      <c r="VFM45" s="133"/>
      <c r="VFN45" s="133"/>
      <c r="VFO45" s="133"/>
      <c r="VFP45" s="40"/>
      <c r="VFS45" s="56"/>
      <c r="VGF45" s="133"/>
      <c r="VGH45" s="133"/>
      <c r="VGI45" s="133"/>
      <c r="VGJ45" s="133"/>
      <c r="VGK45" s="133"/>
      <c r="VGL45" s="133"/>
      <c r="VGM45" s="40"/>
      <c r="VGP45" s="56"/>
      <c r="VHC45" s="133"/>
      <c r="VHE45" s="133"/>
      <c r="VHF45" s="133"/>
      <c r="VHG45" s="133"/>
      <c r="VHH45" s="133"/>
      <c r="VHI45" s="133"/>
      <c r="VHJ45" s="40"/>
      <c r="VHM45" s="56"/>
      <c r="VHZ45" s="133"/>
      <c r="VIB45" s="133"/>
      <c r="VIC45" s="133"/>
      <c r="VID45" s="133"/>
      <c r="VIE45" s="133"/>
      <c r="VIF45" s="133"/>
      <c r="VIG45" s="40"/>
      <c r="VIJ45" s="56"/>
      <c r="VIW45" s="133"/>
      <c r="VIY45" s="133"/>
      <c r="VIZ45" s="133"/>
      <c r="VJA45" s="133"/>
      <c r="VJB45" s="133"/>
      <c r="VJC45" s="133"/>
      <c r="VJD45" s="40"/>
      <c r="VJG45" s="56"/>
      <c r="VJT45" s="133"/>
      <c r="VJV45" s="133"/>
      <c r="VJW45" s="133"/>
      <c r="VJX45" s="133"/>
      <c r="VJY45" s="133"/>
      <c r="VJZ45" s="133"/>
      <c r="VKA45" s="40"/>
      <c r="VKD45" s="56"/>
      <c r="VKQ45" s="133"/>
      <c r="VKS45" s="133"/>
      <c r="VKT45" s="133"/>
      <c r="VKU45" s="133"/>
      <c r="VKV45" s="133"/>
      <c r="VKW45" s="133"/>
      <c r="VKX45" s="40"/>
      <c r="VLA45" s="56"/>
      <c r="VLN45" s="133"/>
      <c r="VLP45" s="133"/>
      <c r="VLQ45" s="133"/>
      <c r="VLR45" s="133"/>
      <c r="VLS45" s="133"/>
      <c r="VLT45" s="133"/>
      <c r="VLU45" s="40"/>
      <c r="VLX45" s="56"/>
      <c r="VMK45" s="133"/>
      <c r="VMM45" s="133"/>
      <c r="VMN45" s="133"/>
      <c r="VMO45" s="133"/>
      <c r="VMP45" s="133"/>
      <c r="VMQ45" s="133"/>
      <c r="VMR45" s="40"/>
      <c r="VMU45" s="56"/>
      <c r="VNH45" s="133"/>
      <c r="VNJ45" s="133"/>
      <c r="VNK45" s="133"/>
      <c r="VNL45" s="133"/>
      <c r="VNM45" s="133"/>
      <c r="VNN45" s="133"/>
      <c r="VNO45" s="40"/>
      <c r="VNR45" s="56"/>
      <c r="VOE45" s="133"/>
      <c r="VOG45" s="133"/>
      <c r="VOH45" s="133"/>
      <c r="VOI45" s="133"/>
      <c r="VOJ45" s="133"/>
      <c r="VOK45" s="133"/>
      <c r="VOL45" s="40"/>
      <c r="VOO45" s="56"/>
      <c r="VPB45" s="133"/>
      <c r="VPD45" s="133"/>
      <c r="VPE45" s="133"/>
      <c r="VPF45" s="133"/>
      <c r="VPG45" s="133"/>
      <c r="VPH45" s="133"/>
      <c r="VPI45" s="40"/>
      <c r="VPL45" s="56"/>
      <c r="VPY45" s="133"/>
      <c r="VQA45" s="133"/>
      <c r="VQB45" s="133"/>
      <c r="VQC45" s="133"/>
      <c r="VQD45" s="133"/>
      <c r="VQE45" s="133"/>
      <c r="VQF45" s="40"/>
      <c r="VQI45" s="56"/>
      <c r="VQV45" s="133"/>
      <c r="VQX45" s="133"/>
      <c r="VQY45" s="133"/>
      <c r="VQZ45" s="133"/>
      <c r="VRA45" s="133"/>
      <c r="VRB45" s="133"/>
      <c r="VRC45" s="40"/>
      <c r="VRF45" s="56"/>
      <c r="VRS45" s="133"/>
      <c r="VRU45" s="133"/>
      <c r="VRV45" s="133"/>
      <c r="VRW45" s="133"/>
      <c r="VRX45" s="133"/>
      <c r="VRY45" s="133"/>
      <c r="VRZ45" s="40"/>
      <c r="VSC45" s="56"/>
      <c r="VSP45" s="133"/>
      <c r="VSR45" s="133"/>
      <c r="VSS45" s="133"/>
      <c r="VST45" s="133"/>
      <c r="VSU45" s="133"/>
      <c r="VSV45" s="133"/>
      <c r="VSW45" s="40"/>
      <c r="VSZ45" s="56"/>
      <c r="VTM45" s="133"/>
      <c r="VTO45" s="133"/>
      <c r="VTP45" s="133"/>
      <c r="VTQ45" s="133"/>
      <c r="VTR45" s="133"/>
      <c r="VTS45" s="133"/>
      <c r="VTT45" s="40"/>
      <c r="VTW45" s="56"/>
      <c r="VUJ45" s="133"/>
      <c r="VUL45" s="133"/>
      <c r="VUM45" s="133"/>
      <c r="VUN45" s="133"/>
      <c r="VUO45" s="133"/>
      <c r="VUP45" s="133"/>
      <c r="VUQ45" s="40"/>
      <c r="VUT45" s="56"/>
      <c r="VVG45" s="133"/>
      <c r="VVI45" s="133"/>
      <c r="VVJ45" s="133"/>
      <c r="VVK45" s="133"/>
      <c r="VVL45" s="133"/>
      <c r="VVM45" s="133"/>
      <c r="VVN45" s="40"/>
      <c r="VVQ45" s="56"/>
      <c r="VWD45" s="133"/>
      <c r="VWF45" s="133"/>
      <c r="VWG45" s="133"/>
      <c r="VWH45" s="133"/>
      <c r="VWI45" s="133"/>
      <c r="VWJ45" s="133"/>
      <c r="VWK45" s="40"/>
      <c r="VWN45" s="56"/>
      <c r="VXA45" s="133"/>
      <c r="VXC45" s="133"/>
      <c r="VXD45" s="133"/>
      <c r="VXE45" s="133"/>
      <c r="VXF45" s="133"/>
      <c r="VXG45" s="133"/>
      <c r="VXH45" s="40"/>
      <c r="VXK45" s="56"/>
      <c r="VXX45" s="133"/>
      <c r="VXZ45" s="133"/>
      <c r="VYA45" s="133"/>
      <c r="VYB45" s="133"/>
      <c r="VYC45" s="133"/>
      <c r="VYD45" s="133"/>
      <c r="VYE45" s="40"/>
      <c r="VYH45" s="56"/>
      <c r="VYU45" s="133"/>
      <c r="VYW45" s="133"/>
      <c r="VYX45" s="133"/>
      <c r="VYY45" s="133"/>
      <c r="VYZ45" s="133"/>
      <c r="VZA45" s="133"/>
      <c r="VZB45" s="40"/>
      <c r="VZE45" s="56"/>
      <c r="VZR45" s="133"/>
      <c r="VZT45" s="133"/>
      <c r="VZU45" s="133"/>
      <c r="VZV45" s="133"/>
      <c r="VZW45" s="133"/>
      <c r="VZX45" s="133"/>
      <c r="VZY45" s="40"/>
      <c r="WAB45" s="56"/>
      <c r="WAO45" s="133"/>
      <c r="WAQ45" s="133"/>
      <c r="WAR45" s="133"/>
      <c r="WAS45" s="133"/>
      <c r="WAT45" s="133"/>
      <c r="WAU45" s="133"/>
      <c r="WAV45" s="40"/>
      <c r="WAY45" s="56"/>
      <c r="WBL45" s="133"/>
      <c r="WBN45" s="133"/>
      <c r="WBO45" s="133"/>
      <c r="WBP45" s="133"/>
      <c r="WBQ45" s="133"/>
      <c r="WBR45" s="133"/>
      <c r="WBS45" s="40"/>
      <c r="WBV45" s="56"/>
      <c r="WCI45" s="133"/>
      <c r="WCK45" s="133"/>
      <c r="WCL45" s="133"/>
      <c r="WCM45" s="133"/>
      <c r="WCN45" s="133"/>
      <c r="WCO45" s="133"/>
      <c r="WCP45" s="40"/>
      <c r="WCS45" s="56"/>
      <c r="WDF45" s="133"/>
      <c r="WDH45" s="133"/>
      <c r="WDI45" s="133"/>
      <c r="WDJ45" s="133"/>
      <c r="WDK45" s="133"/>
      <c r="WDL45" s="133"/>
      <c r="WDM45" s="40"/>
      <c r="WDP45" s="56"/>
      <c r="WEC45" s="133"/>
      <c r="WEE45" s="133"/>
      <c r="WEF45" s="133"/>
      <c r="WEG45" s="133"/>
      <c r="WEH45" s="133"/>
      <c r="WEI45" s="133"/>
      <c r="WEJ45" s="40"/>
      <c r="WEM45" s="56"/>
      <c r="WEZ45" s="133"/>
      <c r="WFB45" s="133"/>
      <c r="WFC45" s="133"/>
      <c r="WFD45" s="133"/>
      <c r="WFE45" s="133"/>
      <c r="WFF45" s="133"/>
      <c r="WFG45" s="40"/>
      <c r="WFJ45" s="56"/>
      <c r="WFW45" s="133"/>
      <c r="WFY45" s="133"/>
      <c r="WFZ45" s="133"/>
      <c r="WGA45" s="133"/>
      <c r="WGB45" s="133"/>
      <c r="WGC45" s="133"/>
      <c r="WGD45" s="40"/>
      <c r="WGG45" s="56"/>
      <c r="WGT45" s="133"/>
      <c r="WGV45" s="133"/>
      <c r="WGW45" s="133"/>
      <c r="WGX45" s="133"/>
      <c r="WGY45" s="133"/>
      <c r="WGZ45" s="133"/>
      <c r="WHA45" s="40"/>
      <c r="WHD45" s="56"/>
      <c r="WHQ45" s="133"/>
      <c r="WHS45" s="133"/>
      <c r="WHT45" s="133"/>
      <c r="WHU45" s="133"/>
      <c r="WHV45" s="133"/>
      <c r="WHW45" s="133"/>
      <c r="WHX45" s="40"/>
      <c r="WIA45" s="56"/>
      <c r="WIN45" s="133"/>
      <c r="WIP45" s="133"/>
      <c r="WIQ45" s="133"/>
      <c r="WIR45" s="133"/>
      <c r="WIS45" s="133"/>
      <c r="WIT45" s="133"/>
      <c r="WIU45" s="40"/>
      <c r="WIX45" s="56"/>
      <c r="WJK45" s="133"/>
      <c r="WJM45" s="133"/>
      <c r="WJN45" s="133"/>
      <c r="WJO45" s="133"/>
      <c r="WJP45" s="133"/>
      <c r="WJQ45" s="133"/>
      <c r="WJR45" s="40"/>
      <c r="WJU45" s="56"/>
      <c r="WKH45" s="133"/>
      <c r="WKJ45" s="133"/>
      <c r="WKK45" s="133"/>
      <c r="WKL45" s="133"/>
      <c r="WKM45" s="133"/>
      <c r="WKN45" s="133"/>
      <c r="WKO45" s="40"/>
      <c r="WKR45" s="56"/>
      <c r="WLE45" s="133"/>
      <c r="WLG45" s="133"/>
      <c r="WLH45" s="133"/>
      <c r="WLI45" s="133"/>
      <c r="WLJ45" s="133"/>
      <c r="WLK45" s="133"/>
      <c r="WLL45" s="40"/>
      <c r="WLO45" s="56"/>
      <c r="WMB45" s="133"/>
      <c r="WMD45" s="133"/>
      <c r="WME45" s="133"/>
      <c r="WMF45" s="133"/>
      <c r="WMG45" s="133"/>
      <c r="WMH45" s="133"/>
      <c r="WMI45" s="40"/>
      <c r="WML45" s="56"/>
      <c r="WMY45" s="133"/>
      <c r="WNA45" s="133"/>
      <c r="WNB45" s="133"/>
      <c r="WNC45" s="133"/>
      <c r="WND45" s="133"/>
      <c r="WNE45" s="133"/>
      <c r="WNF45" s="40"/>
      <c r="WNI45" s="56"/>
      <c r="WNV45" s="133"/>
      <c r="WNX45" s="133"/>
      <c r="WNY45" s="133"/>
      <c r="WNZ45" s="133"/>
      <c r="WOA45" s="133"/>
      <c r="WOB45" s="133"/>
      <c r="WOC45" s="40"/>
      <c r="WOF45" s="56"/>
      <c r="WOS45" s="133"/>
      <c r="WOU45" s="133"/>
      <c r="WOV45" s="133"/>
      <c r="WOW45" s="133"/>
      <c r="WOX45" s="133"/>
      <c r="WOY45" s="133"/>
      <c r="WOZ45" s="40"/>
      <c r="WPC45" s="56"/>
      <c r="WPP45" s="133"/>
      <c r="WPR45" s="133"/>
      <c r="WPS45" s="133"/>
      <c r="WPT45" s="133"/>
      <c r="WPU45" s="133"/>
      <c r="WPV45" s="133"/>
      <c r="WPW45" s="40"/>
      <c r="WPZ45" s="56"/>
      <c r="WQM45" s="133"/>
      <c r="WQO45" s="133"/>
      <c r="WQP45" s="133"/>
      <c r="WQQ45" s="133"/>
      <c r="WQR45" s="133"/>
      <c r="WQS45" s="133"/>
      <c r="WQT45" s="40"/>
      <c r="WQW45" s="56"/>
      <c r="WRJ45" s="133"/>
      <c r="WRL45" s="133"/>
      <c r="WRM45" s="133"/>
      <c r="WRN45" s="133"/>
      <c r="WRO45" s="133"/>
      <c r="WRP45" s="133"/>
      <c r="WRQ45" s="40"/>
      <c r="WRT45" s="56"/>
      <c r="WSG45" s="133"/>
      <c r="WSI45" s="133"/>
      <c r="WSJ45" s="133"/>
      <c r="WSK45" s="133"/>
      <c r="WSL45" s="133"/>
      <c r="WSM45" s="133"/>
      <c r="WSN45" s="40"/>
      <c r="WSQ45" s="56"/>
      <c r="WTD45" s="133"/>
      <c r="WTF45" s="133"/>
      <c r="WTG45" s="133"/>
      <c r="WTH45" s="133"/>
      <c r="WTI45" s="133"/>
      <c r="WTJ45" s="133"/>
      <c r="WTK45" s="40"/>
      <c r="WTN45" s="56"/>
      <c r="WUA45" s="133"/>
      <c r="WUC45" s="133"/>
      <c r="WUD45" s="133"/>
      <c r="WUE45" s="133"/>
      <c r="WUF45" s="133"/>
      <c r="WUG45" s="133"/>
      <c r="WUH45" s="40"/>
      <c r="WUK45" s="56"/>
      <c r="WUX45" s="133"/>
      <c r="WUZ45" s="133"/>
      <c r="WVA45" s="133"/>
      <c r="WVB45" s="133"/>
      <c r="WVC45" s="133"/>
      <c r="WVD45" s="133"/>
      <c r="WVE45" s="40"/>
      <c r="WVH45" s="56"/>
      <c r="WVU45" s="133"/>
      <c r="WVW45" s="133"/>
      <c r="WVX45" s="133"/>
      <c r="WVY45" s="133"/>
      <c r="WVZ45" s="133"/>
      <c r="WWA45" s="133"/>
      <c r="WWB45" s="40"/>
      <c r="WWE45" s="56"/>
      <c r="WWR45" s="133"/>
      <c r="WWT45" s="133"/>
      <c r="WWU45" s="133"/>
      <c r="WWV45" s="133"/>
      <c r="WWW45" s="133"/>
      <c r="WWX45" s="133"/>
      <c r="WWY45" s="40"/>
      <c r="WXB45" s="56"/>
      <c r="WXO45" s="133"/>
      <c r="WXQ45" s="133"/>
      <c r="WXR45" s="133"/>
      <c r="WXS45" s="133"/>
      <c r="WXT45" s="133"/>
      <c r="WXU45" s="133"/>
      <c r="WXV45" s="40"/>
      <c r="WXY45" s="56"/>
      <c r="WYL45" s="133"/>
      <c r="WYN45" s="133"/>
      <c r="WYO45" s="133"/>
      <c r="WYP45" s="133"/>
      <c r="WYQ45" s="133"/>
      <c r="WYR45" s="133"/>
      <c r="WYS45" s="40"/>
      <c r="WYV45" s="56"/>
      <c r="WZI45" s="133"/>
      <c r="WZK45" s="133"/>
      <c r="WZL45" s="133"/>
      <c r="WZM45" s="133"/>
      <c r="WZN45" s="133"/>
      <c r="WZO45" s="133"/>
      <c r="WZP45" s="40"/>
      <c r="WZS45" s="56"/>
      <c r="XAF45" s="133"/>
      <c r="XAH45" s="133"/>
      <c r="XAI45" s="133"/>
      <c r="XAJ45" s="133"/>
      <c r="XAK45" s="133"/>
      <c r="XAL45" s="133"/>
      <c r="XAM45" s="40"/>
      <c r="XAP45" s="56"/>
      <c r="XBC45" s="133"/>
      <c r="XBE45" s="133"/>
      <c r="XBF45" s="133"/>
      <c r="XBG45" s="133"/>
      <c r="XBH45" s="133"/>
      <c r="XBI45" s="133"/>
      <c r="XBJ45" s="40"/>
      <c r="XBM45" s="56"/>
      <c r="XBZ45" s="133"/>
      <c r="XCB45" s="133"/>
      <c r="XCC45" s="133"/>
      <c r="XCD45" s="133"/>
      <c r="XCE45" s="133"/>
      <c r="XCF45" s="133"/>
      <c r="XCG45" s="40"/>
      <c r="XCJ45" s="56"/>
      <c r="XCW45" s="133"/>
      <c r="XCY45" s="133"/>
      <c r="XCZ45" s="133"/>
      <c r="XDA45" s="133"/>
      <c r="XDB45" s="133"/>
      <c r="XDC45" s="133"/>
      <c r="XDD45" s="40"/>
      <c r="XDG45" s="56"/>
      <c r="XDT45" s="133"/>
      <c r="XDV45" s="133"/>
      <c r="XDW45" s="133"/>
      <c r="XDX45" s="133"/>
      <c r="XDY45" s="133"/>
      <c r="XDZ45" s="133"/>
      <c r="XEA45" s="40"/>
      <c r="XED45" s="56"/>
      <c r="XEQ45" s="133"/>
      <c r="XES45" s="133"/>
      <c r="XET45" s="133"/>
      <c r="XEU45" s="133"/>
      <c r="XEV45" s="133"/>
      <c r="XEW45" s="133"/>
      <c r="XEX45" s="40"/>
      <c r="XFA45" s="56"/>
    </row>
    <row r="46" spans="1:1017 1030:3064 3077:4096 4099:5111 5124:6143 6146:7158 7171:8190 8193:9205 9218:10240 10253:11252 11265:12287 12300:13312 13314:14334 14347:15359 15361:16381" ht="14.55" customHeight="1" x14ac:dyDescent="0.25">
      <c r="A46" s="57">
        <v>4</v>
      </c>
      <c r="B46" s="58" t="s">
        <v>55</v>
      </c>
      <c r="C46" s="58" t="s">
        <v>56</v>
      </c>
      <c r="D46" s="64" t="s">
        <v>35</v>
      </c>
      <c r="E46" s="65" t="s">
        <v>35</v>
      </c>
      <c r="F46" s="61">
        <v>0.12748679677941266</v>
      </c>
      <c r="G46" s="65">
        <v>913.57275387799007</v>
      </c>
      <c r="H46" s="62">
        <v>3.8280649032949414E-2</v>
      </c>
      <c r="I46" s="65">
        <v>144.18621474315492</v>
      </c>
      <c r="J46" s="62">
        <v>2.07948619159922E-2</v>
      </c>
      <c r="K46" s="65">
        <v>364.88312750720593</v>
      </c>
      <c r="L46" s="62">
        <v>5.7450702774025239E-2</v>
      </c>
      <c r="M46" s="65">
        <v>189.91478263904003</v>
      </c>
      <c r="N46" s="62">
        <v>3.5959615758250379E-2</v>
      </c>
      <c r="O46" s="65">
        <v>327.63363589796808</v>
      </c>
      <c r="P46" s="62">
        <v>9.6556330894115222E-2</v>
      </c>
      <c r="Q46" s="65">
        <v>950.12041594328957</v>
      </c>
      <c r="S46">
        <v>25</v>
      </c>
      <c r="AB46" s="56"/>
      <c r="AY46" s="56"/>
      <c r="BV46" s="56"/>
      <c r="CS46" s="56"/>
      <c r="DP46" s="56"/>
      <c r="EM46" s="56"/>
      <c r="FJ46" s="56"/>
      <c r="GG46" s="56"/>
      <c r="HD46" s="56"/>
      <c r="IA46" s="56"/>
      <c r="IX46" s="56"/>
      <c r="JU46" s="56"/>
      <c r="KR46" s="56"/>
      <c r="LO46" s="56"/>
      <c r="ML46" s="56"/>
      <c r="NI46" s="56"/>
      <c r="OF46" s="56"/>
      <c r="PC46" s="56"/>
      <c r="PZ46" s="56"/>
      <c r="QW46" s="56"/>
      <c r="RT46" s="56"/>
      <c r="SQ46" s="56"/>
      <c r="TN46" s="56"/>
      <c r="UK46" s="56"/>
      <c r="VH46" s="56"/>
      <c r="WE46" s="56"/>
      <c r="XB46" s="56"/>
      <c r="XY46" s="56"/>
      <c r="YV46" s="56"/>
      <c r="ZS46" s="56"/>
      <c r="AAP46" s="56"/>
      <c r="ABM46" s="56"/>
      <c r="ACJ46" s="56"/>
      <c r="ADG46" s="56"/>
      <c r="AED46" s="56"/>
      <c r="AFA46" s="56"/>
      <c r="AFX46" s="56"/>
      <c r="AGU46" s="56"/>
      <c r="AHR46" s="56"/>
      <c r="AIO46" s="56"/>
      <c r="AJL46" s="56"/>
      <c r="AKI46" s="56"/>
      <c r="ALF46" s="56"/>
      <c r="AMC46" s="56"/>
      <c r="AMZ46" s="56"/>
      <c r="ANW46" s="56"/>
      <c r="AOT46" s="56"/>
      <c r="APQ46" s="56"/>
      <c r="AQN46" s="56"/>
      <c r="ARK46" s="56"/>
      <c r="ASH46" s="56"/>
      <c r="ATE46" s="56"/>
      <c r="AUB46" s="56"/>
      <c r="AUY46" s="56"/>
      <c r="AVV46" s="56"/>
      <c r="AWS46" s="56"/>
      <c r="AXP46" s="56"/>
      <c r="AYM46" s="56"/>
      <c r="AZJ46" s="56"/>
      <c r="BAG46" s="56"/>
      <c r="BBD46" s="56"/>
      <c r="BCA46" s="56"/>
      <c r="BCX46" s="56"/>
      <c r="BDU46" s="56"/>
      <c r="BER46" s="56"/>
      <c r="BFO46" s="56"/>
      <c r="BGL46" s="56"/>
      <c r="BHI46" s="56"/>
      <c r="BIF46" s="56"/>
      <c r="BJC46" s="56"/>
      <c r="BJZ46" s="56"/>
      <c r="BKW46" s="56"/>
      <c r="BLT46" s="56"/>
      <c r="BMQ46" s="56"/>
      <c r="BNN46" s="56"/>
      <c r="BOK46" s="56"/>
      <c r="BPH46" s="56"/>
      <c r="BQE46" s="56"/>
      <c r="BRB46" s="56"/>
      <c r="BRY46" s="56"/>
      <c r="BSV46" s="56"/>
      <c r="BTS46" s="56"/>
      <c r="BUP46" s="56"/>
      <c r="BVM46" s="56"/>
      <c r="BWJ46" s="56"/>
      <c r="BXG46" s="56"/>
      <c r="BYD46" s="56"/>
      <c r="BZA46" s="56"/>
      <c r="BZX46" s="56"/>
      <c r="CAU46" s="56"/>
      <c r="CBR46" s="56"/>
      <c r="CCO46" s="56"/>
      <c r="CDL46" s="56"/>
      <c r="CEI46" s="56"/>
      <c r="CFF46" s="56"/>
      <c r="CGC46" s="56"/>
      <c r="CGZ46" s="56"/>
      <c r="CHW46" s="56"/>
      <c r="CIT46" s="56"/>
      <c r="CJQ46" s="56"/>
      <c r="CKN46" s="56"/>
      <c r="CLK46" s="56"/>
      <c r="CMH46" s="56"/>
      <c r="CNE46" s="56"/>
      <c r="COB46" s="56"/>
      <c r="COY46" s="56"/>
      <c r="CPV46" s="56"/>
      <c r="CQS46" s="56"/>
      <c r="CRP46" s="56"/>
      <c r="CSM46" s="56"/>
      <c r="CTJ46" s="56"/>
      <c r="CUG46" s="56"/>
      <c r="CVD46" s="56"/>
      <c r="CWA46" s="56"/>
      <c r="CWX46" s="56"/>
      <c r="CXU46" s="56"/>
      <c r="CYR46" s="56"/>
      <c r="CZO46" s="56"/>
      <c r="DAL46" s="56"/>
      <c r="DBI46" s="56"/>
      <c r="DCF46" s="56"/>
      <c r="DDC46" s="56"/>
      <c r="DDZ46" s="56"/>
      <c r="DEW46" s="56"/>
      <c r="DFT46" s="56"/>
      <c r="DGQ46" s="56"/>
      <c r="DHN46" s="56"/>
      <c r="DIK46" s="56"/>
      <c r="DJH46" s="56"/>
      <c r="DKE46" s="56"/>
      <c r="DLB46" s="56"/>
      <c r="DLY46" s="56"/>
      <c r="DMV46" s="56"/>
      <c r="DNS46" s="56"/>
      <c r="DOP46" s="56"/>
      <c r="DPM46" s="56"/>
      <c r="DQJ46" s="56"/>
      <c r="DRG46" s="56"/>
      <c r="DSD46" s="56"/>
      <c r="DTA46" s="56"/>
      <c r="DTX46" s="56"/>
      <c r="DUU46" s="56"/>
      <c r="DVR46" s="56"/>
      <c r="DWO46" s="56"/>
      <c r="DXL46" s="56"/>
      <c r="DYI46" s="56"/>
      <c r="DZF46" s="56"/>
      <c r="EAC46" s="56"/>
      <c r="EAZ46" s="56"/>
      <c r="EBW46" s="56"/>
      <c r="ECT46" s="56"/>
      <c r="EDQ46" s="56"/>
      <c r="EEN46" s="56"/>
      <c r="EFK46" s="56"/>
      <c r="EGH46" s="56"/>
      <c r="EHE46" s="56"/>
      <c r="EIB46" s="56"/>
      <c r="EIY46" s="56"/>
      <c r="EJV46" s="56"/>
      <c r="EKS46" s="56"/>
      <c r="ELP46" s="56"/>
      <c r="EMM46" s="56"/>
      <c r="ENJ46" s="56"/>
      <c r="EOG46" s="56"/>
      <c r="EPD46" s="56"/>
      <c r="EQA46" s="56"/>
      <c r="EQX46" s="56"/>
      <c r="ERU46" s="56"/>
      <c r="ESR46" s="56"/>
      <c r="ETO46" s="56"/>
      <c r="EUL46" s="56"/>
      <c r="EVI46" s="56"/>
      <c r="EWF46" s="56"/>
      <c r="EXC46" s="56"/>
      <c r="EXZ46" s="56"/>
      <c r="EYW46" s="56"/>
      <c r="EZT46" s="56"/>
      <c r="FAQ46" s="56"/>
      <c r="FBN46" s="56"/>
      <c r="FCK46" s="56"/>
      <c r="FDH46" s="56"/>
      <c r="FEE46" s="56"/>
      <c r="FFB46" s="56"/>
      <c r="FFY46" s="56"/>
      <c r="FGV46" s="56"/>
      <c r="FHS46" s="56"/>
      <c r="FIP46" s="56"/>
      <c r="FJM46" s="56"/>
      <c r="FKJ46" s="56"/>
      <c r="FLG46" s="56"/>
      <c r="FMD46" s="56"/>
      <c r="FNA46" s="56"/>
      <c r="FNX46" s="56"/>
      <c r="FOU46" s="56"/>
      <c r="FPR46" s="56"/>
      <c r="FQO46" s="56"/>
      <c r="FRL46" s="56"/>
      <c r="FSI46" s="56"/>
      <c r="FTF46" s="56"/>
      <c r="FUC46" s="56"/>
      <c r="FUZ46" s="56"/>
      <c r="FVW46" s="56"/>
      <c r="FWT46" s="56"/>
      <c r="FXQ46" s="56"/>
      <c r="FYN46" s="56"/>
      <c r="FZK46" s="56"/>
      <c r="GAH46" s="56"/>
      <c r="GBE46" s="56"/>
      <c r="GCB46" s="56"/>
      <c r="GCY46" s="56"/>
      <c r="GDV46" s="56"/>
      <c r="GES46" s="56"/>
      <c r="GFP46" s="56"/>
      <c r="GGM46" s="56"/>
      <c r="GHJ46" s="56"/>
      <c r="GIG46" s="56"/>
      <c r="GJD46" s="56"/>
      <c r="GKA46" s="56"/>
      <c r="GKX46" s="56"/>
      <c r="GLU46" s="56"/>
      <c r="GMR46" s="56"/>
      <c r="GNO46" s="56"/>
      <c r="GOL46" s="56"/>
      <c r="GPI46" s="56"/>
      <c r="GQF46" s="56"/>
      <c r="GRC46" s="56"/>
      <c r="GRZ46" s="56"/>
      <c r="GSW46" s="56"/>
      <c r="GTT46" s="56"/>
      <c r="GUQ46" s="56"/>
      <c r="GVN46" s="56"/>
      <c r="GWK46" s="56"/>
      <c r="GXH46" s="56"/>
      <c r="GYE46" s="56"/>
      <c r="GZB46" s="56"/>
      <c r="GZY46" s="56"/>
      <c r="HAV46" s="56"/>
      <c r="HBS46" s="56"/>
      <c r="HCP46" s="56"/>
      <c r="HDM46" s="56"/>
      <c r="HEJ46" s="56"/>
      <c r="HFG46" s="56"/>
      <c r="HGD46" s="56"/>
      <c r="HHA46" s="56"/>
      <c r="HHX46" s="56"/>
      <c r="HIU46" s="56"/>
      <c r="HJR46" s="56"/>
      <c r="HKO46" s="56"/>
      <c r="HLL46" s="56"/>
      <c r="HMI46" s="56"/>
      <c r="HNF46" s="56"/>
      <c r="HOC46" s="56"/>
      <c r="HOZ46" s="56"/>
      <c r="HPW46" s="56"/>
      <c r="HQT46" s="56"/>
      <c r="HRQ46" s="56"/>
      <c r="HSN46" s="56"/>
      <c r="HTK46" s="56"/>
      <c r="HUH46" s="56"/>
      <c r="HVE46" s="56"/>
      <c r="HWB46" s="56"/>
      <c r="HWY46" s="56"/>
      <c r="HXV46" s="56"/>
      <c r="HYS46" s="56"/>
      <c r="HZP46" s="56"/>
      <c r="IAM46" s="56"/>
      <c r="IBJ46" s="56"/>
      <c r="ICG46" s="56"/>
      <c r="IDD46" s="56"/>
      <c r="IEA46" s="56"/>
      <c r="IEX46" s="56"/>
      <c r="IFU46" s="56"/>
      <c r="IGR46" s="56"/>
      <c r="IHO46" s="56"/>
      <c r="IIL46" s="56"/>
      <c r="IJI46" s="56"/>
      <c r="IKF46" s="56"/>
      <c r="ILC46" s="56"/>
      <c r="ILZ46" s="56"/>
      <c r="IMW46" s="56"/>
      <c r="INT46" s="56"/>
      <c r="IOQ46" s="56"/>
      <c r="IPN46" s="56"/>
      <c r="IQK46" s="56"/>
      <c r="IRH46" s="56"/>
      <c r="ISE46" s="56"/>
      <c r="ITB46" s="56"/>
      <c r="ITY46" s="56"/>
      <c r="IUV46" s="56"/>
      <c r="IVS46" s="56"/>
      <c r="IWP46" s="56"/>
      <c r="IXM46" s="56"/>
      <c r="IYJ46" s="56"/>
      <c r="IZG46" s="56"/>
      <c r="JAD46" s="56"/>
      <c r="JBA46" s="56"/>
      <c r="JBX46" s="56"/>
      <c r="JCU46" s="56"/>
      <c r="JDR46" s="56"/>
      <c r="JEO46" s="56"/>
      <c r="JFL46" s="56"/>
      <c r="JGI46" s="56"/>
      <c r="JHF46" s="56"/>
      <c r="JIC46" s="56"/>
      <c r="JIZ46" s="56"/>
      <c r="JJW46" s="56"/>
      <c r="JKT46" s="56"/>
      <c r="JLQ46" s="56"/>
      <c r="JMN46" s="56"/>
      <c r="JNK46" s="56"/>
      <c r="JOH46" s="56"/>
      <c r="JPE46" s="56"/>
      <c r="JQB46" s="56"/>
      <c r="JQY46" s="56"/>
      <c r="JRV46" s="56"/>
      <c r="JSS46" s="56"/>
      <c r="JTP46" s="56"/>
      <c r="JUM46" s="56"/>
      <c r="JVJ46" s="56"/>
      <c r="JWG46" s="56"/>
      <c r="JXD46" s="56"/>
      <c r="JYA46" s="56"/>
      <c r="JYX46" s="56"/>
      <c r="JZU46" s="56"/>
      <c r="KAR46" s="56"/>
      <c r="KBO46" s="56"/>
      <c r="KCL46" s="56"/>
      <c r="KDI46" s="56"/>
      <c r="KEF46" s="56"/>
      <c r="KFC46" s="56"/>
      <c r="KFZ46" s="56"/>
      <c r="KGW46" s="56"/>
      <c r="KHT46" s="56"/>
      <c r="KIQ46" s="56"/>
      <c r="KJN46" s="56"/>
      <c r="KKK46" s="56"/>
      <c r="KLH46" s="56"/>
      <c r="KME46" s="56"/>
      <c r="KNB46" s="56"/>
      <c r="KNY46" s="56"/>
      <c r="KOV46" s="56"/>
      <c r="KPS46" s="56"/>
      <c r="KQP46" s="56"/>
      <c r="KRM46" s="56"/>
      <c r="KSJ46" s="56"/>
      <c r="KTG46" s="56"/>
      <c r="KUD46" s="56"/>
      <c r="KVA46" s="56"/>
      <c r="KVX46" s="56"/>
      <c r="KWU46" s="56"/>
      <c r="KXR46" s="56"/>
      <c r="KYO46" s="56"/>
      <c r="KZL46" s="56"/>
      <c r="LAI46" s="56"/>
      <c r="LBF46" s="56"/>
      <c r="LCC46" s="56"/>
      <c r="LCZ46" s="56"/>
      <c r="LDW46" s="56"/>
      <c r="LET46" s="56"/>
      <c r="LFQ46" s="56"/>
      <c r="LGN46" s="56"/>
      <c r="LHK46" s="56"/>
      <c r="LIH46" s="56"/>
      <c r="LJE46" s="56"/>
      <c r="LKB46" s="56"/>
      <c r="LKY46" s="56"/>
      <c r="LLV46" s="56"/>
      <c r="LMS46" s="56"/>
      <c r="LNP46" s="56"/>
      <c r="LOM46" s="56"/>
      <c r="LPJ46" s="56"/>
      <c r="LQG46" s="56"/>
      <c r="LRD46" s="56"/>
      <c r="LSA46" s="56"/>
      <c r="LSX46" s="56"/>
      <c r="LTU46" s="56"/>
      <c r="LUR46" s="56"/>
      <c r="LVO46" s="56"/>
      <c r="LWL46" s="56"/>
      <c r="LXI46" s="56"/>
      <c r="LYF46" s="56"/>
      <c r="LZC46" s="56"/>
      <c r="LZZ46" s="56"/>
      <c r="MAW46" s="56"/>
      <c r="MBT46" s="56"/>
      <c r="MCQ46" s="56"/>
      <c r="MDN46" s="56"/>
      <c r="MEK46" s="56"/>
      <c r="MFH46" s="56"/>
      <c r="MGE46" s="56"/>
      <c r="MHB46" s="56"/>
      <c r="MHY46" s="56"/>
      <c r="MIV46" s="56"/>
      <c r="MJS46" s="56"/>
      <c r="MKP46" s="56"/>
      <c r="MLM46" s="56"/>
      <c r="MMJ46" s="56"/>
      <c r="MNG46" s="56"/>
      <c r="MOD46" s="56"/>
      <c r="MPA46" s="56"/>
      <c r="MPX46" s="56"/>
      <c r="MQU46" s="56"/>
      <c r="MRR46" s="56"/>
      <c r="MSO46" s="56"/>
      <c r="MTL46" s="56"/>
      <c r="MUI46" s="56"/>
      <c r="MVF46" s="56"/>
      <c r="MWC46" s="56"/>
      <c r="MWZ46" s="56"/>
      <c r="MXW46" s="56"/>
      <c r="MYT46" s="56"/>
      <c r="MZQ46" s="56"/>
      <c r="NAN46" s="56"/>
      <c r="NBK46" s="56"/>
      <c r="NCH46" s="56"/>
      <c r="NDE46" s="56"/>
      <c r="NEB46" s="56"/>
      <c r="NEY46" s="56"/>
      <c r="NFV46" s="56"/>
      <c r="NGS46" s="56"/>
      <c r="NHP46" s="56"/>
      <c r="NIM46" s="56"/>
      <c r="NJJ46" s="56"/>
      <c r="NKG46" s="56"/>
      <c r="NLD46" s="56"/>
      <c r="NMA46" s="56"/>
      <c r="NMX46" s="56"/>
      <c r="NNU46" s="56"/>
      <c r="NOR46" s="56"/>
      <c r="NPO46" s="56"/>
      <c r="NQL46" s="56"/>
      <c r="NRI46" s="56"/>
      <c r="NSF46" s="56"/>
      <c r="NTC46" s="56"/>
      <c r="NTZ46" s="56"/>
      <c r="NUW46" s="56"/>
      <c r="NVT46" s="56"/>
      <c r="NWQ46" s="56"/>
      <c r="NXN46" s="56"/>
      <c r="NYK46" s="56"/>
      <c r="NZH46" s="56"/>
      <c r="OAE46" s="56"/>
      <c r="OBB46" s="56"/>
      <c r="OBY46" s="56"/>
      <c r="OCV46" s="56"/>
      <c r="ODS46" s="56"/>
      <c r="OEP46" s="56"/>
      <c r="OFM46" s="56"/>
      <c r="OGJ46" s="56"/>
      <c r="OHG46" s="56"/>
      <c r="OID46" s="56"/>
      <c r="OJA46" s="56"/>
      <c r="OJX46" s="56"/>
      <c r="OKU46" s="56"/>
      <c r="OLR46" s="56"/>
      <c r="OMO46" s="56"/>
      <c r="ONL46" s="56"/>
      <c r="OOI46" s="56"/>
      <c r="OPF46" s="56"/>
      <c r="OQC46" s="56"/>
      <c r="OQZ46" s="56"/>
      <c r="ORW46" s="56"/>
      <c r="OST46" s="56"/>
      <c r="OTQ46" s="56"/>
      <c r="OUN46" s="56"/>
      <c r="OVK46" s="56"/>
      <c r="OWH46" s="56"/>
      <c r="OXE46" s="56"/>
      <c r="OYB46" s="56"/>
      <c r="OYY46" s="56"/>
      <c r="OZV46" s="56"/>
      <c r="PAS46" s="56"/>
      <c r="PBP46" s="56"/>
      <c r="PCM46" s="56"/>
      <c r="PDJ46" s="56"/>
      <c r="PEG46" s="56"/>
      <c r="PFD46" s="56"/>
      <c r="PGA46" s="56"/>
      <c r="PGX46" s="56"/>
      <c r="PHU46" s="56"/>
      <c r="PIR46" s="56"/>
      <c r="PJO46" s="56"/>
      <c r="PKL46" s="56"/>
      <c r="PLI46" s="56"/>
      <c r="PMF46" s="56"/>
      <c r="PNC46" s="56"/>
      <c r="PNZ46" s="56"/>
      <c r="POW46" s="56"/>
      <c r="PPT46" s="56"/>
      <c r="PQQ46" s="56"/>
      <c r="PRN46" s="56"/>
      <c r="PSK46" s="56"/>
      <c r="PTH46" s="56"/>
      <c r="PUE46" s="56"/>
      <c r="PVB46" s="56"/>
      <c r="PVY46" s="56"/>
      <c r="PWV46" s="56"/>
      <c r="PXS46" s="56"/>
      <c r="PYP46" s="56"/>
      <c r="PZM46" s="56"/>
      <c r="QAJ46" s="56"/>
      <c r="QBG46" s="56"/>
      <c r="QCD46" s="56"/>
      <c r="QDA46" s="56"/>
      <c r="QDX46" s="56"/>
      <c r="QEU46" s="56"/>
      <c r="QFR46" s="56"/>
      <c r="QGO46" s="56"/>
      <c r="QHL46" s="56"/>
      <c r="QII46" s="56"/>
      <c r="QJF46" s="56"/>
      <c r="QKC46" s="56"/>
      <c r="QKZ46" s="56"/>
      <c r="QLW46" s="56"/>
      <c r="QMT46" s="56"/>
      <c r="QNQ46" s="56"/>
      <c r="QON46" s="56"/>
      <c r="QPK46" s="56"/>
      <c r="QQH46" s="56"/>
      <c r="QRE46" s="56"/>
      <c r="QSB46" s="56"/>
      <c r="QSY46" s="56"/>
      <c r="QTV46" s="56"/>
      <c r="QUS46" s="56"/>
      <c r="QVP46" s="56"/>
      <c r="QWM46" s="56"/>
      <c r="QXJ46" s="56"/>
      <c r="QYG46" s="56"/>
      <c r="QZD46" s="56"/>
      <c r="RAA46" s="56"/>
      <c r="RAX46" s="56"/>
      <c r="RBU46" s="56"/>
      <c r="RCR46" s="56"/>
      <c r="RDO46" s="56"/>
      <c r="REL46" s="56"/>
      <c r="RFI46" s="56"/>
      <c r="RGF46" s="56"/>
      <c r="RHC46" s="56"/>
      <c r="RHZ46" s="56"/>
      <c r="RIW46" s="56"/>
      <c r="RJT46" s="56"/>
      <c r="RKQ46" s="56"/>
      <c r="RLN46" s="56"/>
      <c r="RMK46" s="56"/>
      <c r="RNH46" s="56"/>
      <c r="ROE46" s="56"/>
      <c r="RPB46" s="56"/>
      <c r="RPY46" s="56"/>
      <c r="RQV46" s="56"/>
      <c r="RRS46" s="56"/>
      <c r="RSP46" s="56"/>
      <c r="RTM46" s="56"/>
      <c r="RUJ46" s="56"/>
      <c r="RVG46" s="56"/>
      <c r="RWD46" s="56"/>
      <c r="RXA46" s="56"/>
      <c r="RXX46" s="56"/>
      <c r="RYU46" s="56"/>
      <c r="RZR46" s="56"/>
      <c r="SAO46" s="56"/>
      <c r="SBL46" s="56"/>
      <c r="SCI46" s="56"/>
      <c r="SDF46" s="56"/>
      <c r="SEC46" s="56"/>
      <c r="SEZ46" s="56"/>
      <c r="SFW46" s="56"/>
      <c r="SGT46" s="56"/>
      <c r="SHQ46" s="56"/>
      <c r="SIN46" s="56"/>
      <c r="SJK46" s="56"/>
      <c r="SKH46" s="56"/>
      <c r="SLE46" s="56"/>
      <c r="SMB46" s="56"/>
      <c r="SMY46" s="56"/>
      <c r="SNV46" s="56"/>
      <c r="SOS46" s="56"/>
      <c r="SPP46" s="56"/>
      <c r="SQM46" s="56"/>
      <c r="SRJ46" s="56"/>
      <c r="SSG46" s="56"/>
      <c r="STD46" s="56"/>
      <c r="SUA46" s="56"/>
      <c r="SUX46" s="56"/>
      <c r="SVU46" s="56"/>
      <c r="SWR46" s="56"/>
      <c r="SXO46" s="56"/>
      <c r="SYL46" s="56"/>
      <c r="SZI46" s="56"/>
      <c r="TAF46" s="56"/>
      <c r="TBC46" s="56"/>
      <c r="TBZ46" s="56"/>
      <c r="TCW46" s="56"/>
      <c r="TDT46" s="56"/>
      <c r="TEQ46" s="56"/>
      <c r="TFN46" s="56"/>
      <c r="TGK46" s="56"/>
      <c r="THH46" s="56"/>
      <c r="TIE46" s="56"/>
      <c r="TJB46" s="56"/>
      <c r="TJY46" s="56"/>
      <c r="TKV46" s="56"/>
      <c r="TLS46" s="56"/>
      <c r="TMP46" s="56"/>
      <c r="TNM46" s="56"/>
      <c r="TOJ46" s="56"/>
      <c r="TPG46" s="56"/>
      <c r="TQD46" s="56"/>
      <c r="TRA46" s="56"/>
      <c r="TRX46" s="56"/>
      <c r="TSU46" s="56"/>
      <c r="TTR46" s="56"/>
      <c r="TUO46" s="56"/>
      <c r="TVL46" s="56"/>
      <c r="TWI46" s="56"/>
      <c r="TXF46" s="56"/>
      <c r="TYC46" s="56"/>
      <c r="TYZ46" s="56"/>
      <c r="TZW46" s="56"/>
      <c r="UAT46" s="56"/>
      <c r="UBQ46" s="56"/>
      <c r="UCN46" s="56"/>
      <c r="UDK46" s="56"/>
      <c r="UEH46" s="56"/>
      <c r="UFE46" s="56"/>
      <c r="UGB46" s="56"/>
      <c r="UGY46" s="56"/>
      <c r="UHV46" s="56"/>
      <c r="UIS46" s="56"/>
      <c r="UJP46" s="56"/>
      <c r="UKM46" s="56"/>
      <c r="ULJ46" s="56"/>
      <c r="UMG46" s="56"/>
      <c r="UND46" s="56"/>
      <c r="UOA46" s="56"/>
      <c r="UOX46" s="56"/>
      <c r="UPU46" s="56"/>
      <c r="UQR46" s="56"/>
      <c r="URO46" s="56"/>
      <c r="USL46" s="56"/>
      <c r="UTI46" s="56"/>
      <c r="UUF46" s="56"/>
      <c r="UVC46" s="56"/>
      <c r="UVZ46" s="56"/>
      <c r="UWW46" s="56"/>
      <c r="UXT46" s="56"/>
      <c r="UYQ46" s="56"/>
      <c r="UZN46" s="56"/>
      <c r="VAK46" s="56"/>
      <c r="VBH46" s="56"/>
      <c r="VCE46" s="56"/>
      <c r="VDB46" s="56"/>
      <c r="VDY46" s="56"/>
      <c r="VEV46" s="56"/>
      <c r="VFS46" s="56"/>
      <c r="VGP46" s="56"/>
      <c r="VHM46" s="56"/>
      <c r="VIJ46" s="56"/>
      <c r="VJG46" s="56"/>
      <c r="VKD46" s="56"/>
      <c r="VLA46" s="56"/>
      <c r="VLX46" s="56"/>
      <c r="VMU46" s="56"/>
      <c r="VNR46" s="56"/>
      <c r="VOO46" s="56"/>
      <c r="VPL46" s="56"/>
      <c r="VQI46" s="56"/>
      <c r="VRF46" s="56"/>
      <c r="VSC46" s="56"/>
      <c r="VSZ46" s="56"/>
      <c r="VTW46" s="56"/>
      <c r="VUT46" s="56"/>
      <c r="VVQ46" s="56"/>
      <c r="VWN46" s="56"/>
      <c r="VXK46" s="56"/>
      <c r="VYH46" s="56"/>
      <c r="VZE46" s="56"/>
      <c r="WAB46" s="56"/>
      <c r="WAY46" s="56"/>
      <c r="WBV46" s="56"/>
      <c r="WCS46" s="56"/>
      <c r="WDP46" s="56"/>
      <c r="WEM46" s="56"/>
      <c r="WFJ46" s="56"/>
      <c r="WGG46" s="56"/>
      <c r="WHD46" s="56"/>
      <c r="WIA46" s="56"/>
      <c r="WIX46" s="56"/>
      <c r="WJU46" s="56"/>
      <c r="WKR46" s="56"/>
      <c r="WLO46" s="56"/>
      <c r="WML46" s="56"/>
      <c r="WNI46" s="56"/>
      <c r="WOF46" s="56"/>
      <c r="WPC46" s="56"/>
      <c r="WPZ46" s="56"/>
      <c r="WQW46" s="56"/>
      <c r="WRT46" s="56"/>
      <c r="WSQ46" s="56"/>
      <c r="WTN46" s="56"/>
      <c r="WUK46" s="56"/>
      <c r="WVH46" s="56"/>
      <c r="WWE46" s="56"/>
      <c r="WXB46" s="56"/>
      <c r="WXY46" s="56"/>
      <c r="WYV46" s="56"/>
      <c r="WZS46" s="56"/>
      <c r="XAP46" s="56"/>
      <c r="XBM46" s="56"/>
      <c r="XCJ46" s="56"/>
      <c r="XDG46" s="56"/>
      <c r="XED46" s="56"/>
      <c r="XFA46" s="56"/>
    </row>
    <row r="47" spans="1:1017 1030:3064 3077:4096 4099:5111 5124:6143 6146:7158 7171:8190 8193:9205 9218:10240 10253:11252 11265:12287 12300:13312 13314:14334 14347:15359 15361:16381" ht="14.55" customHeight="1" x14ac:dyDescent="0.25">
      <c r="A47" s="57">
        <v>2</v>
      </c>
      <c r="B47" s="58" t="s">
        <v>57</v>
      </c>
      <c r="C47" s="58" t="s">
        <v>58</v>
      </c>
      <c r="D47" s="59">
        <v>2.9178932596211495E-2</v>
      </c>
      <c r="E47" s="65">
        <v>122.39320757401411</v>
      </c>
      <c r="F47" s="61">
        <v>0.12735393011610244</v>
      </c>
      <c r="G47" s="65">
        <v>912.7230362365641</v>
      </c>
      <c r="H47" s="62">
        <v>4.0093865653810436E-2</v>
      </c>
      <c r="I47" s="65">
        <v>149.89721000431524</v>
      </c>
      <c r="J47" s="62">
        <v>1.1123266385669309E-2</v>
      </c>
      <c r="K47" s="65">
        <v>201.58293682411411</v>
      </c>
      <c r="L47" s="62">
        <v>4.3327165572130386E-2</v>
      </c>
      <c r="M47" s="65">
        <v>151.35249695127553</v>
      </c>
      <c r="N47" s="62">
        <v>3.1865549195008502E-2</v>
      </c>
      <c r="O47" s="65">
        <v>294.8029683212032</v>
      </c>
      <c r="P47" s="62">
        <v>8.5417531175504949E-2</v>
      </c>
      <c r="Q47" s="65">
        <v>845.75832767386999</v>
      </c>
      <c r="S47">
        <v>26</v>
      </c>
      <c r="AB47" s="56"/>
      <c r="AY47" s="56"/>
      <c r="BV47" s="56"/>
      <c r="CS47" s="56"/>
      <c r="DP47" s="56"/>
      <c r="EM47" s="56"/>
      <c r="FJ47" s="56"/>
      <c r="GG47" s="56"/>
      <c r="HD47" s="56"/>
      <c r="IA47" s="56"/>
      <c r="IX47" s="56"/>
      <c r="JU47" s="56"/>
      <c r="KR47" s="56"/>
      <c r="LO47" s="56"/>
      <c r="ML47" s="56"/>
      <c r="NI47" s="56"/>
      <c r="OF47" s="56"/>
      <c r="PC47" s="56"/>
      <c r="PZ47" s="56"/>
      <c r="QW47" s="56"/>
      <c r="RT47" s="56"/>
      <c r="SQ47" s="56"/>
      <c r="TN47" s="56"/>
      <c r="UK47" s="56"/>
      <c r="VH47" s="56"/>
      <c r="WE47" s="56"/>
      <c r="XB47" s="56"/>
      <c r="XY47" s="56"/>
      <c r="YV47" s="56"/>
      <c r="ZS47" s="56"/>
      <c r="AAP47" s="56"/>
      <c r="ABM47" s="56"/>
      <c r="ACJ47" s="56"/>
      <c r="ADG47" s="56"/>
      <c r="AED47" s="56"/>
      <c r="AFA47" s="56"/>
      <c r="AFX47" s="56"/>
      <c r="AGU47" s="56"/>
      <c r="AHR47" s="56"/>
      <c r="AIO47" s="56"/>
      <c r="AJL47" s="56"/>
      <c r="AKI47" s="56"/>
      <c r="ALF47" s="56"/>
      <c r="AMC47" s="56"/>
      <c r="AMZ47" s="56"/>
      <c r="ANW47" s="56"/>
      <c r="AOT47" s="56"/>
      <c r="APQ47" s="56"/>
      <c r="AQN47" s="56"/>
      <c r="ARK47" s="56"/>
      <c r="ASH47" s="56"/>
      <c r="ATE47" s="56"/>
      <c r="AUB47" s="56"/>
      <c r="AUY47" s="56"/>
      <c r="AVV47" s="56"/>
      <c r="AWS47" s="56"/>
      <c r="AXP47" s="56"/>
      <c r="AYM47" s="56"/>
      <c r="AZJ47" s="56"/>
      <c r="BAG47" s="56"/>
      <c r="BBD47" s="56"/>
      <c r="BCA47" s="56"/>
      <c r="BCX47" s="56"/>
      <c r="BDU47" s="56"/>
      <c r="BER47" s="56"/>
      <c r="BFO47" s="56"/>
      <c r="BGL47" s="56"/>
      <c r="BHI47" s="56"/>
      <c r="BIF47" s="56"/>
      <c r="BJC47" s="56"/>
      <c r="BJZ47" s="56"/>
      <c r="BKW47" s="56"/>
      <c r="BLT47" s="56"/>
      <c r="BMQ47" s="56"/>
      <c r="BNN47" s="56"/>
      <c r="BOK47" s="56"/>
      <c r="BPH47" s="56"/>
      <c r="BQE47" s="56"/>
      <c r="BRB47" s="56"/>
      <c r="BRY47" s="56"/>
      <c r="BSV47" s="56"/>
      <c r="BTS47" s="56"/>
      <c r="BUP47" s="56"/>
      <c r="BVM47" s="56"/>
      <c r="BWJ47" s="56"/>
      <c r="BXG47" s="56"/>
      <c r="BYD47" s="56"/>
      <c r="BZA47" s="56"/>
      <c r="BZX47" s="56"/>
      <c r="CAU47" s="56"/>
      <c r="CBR47" s="56"/>
      <c r="CCO47" s="56"/>
      <c r="CDL47" s="56"/>
      <c r="CEI47" s="56"/>
      <c r="CFF47" s="56"/>
      <c r="CGC47" s="56"/>
      <c r="CGZ47" s="56"/>
      <c r="CHW47" s="56"/>
      <c r="CIT47" s="56"/>
      <c r="CJQ47" s="56"/>
      <c r="CKN47" s="56"/>
      <c r="CLK47" s="56"/>
      <c r="CMH47" s="56"/>
      <c r="CNE47" s="56"/>
      <c r="COB47" s="56"/>
      <c r="COY47" s="56"/>
      <c r="CPV47" s="56"/>
      <c r="CQS47" s="56"/>
      <c r="CRP47" s="56"/>
      <c r="CSM47" s="56"/>
      <c r="CTJ47" s="56"/>
      <c r="CUG47" s="56"/>
      <c r="CVD47" s="56"/>
      <c r="CWA47" s="56"/>
      <c r="CWX47" s="56"/>
      <c r="CXU47" s="56"/>
      <c r="CYR47" s="56"/>
      <c r="CZO47" s="56"/>
      <c r="DAL47" s="56"/>
      <c r="DBI47" s="56"/>
      <c r="DCF47" s="56"/>
      <c r="DDC47" s="56"/>
      <c r="DDZ47" s="56"/>
      <c r="DEW47" s="56"/>
      <c r="DFT47" s="56"/>
      <c r="DGQ47" s="56"/>
      <c r="DHN47" s="56"/>
      <c r="DIK47" s="56"/>
      <c r="DJH47" s="56"/>
      <c r="DKE47" s="56"/>
      <c r="DLB47" s="56"/>
      <c r="DLY47" s="56"/>
      <c r="DMV47" s="56"/>
      <c r="DNS47" s="56"/>
      <c r="DOP47" s="56"/>
      <c r="DPM47" s="56"/>
      <c r="DQJ47" s="56"/>
      <c r="DRG47" s="56"/>
      <c r="DSD47" s="56"/>
      <c r="DTA47" s="56"/>
      <c r="DTX47" s="56"/>
      <c r="DUU47" s="56"/>
      <c r="DVR47" s="56"/>
      <c r="DWO47" s="56"/>
      <c r="DXL47" s="56"/>
      <c r="DYI47" s="56"/>
      <c r="DZF47" s="56"/>
      <c r="EAC47" s="56"/>
      <c r="EAZ47" s="56"/>
      <c r="EBW47" s="56"/>
      <c r="ECT47" s="56"/>
      <c r="EDQ47" s="56"/>
      <c r="EEN47" s="56"/>
      <c r="EFK47" s="56"/>
      <c r="EGH47" s="56"/>
      <c r="EHE47" s="56"/>
      <c r="EIB47" s="56"/>
      <c r="EIY47" s="56"/>
      <c r="EJV47" s="56"/>
      <c r="EKS47" s="56"/>
      <c r="ELP47" s="56"/>
      <c r="EMM47" s="56"/>
      <c r="ENJ47" s="56"/>
      <c r="EOG47" s="56"/>
      <c r="EPD47" s="56"/>
      <c r="EQA47" s="56"/>
      <c r="EQX47" s="56"/>
      <c r="ERU47" s="56"/>
      <c r="ESR47" s="56"/>
      <c r="ETO47" s="56"/>
      <c r="EUL47" s="56"/>
      <c r="EVI47" s="56"/>
      <c r="EWF47" s="56"/>
      <c r="EXC47" s="56"/>
      <c r="EXZ47" s="56"/>
      <c r="EYW47" s="56"/>
      <c r="EZT47" s="56"/>
      <c r="FAQ47" s="56"/>
      <c r="FBN47" s="56"/>
      <c r="FCK47" s="56"/>
      <c r="FDH47" s="56"/>
      <c r="FEE47" s="56"/>
      <c r="FFB47" s="56"/>
      <c r="FFY47" s="56"/>
      <c r="FGV47" s="56"/>
      <c r="FHS47" s="56"/>
      <c r="FIP47" s="56"/>
      <c r="FJM47" s="56"/>
      <c r="FKJ47" s="56"/>
      <c r="FLG47" s="56"/>
      <c r="FMD47" s="56"/>
      <c r="FNA47" s="56"/>
      <c r="FNX47" s="56"/>
      <c r="FOU47" s="56"/>
      <c r="FPR47" s="56"/>
      <c r="FQO47" s="56"/>
      <c r="FRL47" s="56"/>
      <c r="FSI47" s="56"/>
      <c r="FTF47" s="56"/>
      <c r="FUC47" s="56"/>
      <c r="FUZ47" s="56"/>
      <c r="FVW47" s="56"/>
      <c r="FWT47" s="56"/>
      <c r="FXQ47" s="56"/>
      <c r="FYN47" s="56"/>
      <c r="FZK47" s="56"/>
      <c r="GAH47" s="56"/>
      <c r="GBE47" s="56"/>
      <c r="GCB47" s="56"/>
      <c r="GCY47" s="56"/>
      <c r="GDV47" s="56"/>
      <c r="GES47" s="56"/>
      <c r="GFP47" s="56"/>
      <c r="GGM47" s="56"/>
      <c r="GHJ47" s="56"/>
      <c r="GIG47" s="56"/>
      <c r="GJD47" s="56"/>
      <c r="GKA47" s="56"/>
      <c r="GKX47" s="56"/>
      <c r="GLU47" s="56"/>
      <c r="GMR47" s="56"/>
      <c r="GNO47" s="56"/>
      <c r="GOL47" s="56"/>
      <c r="GPI47" s="56"/>
      <c r="GQF47" s="56"/>
      <c r="GRC47" s="56"/>
      <c r="GRZ47" s="56"/>
      <c r="GSW47" s="56"/>
      <c r="GTT47" s="56"/>
      <c r="GUQ47" s="56"/>
      <c r="GVN47" s="56"/>
      <c r="GWK47" s="56"/>
      <c r="GXH47" s="56"/>
      <c r="GYE47" s="56"/>
      <c r="GZB47" s="56"/>
      <c r="GZY47" s="56"/>
      <c r="HAV47" s="56"/>
      <c r="HBS47" s="56"/>
      <c r="HCP47" s="56"/>
      <c r="HDM47" s="56"/>
      <c r="HEJ47" s="56"/>
      <c r="HFG47" s="56"/>
      <c r="HGD47" s="56"/>
      <c r="HHA47" s="56"/>
      <c r="HHX47" s="56"/>
      <c r="HIU47" s="56"/>
      <c r="HJR47" s="56"/>
      <c r="HKO47" s="56"/>
      <c r="HLL47" s="56"/>
      <c r="HMI47" s="56"/>
      <c r="HNF47" s="56"/>
      <c r="HOC47" s="56"/>
      <c r="HOZ47" s="56"/>
      <c r="HPW47" s="56"/>
      <c r="HQT47" s="56"/>
      <c r="HRQ47" s="56"/>
      <c r="HSN47" s="56"/>
      <c r="HTK47" s="56"/>
      <c r="HUH47" s="56"/>
      <c r="HVE47" s="56"/>
      <c r="HWB47" s="56"/>
      <c r="HWY47" s="56"/>
      <c r="HXV47" s="56"/>
      <c r="HYS47" s="56"/>
      <c r="HZP47" s="56"/>
      <c r="IAM47" s="56"/>
      <c r="IBJ47" s="56"/>
      <c r="ICG47" s="56"/>
      <c r="IDD47" s="56"/>
      <c r="IEA47" s="56"/>
      <c r="IEX47" s="56"/>
      <c r="IFU47" s="56"/>
      <c r="IGR47" s="56"/>
      <c r="IHO47" s="56"/>
      <c r="IIL47" s="56"/>
      <c r="IJI47" s="56"/>
      <c r="IKF47" s="56"/>
      <c r="ILC47" s="56"/>
      <c r="ILZ47" s="56"/>
      <c r="IMW47" s="56"/>
      <c r="INT47" s="56"/>
      <c r="IOQ47" s="56"/>
      <c r="IPN47" s="56"/>
      <c r="IQK47" s="56"/>
      <c r="IRH47" s="56"/>
      <c r="ISE47" s="56"/>
      <c r="ITB47" s="56"/>
      <c r="ITY47" s="56"/>
      <c r="IUV47" s="56"/>
      <c r="IVS47" s="56"/>
      <c r="IWP47" s="56"/>
      <c r="IXM47" s="56"/>
      <c r="IYJ47" s="56"/>
      <c r="IZG47" s="56"/>
      <c r="JAD47" s="56"/>
      <c r="JBA47" s="56"/>
      <c r="JBX47" s="56"/>
      <c r="JCU47" s="56"/>
      <c r="JDR47" s="56"/>
      <c r="JEO47" s="56"/>
      <c r="JFL47" s="56"/>
      <c r="JGI47" s="56"/>
      <c r="JHF47" s="56"/>
      <c r="JIC47" s="56"/>
      <c r="JIZ47" s="56"/>
      <c r="JJW47" s="56"/>
      <c r="JKT47" s="56"/>
      <c r="JLQ47" s="56"/>
      <c r="JMN47" s="56"/>
      <c r="JNK47" s="56"/>
      <c r="JOH47" s="56"/>
      <c r="JPE47" s="56"/>
      <c r="JQB47" s="56"/>
      <c r="JQY47" s="56"/>
      <c r="JRV47" s="56"/>
      <c r="JSS47" s="56"/>
      <c r="JTP47" s="56"/>
      <c r="JUM47" s="56"/>
      <c r="JVJ47" s="56"/>
      <c r="JWG47" s="56"/>
      <c r="JXD47" s="56"/>
      <c r="JYA47" s="56"/>
      <c r="JYX47" s="56"/>
      <c r="JZU47" s="56"/>
      <c r="KAR47" s="56"/>
      <c r="KBO47" s="56"/>
      <c r="KCL47" s="56"/>
      <c r="KDI47" s="56"/>
      <c r="KEF47" s="56"/>
      <c r="KFC47" s="56"/>
      <c r="KFZ47" s="56"/>
      <c r="KGW47" s="56"/>
      <c r="KHT47" s="56"/>
      <c r="KIQ47" s="56"/>
      <c r="KJN47" s="56"/>
      <c r="KKK47" s="56"/>
      <c r="KLH47" s="56"/>
      <c r="KME47" s="56"/>
      <c r="KNB47" s="56"/>
      <c r="KNY47" s="56"/>
      <c r="KOV47" s="56"/>
      <c r="KPS47" s="56"/>
      <c r="KQP47" s="56"/>
      <c r="KRM47" s="56"/>
      <c r="KSJ47" s="56"/>
      <c r="KTG47" s="56"/>
      <c r="KUD47" s="56"/>
      <c r="KVA47" s="56"/>
      <c r="KVX47" s="56"/>
      <c r="KWU47" s="56"/>
      <c r="KXR47" s="56"/>
      <c r="KYO47" s="56"/>
      <c r="KZL47" s="56"/>
      <c r="LAI47" s="56"/>
      <c r="LBF47" s="56"/>
      <c r="LCC47" s="56"/>
      <c r="LCZ47" s="56"/>
      <c r="LDW47" s="56"/>
      <c r="LET47" s="56"/>
      <c r="LFQ47" s="56"/>
      <c r="LGN47" s="56"/>
      <c r="LHK47" s="56"/>
      <c r="LIH47" s="56"/>
      <c r="LJE47" s="56"/>
      <c r="LKB47" s="56"/>
      <c r="LKY47" s="56"/>
      <c r="LLV47" s="56"/>
      <c r="LMS47" s="56"/>
      <c r="LNP47" s="56"/>
      <c r="LOM47" s="56"/>
      <c r="LPJ47" s="56"/>
      <c r="LQG47" s="56"/>
      <c r="LRD47" s="56"/>
      <c r="LSA47" s="56"/>
      <c r="LSX47" s="56"/>
      <c r="LTU47" s="56"/>
      <c r="LUR47" s="56"/>
      <c r="LVO47" s="56"/>
      <c r="LWL47" s="56"/>
      <c r="LXI47" s="56"/>
      <c r="LYF47" s="56"/>
      <c r="LZC47" s="56"/>
      <c r="LZZ47" s="56"/>
      <c r="MAW47" s="56"/>
      <c r="MBT47" s="56"/>
      <c r="MCQ47" s="56"/>
      <c r="MDN47" s="56"/>
      <c r="MEK47" s="56"/>
      <c r="MFH47" s="56"/>
      <c r="MGE47" s="56"/>
      <c r="MHB47" s="56"/>
      <c r="MHY47" s="56"/>
      <c r="MIV47" s="56"/>
      <c r="MJS47" s="56"/>
      <c r="MKP47" s="56"/>
      <c r="MLM47" s="56"/>
      <c r="MMJ47" s="56"/>
      <c r="MNG47" s="56"/>
      <c r="MOD47" s="56"/>
      <c r="MPA47" s="56"/>
      <c r="MPX47" s="56"/>
      <c r="MQU47" s="56"/>
      <c r="MRR47" s="56"/>
      <c r="MSO47" s="56"/>
      <c r="MTL47" s="56"/>
      <c r="MUI47" s="56"/>
      <c r="MVF47" s="56"/>
      <c r="MWC47" s="56"/>
      <c r="MWZ47" s="56"/>
      <c r="MXW47" s="56"/>
      <c r="MYT47" s="56"/>
      <c r="MZQ47" s="56"/>
      <c r="NAN47" s="56"/>
      <c r="NBK47" s="56"/>
      <c r="NCH47" s="56"/>
      <c r="NDE47" s="56"/>
      <c r="NEB47" s="56"/>
      <c r="NEY47" s="56"/>
      <c r="NFV47" s="56"/>
      <c r="NGS47" s="56"/>
      <c r="NHP47" s="56"/>
      <c r="NIM47" s="56"/>
      <c r="NJJ47" s="56"/>
      <c r="NKG47" s="56"/>
      <c r="NLD47" s="56"/>
      <c r="NMA47" s="56"/>
      <c r="NMX47" s="56"/>
      <c r="NNU47" s="56"/>
      <c r="NOR47" s="56"/>
      <c r="NPO47" s="56"/>
      <c r="NQL47" s="56"/>
      <c r="NRI47" s="56"/>
      <c r="NSF47" s="56"/>
      <c r="NTC47" s="56"/>
      <c r="NTZ47" s="56"/>
      <c r="NUW47" s="56"/>
      <c r="NVT47" s="56"/>
      <c r="NWQ47" s="56"/>
      <c r="NXN47" s="56"/>
      <c r="NYK47" s="56"/>
      <c r="NZH47" s="56"/>
      <c r="OAE47" s="56"/>
      <c r="OBB47" s="56"/>
      <c r="OBY47" s="56"/>
      <c r="OCV47" s="56"/>
      <c r="ODS47" s="56"/>
      <c r="OEP47" s="56"/>
      <c r="OFM47" s="56"/>
      <c r="OGJ47" s="56"/>
      <c r="OHG47" s="56"/>
      <c r="OID47" s="56"/>
      <c r="OJA47" s="56"/>
      <c r="OJX47" s="56"/>
      <c r="OKU47" s="56"/>
      <c r="OLR47" s="56"/>
      <c r="OMO47" s="56"/>
      <c r="ONL47" s="56"/>
      <c r="OOI47" s="56"/>
      <c r="OPF47" s="56"/>
      <c r="OQC47" s="56"/>
      <c r="OQZ47" s="56"/>
      <c r="ORW47" s="56"/>
      <c r="OST47" s="56"/>
      <c r="OTQ47" s="56"/>
      <c r="OUN47" s="56"/>
      <c r="OVK47" s="56"/>
      <c r="OWH47" s="56"/>
      <c r="OXE47" s="56"/>
      <c r="OYB47" s="56"/>
      <c r="OYY47" s="56"/>
      <c r="OZV47" s="56"/>
      <c r="PAS47" s="56"/>
      <c r="PBP47" s="56"/>
      <c r="PCM47" s="56"/>
      <c r="PDJ47" s="56"/>
      <c r="PEG47" s="56"/>
      <c r="PFD47" s="56"/>
      <c r="PGA47" s="56"/>
      <c r="PGX47" s="56"/>
      <c r="PHU47" s="56"/>
      <c r="PIR47" s="56"/>
      <c r="PJO47" s="56"/>
      <c r="PKL47" s="56"/>
      <c r="PLI47" s="56"/>
      <c r="PMF47" s="56"/>
      <c r="PNC47" s="56"/>
      <c r="PNZ47" s="56"/>
      <c r="POW47" s="56"/>
      <c r="PPT47" s="56"/>
      <c r="PQQ47" s="56"/>
      <c r="PRN47" s="56"/>
      <c r="PSK47" s="56"/>
      <c r="PTH47" s="56"/>
      <c r="PUE47" s="56"/>
      <c r="PVB47" s="56"/>
      <c r="PVY47" s="56"/>
      <c r="PWV47" s="56"/>
      <c r="PXS47" s="56"/>
      <c r="PYP47" s="56"/>
      <c r="PZM47" s="56"/>
      <c r="QAJ47" s="56"/>
      <c r="QBG47" s="56"/>
      <c r="QCD47" s="56"/>
      <c r="QDA47" s="56"/>
      <c r="QDX47" s="56"/>
      <c r="QEU47" s="56"/>
      <c r="QFR47" s="56"/>
      <c r="QGO47" s="56"/>
      <c r="QHL47" s="56"/>
      <c r="QII47" s="56"/>
      <c r="QJF47" s="56"/>
      <c r="QKC47" s="56"/>
      <c r="QKZ47" s="56"/>
      <c r="QLW47" s="56"/>
      <c r="QMT47" s="56"/>
      <c r="QNQ47" s="56"/>
      <c r="QON47" s="56"/>
      <c r="QPK47" s="56"/>
      <c r="QQH47" s="56"/>
      <c r="QRE47" s="56"/>
      <c r="QSB47" s="56"/>
      <c r="QSY47" s="56"/>
      <c r="QTV47" s="56"/>
      <c r="QUS47" s="56"/>
      <c r="QVP47" s="56"/>
      <c r="QWM47" s="56"/>
      <c r="QXJ47" s="56"/>
      <c r="QYG47" s="56"/>
      <c r="QZD47" s="56"/>
      <c r="RAA47" s="56"/>
      <c r="RAX47" s="56"/>
      <c r="RBU47" s="56"/>
      <c r="RCR47" s="56"/>
      <c r="RDO47" s="56"/>
      <c r="REL47" s="56"/>
      <c r="RFI47" s="56"/>
      <c r="RGF47" s="56"/>
      <c r="RHC47" s="56"/>
      <c r="RHZ47" s="56"/>
      <c r="RIW47" s="56"/>
      <c r="RJT47" s="56"/>
      <c r="RKQ47" s="56"/>
      <c r="RLN47" s="56"/>
      <c r="RMK47" s="56"/>
      <c r="RNH47" s="56"/>
      <c r="ROE47" s="56"/>
      <c r="RPB47" s="56"/>
      <c r="RPY47" s="56"/>
      <c r="RQV47" s="56"/>
      <c r="RRS47" s="56"/>
      <c r="RSP47" s="56"/>
      <c r="RTM47" s="56"/>
      <c r="RUJ47" s="56"/>
      <c r="RVG47" s="56"/>
      <c r="RWD47" s="56"/>
      <c r="RXA47" s="56"/>
      <c r="RXX47" s="56"/>
      <c r="RYU47" s="56"/>
      <c r="RZR47" s="56"/>
      <c r="SAO47" s="56"/>
      <c r="SBL47" s="56"/>
      <c r="SCI47" s="56"/>
      <c r="SDF47" s="56"/>
      <c r="SEC47" s="56"/>
      <c r="SEZ47" s="56"/>
      <c r="SFW47" s="56"/>
      <c r="SGT47" s="56"/>
      <c r="SHQ47" s="56"/>
      <c r="SIN47" s="56"/>
      <c r="SJK47" s="56"/>
      <c r="SKH47" s="56"/>
      <c r="SLE47" s="56"/>
      <c r="SMB47" s="56"/>
      <c r="SMY47" s="56"/>
      <c r="SNV47" s="56"/>
      <c r="SOS47" s="56"/>
      <c r="SPP47" s="56"/>
      <c r="SQM47" s="56"/>
      <c r="SRJ47" s="56"/>
      <c r="SSG47" s="56"/>
      <c r="STD47" s="56"/>
      <c r="SUA47" s="56"/>
      <c r="SUX47" s="56"/>
      <c r="SVU47" s="56"/>
      <c r="SWR47" s="56"/>
      <c r="SXO47" s="56"/>
      <c r="SYL47" s="56"/>
      <c r="SZI47" s="56"/>
      <c r="TAF47" s="56"/>
      <c r="TBC47" s="56"/>
      <c r="TBZ47" s="56"/>
      <c r="TCW47" s="56"/>
      <c r="TDT47" s="56"/>
      <c r="TEQ47" s="56"/>
      <c r="TFN47" s="56"/>
      <c r="TGK47" s="56"/>
      <c r="THH47" s="56"/>
      <c r="TIE47" s="56"/>
      <c r="TJB47" s="56"/>
      <c r="TJY47" s="56"/>
      <c r="TKV47" s="56"/>
      <c r="TLS47" s="56"/>
      <c r="TMP47" s="56"/>
      <c r="TNM47" s="56"/>
      <c r="TOJ47" s="56"/>
      <c r="TPG47" s="56"/>
      <c r="TQD47" s="56"/>
      <c r="TRA47" s="56"/>
      <c r="TRX47" s="56"/>
      <c r="TSU47" s="56"/>
      <c r="TTR47" s="56"/>
      <c r="TUO47" s="56"/>
      <c r="TVL47" s="56"/>
      <c r="TWI47" s="56"/>
      <c r="TXF47" s="56"/>
      <c r="TYC47" s="56"/>
      <c r="TYZ47" s="56"/>
      <c r="TZW47" s="56"/>
      <c r="UAT47" s="56"/>
      <c r="UBQ47" s="56"/>
      <c r="UCN47" s="56"/>
      <c r="UDK47" s="56"/>
      <c r="UEH47" s="56"/>
      <c r="UFE47" s="56"/>
      <c r="UGB47" s="56"/>
      <c r="UGY47" s="56"/>
      <c r="UHV47" s="56"/>
      <c r="UIS47" s="56"/>
      <c r="UJP47" s="56"/>
      <c r="UKM47" s="56"/>
      <c r="ULJ47" s="56"/>
      <c r="UMG47" s="56"/>
      <c r="UND47" s="56"/>
      <c r="UOA47" s="56"/>
      <c r="UOX47" s="56"/>
      <c r="UPU47" s="56"/>
      <c r="UQR47" s="56"/>
      <c r="URO47" s="56"/>
      <c r="USL47" s="56"/>
      <c r="UTI47" s="56"/>
      <c r="UUF47" s="56"/>
      <c r="UVC47" s="56"/>
      <c r="UVZ47" s="56"/>
      <c r="UWW47" s="56"/>
      <c r="UXT47" s="56"/>
      <c r="UYQ47" s="56"/>
      <c r="UZN47" s="56"/>
      <c r="VAK47" s="56"/>
      <c r="VBH47" s="56"/>
      <c r="VCE47" s="56"/>
      <c r="VDB47" s="56"/>
      <c r="VDY47" s="56"/>
      <c r="VEV47" s="56"/>
      <c r="VFS47" s="56"/>
      <c r="VGP47" s="56"/>
      <c r="VHM47" s="56"/>
      <c r="VIJ47" s="56"/>
      <c r="VJG47" s="56"/>
      <c r="VKD47" s="56"/>
      <c r="VLA47" s="56"/>
      <c r="VLX47" s="56"/>
      <c r="VMU47" s="56"/>
      <c r="VNR47" s="56"/>
      <c r="VOO47" s="56"/>
      <c r="VPL47" s="56"/>
      <c r="VQI47" s="56"/>
      <c r="VRF47" s="56"/>
      <c r="VSC47" s="56"/>
      <c r="VSZ47" s="56"/>
      <c r="VTW47" s="56"/>
      <c r="VUT47" s="56"/>
      <c r="VVQ47" s="56"/>
      <c r="VWN47" s="56"/>
      <c r="VXK47" s="56"/>
      <c r="VYH47" s="56"/>
      <c r="VZE47" s="56"/>
      <c r="WAB47" s="56"/>
      <c r="WAY47" s="56"/>
      <c r="WBV47" s="56"/>
      <c r="WCS47" s="56"/>
      <c r="WDP47" s="56"/>
      <c r="WEM47" s="56"/>
      <c r="WFJ47" s="56"/>
      <c r="WGG47" s="56"/>
      <c r="WHD47" s="56"/>
      <c r="WIA47" s="56"/>
      <c r="WIX47" s="56"/>
      <c r="WJU47" s="56"/>
      <c r="WKR47" s="56"/>
      <c r="WLO47" s="56"/>
      <c r="WML47" s="56"/>
      <c r="WNI47" s="56"/>
      <c r="WOF47" s="56"/>
      <c r="WPC47" s="56"/>
      <c r="WPZ47" s="56"/>
      <c r="WQW47" s="56"/>
      <c r="WRT47" s="56"/>
      <c r="WSQ47" s="56"/>
      <c r="WTN47" s="56"/>
      <c r="WUK47" s="56"/>
      <c r="WVH47" s="56"/>
      <c r="WWE47" s="56"/>
      <c r="WXB47" s="56"/>
      <c r="WXY47" s="56"/>
      <c r="WYV47" s="56"/>
      <c r="WZS47" s="56"/>
      <c r="XAP47" s="56"/>
      <c r="XBM47" s="56"/>
      <c r="XCJ47" s="56"/>
      <c r="XDG47" s="56"/>
      <c r="XED47" s="56"/>
      <c r="XFA47" s="56"/>
    </row>
    <row r="48" spans="1:1017 1030:3064 3077:4096 4099:5111 5124:6143 6146:7158 7171:8190 8193:9205 9218:10240 10253:11252 11265:12287 12300:13312 13314:14334 14347:15359 15361:16381" ht="14.55" customHeight="1" x14ac:dyDescent="0.25">
      <c r="A48" s="57">
        <v>3</v>
      </c>
      <c r="B48" s="58" t="s">
        <v>57</v>
      </c>
      <c r="C48" s="58" t="s">
        <v>58</v>
      </c>
      <c r="D48" s="59">
        <v>3.4982332449605247E-2</v>
      </c>
      <c r="E48" s="65">
        <v>149.16103094373057</v>
      </c>
      <c r="F48" s="61">
        <v>0.13124899668437126</v>
      </c>
      <c r="G48" s="65">
        <v>937.63206807347876</v>
      </c>
      <c r="H48" s="62">
        <v>3.349573248715991E-2</v>
      </c>
      <c r="I48" s="65">
        <v>129.11407603210981</v>
      </c>
      <c r="J48" s="62">
        <v>1.6715066244408563E-2</v>
      </c>
      <c r="K48" s="65">
        <v>296.01816671837565</v>
      </c>
      <c r="L48" s="62">
        <v>4.4539115541513949E-2</v>
      </c>
      <c r="M48" s="65">
        <v>154.66267168285094</v>
      </c>
      <c r="N48" s="62">
        <v>3.2696899174006817E-2</v>
      </c>
      <c r="O48" s="65">
        <v>301.47026848055685</v>
      </c>
      <c r="P48" s="62">
        <v>8.9813681064448855E-2</v>
      </c>
      <c r="Q48" s="65">
        <v>886.95051666229961</v>
      </c>
      <c r="S48">
        <v>27</v>
      </c>
    </row>
    <row r="49" spans="1:44" ht="14.55" customHeight="1" x14ac:dyDescent="0.25">
      <c r="A49" s="57">
        <v>4</v>
      </c>
      <c r="B49" s="58" t="s">
        <v>57</v>
      </c>
      <c r="C49" s="58" t="s">
        <v>58</v>
      </c>
      <c r="D49" s="59">
        <v>3.3630865817079525E-2</v>
      </c>
      <c r="E49" s="65">
        <v>142.92799564730734</v>
      </c>
      <c r="F49" s="61">
        <v>0.13531446324833568</v>
      </c>
      <c r="G49" s="65">
        <v>963.6287035984077</v>
      </c>
      <c r="H49" s="62">
        <v>4.3221032241478351E-2</v>
      </c>
      <c r="I49" s="65">
        <v>159.74603394545679</v>
      </c>
      <c r="J49" s="62">
        <v>1.5181132949825661E-2</v>
      </c>
      <c r="K49" s="65">
        <v>270.11845681672031</v>
      </c>
      <c r="L49" s="62">
        <v>5.4683481951912409E-2</v>
      </c>
      <c r="M49" s="65">
        <v>182.3615320030421</v>
      </c>
      <c r="N49" s="62">
        <v>3.3116044658913837E-2</v>
      </c>
      <c r="O49" s="65">
        <v>304.83165424332219</v>
      </c>
      <c r="P49" s="62">
        <v>0.10445705186569743</v>
      </c>
      <c r="Q49" s="65">
        <v>1024.1261338896343</v>
      </c>
      <c r="S49">
        <v>28</v>
      </c>
    </row>
    <row r="50" spans="1:44" ht="14.55" customHeight="1" x14ac:dyDescent="0.25">
      <c r="A50" s="57">
        <v>20</v>
      </c>
      <c r="B50" s="58" t="s">
        <v>59</v>
      </c>
      <c r="C50" s="58" t="s">
        <v>60</v>
      </c>
      <c r="D50" s="59">
        <v>3.3536688668541856E-2</v>
      </c>
      <c r="E50" s="65">
        <v>142.49363368725056</v>
      </c>
      <c r="F50" s="61">
        <v>0.13392780176479496</v>
      </c>
      <c r="G50" s="65">
        <v>954.76193537452605</v>
      </c>
      <c r="H50" s="62">
        <v>4.2950270917805795E-2</v>
      </c>
      <c r="I50" s="65">
        <v>158.8933200048474</v>
      </c>
      <c r="J50" s="62">
        <v>2.3526915700118362E-2</v>
      </c>
      <c r="K50" s="65">
        <v>410.98231443470735</v>
      </c>
      <c r="L50" s="62">
        <v>5.4118449005061402E-2</v>
      </c>
      <c r="M50" s="65">
        <v>180.81911520068542</v>
      </c>
      <c r="N50" s="62">
        <v>3.7622374926771812E-2</v>
      </c>
      <c r="O50" s="65">
        <v>340.96503171772889</v>
      </c>
      <c r="P50" s="62">
        <v>9.4120971745111054E-2</v>
      </c>
      <c r="Q50" s="65">
        <v>927.30548751386721</v>
      </c>
      <c r="S50">
        <v>29</v>
      </c>
    </row>
    <row r="51" spans="1:44" ht="14.55" customHeight="1" x14ac:dyDescent="0.25">
      <c r="A51" s="57">
        <v>21</v>
      </c>
      <c r="B51" s="58" t="s">
        <v>59</v>
      </c>
      <c r="C51" s="58" t="s">
        <v>60</v>
      </c>
      <c r="D51" s="59">
        <v>3.1128915880284089E-2</v>
      </c>
      <c r="E51" s="65">
        <v>131.38802159380305</v>
      </c>
      <c r="F51" s="61">
        <v>0.12828539675923822</v>
      </c>
      <c r="G51" s="65">
        <v>918.67996463941859</v>
      </c>
      <c r="H51" s="62">
        <v>3.8490165694323251E-2</v>
      </c>
      <c r="I51" s="65">
        <v>144.84613279319007</v>
      </c>
      <c r="J51" s="62">
        <v>1.7425849559786006E-2</v>
      </c>
      <c r="K51" s="65">
        <v>308.01797312491863</v>
      </c>
      <c r="L51" s="62">
        <v>5.2274948679423686E-2</v>
      </c>
      <c r="M51" s="65">
        <v>175.78644361464285</v>
      </c>
      <c r="N51" s="62">
        <v>4.0819934382297342E-2</v>
      </c>
      <c r="O51" s="65">
        <v>366.59793546286465</v>
      </c>
      <c r="P51" s="62">
        <v>0.10259832866131927</v>
      </c>
      <c r="Q51" s="65">
        <v>1006.7169007938157</v>
      </c>
      <c r="S51">
        <v>30</v>
      </c>
    </row>
    <row r="52" spans="1:44" ht="14.55" customHeight="1" x14ac:dyDescent="0.25">
      <c r="A52" s="57">
        <v>22</v>
      </c>
      <c r="B52" s="58" t="s">
        <v>59</v>
      </c>
      <c r="C52" s="58" t="s">
        <v>60</v>
      </c>
      <c r="D52" s="59">
        <v>3.4916082451278876E-2</v>
      </c>
      <c r="E52" s="65">
        <v>148.8554899600955</v>
      </c>
      <c r="F52" s="61">
        <v>0.12978583333659705</v>
      </c>
      <c r="G52" s="65">
        <v>928.27533976509449</v>
      </c>
      <c r="H52" s="62">
        <v>4.7608289010836517E-2</v>
      </c>
      <c r="I52" s="65">
        <v>173.56204541238969</v>
      </c>
      <c r="J52" s="62">
        <v>1.5274066280811285E-2</v>
      </c>
      <c r="K52" s="65">
        <v>271.68770970752729</v>
      </c>
      <c r="L52" s="62">
        <v>6.1345538288161895E-2</v>
      </c>
      <c r="M52" s="65">
        <v>200.5440530107889</v>
      </c>
      <c r="N52" s="62">
        <v>3.5308182667362263E-2</v>
      </c>
      <c r="O52" s="65">
        <v>322.41029896332412</v>
      </c>
      <c r="P52" s="62">
        <v>0.10185954720082269</v>
      </c>
      <c r="Q52" s="65">
        <v>999.79707175151736</v>
      </c>
      <c r="S52">
        <v>31</v>
      </c>
    </row>
    <row r="53" spans="1:44" ht="14.55" customHeight="1" x14ac:dyDescent="0.25">
      <c r="A53" s="57">
        <v>23</v>
      </c>
      <c r="B53" s="58" t="s">
        <v>59</v>
      </c>
      <c r="C53" s="58" t="s">
        <v>60</v>
      </c>
      <c r="D53" s="59">
        <v>2.9290332593397275E-2</v>
      </c>
      <c r="E53" s="65">
        <v>122.90709048330402</v>
      </c>
      <c r="F53" s="61">
        <v>0.12113131360663226</v>
      </c>
      <c r="G53" s="65">
        <v>872.92517234812692</v>
      </c>
      <c r="H53" s="62">
        <v>3.7936665708305929E-2</v>
      </c>
      <c r="I53" s="65">
        <v>143.10275681066742</v>
      </c>
      <c r="J53" s="62">
        <v>1.4859799624609867E-2</v>
      </c>
      <c r="K53" s="65">
        <v>264.69237056776984</v>
      </c>
      <c r="L53" s="62">
        <v>5.268144866915464E-2</v>
      </c>
      <c r="M53" s="65">
        <v>176.89621176756552</v>
      </c>
      <c r="N53" s="62">
        <v>3.6259616131456625E-2</v>
      </c>
      <c r="O53" s="65">
        <v>330.03903354926695</v>
      </c>
      <c r="P53" s="62">
        <v>9.7812680481592057E-2</v>
      </c>
      <c r="Q53" s="65">
        <v>961.88959148792162</v>
      </c>
      <c r="S53">
        <v>32</v>
      </c>
    </row>
    <row r="54" spans="1:44" ht="14.55" customHeight="1" x14ac:dyDescent="0.25">
      <c r="A54" s="57">
        <v>24</v>
      </c>
      <c r="B54" s="58" t="s">
        <v>59</v>
      </c>
      <c r="C54" s="58" t="s">
        <v>60</v>
      </c>
      <c r="D54" s="59">
        <v>3.3079865830998978E-2</v>
      </c>
      <c r="E54" s="65">
        <v>140.38666236725842</v>
      </c>
      <c r="F54" s="61">
        <v>0.11936854698449677</v>
      </c>
      <c r="G54" s="65">
        <v>861.6501638512475</v>
      </c>
      <c r="H54" s="62">
        <v>3.7389097890746466E-2</v>
      </c>
      <c r="I54" s="65">
        <v>141.37804011098373</v>
      </c>
      <c r="J54" s="62">
        <v>1.8804184328072265E-2</v>
      </c>
      <c r="K54" s="65">
        <v>331.28516080897083</v>
      </c>
      <c r="L54" s="62">
        <v>5.2194048376420249E-2</v>
      </c>
      <c r="M54" s="65">
        <v>175.56557835418107</v>
      </c>
      <c r="N54" s="62">
        <v>3.8113321379648832E-2</v>
      </c>
      <c r="O54" s="65">
        <v>344.90099160796035</v>
      </c>
      <c r="P54" s="62">
        <v>9.7737208521811378E-2</v>
      </c>
      <c r="Q54" s="65">
        <v>961.18259933715603</v>
      </c>
      <c r="S54">
        <v>33</v>
      </c>
    </row>
    <row r="55" spans="1:44" ht="14.55" customHeight="1" x14ac:dyDescent="0.25">
      <c r="A55" s="57">
        <v>25</v>
      </c>
      <c r="B55" s="58" t="s">
        <v>59</v>
      </c>
      <c r="C55" s="58" t="s">
        <v>60</v>
      </c>
      <c r="D55" s="59">
        <v>3.7248365725693781E-2</v>
      </c>
      <c r="E55" s="65">
        <v>159.61137394103426</v>
      </c>
      <c r="F55" s="61">
        <v>0.12585389722716711</v>
      </c>
      <c r="G55" s="65">
        <v>903.12976747595815</v>
      </c>
      <c r="H55" s="62">
        <v>4.6191048833115984E-2</v>
      </c>
      <c r="I55" s="65">
        <v>169.09915926330126</v>
      </c>
      <c r="J55" s="62">
        <v>1.7157832899890008E-2</v>
      </c>
      <c r="K55" s="65">
        <v>303.4932848285444</v>
      </c>
      <c r="L55" s="62">
        <v>5.6601614830285529E-2</v>
      </c>
      <c r="M55" s="65">
        <v>187.59727624775741</v>
      </c>
      <c r="N55" s="62">
        <v>3.3599745636646611E-2</v>
      </c>
      <c r="O55" s="65">
        <v>308.71063886667378</v>
      </c>
      <c r="P55" s="62">
        <v>9.1958584524816464E-2</v>
      </c>
      <c r="Q55" s="65">
        <v>907.04670717519195</v>
      </c>
      <c r="S55">
        <v>34</v>
      </c>
    </row>
    <row r="56" spans="1:44" ht="14.55" customHeight="1" x14ac:dyDescent="0.25">
      <c r="A56" s="57">
        <v>26</v>
      </c>
      <c r="B56" s="58" t="s">
        <v>59</v>
      </c>
      <c r="C56" s="58" t="s">
        <v>60</v>
      </c>
      <c r="D56" s="59">
        <v>4.3631148897784452E-2</v>
      </c>
      <c r="E56" s="65">
        <v>189.0422137553883</v>
      </c>
      <c r="F56" s="61">
        <v>0.1285314800863549</v>
      </c>
      <c r="G56" s="65">
        <v>920.25370127114172</v>
      </c>
      <c r="H56" s="62">
        <v>4.5459765518256444E-2</v>
      </c>
      <c r="I56" s="65">
        <v>166.79628346033479</v>
      </c>
      <c r="J56" s="62">
        <v>1.7877816215035029E-2</v>
      </c>
      <c r="K56" s="65">
        <v>315.6478369177978</v>
      </c>
      <c r="L56" s="62">
        <v>4.2943032248501066E-2</v>
      </c>
      <c r="M56" s="65">
        <v>150.3032773744745</v>
      </c>
      <c r="N56" s="62">
        <v>3.5467824448834895E-2</v>
      </c>
      <c r="O56" s="65">
        <v>323.69036266357762</v>
      </c>
      <c r="P56" s="62">
        <v>9.5913005565539403E-2</v>
      </c>
      <c r="Q56" s="65">
        <v>944.09375489826789</v>
      </c>
      <c r="R56" s="16"/>
      <c r="S56">
        <v>35</v>
      </c>
      <c r="T56" s="16"/>
      <c r="U56" s="17"/>
    </row>
    <row r="57" spans="1:44" ht="14.55" customHeight="1" x14ac:dyDescent="0.25">
      <c r="A57" s="57">
        <v>27</v>
      </c>
      <c r="B57" s="58" t="s">
        <v>59</v>
      </c>
      <c r="C57" s="58" t="s">
        <v>60</v>
      </c>
      <c r="D57" s="59">
        <v>3.5218465776973365E-2</v>
      </c>
      <c r="E57" s="65">
        <v>150.25005727396177</v>
      </c>
      <c r="F57" s="61">
        <v>0.13058792342989817</v>
      </c>
      <c r="G57" s="65">
        <v>933.40463009734106</v>
      </c>
      <c r="H57" s="62">
        <v>4.5101664711451959E-2</v>
      </c>
      <c r="I57" s="65">
        <v>165.66857590614245</v>
      </c>
      <c r="J57" s="62">
        <v>1.8649866195531419E-2</v>
      </c>
      <c r="K57" s="65">
        <v>328.68033840163014</v>
      </c>
      <c r="L57" s="62">
        <v>5.8663772605052546E-2</v>
      </c>
      <c r="M57" s="65">
        <v>193.22556491172273</v>
      </c>
      <c r="N57" s="62">
        <v>3.6802669397518667E-2</v>
      </c>
      <c r="O57" s="65">
        <v>334.39310826261959</v>
      </c>
      <c r="P57" s="62">
        <v>9.8521993850559195E-2</v>
      </c>
      <c r="Q57" s="65">
        <v>968.5340981469858</v>
      </c>
      <c r="R57" s="16"/>
      <c r="S57">
        <v>36</v>
      </c>
      <c r="T57" s="16"/>
      <c r="U57" s="17"/>
    </row>
    <row r="58" spans="1:44" ht="14.55" customHeight="1" x14ac:dyDescent="0.25">
      <c r="A58" s="57">
        <v>2</v>
      </c>
      <c r="B58" s="58" t="s">
        <v>61</v>
      </c>
      <c r="C58" s="58" t="s">
        <v>62</v>
      </c>
      <c r="D58" s="66">
        <v>4.3789698893779122E-2</v>
      </c>
      <c r="E58" s="67">
        <v>189.77319221934576</v>
      </c>
      <c r="F58" s="66">
        <v>0.13605514339322375</v>
      </c>
      <c r="G58" s="67">
        <v>968.36475271927418</v>
      </c>
      <c r="H58" s="66">
        <v>4.7871001142415014E-2</v>
      </c>
      <c r="I58" s="67">
        <v>174.38930671005105</v>
      </c>
      <c r="J58" s="66">
        <v>1.7788849550615861E-2</v>
      </c>
      <c r="K58" s="67">
        <v>314.14597713850588</v>
      </c>
      <c r="L58" s="66">
        <v>5.7449799366691867E-2</v>
      </c>
      <c r="M58" s="67">
        <v>189.91231692769537</v>
      </c>
      <c r="N58" s="66">
        <v>3.3780832479957695E-2</v>
      </c>
      <c r="O58" s="67">
        <v>310.16281337388682</v>
      </c>
      <c r="P58" s="66">
        <v>0.10086698078521902</v>
      </c>
      <c r="Q58" s="67">
        <v>990.49994846434026</v>
      </c>
      <c r="R58" s="16"/>
      <c r="S58">
        <v>37</v>
      </c>
      <c r="T58" s="16"/>
      <c r="U58" s="17"/>
    </row>
    <row r="59" spans="1:44" ht="14.55" customHeight="1" x14ac:dyDescent="0.25">
      <c r="A59" s="57">
        <v>3</v>
      </c>
      <c r="B59" s="58" t="s">
        <v>61</v>
      </c>
      <c r="C59" s="58" t="s">
        <v>62</v>
      </c>
      <c r="D59" s="66">
        <v>4.1142598960650499E-2</v>
      </c>
      <c r="E59" s="67">
        <v>177.56843042805349</v>
      </c>
      <c r="F59" s="66">
        <v>0.12854823008593175</v>
      </c>
      <c r="G59" s="67">
        <v>920.36081952921938</v>
      </c>
      <c r="H59" s="66">
        <v>3.78149394632721E-2</v>
      </c>
      <c r="I59" s="67">
        <v>142.71934843155046</v>
      </c>
      <c r="J59" s="66">
        <v>1.9528457171823492E-2</v>
      </c>
      <c r="K59" s="67">
        <v>343.51000272188821</v>
      </c>
      <c r="L59" s="66">
        <v>5.3628533894851026E-2</v>
      </c>
      <c r="M59" s="67">
        <v>179.48171677046096</v>
      </c>
      <c r="N59" s="66">
        <v>3.4651549124628221E-2</v>
      </c>
      <c r="O59" s="67">
        <v>317.14504464261199</v>
      </c>
      <c r="P59" s="66">
        <v>8.980346439804035E-2</v>
      </c>
      <c r="Q59" s="67">
        <v>886.8547912619747</v>
      </c>
      <c r="R59" s="16"/>
      <c r="S59">
        <v>38</v>
      </c>
      <c r="T59" s="16"/>
      <c r="U59" s="17"/>
      <c r="V59" s="25"/>
      <c r="W59" s="26"/>
      <c r="X59" s="26"/>
      <c r="Y59" s="26"/>
      <c r="Z59" s="26"/>
      <c r="AA59" s="26"/>
      <c r="AB59" s="26"/>
      <c r="AL59" s="26"/>
      <c r="AM59" s="26"/>
      <c r="AN59" s="26"/>
      <c r="AO59" s="26"/>
      <c r="AP59" s="26"/>
      <c r="AQ59" s="26"/>
      <c r="AR59" s="26"/>
    </row>
    <row r="60" spans="1:44" ht="14.55" customHeight="1" x14ac:dyDescent="0.25">
      <c r="A60" s="57">
        <v>4</v>
      </c>
      <c r="B60" s="58" t="s">
        <v>61</v>
      </c>
      <c r="C60" s="58" t="s">
        <v>62</v>
      </c>
      <c r="D60" s="66">
        <v>3.6490532411504947E-2</v>
      </c>
      <c r="E60" s="67">
        <v>156.11654881629653</v>
      </c>
      <c r="F60" s="66">
        <v>0.12817259676208773</v>
      </c>
      <c r="G60" s="67">
        <v>917.95859054797506</v>
      </c>
      <c r="H60" s="66">
        <v>3.6895565734606228E-2</v>
      </c>
      <c r="I60" s="67">
        <v>139.82350202164398</v>
      </c>
      <c r="J60" s="66">
        <v>1.7203999565390433E-2</v>
      </c>
      <c r="K60" s="67">
        <v>304.27268493965749</v>
      </c>
      <c r="L60" s="66">
        <v>5.1706598693781421E-2</v>
      </c>
      <c r="M60" s="67">
        <v>174.23477611939433</v>
      </c>
      <c r="N60" s="66">
        <v>3.8104732370726771E-2</v>
      </c>
      <c r="O60" s="67">
        <v>344.83213384132472</v>
      </c>
      <c r="P60" s="66">
        <v>9.7009130882676528E-2</v>
      </c>
      <c r="Q60" s="67">
        <v>954.36217914465362</v>
      </c>
      <c r="R60" s="16"/>
      <c r="S60">
        <v>39</v>
      </c>
      <c r="T60" s="16"/>
      <c r="U60" s="17"/>
      <c r="V60" s="25"/>
      <c r="W60" s="26"/>
      <c r="X60" s="26"/>
      <c r="Y60" s="26"/>
      <c r="Z60" s="26"/>
      <c r="AA60" s="26"/>
      <c r="AB60" s="26"/>
      <c r="AL60" s="26"/>
      <c r="AM60" s="26"/>
      <c r="AN60" s="26"/>
      <c r="AO60" s="26"/>
      <c r="AP60" s="26"/>
      <c r="AQ60" s="26"/>
      <c r="AR60" s="26"/>
    </row>
    <row r="61" spans="1:44" ht="14.55" customHeight="1" x14ac:dyDescent="0.25">
      <c r="A61" s="57">
        <v>2</v>
      </c>
      <c r="B61" s="58" t="s">
        <v>59</v>
      </c>
      <c r="C61" s="58" t="s">
        <v>63</v>
      </c>
      <c r="D61" s="66">
        <v>1.9764716167367909E-2</v>
      </c>
      <c r="E61" s="67">
        <v>78.957991679679566</v>
      </c>
      <c r="F61" s="66">
        <v>0.11302779714467762</v>
      </c>
      <c r="G61" s="67">
        <v>821.09010815532019</v>
      </c>
      <c r="H61" s="66">
        <v>3.2677265841169492E-2</v>
      </c>
      <c r="I61" s="67">
        <v>126.53577204356631</v>
      </c>
      <c r="J61" s="66">
        <v>1.1845699700752454E-2</v>
      </c>
      <c r="K61" s="67">
        <v>213.78665517089723</v>
      </c>
      <c r="L61" s="66">
        <v>4.2882698916691928E-2</v>
      </c>
      <c r="M61" s="67">
        <v>150.13848133434541</v>
      </c>
      <c r="N61" s="66">
        <v>2.917079926308366E-2</v>
      </c>
      <c r="O61" s="67">
        <v>273.18879207850051</v>
      </c>
      <c r="P61" s="66">
        <v>7.9905547981415859E-2</v>
      </c>
      <c r="Q61" s="67">
        <v>794.10415626593965</v>
      </c>
      <c r="R61" s="16"/>
      <c r="S61">
        <v>40</v>
      </c>
      <c r="T61" s="16"/>
      <c r="U61" s="17"/>
      <c r="V61" s="25"/>
      <c r="W61" s="26"/>
      <c r="X61" s="26"/>
      <c r="Y61" s="26"/>
      <c r="Z61" s="26"/>
      <c r="AA61" s="26"/>
      <c r="AB61" s="26"/>
      <c r="AL61" s="26"/>
      <c r="AM61" s="26"/>
      <c r="AN61" s="26"/>
      <c r="AO61" s="26"/>
      <c r="AP61" s="26"/>
      <c r="AQ61" s="26"/>
      <c r="AR61" s="26"/>
    </row>
    <row r="62" spans="1:44" ht="14.55" customHeight="1" x14ac:dyDescent="0.25">
      <c r="A62" s="57">
        <v>3</v>
      </c>
      <c r="B62" s="58" t="s">
        <v>59</v>
      </c>
      <c r="C62" s="58" t="s">
        <v>63</v>
      </c>
      <c r="D62" s="66">
        <v>2.5434599357467967E-2</v>
      </c>
      <c r="E62" s="67">
        <v>105.11950713522334</v>
      </c>
      <c r="F62" s="66">
        <v>0.11282623048310289</v>
      </c>
      <c r="G62" s="67">
        <v>819.80065495760584</v>
      </c>
      <c r="H62" s="66">
        <v>2.7346965975824221E-2</v>
      </c>
      <c r="I62" s="67">
        <v>109.74307013239344</v>
      </c>
      <c r="J62" s="66">
        <v>1.5483999608841257E-2</v>
      </c>
      <c r="K62" s="67">
        <v>275.23254357175796</v>
      </c>
      <c r="L62" s="66">
        <v>3.9462732336420843E-2</v>
      </c>
      <c r="M62" s="67">
        <v>140.79624256888462</v>
      </c>
      <c r="N62" s="66">
        <v>2.8250215953006173E-2</v>
      </c>
      <c r="O62" s="67">
        <v>265.80408719002139</v>
      </c>
      <c r="P62" s="66">
        <v>7.6781531393668695E-2</v>
      </c>
      <c r="Q62" s="67">
        <v>764.82497606648155</v>
      </c>
      <c r="S62">
        <v>41</v>
      </c>
    </row>
    <row r="63" spans="1:44" ht="14.55" customHeight="1" x14ac:dyDescent="0.25">
      <c r="A63" s="57">
        <v>4</v>
      </c>
      <c r="B63" s="58" t="s">
        <v>59</v>
      </c>
      <c r="C63" s="58" t="s">
        <v>63</v>
      </c>
      <c r="D63" s="66">
        <v>2.4305799385983855E-2</v>
      </c>
      <c r="E63" s="67">
        <v>99.911540456230071</v>
      </c>
      <c r="F63" s="66">
        <v>0.10568219733024305</v>
      </c>
      <c r="G63" s="67">
        <v>774.0957446069541</v>
      </c>
      <c r="H63" s="66">
        <v>3.599458242403366E-2</v>
      </c>
      <c r="I63" s="67">
        <v>136.98551257012403</v>
      </c>
      <c r="J63" s="66">
        <v>1.1702949704358619E-2</v>
      </c>
      <c r="K63" s="67">
        <v>211.37532227811064</v>
      </c>
      <c r="L63" s="66">
        <v>4.082506563533872E-2</v>
      </c>
      <c r="M63" s="67">
        <v>144.51789582826459</v>
      </c>
      <c r="N63" s="66">
        <v>3.5032332448342147E-2</v>
      </c>
      <c r="O63" s="67">
        <v>320.19840469274209</v>
      </c>
      <c r="P63" s="66">
        <v>6.7686914956751304E-2</v>
      </c>
      <c r="Q63" s="67">
        <v>679.57426718689624</v>
      </c>
      <c r="S63">
        <v>42</v>
      </c>
    </row>
    <row r="64" spans="1:44" ht="14.55" customHeight="1" x14ac:dyDescent="0.25">
      <c r="A64" s="57">
        <v>2</v>
      </c>
      <c r="B64" s="58" t="s">
        <v>64</v>
      </c>
      <c r="C64" s="58" t="s">
        <v>65</v>
      </c>
      <c r="D64" s="66">
        <v>4.0455532311340608E-2</v>
      </c>
      <c r="E64" s="67">
        <v>174.4004282462144</v>
      </c>
      <c r="F64" s="66">
        <v>0.13556783807358472</v>
      </c>
      <c r="G64" s="67">
        <v>965.24883825627376</v>
      </c>
      <c r="H64" s="66">
        <v>4.5740074012858706E-2</v>
      </c>
      <c r="I64" s="67">
        <v>167.67900502171619</v>
      </c>
      <c r="J64" s="66">
        <v>1.7690499553100394E-2</v>
      </c>
      <c r="K64" s="67">
        <v>312.48569949206751</v>
      </c>
      <c r="L64" s="66">
        <v>5.2410665342661832E-2</v>
      </c>
      <c r="M64" s="67">
        <v>176.15696047272726</v>
      </c>
      <c r="N64" s="66">
        <v>3.9827032327217869E-2</v>
      </c>
      <c r="O64" s="67">
        <v>358.6389967974967</v>
      </c>
      <c r="P64" s="66">
        <v>0.10420283070094839</v>
      </c>
      <c r="Q64" s="67">
        <v>1021.7450883950429</v>
      </c>
      <c r="S64">
        <v>43</v>
      </c>
    </row>
    <row r="65" spans="1:44" ht="14.55" customHeight="1" x14ac:dyDescent="0.25">
      <c r="A65" s="57">
        <v>3</v>
      </c>
      <c r="B65" s="58" t="s">
        <v>64</v>
      </c>
      <c r="C65" s="58" t="s">
        <v>65</v>
      </c>
      <c r="D65" s="66">
        <v>4.5207332191300034E-2</v>
      </c>
      <c r="E65" s="67">
        <v>196.30884830459502</v>
      </c>
      <c r="F65" s="66">
        <v>0.13171324026656331</v>
      </c>
      <c r="G65" s="67">
        <v>940.60078363221589</v>
      </c>
      <c r="H65" s="66">
        <v>4.8787530852213816E-2</v>
      </c>
      <c r="I65" s="67">
        <v>177.27534617837944</v>
      </c>
      <c r="J65" s="66">
        <v>1.5461266276082207E-2</v>
      </c>
      <c r="K65" s="67">
        <v>274.84868316796553</v>
      </c>
      <c r="L65" s="66">
        <v>6.3085156061058037E-2</v>
      </c>
      <c r="M65" s="67">
        <v>205.2908878810116</v>
      </c>
      <c r="N65" s="66">
        <v>4.1029091906460903E-2</v>
      </c>
      <c r="O65" s="67">
        <v>368.2744435466833</v>
      </c>
      <c r="P65" s="66">
        <v>0.10427183775626225</v>
      </c>
      <c r="Q65" s="67">
        <v>1022.3914127414093</v>
      </c>
      <c r="S65">
        <v>44</v>
      </c>
    </row>
    <row r="66" spans="1:44" ht="14.55" customHeight="1" x14ac:dyDescent="0.25">
      <c r="A66" s="57">
        <v>4</v>
      </c>
      <c r="B66" s="58" t="s">
        <v>64</v>
      </c>
      <c r="C66" s="58" t="s">
        <v>65</v>
      </c>
      <c r="D66" s="66">
        <v>4.4138348884971437E-2</v>
      </c>
      <c r="E66" s="67">
        <v>191.38059162026406</v>
      </c>
      <c r="F66" s="66">
        <v>0.12923287177406267</v>
      </c>
      <c r="G66" s="67">
        <v>924.73915403325805</v>
      </c>
      <c r="H66" s="66">
        <v>4.5086557155591303E-2</v>
      </c>
      <c r="I66" s="67">
        <v>165.62099994504817</v>
      </c>
      <c r="J66" s="66">
        <v>1.810718423720244E-2</v>
      </c>
      <c r="K66" s="67">
        <v>319.51976837071976</v>
      </c>
      <c r="L66" s="66">
        <v>5.5842013894683636E-2</v>
      </c>
      <c r="M66" s="67">
        <v>185.52392897401725</v>
      </c>
      <c r="N66" s="66">
        <v>4.1059334249410516E-2</v>
      </c>
      <c r="O66" s="67">
        <v>368.51685006279791</v>
      </c>
      <c r="P66" s="66">
        <v>0.10060469550518854</v>
      </c>
      <c r="Q66" s="67">
        <v>988.04314782475842</v>
      </c>
      <c r="S66">
        <v>45</v>
      </c>
    </row>
    <row r="67" spans="1:44" ht="14.55" customHeight="1" x14ac:dyDescent="0.25">
      <c r="A67" s="57">
        <v>2</v>
      </c>
      <c r="B67" s="58" t="s">
        <v>64</v>
      </c>
      <c r="C67" s="58" t="s">
        <v>66</v>
      </c>
      <c r="D67" s="66">
        <v>3.3365632490446551E-2</v>
      </c>
      <c r="E67" s="67">
        <v>141.70468780944739</v>
      </c>
      <c r="F67" s="66">
        <v>0.12794225919140725</v>
      </c>
      <c r="G67" s="67">
        <v>916.48553965479789</v>
      </c>
      <c r="H67" s="66">
        <v>4.9648626040751792E-2</v>
      </c>
      <c r="I67" s="67">
        <v>179.98676458810439</v>
      </c>
      <c r="J67" s="66">
        <v>1.5591916272781722E-2</v>
      </c>
      <c r="K67" s="67">
        <v>277.05474224187367</v>
      </c>
      <c r="L67" s="66">
        <v>5.390155891984981E-2</v>
      </c>
      <c r="M67" s="67">
        <v>180.22704041214089</v>
      </c>
      <c r="N67" s="66">
        <v>5.6791337033563399E-2</v>
      </c>
      <c r="O67" s="67">
        <v>494.55311486313434</v>
      </c>
      <c r="P67" s="66">
        <v>8.7062875999040168E-2</v>
      </c>
      <c r="Q67" s="67">
        <v>861.17585099282223</v>
      </c>
      <c r="S67">
        <v>46</v>
      </c>
    </row>
    <row r="68" spans="1:44" ht="14.55" customHeight="1" x14ac:dyDescent="0.25">
      <c r="A68" s="57">
        <v>3</v>
      </c>
      <c r="B68" s="58" t="s">
        <v>64</v>
      </c>
      <c r="C68" s="58" t="s">
        <v>66</v>
      </c>
      <c r="D68" s="66">
        <v>3.7760499046089524E-2</v>
      </c>
      <c r="E68" s="67">
        <v>161.97307138694558</v>
      </c>
      <c r="F68" s="66">
        <v>0.13039341337265187</v>
      </c>
      <c r="G68" s="67">
        <v>932.16076436418348</v>
      </c>
      <c r="H68" s="66">
        <v>5.0945648713004679E-2</v>
      </c>
      <c r="I68" s="67">
        <v>184.07071436069361</v>
      </c>
      <c r="J68" s="66">
        <v>1.9084505314986292E-2</v>
      </c>
      <c r="K68" s="67">
        <v>336.01674775148962</v>
      </c>
      <c r="L68" s="66">
        <v>4.4094459755645424E-2</v>
      </c>
      <c r="M68" s="67">
        <v>153.44821665255463</v>
      </c>
      <c r="N68" s="66">
        <v>3.4438510809302963E-2</v>
      </c>
      <c r="O68" s="67">
        <v>315.43673725590168</v>
      </c>
      <c r="P68" s="66">
        <v>8.7177319451756066E-2</v>
      </c>
      <c r="Q68" s="67">
        <v>862.24820664419371</v>
      </c>
      <c r="S68">
        <v>47</v>
      </c>
    </row>
    <row r="69" spans="1:44" ht="14.55" customHeight="1" x14ac:dyDescent="0.25">
      <c r="A69" s="57">
        <v>4</v>
      </c>
      <c r="B69" s="58" t="s">
        <v>64</v>
      </c>
      <c r="C69" s="58" t="s">
        <v>66</v>
      </c>
      <c r="D69" s="66">
        <v>3.5183232444530095E-2</v>
      </c>
      <c r="E69" s="67">
        <v>150.08756483811595</v>
      </c>
      <c r="F69" s="66">
        <v>0.13402579513639107</v>
      </c>
      <c r="G69" s="67">
        <v>955.38854534853624</v>
      </c>
      <c r="H69" s="66">
        <v>4.4898417010269649E-2</v>
      </c>
      <c r="I69" s="67">
        <v>165.02851677373346</v>
      </c>
      <c r="J69" s="66">
        <v>1.8241517942936328E-2</v>
      </c>
      <c r="K69" s="67">
        <v>321.78739453426363</v>
      </c>
      <c r="L69" s="66">
        <v>4.4766580465345152E-2</v>
      </c>
      <c r="M69" s="67">
        <v>155.28391863858977</v>
      </c>
      <c r="N69" s="66">
        <v>3.0307299234373197E-2</v>
      </c>
      <c r="O69" s="67">
        <v>282.30493494295843</v>
      </c>
      <c r="P69" s="66">
        <v>8.7323797794015279E-2</v>
      </c>
      <c r="Q69" s="67">
        <v>863.62073036070433</v>
      </c>
      <c r="S69">
        <v>48</v>
      </c>
    </row>
    <row r="70" spans="1:44" ht="14.55" customHeight="1" x14ac:dyDescent="0.25">
      <c r="A70" s="57">
        <v>8</v>
      </c>
      <c r="B70" s="58" t="s">
        <v>67</v>
      </c>
      <c r="C70" s="58" t="s">
        <v>68</v>
      </c>
      <c r="D70" s="66">
        <v>3.0622965893065471E-2</v>
      </c>
      <c r="E70" s="67">
        <v>129.05424782148927</v>
      </c>
      <c r="F70" s="66">
        <v>0.13052513003599123</v>
      </c>
      <c r="G70" s="67">
        <v>933.0030753023367</v>
      </c>
      <c r="H70" s="66">
        <v>3.6955842191416975E-2</v>
      </c>
      <c r="I70" s="67">
        <v>140.01336319067855</v>
      </c>
      <c r="J70" s="66">
        <v>1.8552306406329301E-2</v>
      </c>
      <c r="K70" s="67">
        <v>327.03355007803782</v>
      </c>
      <c r="L70" s="66">
        <v>5.3272798654215907E-2</v>
      </c>
      <c r="M70" s="67">
        <v>178.5105887523406</v>
      </c>
      <c r="N70" s="66">
        <v>3.8298699032493465E-2</v>
      </c>
      <c r="O70" s="67">
        <v>346.3871482269268</v>
      </c>
      <c r="P70" s="66">
        <v>9.3622064301574298E-2</v>
      </c>
      <c r="Q70" s="67">
        <v>922.63144760929515</v>
      </c>
      <c r="S70">
        <v>49</v>
      </c>
    </row>
    <row r="71" spans="1:44" ht="14.55" customHeight="1" x14ac:dyDescent="0.25">
      <c r="A71" s="57">
        <v>9</v>
      </c>
      <c r="B71" s="58" t="s">
        <v>67</v>
      </c>
      <c r="C71" s="58" t="s">
        <v>68</v>
      </c>
      <c r="D71" s="66">
        <v>2.9605165918777238E-2</v>
      </c>
      <c r="E71" s="67">
        <v>124.35938990782152</v>
      </c>
      <c r="F71" s="66">
        <v>0.13225406332564787</v>
      </c>
      <c r="G71" s="67">
        <v>944.05916939492386</v>
      </c>
      <c r="H71" s="66">
        <v>3.6317232415882833E-2</v>
      </c>
      <c r="I71" s="67">
        <v>138.00182925508051</v>
      </c>
      <c r="J71" s="66">
        <v>1.8985007256914752E-2</v>
      </c>
      <c r="K71" s="67">
        <v>334.33731864102066</v>
      </c>
      <c r="L71" s="66">
        <v>5.1660024291774992E-2</v>
      </c>
      <c r="M71" s="67">
        <v>174.1076200506229</v>
      </c>
      <c r="N71" s="66">
        <v>3.1285932542984209E-2</v>
      </c>
      <c r="O71" s="67">
        <v>290.15426400595385</v>
      </c>
      <c r="P71" s="66">
        <v>8.0968381287899932E-2</v>
      </c>
      <c r="Q71" s="67">
        <v>804.06480056602834</v>
      </c>
      <c r="S71">
        <v>50</v>
      </c>
    </row>
    <row r="72" spans="1:44" ht="14.55" customHeight="1" x14ac:dyDescent="0.25">
      <c r="A72" s="57">
        <v>10</v>
      </c>
      <c r="B72" s="58" t="s">
        <v>67</v>
      </c>
      <c r="C72" s="58" t="s">
        <v>68</v>
      </c>
      <c r="D72" s="66">
        <v>3.2350099182767718E-2</v>
      </c>
      <c r="E72" s="67">
        <v>137.02073554794609</v>
      </c>
      <c r="F72" s="66">
        <v>0.12720526345319141</v>
      </c>
      <c r="G72" s="67">
        <v>911.77227066976616</v>
      </c>
      <c r="H72" s="66">
        <v>3.6462932412202241E-2</v>
      </c>
      <c r="I72" s="67">
        <v>138.46076745883335</v>
      </c>
      <c r="J72" s="66">
        <v>1.3853232983371225E-2</v>
      </c>
      <c r="K72" s="67">
        <v>247.69413343799198</v>
      </c>
      <c r="L72" s="66">
        <v>4.7056648811249047E-2</v>
      </c>
      <c r="M72" s="67">
        <v>161.53808775529114</v>
      </c>
      <c r="N72" s="66">
        <v>3.0018682574997638E-2</v>
      </c>
      <c r="O72" s="67">
        <v>279.98993276997936</v>
      </c>
      <c r="P72" s="66">
        <v>9.3933147627049032E-2</v>
      </c>
      <c r="Q72" s="67">
        <v>925.54585467491859</v>
      </c>
      <c r="S72">
        <v>51</v>
      </c>
    </row>
    <row r="73" spans="1:44" ht="14.55" customHeight="1" x14ac:dyDescent="0.25">
      <c r="A73" s="57">
        <v>8</v>
      </c>
      <c r="B73" s="58" t="s">
        <v>61</v>
      </c>
      <c r="C73" s="58" t="s">
        <v>69</v>
      </c>
      <c r="D73" s="59">
        <v>2.1879399447279856E-2</v>
      </c>
      <c r="E73" s="60">
        <v>88.716052892498737</v>
      </c>
      <c r="F73" s="61">
        <v>0.10955244723247234</v>
      </c>
      <c r="G73" s="61">
        <v>798.8570138211943</v>
      </c>
      <c r="H73" s="62">
        <v>3.350139915368347E-2</v>
      </c>
      <c r="I73" s="63">
        <v>129.13192676256415</v>
      </c>
      <c r="J73" s="62">
        <v>1.328966633094144E-2</v>
      </c>
      <c r="K73" s="63">
        <v>238.17620099363617</v>
      </c>
      <c r="L73" s="62">
        <v>4.9680515411631231E-2</v>
      </c>
      <c r="M73" s="63">
        <v>168.70293598127751</v>
      </c>
      <c r="N73" s="62">
        <v>2.6003099343106489E-2</v>
      </c>
      <c r="O73" s="63">
        <v>247.77642849364148</v>
      </c>
      <c r="P73" s="62">
        <v>8.4241731205208267E-2</v>
      </c>
      <c r="Q73" s="63">
        <v>834.74022468066551</v>
      </c>
      <c r="S73">
        <v>52</v>
      </c>
    </row>
    <row r="74" spans="1:44" ht="14.55" customHeight="1" x14ac:dyDescent="0.25">
      <c r="A74" s="57">
        <v>9</v>
      </c>
      <c r="B74" s="58" t="s">
        <v>61</v>
      </c>
      <c r="C74" s="58" t="s">
        <v>69</v>
      </c>
      <c r="D74" s="59">
        <v>2.2323366102731002E-2</v>
      </c>
      <c r="E74" s="60">
        <v>90.764606738765039</v>
      </c>
      <c r="F74" s="61">
        <v>0.11810013034987298</v>
      </c>
      <c r="G74" s="61">
        <v>853.53686632683571</v>
      </c>
      <c r="H74" s="62">
        <v>2.8314765951375546E-2</v>
      </c>
      <c r="I74" s="63">
        <v>112.79222826035254</v>
      </c>
      <c r="J74" s="62">
        <v>1.6556399581750168E-2</v>
      </c>
      <c r="K74" s="63">
        <v>293.33935239447078</v>
      </c>
      <c r="L74" s="62">
        <v>4.3926598890320738E-2</v>
      </c>
      <c r="M74" s="63">
        <v>152.9897434863544</v>
      </c>
      <c r="N74" s="62">
        <v>2.5075799366531943E-2</v>
      </c>
      <c r="O74" s="63">
        <v>240.33634626993776</v>
      </c>
      <c r="P74" s="62">
        <v>7.5804381418353661E-2</v>
      </c>
      <c r="Q74" s="63">
        <v>755.66636456283834</v>
      </c>
      <c r="S74">
        <v>53</v>
      </c>
    </row>
    <row r="75" spans="1:44" ht="14.55" customHeight="1" x14ac:dyDescent="0.25">
      <c r="A75" s="57">
        <v>10</v>
      </c>
      <c r="B75" s="58" t="s">
        <v>61</v>
      </c>
      <c r="C75" s="58" t="s">
        <v>69</v>
      </c>
      <c r="D75" s="59">
        <v>2.6216416004384267E-2</v>
      </c>
      <c r="E75" s="60">
        <v>108.72645871542932</v>
      </c>
      <c r="F75" s="61">
        <v>0.11472146376855857</v>
      </c>
      <c r="G75" s="61">
        <v>831.9245469522466</v>
      </c>
      <c r="H75" s="62">
        <v>3.2474399179627703E-2</v>
      </c>
      <c r="I75" s="63">
        <v>125.8967000828664</v>
      </c>
      <c r="J75" s="62">
        <v>1.5180266283180872E-2</v>
      </c>
      <c r="K75" s="63">
        <v>270.10382239166847</v>
      </c>
      <c r="L75" s="62">
        <v>4.8236198781451078E-2</v>
      </c>
      <c r="M75" s="63">
        <v>164.75914190196917</v>
      </c>
      <c r="N75" s="62">
        <v>2.5456232690254769E-2</v>
      </c>
      <c r="O75" s="63">
        <v>243.38876126912183</v>
      </c>
      <c r="P75" s="62">
        <v>7.9912281314579336E-2</v>
      </c>
      <c r="Q75" s="63">
        <v>794.16726046485292</v>
      </c>
      <c r="S75">
        <v>54</v>
      </c>
    </row>
    <row r="76" spans="1:44" ht="14.55" customHeight="1" x14ac:dyDescent="0.25">
      <c r="A76" s="57">
        <v>22</v>
      </c>
      <c r="B76" s="58" t="s">
        <v>59</v>
      </c>
      <c r="C76" s="58" t="s">
        <v>70</v>
      </c>
      <c r="D76" s="59">
        <v>3.1007993444947157E-2</v>
      </c>
      <c r="E76" s="60">
        <v>141.65807246328637</v>
      </c>
      <c r="F76" s="61">
        <v>0.12711620064842372</v>
      </c>
      <c r="G76" s="61">
        <v>861.36114438304844</v>
      </c>
      <c r="H76" s="62">
        <v>3.7349478530157E-2</v>
      </c>
      <c r="I76" s="63">
        <v>126.49513745971831</v>
      </c>
      <c r="J76" s="62">
        <v>1.756908292781514E-2</v>
      </c>
      <c r="K76" s="63">
        <v>282.70863900238174</v>
      </c>
      <c r="L76" s="62">
        <v>4.6055948798214723E-2</v>
      </c>
      <c r="M76" s="63">
        <v>130.00089106933146</v>
      </c>
      <c r="N76" s="62">
        <v>3.2352034041106648E-2</v>
      </c>
      <c r="O76" s="63">
        <v>265.45116641903013</v>
      </c>
      <c r="P76" s="62">
        <v>9.9654162624136303E-2</v>
      </c>
      <c r="Q76" s="63">
        <v>870.45436544721281</v>
      </c>
      <c r="R76" s="16"/>
      <c r="S76">
        <v>55</v>
      </c>
      <c r="T76" s="16"/>
      <c r="U76" s="17"/>
      <c r="V76" s="25"/>
      <c r="W76" s="26"/>
      <c r="X76" s="26"/>
      <c r="Y76" s="26"/>
      <c r="Z76" s="26"/>
      <c r="AA76" s="26"/>
      <c r="AB76" s="26"/>
      <c r="AL76" s="26"/>
      <c r="AM76" s="26"/>
      <c r="AN76" s="26"/>
      <c r="AO76" s="26"/>
      <c r="AP76" s="26"/>
      <c r="AQ76" s="26"/>
      <c r="AR76" s="26"/>
    </row>
    <row r="77" spans="1:44" ht="14.55" customHeight="1" x14ac:dyDescent="0.25">
      <c r="A77" s="57">
        <v>23</v>
      </c>
      <c r="B77" s="58" t="s">
        <v>59</v>
      </c>
      <c r="C77" s="58" t="s">
        <v>70</v>
      </c>
      <c r="D77" s="59">
        <v>3.4016359241684571E-2</v>
      </c>
      <c r="E77" s="60">
        <v>155.3354213784512</v>
      </c>
      <c r="F77" s="61">
        <v>0.12835663466100256</v>
      </c>
      <c r="G77" s="61">
        <v>869.1069477919923</v>
      </c>
      <c r="H77" s="62">
        <v>4.0090981838369635E-2</v>
      </c>
      <c r="I77" s="63">
        <v>135.14858089053075</v>
      </c>
      <c r="J77" s="62">
        <v>1.476906629356867E-2</v>
      </c>
      <c r="K77" s="63">
        <v>236.7639877719127</v>
      </c>
      <c r="L77" s="62">
        <v>5.6591544482326978E-2</v>
      </c>
      <c r="M77" s="63">
        <v>158.06958216011839</v>
      </c>
      <c r="N77" s="62">
        <v>3.7227246735668143E-2</v>
      </c>
      <c r="O77" s="63">
        <v>308.63608904654404</v>
      </c>
      <c r="P77" s="62">
        <v>0.10556454965710761</v>
      </c>
      <c r="Q77" s="63">
        <v>922.79419871791549</v>
      </c>
      <c r="R77" s="16"/>
      <c r="S77">
        <v>56</v>
      </c>
      <c r="T77" s="16"/>
      <c r="U77" s="17"/>
      <c r="V77" s="25"/>
      <c r="W77" s="26"/>
      <c r="X77" s="26"/>
      <c r="Y77" s="26"/>
      <c r="Z77" s="26"/>
      <c r="AA77" s="26"/>
      <c r="AB77" s="26"/>
      <c r="AL77" s="26"/>
      <c r="AM77" s="26"/>
      <c r="AN77" s="26"/>
      <c r="AO77" s="26"/>
      <c r="AP77" s="26"/>
      <c r="AQ77" s="26"/>
      <c r="AR77" s="26"/>
    </row>
    <row r="78" spans="1:44" ht="14.55" customHeight="1" x14ac:dyDescent="0.25">
      <c r="A78" s="57">
        <v>24</v>
      </c>
      <c r="B78" s="58" t="s">
        <v>59</v>
      </c>
      <c r="C78" s="58" t="s">
        <v>70</v>
      </c>
      <c r="D78" s="59">
        <v>3.1971563421355292E-2</v>
      </c>
      <c r="E78" s="60">
        <v>146.03903360933677</v>
      </c>
      <c r="F78" s="61">
        <v>0.1277464133780202</v>
      </c>
      <c r="G78" s="61">
        <v>865.29648500937901</v>
      </c>
      <c r="H78" s="62">
        <v>4.3516322824424455E-2</v>
      </c>
      <c r="I78" s="63">
        <v>145.95971927335788</v>
      </c>
      <c r="J78" s="62">
        <v>1.7752216218207949E-2</v>
      </c>
      <c r="K78" s="63">
        <v>285.71318548872568</v>
      </c>
      <c r="L78" s="62">
        <v>5.3368974789547642E-2</v>
      </c>
      <c r="M78" s="63">
        <v>149.48559851254316</v>
      </c>
      <c r="N78" s="62">
        <v>3.8059175899385692E-2</v>
      </c>
      <c r="O78" s="63">
        <v>316.00298140356995</v>
      </c>
      <c r="P78" s="62">
        <v>0.11985518677802873</v>
      </c>
      <c r="Q78" s="63">
        <v>1049.3251541519762</v>
      </c>
      <c r="R78" s="16"/>
      <c r="S78">
        <v>57</v>
      </c>
      <c r="T78" s="16"/>
      <c r="U78" s="17"/>
      <c r="V78" s="25"/>
      <c r="W78" s="26"/>
      <c r="X78" s="26"/>
      <c r="Y78" s="26"/>
      <c r="Z78" s="26"/>
      <c r="AA78" s="26"/>
      <c r="AB78" s="26"/>
      <c r="AL78" s="26"/>
      <c r="AM78" s="26"/>
      <c r="AN78" s="26"/>
      <c r="AO78" s="26"/>
      <c r="AP78" s="26"/>
      <c r="AQ78" s="26"/>
      <c r="AR78" s="26"/>
    </row>
    <row r="79" spans="1:44" ht="14.55" customHeight="1" x14ac:dyDescent="0.25">
      <c r="A79" s="57">
        <v>8</v>
      </c>
      <c r="B79" s="58" t="s">
        <v>37</v>
      </c>
      <c r="C79" s="58" t="s">
        <v>71</v>
      </c>
      <c r="D79" s="59">
        <v>3.0709294011862752E-2</v>
      </c>
      <c r="E79" s="60">
        <v>140.29997882991705</v>
      </c>
      <c r="F79" s="61">
        <v>0.12889121162031936</v>
      </c>
      <c r="G79" s="61">
        <v>872.44502359394107</v>
      </c>
      <c r="H79" s="62">
        <v>4.2981865964485111E-2</v>
      </c>
      <c r="I79" s="63">
        <v>144.2729137890766</v>
      </c>
      <c r="J79" s="62">
        <v>1.5909166264767311E-2</v>
      </c>
      <c r="K79" s="63">
        <v>255.47315761250985</v>
      </c>
      <c r="L79" s="62">
        <v>4.9845616814110053E-2</v>
      </c>
      <c r="M79" s="63">
        <v>140.09887792751456</v>
      </c>
      <c r="N79" s="62">
        <v>3.6356161630585707E-2</v>
      </c>
      <c r="O79" s="63">
        <v>300.9217183419708</v>
      </c>
      <c r="P79" s="62">
        <v>0.10228783486697231</v>
      </c>
      <c r="Q79" s="63">
        <v>893.77764912767748</v>
      </c>
      <c r="R79" s="68"/>
      <c r="S79">
        <v>58</v>
      </c>
      <c r="T79" s="69"/>
      <c r="V79" s="26"/>
      <c r="W79" s="26"/>
      <c r="X79" s="26"/>
      <c r="Y79" s="26"/>
      <c r="Z79" s="26"/>
      <c r="AA79" s="26"/>
      <c r="AB79" s="26"/>
      <c r="AL79" s="26"/>
      <c r="AM79" s="26"/>
      <c r="AN79" s="26"/>
      <c r="AO79" s="26"/>
      <c r="AP79" s="26"/>
      <c r="AQ79" s="26"/>
      <c r="AR79" s="26"/>
    </row>
    <row r="80" spans="1:44" ht="14.55" customHeight="1" x14ac:dyDescent="0.25">
      <c r="A80" s="57">
        <v>9</v>
      </c>
      <c r="B80" s="58" t="s">
        <v>37</v>
      </c>
      <c r="C80" s="58" t="s">
        <v>71</v>
      </c>
      <c r="D80" s="59">
        <v>3.4019276646428266E-2</v>
      </c>
      <c r="E80" s="60">
        <v>155.34868451032861</v>
      </c>
      <c r="F80" s="61">
        <v>0.12976685449959122</v>
      </c>
      <c r="G80" s="61">
        <v>877.9127596231657</v>
      </c>
      <c r="H80" s="62">
        <v>3.856185791473439E-2</v>
      </c>
      <c r="I80" s="63">
        <v>130.32203472998174</v>
      </c>
      <c r="J80" s="62">
        <v>1.4050049645065881E-2</v>
      </c>
      <c r="K80" s="63">
        <v>224.96375995897614</v>
      </c>
      <c r="L80" s="62">
        <v>5.0483965391334415E-2</v>
      </c>
      <c r="M80" s="63">
        <v>141.79964639527302</v>
      </c>
      <c r="N80" s="62">
        <v>3.8844979890704533E-2</v>
      </c>
      <c r="O80" s="63">
        <v>322.96078830334574</v>
      </c>
      <c r="P80" s="62">
        <v>0.10288991652877068</v>
      </c>
      <c r="Q80" s="63">
        <v>899.10942588992634</v>
      </c>
      <c r="R80" s="68"/>
      <c r="S80">
        <v>59</v>
      </c>
      <c r="T80" s="69"/>
      <c r="V80" s="26"/>
      <c r="W80" s="26"/>
      <c r="X80" s="26"/>
      <c r="Y80" s="26"/>
      <c r="Z80" s="26"/>
      <c r="AA80" s="26"/>
      <c r="AB80" s="26"/>
      <c r="AL80" s="26"/>
      <c r="AM80" s="26"/>
      <c r="AN80" s="26"/>
      <c r="AO80" s="26"/>
      <c r="AP80" s="26"/>
      <c r="AQ80" s="26"/>
      <c r="AR80" s="26"/>
    </row>
    <row r="81" spans="1:44" ht="14.55" customHeight="1" x14ac:dyDescent="0.25">
      <c r="A81" s="57">
        <v>10</v>
      </c>
      <c r="B81" s="58" t="s">
        <v>37</v>
      </c>
      <c r="C81" s="58" t="s">
        <v>71</v>
      </c>
      <c r="D81" s="59">
        <v>3.2716877187686524E-2</v>
      </c>
      <c r="E81" s="60">
        <v>149.4275755631609</v>
      </c>
      <c r="F81" s="61">
        <v>0.12230429691033348</v>
      </c>
      <c r="G81" s="61">
        <v>831.31193288694499</v>
      </c>
      <c r="H81" s="62">
        <v>3.8930141718990084E-2</v>
      </c>
      <c r="I81" s="63">
        <v>131.48450681518099</v>
      </c>
      <c r="J81" s="62">
        <v>1.6198706888338028E-2</v>
      </c>
      <c r="K81" s="63">
        <v>260.22421677123521</v>
      </c>
      <c r="L81" s="62">
        <v>4.9562498747945924E-2</v>
      </c>
      <c r="M81" s="63">
        <v>139.34454246556862</v>
      </c>
      <c r="N81" s="62">
        <v>3.8685395389091035E-2</v>
      </c>
      <c r="O81" s="63">
        <v>321.54781669689567</v>
      </c>
      <c r="P81" s="62">
        <v>0.10717260092622585</v>
      </c>
      <c r="Q81" s="63">
        <v>937.03353658607796</v>
      </c>
      <c r="R81" s="68"/>
      <c r="S81">
        <v>60</v>
      </c>
      <c r="T81" s="69"/>
      <c r="V81" s="26"/>
      <c r="W81" s="26"/>
      <c r="X81" s="26"/>
      <c r="Y81" s="26"/>
      <c r="Z81" s="26"/>
      <c r="AA81" s="26"/>
      <c r="AB81" s="26"/>
      <c r="AL81" s="26"/>
      <c r="AM81" s="26"/>
      <c r="AN81" s="26"/>
      <c r="AO81" s="26"/>
      <c r="AP81" s="26"/>
      <c r="AQ81" s="26"/>
      <c r="AR81" s="26"/>
    </row>
    <row r="82" spans="1:44" ht="14.55" customHeight="1" x14ac:dyDescent="0.25">
      <c r="A82" s="57">
        <v>8</v>
      </c>
      <c r="B82" s="58" t="s">
        <v>37</v>
      </c>
      <c r="C82" s="58" t="s">
        <v>72</v>
      </c>
      <c r="D82" s="59">
        <v>3.139686587351511E-2</v>
      </c>
      <c r="E82" s="60">
        <v>146.85778007305558</v>
      </c>
      <c r="F82" s="61">
        <v>0.13904005751258261</v>
      </c>
      <c r="G82" s="61">
        <v>965.50844232063014</v>
      </c>
      <c r="H82" s="62">
        <v>4.500430384919013E-2</v>
      </c>
      <c r="I82" s="63">
        <v>177.71274829139773</v>
      </c>
      <c r="J82" s="62">
        <v>1.9589926104242757E-2</v>
      </c>
      <c r="K82" s="63">
        <v>348.33961112893269</v>
      </c>
      <c r="L82" s="62">
        <v>4.9570106137503511E-2</v>
      </c>
      <c r="M82" s="63">
        <v>162.77967586971363</v>
      </c>
      <c r="N82" s="62">
        <v>3.5078101071827794E-2</v>
      </c>
      <c r="O82" s="63">
        <v>319.97573325800738</v>
      </c>
      <c r="P82" s="62">
        <v>9.9814142344767307E-2</v>
      </c>
      <c r="Q82" s="63">
        <v>1024.8803317083702</v>
      </c>
      <c r="R82" s="16"/>
      <c r="S82">
        <v>61</v>
      </c>
      <c r="T82" s="69"/>
      <c r="U82" s="17"/>
      <c r="V82" s="25"/>
      <c r="W82" s="26"/>
      <c r="X82" s="26"/>
      <c r="Y82" s="26"/>
      <c r="Z82" s="26"/>
      <c r="AA82" s="26"/>
      <c r="AB82" s="26"/>
      <c r="AL82" s="26"/>
      <c r="AM82" s="26"/>
      <c r="AN82" s="26"/>
      <c r="AO82" s="26"/>
      <c r="AP82" s="26"/>
      <c r="AQ82" s="26"/>
      <c r="AR82" s="26"/>
    </row>
    <row r="83" spans="1:44" ht="14.55" customHeight="1" x14ac:dyDescent="0.25">
      <c r="A83" s="57">
        <v>9</v>
      </c>
      <c r="B83" s="58" t="s">
        <v>37</v>
      </c>
      <c r="C83" s="58" t="s">
        <v>72</v>
      </c>
      <c r="D83" s="59">
        <v>3.6147749086831028E-2</v>
      </c>
      <c r="E83" s="60">
        <v>173.10411358576579</v>
      </c>
      <c r="F83" s="61">
        <v>0.14354464637375716</v>
      </c>
      <c r="G83" s="61">
        <v>996.8464013251546</v>
      </c>
      <c r="H83" s="62">
        <v>3.6523832410663669E-2</v>
      </c>
      <c r="I83" s="63">
        <v>147.16583205199828</v>
      </c>
      <c r="J83" s="62">
        <v>1.3038808003945343E-2</v>
      </c>
      <c r="K83" s="63">
        <v>230.30574338797319</v>
      </c>
      <c r="L83" s="62">
        <v>4.4085265552979147E-2</v>
      </c>
      <c r="M83" s="63">
        <v>145.78003786931939</v>
      </c>
      <c r="N83" s="62">
        <v>3.9450165670071639E-2</v>
      </c>
      <c r="O83" s="63">
        <v>358.24908468934558</v>
      </c>
      <c r="P83" s="62">
        <v>0.10418493070140041</v>
      </c>
      <c r="Q83" s="63">
        <v>1069.3532993388178</v>
      </c>
      <c r="R83" s="16"/>
      <c r="S83">
        <v>62</v>
      </c>
      <c r="T83" s="69"/>
      <c r="U83" s="17"/>
      <c r="V83" s="25"/>
      <c r="W83" s="26"/>
      <c r="X83" s="26"/>
      <c r="Y83" s="26"/>
      <c r="Z83" s="26"/>
      <c r="AA83" s="26"/>
      <c r="AB83" s="26"/>
      <c r="AL83" s="26"/>
      <c r="AM83" s="26"/>
      <c r="AN83" s="26"/>
      <c r="AO83" s="26"/>
      <c r="AP83" s="26"/>
      <c r="AQ83" s="26"/>
      <c r="AR83" s="26"/>
    </row>
    <row r="84" spans="1:44" ht="14.55" customHeight="1" x14ac:dyDescent="0.25">
      <c r="A84" s="57">
        <v>10</v>
      </c>
      <c r="B84" s="58" t="s">
        <v>37</v>
      </c>
      <c r="C84" s="58" t="s">
        <v>72</v>
      </c>
      <c r="D84" s="59">
        <v>3.3498965820411578E-2</v>
      </c>
      <c r="E84" s="60">
        <v>158.47184909057094</v>
      </c>
      <c r="F84" s="61">
        <v>0.13874712982828585</v>
      </c>
      <c r="G84" s="61">
        <v>963.47046087981187</v>
      </c>
      <c r="H84" s="62">
        <v>4.4135758440967315E-2</v>
      </c>
      <c r="I84" s="63">
        <v>174.58466127522314</v>
      </c>
      <c r="J84" s="62">
        <v>2.4258793063393916E-2</v>
      </c>
      <c r="K84" s="63">
        <v>432.41053190920064</v>
      </c>
      <c r="L84" s="62">
        <v>5.1211878807459539E-2</v>
      </c>
      <c r="M84" s="63">
        <v>167.86709218453441</v>
      </c>
      <c r="N84" s="62">
        <v>4.188171222021591E-2</v>
      </c>
      <c r="O84" s="63">
        <v>379.52987935890525</v>
      </c>
      <c r="P84" s="62">
        <v>9.5541084308192331E-2</v>
      </c>
      <c r="Q84" s="63">
        <v>981.39640532662713</v>
      </c>
      <c r="R84" s="16"/>
      <c r="S84">
        <v>63</v>
      </c>
      <c r="T84" s="69"/>
      <c r="U84" s="17"/>
      <c r="V84" s="25"/>
      <c r="W84" s="26"/>
      <c r="X84" s="26"/>
      <c r="Y84" s="26"/>
      <c r="Z84" s="26"/>
      <c r="AA84" s="26"/>
      <c r="AB84" s="26"/>
      <c r="AL84" s="26"/>
      <c r="AM84" s="26"/>
      <c r="AN84" s="26"/>
      <c r="AO84" s="26"/>
      <c r="AP84" s="26"/>
      <c r="AQ84" s="26"/>
      <c r="AR84" s="26"/>
    </row>
    <row r="85" spans="1:44" ht="11.25" customHeight="1" x14ac:dyDescent="0.25">
      <c r="A85" s="57">
        <v>14</v>
      </c>
      <c r="B85" s="58" t="s">
        <v>37</v>
      </c>
      <c r="C85" s="58" t="s">
        <v>73</v>
      </c>
      <c r="D85" s="59">
        <v>3.3330532491333269E-2</v>
      </c>
      <c r="E85" s="60">
        <v>161.9799593854583</v>
      </c>
      <c r="F85" s="61">
        <v>0.14080392543014392</v>
      </c>
      <c r="G85" s="61">
        <v>1010.517717485892</v>
      </c>
      <c r="H85" s="62">
        <v>4.2854379189516116E-2</v>
      </c>
      <c r="I85" s="63">
        <v>166.79375973292557</v>
      </c>
      <c r="J85" s="62">
        <v>1.680745698281531E-2</v>
      </c>
      <c r="K85" s="63">
        <v>292.64576200119603</v>
      </c>
      <c r="L85" s="62">
        <v>4.8269532113942366E-2</v>
      </c>
      <c r="M85" s="63">
        <v>130.88138877047837</v>
      </c>
      <c r="N85" s="62">
        <v>3.6647346555318434E-2</v>
      </c>
      <c r="O85" s="63">
        <v>310.1271762515816</v>
      </c>
      <c r="P85" s="62">
        <v>9.7922283378500036E-2</v>
      </c>
      <c r="Q85" s="63">
        <v>929.52778434698791</v>
      </c>
      <c r="R85" s="16"/>
      <c r="S85">
        <v>64</v>
      </c>
      <c r="T85" s="16"/>
      <c r="U85" s="17"/>
      <c r="V85" s="25"/>
      <c r="W85" s="26"/>
      <c r="X85" s="26"/>
      <c r="Y85" s="26"/>
      <c r="Z85" s="26"/>
      <c r="AA85" s="26"/>
      <c r="AB85" s="26"/>
      <c r="AL85" s="26"/>
      <c r="AM85" s="26"/>
      <c r="AN85" s="26"/>
      <c r="AO85" s="26"/>
      <c r="AP85" s="26"/>
      <c r="AQ85" s="26"/>
      <c r="AR85" s="26"/>
    </row>
    <row r="86" spans="1:44" ht="11.25" customHeight="1" x14ac:dyDescent="0.25">
      <c r="A86" s="57">
        <v>15</v>
      </c>
      <c r="B86" s="58" t="s">
        <v>37</v>
      </c>
      <c r="C86" s="58" t="s">
        <v>73</v>
      </c>
      <c r="D86" s="59">
        <v>3.8615632357820381E-2</v>
      </c>
      <c r="E86" s="60">
        <v>189.71217223327531</v>
      </c>
      <c r="F86" s="61">
        <v>0.15005753220639895</v>
      </c>
      <c r="G86" s="61">
        <v>1072.9973854406242</v>
      </c>
      <c r="H86" s="62">
        <v>4.3986362891639902E-2</v>
      </c>
      <c r="I86" s="63">
        <v>171.00005768560564</v>
      </c>
      <c r="J86" s="62">
        <v>1.6886240520964196E-2</v>
      </c>
      <c r="K86" s="63">
        <v>294.08035903753574</v>
      </c>
      <c r="L86" s="62">
        <v>5.2078974403494599E-2</v>
      </c>
      <c r="M86" s="63">
        <v>143.01622211011139</v>
      </c>
      <c r="N86" s="62">
        <v>4.0031067890768282E-2</v>
      </c>
      <c r="O86" s="63">
        <v>343.63064008712024</v>
      </c>
      <c r="P86" s="62">
        <v>0.10908909500880622</v>
      </c>
      <c r="Q86" s="63">
        <v>1040.1061811720651</v>
      </c>
      <c r="R86" s="16"/>
      <c r="S86">
        <v>65</v>
      </c>
      <c r="T86" s="16"/>
      <c r="U86" s="17"/>
      <c r="V86" s="25"/>
      <c r="W86" s="26"/>
      <c r="X86" s="26"/>
      <c r="Y86" s="26"/>
      <c r="Z86" s="26"/>
      <c r="AA86" s="26"/>
      <c r="AB86" s="26"/>
      <c r="AL86" s="26"/>
      <c r="AM86" s="26"/>
      <c r="AN86" s="26"/>
      <c r="AO86" s="26"/>
      <c r="AP86" s="26"/>
      <c r="AQ86" s="26"/>
      <c r="AR86" s="26"/>
    </row>
    <row r="87" spans="1:44" ht="11.25" customHeight="1" x14ac:dyDescent="0.25">
      <c r="A87" s="57">
        <v>16</v>
      </c>
      <c r="B87" s="58" t="s">
        <v>37</v>
      </c>
      <c r="C87" s="58" t="s">
        <v>73</v>
      </c>
      <c r="D87" s="59">
        <v>3.3847449144941491E-2</v>
      </c>
      <c r="E87" s="60">
        <v>164.69262286317263</v>
      </c>
      <c r="F87" s="61">
        <v>0.13220582999353295</v>
      </c>
      <c r="G87" s="61">
        <v>952.45483305212156</v>
      </c>
      <c r="H87" s="62">
        <v>3.9144799011119141E-2</v>
      </c>
      <c r="I87" s="63">
        <v>153.0085210907518</v>
      </c>
      <c r="J87" s="62">
        <v>1.6559816248330507E-2</v>
      </c>
      <c r="K87" s="63">
        <v>288.13629931241826</v>
      </c>
      <c r="L87" s="62">
        <v>4.9397665418776666E-2</v>
      </c>
      <c r="M87" s="63">
        <v>134.47534694804622</v>
      </c>
      <c r="N87" s="62">
        <v>3.7746006993270735E-2</v>
      </c>
      <c r="O87" s="63">
        <v>321.00696896887592</v>
      </c>
      <c r="P87" s="62">
        <v>0.10771965599862413</v>
      </c>
      <c r="Q87" s="63">
        <v>1026.5467856083869</v>
      </c>
      <c r="R87" s="16"/>
      <c r="S87">
        <v>66</v>
      </c>
      <c r="T87" s="16"/>
      <c r="U87" s="17"/>
      <c r="V87" s="25"/>
      <c r="W87" s="26"/>
      <c r="X87" s="26"/>
      <c r="Y87" s="26"/>
      <c r="Z87" s="26"/>
      <c r="AA87" s="26"/>
      <c r="AB87" s="26"/>
      <c r="AL87" s="26"/>
      <c r="AM87" s="26"/>
      <c r="AN87" s="26"/>
      <c r="AO87" s="26"/>
      <c r="AP87" s="26"/>
      <c r="AQ87" s="26"/>
      <c r="AR87" s="26"/>
    </row>
    <row r="88" spans="1:44" ht="11.25" customHeight="1" x14ac:dyDescent="0.25">
      <c r="A88" s="57">
        <v>15</v>
      </c>
      <c r="B88" s="58" t="s">
        <v>37</v>
      </c>
      <c r="C88" s="58" t="s">
        <v>74</v>
      </c>
      <c r="D88" s="59"/>
      <c r="E88" s="60"/>
      <c r="F88" s="61">
        <v>0.13593461323266939</v>
      </c>
      <c r="G88" s="61">
        <v>912.38693052415795</v>
      </c>
      <c r="H88" s="62"/>
      <c r="I88" s="63"/>
      <c r="J88" s="62"/>
      <c r="K88" s="63"/>
      <c r="L88" s="62"/>
      <c r="M88" s="63"/>
      <c r="N88" s="62"/>
      <c r="O88" s="63"/>
      <c r="P88" s="62">
        <v>9.9246964159477438E-2</v>
      </c>
      <c r="Q88" s="63">
        <v>1012.7672339698548</v>
      </c>
      <c r="R88" s="16"/>
      <c r="S88">
        <v>67</v>
      </c>
      <c r="T88" s="16" t="s">
        <v>75</v>
      </c>
      <c r="U88" s="17"/>
      <c r="V88" s="25"/>
      <c r="W88" s="26"/>
      <c r="X88" s="26"/>
      <c r="Y88" s="26"/>
      <c r="Z88" s="26"/>
      <c r="AA88" s="26"/>
      <c r="AB88" s="26"/>
      <c r="AL88" s="26"/>
      <c r="AM88" s="26"/>
      <c r="AN88" s="26"/>
      <c r="AO88" s="26"/>
      <c r="AP88" s="26"/>
      <c r="AQ88" s="26"/>
      <c r="AR88" s="26"/>
    </row>
    <row r="89" spans="1:44" ht="11.25" customHeight="1" x14ac:dyDescent="0.25">
      <c r="A89" s="57">
        <v>16</v>
      </c>
      <c r="B89" s="58" t="s">
        <v>37</v>
      </c>
      <c r="C89" s="58" t="s">
        <v>74</v>
      </c>
      <c r="D89" s="59"/>
      <c r="E89" s="60"/>
      <c r="F89" s="61">
        <v>0.14043906311887744</v>
      </c>
      <c r="G89" s="61">
        <v>940.22610084891289</v>
      </c>
      <c r="H89" s="62"/>
      <c r="I89" s="63"/>
      <c r="J89" s="62"/>
      <c r="K89" s="63"/>
      <c r="L89" s="62"/>
      <c r="M89" s="63"/>
      <c r="N89" s="62"/>
      <c r="O89" s="63"/>
      <c r="P89" s="62">
        <v>9.9340047490459354E-2</v>
      </c>
      <c r="Q89" s="63">
        <v>1013.6981348801989</v>
      </c>
      <c r="R89" s="16"/>
      <c r="S89">
        <v>68</v>
      </c>
      <c r="T89" s="16" t="s">
        <v>75</v>
      </c>
      <c r="U89" s="17"/>
      <c r="V89" s="25"/>
      <c r="W89" s="26"/>
      <c r="X89" s="26"/>
      <c r="Y89" s="26"/>
      <c r="Z89" s="26"/>
      <c r="AA89" s="26"/>
      <c r="AB89" s="26"/>
      <c r="AL89" s="26"/>
      <c r="AM89" s="26"/>
      <c r="AN89" s="26"/>
      <c r="AO89" s="26"/>
      <c r="AP89" s="26"/>
      <c r="AQ89" s="26"/>
      <c r="AR89" s="26"/>
    </row>
    <row r="90" spans="1:44" ht="11.25" customHeight="1" x14ac:dyDescent="0.25">
      <c r="A90" s="57">
        <v>17</v>
      </c>
      <c r="B90" s="58" t="s">
        <v>37</v>
      </c>
      <c r="C90" s="58" t="s">
        <v>74</v>
      </c>
      <c r="D90" s="59"/>
      <c r="E90" s="60"/>
      <c r="F90" s="61">
        <v>0.13766659652224916</v>
      </c>
      <c r="G90" s="61">
        <v>923.0914711424025</v>
      </c>
      <c r="H90" s="62"/>
      <c r="I90" s="63"/>
      <c r="J90" s="62"/>
      <c r="K90" s="63"/>
      <c r="L90" s="62"/>
      <c r="M90" s="63"/>
      <c r="N90" s="62"/>
      <c r="O90" s="63"/>
      <c r="P90" s="62">
        <v>0.10235249741435845</v>
      </c>
      <c r="Q90" s="63">
        <v>1043.8234864127296</v>
      </c>
      <c r="R90" s="16"/>
      <c r="S90">
        <v>69</v>
      </c>
      <c r="T90" s="16" t="s">
        <v>75</v>
      </c>
      <c r="U90" s="17"/>
      <c r="V90" s="26"/>
      <c r="W90" s="26"/>
      <c r="X90" s="26"/>
      <c r="Y90" s="26"/>
      <c r="Z90" s="26"/>
      <c r="AA90" s="26"/>
      <c r="AB90" s="26"/>
      <c r="AL90" s="26"/>
      <c r="AM90" s="26"/>
      <c r="AN90" s="26"/>
      <c r="AO90" s="26"/>
      <c r="AP90" s="26"/>
      <c r="AQ90" s="26"/>
      <c r="AR90" s="26"/>
    </row>
    <row r="91" spans="1:44" ht="11.25" customHeight="1" x14ac:dyDescent="0.25">
      <c r="A91" s="57">
        <v>13</v>
      </c>
      <c r="B91" s="58" t="s">
        <v>37</v>
      </c>
      <c r="C91" s="58" t="s">
        <v>76</v>
      </c>
      <c r="D91" s="59">
        <v>2.8977849267957927E-2</v>
      </c>
      <c r="E91" s="60">
        <v>152.01293329045336</v>
      </c>
      <c r="F91" s="61">
        <v>0.12926136340124983</v>
      </c>
      <c r="G91" s="61">
        <v>930.31146308049051</v>
      </c>
      <c r="H91" s="62">
        <v>4.4168798884202248E-2</v>
      </c>
      <c r="I91" s="63">
        <v>146.06078459619533</v>
      </c>
      <c r="J91" s="62">
        <v>1.8539316646754622E-2</v>
      </c>
      <c r="K91" s="63">
        <v>305.49779516403191</v>
      </c>
      <c r="L91" s="62">
        <v>5.2647348221585608E-2</v>
      </c>
      <c r="M91" s="63">
        <v>155.38129547623134</v>
      </c>
      <c r="N91" s="62">
        <v>3.6980215732467778E-2</v>
      </c>
      <c r="O91" s="63">
        <v>308.90019719985133</v>
      </c>
      <c r="P91" s="62">
        <v>9.8162647520202956E-2</v>
      </c>
      <c r="Q91" s="63">
        <v>966.48309689870791</v>
      </c>
      <c r="R91" s="16"/>
      <c r="S91">
        <v>70</v>
      </c>
      <c r="T91" s="16"/>
      <c r="U91" s="17"/>
      <c r="V91" s="25"/>
      <c r="W91" s="26"/>
      <c r="X91" s="26"/>
      <c r="Y91" s="26"/>
      <c r="Z91" s="26"/>
      <c r="AA91" s="26"/>
      <c r="AB91" s="26"/>
      <c r="AL91" s="26"/>
      <c r="AM91" s="26"/>
      <c r="AN91" s="26"/>
      <c r="AO91" s="26"/>
      <c r="AP91" s="26"/>
      <c r="AQ91" s="26"/>
      <c r="AR91" s="26"/>
    </row>
    <row r="92" spans="1:44" ht="11.25" customHeight="1" x14ac:dyDescent="0.25">
      <c r="A92" s="57">
        <v>14</v>
      </c>
      <c r="B92" s="58" t="s">
        <v>37</v>
      </c>
      <c r="C92" s="58" t="s">
        <v>76</v>
      </c>
      <c r="D92" s="59">
        <v>2.8972432601428129E-2</v>
      </c>
      <c r="E92" s="60">
        <v>151.98501436618133</v>
      </c>
      <c r="F92" s="61">
        <v>0.13244752998742715</v>
      </c>
      <c r="G92" s="61">
        <v>950.66721006348803</v>
      </c>
      <c r="H92" s="62">
        <v>4.5300098855623111E-2</v>
      </c>
      <c r="I92" s="63">
        <v>149.82466214311617</v>
      </c>
      <c r="J92" s="62">
        <v>1.6736782910526628E-2</v>
      </c>
      <c r="K92" s="63">
        <v>273.99937238814096</v>
      </c>
      <c r="L92" s="62">
        <v>5.043128205933204E-2</v>
      </c>
      <c r="M92" s="63">
        <v>148.80063184628492</v>
      </c>
      <c r="N92" s="62">
        <v>3.6183599085925389E-2</v>
      </c>
      <c r="O92" s="63">
        <v>302.05577104081254</v>
      </c>
      <c r="P92" s="62">
        <v>9.9460830820741336E-2</v>
      </c>
      <c r="Q92" s="63">
        <v>979.15292766571724</v>
      </c>
      <c r="R92" s="16"/>
      <c r="S92">
        <v>71</v>
      </c>
      <c r="T92" s="16"/>
      <c r="U92" s="17"/>
      <c r="V92" s="25"/>
      <c r="W92" s="26"/>
      <c r="X92" s="26"/>
      <c r="Y92" s="26"/>
      <c r="Z92" s="26"/>
      <c r="AA92" s="26"/>
      <c r="AB92" s="26"/>
      <c r="AL92" s="26"/>
      <c r="AM92" s="26"/>
      <c r="AN92" s="26"/>
      <c r="AO92" s="26"/>
      <c r="AP92" s="26"/>
      <c r="AQ92" s="26"/>
      <c r="AR92" s="26"/>
    </row>
    <row r="93" spans="1:44" ht="11.25" customHeight="1" x14ac:dyDescent="0.25">
      <c r="A93" s="57">
        <v>15</v>
      </c>
      <c r="B93" s="58" t="s">
        <v>37</v>
      </c>
      <c r="C93" s="58" t="s">
        <v>76</v>
      </c>
      <c r="D93" s="59">
        <v>3.1465232538454693E-2</v>
      </c>
      <c r="E93" s="60">
        <v>164.83280375230547</v>
      </c>
      <c r="F93" s="61">
        <v>0.13429986907788799</v>
      </c>
      <c r="G93" s="61">
        <v>962.50088554819899</v>
      </c>
      <c r="H93" s="62">
        <v>4.4869926395902072E-2</v>
      </c>
      <c r="I93" s="63">
        <v>148.39347564661443</v>
      </c>
      <c r="J93" s="62">
        <v>1.836218567474603E-2</v>
      </c>
      <c r="K93" s="63">
        <v>302.40281071846096</v>
      </c>
      <c r="L93" s="62">
        <v>5.2507279201607332E-2</v>
      </c>
      <c r="M93" s="63">
        <v>154.96538163706543</v>
      </c>
      <c r="N93" s="62">
        <v>3.8070182371599634E-2</v>
      </c>
      <c r="O93" s="63">
        <v>318.26431475903348</v>
      </c>
      <c r="P93" s="62">
        <v>0.10159019743361561</v>
      </c>
      <c r="Q93" s="63">
        <v>999.93378595690524</v>
      </c>
      <c r="R93" s="16"/>
      <c r="S93">
        <v>72</v>
      </c>
      <c r="T93" s="16"/>
      <c r="U93" s="17"/>
      <c r="V93" s="25"/>
      <c r="W93" s="26"/>
      <c r="X93" s="26"/>
      <c r="Y93" s="26"/>
      <c r="Z93" s="26"/>
      <c r="AA93" s="26"/>
      <c r="AB93" s="26"/>
      <c r="AL93" s="26"/>
      <c r="AM93" s="26"/>
      <c r="AN93" s="26"/>
      <c r="AO93" s="26"/>
      <c r="AP93" s="26"/>
      <c r="AQ93" s="26"/>
      <c r="AR93" s="26"/>
    </row>
    <row r="94" spans="1:44" ht="11.25" customHeight="1" x14ac:dyDescent="0.25">
      <c r="A94" s="57">
        <v>8</v>
      </c>
      <c r="B94" s="58" t="s">
        <v>37</v>
      </c>
      <c r="C94" s="58" t="s">
        <v>77</v>
      </c>
      <c r="D94" s="59">
        <v>2.8331732617613535E-2</v>
      </c>
      <c r="E94" s="60">
        <v>162.01606170867777</v>
      </c>
      <c r="F94" s="61">
        <v>0.11787499702222698</v>
      </c>
      <c r="G94" s="61">
        <v>966.78631681576064</v>
      </c>
      <c r="H94" s="62">
        <v>4.1160932293520802E-2</v>
      </c>
      <c r="I94" s="63">
        <v>152.83640947899207</v>
      </c>
      <c r="J94" s="62">
        <v>1.6579532914499089E-2</v>
      </c>
      <c r="K94" s="63">
        <v>329.74666510057438</v>
      </c>
      <c r="L94" s="62">
        <v>4.5380598853589624E-2</v>
      </c>
      <c r="M94" s="63">
        <v>158.06894292132421</v>
      </c>
      <c r="N94" s="62">
        <v>3.2626882509108862E-2</v>
      </c>
      <c r="O94" s="63">
        <v>316.95904498421163</v>
      </c>
      <c r="P94" s="62">
        <v>8.7226581129804526E-2</v>
      </c>
      <c r="Q94" s="63">
        <v>965.89274179183576</v>
      </c>
      <c r="R94" s="16"/>
      <c r="S94">
        <v>73</v>
      </c>
      <c r="T94" s="16"/>
      <c r="U94" s="17"/>
      <c r="V94" s="25"/>
      <c r="W94" s="26"/>
      <c r="X94" s="26"/>
      <c r="Y94" s="26"/>
      <c r="Z94" s="26"/>
      <c r="AA94" s="26"/>
      <c r="AB94" s="26"/>
      <c r="AL94" s="26"/>
      <c r="AM94" s="26"/>
      <c r="AN94" s="26"/>
      <c r="AO94" s="26"/>
      <c r="AP94" s="26"/>
      <c r="AQ94" s="26"/>
      <c r="AR94" s="26"/>
    </row>
    <row r="95" spans="1:44" ht="11.25" customHeight="1" x14ac:dyDescent="0.25">
      <c r="A95" s="57">
        <v>9</v>
      </c>
      <c r="B95" s="58" t="s">
        <v>37</v>
      </c>
      <c r="C95" s="58" t="s">
        <v>77</v>
      </c>
      <c r="D95" s="59">
        <v>2.8074132624121059E-2</v>
      </c>
      <c r="E95" s="60">
        <v>160.58977065979428</v>
      </c>
      <c r="F95" s="61">
        <v>0.12146506359820099</v>
      </c>
      <c r="G95" s="61">
        <v>992.68480368207599</v>
      </c>
      <c r="H95" s="62">
        <v>4.1488330999957114E-2</v>
      </c>
      <c r="I95" s="63">
        <v>154.0194152360227</v>
      </c>
      <c r="J95" s="62">
        <v>1.6224232375644985E-2</v>
      </c>
      <c r="K95" s="63">
        <v>323.07018574914264</v>
      </c>
      <c r="L95" s="62">
        <v>4.6592148043379432E-2</v>
      </c>
      <c r="M95" s="63">
        <v>162.07198989416986</v>
      </c>
      <c r="N95" s="62">
        <v>3.5325042100662278E-2</v>
      </c>
      <c r="O95" s="63">
        <v>343.09304291184293</v>
      </c>
      <c r="P95" s="62">
        <v>9.2459425472547721E-2</v>
      </c>
      <c r="Q95" s="63">
        <v>1022.2973126052217</v>
      </c>
      <c r="R95" s="16"/>
      <c r="S95">
        <v>74</v>
      </c>
      <c r="T95" s="16"/>
      <c r="U95" s="17"/>
      <c r="V95" s="26"/>
      <c r="W95" s="26"/>
      <c r="X95" s="26"/>
      <c r="Y95" s="26"/>
      <c r="Z95" s="26"/>
      <c r="AA95" s="26"/>
      <c r="AB95" s="26"/>
      <c r="AL95" s="26"/>
      <c r="AM95" s="26"/>
      <c r="AN95" s="26"/>
      <c r="AO95" s="26"/>
      <c r="AP95" s="26"/>
      <c r="AQ95" s="26"/>
      <c r="AR95" s="26"/>
    </row>
    <row r="96" spans="1:44" ht="11.25" customHeight="1" x14ac:dyDescent="0.25">
      <c r="A96" s="57">
        <v>10</v>
      </c>
      <c r="B96" s="58" t="s">
        <v>37</v>
      </c>
      <c r="C96" s="58" t="s">
        <v>77</v>
      </c>
      <c r="D96" s="59">
        <v>3.0583999227383182E-2</v>
      </c>
      <c r="E96" s="60">
        <v>174.48590810738909</v>
      </c>
      <c r="F96" s="61">
        <v>0.1218504969217974</v>
      </c>
      <c r="G96" s="61">
        <v>995.4651871822814</v>
      </c>
      <c r="H96" s="62">
        <v>4.2528498925639854E-2</v>
      </c>
      <c r="I96" s="63">
        <v>157.77783770016259</v>
      </c>
      <c r="J96" s="62">
        <v>1.6266599589071132E-2</v>
      </c>
      <c r="K96" s="63">
        <v>323.86632294209636</v>
      </c>
      <c r="L96" s="62">
        <v>4.6108349439695606E-2</v>
      </c>
      <c r="M96" s="63">
        <v>160.47351789352874</v>
      </c>
      <c r="N96" s="62">
        <v>3.4805232454079162E-2</v>
      </c>
      <c r="O96" s="63">
        <v>338.05868872651905</v>
      </c>
      <c r="P96" s="62">
        <v>9.5559564252628862E-2</v>
      </c>
      <c r="Q96" s="63">
        <v>1055.7094910365065</v>
      </c>
      <c r="R96" s="16"/>
      <c r="S96">
        <v>75</v>
      </c>
      <c r="T96" s="16"/>
      <c r="U96" s="17"/>
      <c r="V96" s="26"/>
      <c r="W96" s="26"/>
      <c r="X96" s="26"/>
      <c r="Y96" s="26"/>
      <c r="Z96" s="26"/>
      <c r="AA96" s="26"/>
      <c r="AB96" s="26"/>
      <c r="AL96" s="26"/>
      <c r="AM96" s="26"/>
      <c r="AN96" s="26"/>
      <c r="AO96" s="26"/>
      <c r="AP96" s="26"/>
      <c r="AQ96" s="26"/>
      <c r="AR96" s="26"/>
    </row>
    <row r="97" spans="1:44" ht="11.25" customHeight="1" x14ac:dyDescent="0.25">
      <c r="A97" s="27">
        <v>13</v>
      </c>
      <c r="B97" s="28" t="s">
        <v>37</v>
      </c>
      <c r="C97" s="28" t="s">
        <v>34</v>
      </c>
      <c r="D97" s="29"/>
      <c r="E97" s="30"/>
      <c r="F97" s="31">
        <v>0.1292750967342364</v>
      </c>
      <c r="G97" s="31">
        <v>856.06564420589041</v>
      </c>
      <c r="H97" s="32"/>
      <c r="I97" s="33"/>
      <c r="J97" s="32"/>
      <c r="K97" s="33"/>
      <c r="L97" s="32"/>
      <c r="M97" s="33"/>
      <c r="N97" s="32"/>
      <c r="O97" s="33"/>
      <c r="P97" s="32">
        <v>9.8394864181003405E-2</v>
      </c>
      <c r="Q97" s="33">
        <v>933.24194164959931</v>
      </c>
      <c r="R97" s="16"/>
      <c r="S97">
        <v>76</v>
      </c>
      <c r="T97" s="16"/>
      <c r="U97" s="17"/>
      <c r="V97" s="25"/>
      <c r="W97" s="26"/>
      <c r="X97" s="26"/>
      <c r="Y97" s="26"/>
      <c r="Z97" s="26"/>
      <c r="AA97" s="26"/>
      <c r="AB97" s="26"/>
      <c r="AL97" s="26"/>
      <c r="AM97" s="26"/>
      <c r="AN97" s="26"/>
      <c r="AO97" s="26"/>
      <c r="AP97" s="26"/>
      <c r="AQ97" s="26"/>
      <c r="AR97" s="26"/>
    </row>
    <row r="98" spans="1:44" ht="11.25" customHeight="1" x14ac:dyDescent="0.25">
      <c r="A98" s="27">
        <v>14</v>
      </c>
      <c r="B98" s="28" t="s">
        <v>37</v>
      </c>
      <c r="C98" s="28" t="s">
        <v>34</v>
      </c>
      <c r="D98" s="29"/>
      <c r="E98" s="30"/>
      <c r="F98" s="31">
        <v>0.13505919658811749</v>
      </c>
      <c r="G98" s="31">
        <v>890.34379628207068</v>
      </c>
      <c r="H98" s="32"/>
      <c r="I98" s="33"/>
      <c r="J98" s="32"/>
      <c r="K98" s="33"/>
      <c r="L98" s="32"/>
      <c r="M98" s="33"/>
      <c r="N98" s="32"/>
      <c r="O98" s="33"/>
      <c r="P98" s="32">
        <v>9.9203230827248801E-2</v>
      </c>
      <c r="Q98" s="33">
        <v>940.6795275032739</v>
      </c>
      <c r="R98" s="16"/>
      <c r="S98">
        <v>77</v>
      </c>
      <c r="T98" s="16"/>
      <c r="U98" s="17"/>
      <c r="V98" s="25"/>
      <c r="W98" s="26"/>
      <c r="X98" s="26"/>
      <c r="Y98" s="26"/>
      <c r="Z98" s="26"/>
      <c r="AA98" s="26"/>
      <c r="AB98" s="26"/>
      <c r="AL98" s="26"/>
      <c r="AM98" s="26"/>
      <c r="AN98" s="26"/>
      <c r="AO98" s="26"/>
      <c r="AP98" s="26"/>
      <c r="AQ98" s="26"/>
      <c r="AR98" s="26"/>
    </row>
    <row r="99" spans="1:44" ht="11.25" customHeight="1" x14ac:dyDescent="0.25">
      <c r="A99" s="27">
        <v>15</v>
      </c>
      <c r="B99" s="28" t="s">
        <v>37</v>
      </c>
      <c r="C99" s="28" t="s">
        <v>34</v>
      </c>
      <c r="D99" s="29"/>
      <c r="E99" s="30"/>
      <c r="F99" s="31">
        <v>0.13771899652092545</v>
      </c>
      <c r="G99" s="31">
        <v>906.10585035350732</v>
      </c>
      <c r="H99" s="32"/>
      <c r="I99" s="33"/>
      <c r="J99" s="32"/>
      <c r="K99" s="33"/>
      <c r="L99" s="32"/>
      <c r="M99" s="33"/>
      <c r="N99" s="32"/>
      <c r="O99" s="33"/>
      <c r="P99" s="32">
        <v>0.10188108075960078</v>
      </c>
      <c r="Q99" s="33">
        <v>965.31700846779006</v>
      </c>
      <c r="R99" s="16"/>
      <c r="S99">
        <v>78</v>
      </c>
      <c r="T99" s="16"/>
      <c r="U99" s="17"/>
      <c r="V99" s="25"/>
      <c r="W99" s="26"/>
      <c r="X99" s="26"/>
      <c r="Y99" s="26"/>
      <c r="Z99" s="26"/>
      <c r="AA99" s="26"/>
      <c r="AB99" s="26"/>
      <c r="AL99" s="26"/>
      <c r="AM99" s="26"/>
      <c r="AN99" s="26"/>
      <c r="AO99" s="26"/>
      <c r="AP99" s="26"/>
      <c r="AQ99" s="26"/>
      <c r="AR99" s="26"/>
    </row>
    <row r="100" spans="1:44" x14ac:dyDescent="0.25">
      <c r="A100" s="27">
        <v>4</v>
      </c>
      <c r="B100" s="28" t="s">
        <v>59</v>
      </c>
      <c r="C100" s="28" t="s">
        <v>156</v>
      </c>
      <c r="D100" s="29">
        <v>2.9128232597492268E-2</v>
      </c>
      <c r="E100" s="30">
        <v>153.30345222822203</v>
      </c>
      <c r="F100" s="31">
        <v>0.13592549656623304</v>
      </c>
      <c r="G100" s="31">
        <v>964.93167752675424</v>
      </c>
      <c r="H100" s="32">
        <v>4.4333848880032778E-2</v>
      </c>
      <c r="I100" s="33">
        <v>150.16947639645215</v>
      </c>
      <c r="J100" s="32">
        <v>1.8294463033119639E-2</v>
      </c>
      <c r="K100" s="33">
        <v>316.4536007025315</v>
      </c>
      <c r="L100" s="32">
        <v>5.1973623687035751E-2</v>
      </c>
      <c r="M100" s="33">
        <v>157.01132309540594</v>
      </c>
      <c r="N100" s="32">
        <v>3.6426311597988995E-2</v>
      </c>
      <c r="O100" s="33">
        <v>290.16172045657527</v>
      </c>
      <c r="P100" s="32">
        <v>0.10630541812963756</v>
      </c>
      <c r="Q100" s="33">
        <v>1029.3651668590016</v>
      </c>
      <c r="R100" s="5"/>
      <c r="S100">
        <v>79</v>
      </c>
      <c r="T100" s="5"/>
    </row>
    <row r="101" spans="1:44" x14ac:dyDescent="0.25">
      <c r="A101" s="27">
        <v>5</v>
      </c>
      <c r="B101" s="28" t="s">
        <v>59</v>
      </c>
      <c r="C101" s="28" t="s">
        <v>156</v>
      </c>
      <c r="D101" s="29">
        <v>3.0570315894395503E-2</v>
      </c>
      <c r="E101" s="30">
        <v>160.49203578872169</v>
      </c>
      <c r="F101" s="31">
        <v>0.141181597969888</v>
      </c>
      <c r="G101" s="31">
        <v>997.46702423032207</v>
      </c>
      <c r="H101" s="32">
        <v>5.0577335933312748E-2</v>
      </c>
      <c r="I101" s="33">
        <v>170.24730082680813</v>
      </c>
      <c r="J101" s="32">
        <v>2.1088933298094512E-2</v>
      </c>
      <c r="K101" s="33">
        <v>363.35093303467301</v>
      </c>
      <c r="L101" s="32">
        <v>5.5124761352529389E-2</v>
      </c>
      <c r="M101" s="33">
        <v>166.22385404572327</v>
      </c>
      <c r="N101" s="32">
        <v>3.8747421073225166E-2</v>
      </c>
      <c r="O101" s="33">
        <v>309.57688063528605</v>
      </c>
      <c r="P101" s="32">
        <v>0.10360194199739414</v>
      </c>
      <c r="Q101" s="33">
        <v>1003.9543004727274</v>
      </c>
      <c r="R101" s="5"/>
      <c r="S101">
        <v>80</v>
      </c>
      <c r="T101" s="5"/>
    </row>
    <row r="102" spans="1:44" x14ac:dyDescent="0.25">
      <c r="A102" s="27">
        <v>6</v>
      </c>
      <c r="B102" s="28" t="s">
        <v>59</v>
      </c>
      <c r="C102" s="28" t="s">
        <v>156</v>
      </c>
      <c r="D102" s="29">
        <v>3.0011299241850784E-2</v>
      </c>
      <c r="E102" s="30">
        <v>157.70547442671563</v>
      </c>
      <c r="F102" s="31">
        <v>0.1334030466299555</v>
      </c>
      <c r="G102" s="31">
        <v>949.31658889709649</v>
      </c>
      <c r="H102" s="32">
        <v>4.5735345818200039E-2</v>
      </c>
      <c r="I102" s="33">
        <v>154.67668984953667</v>
      </c>
      <c r="J102" s="32">
        <v>1.8337552563182421E-2</v>
      </c>
      <c r="K102" s="33">
        <v>317.17685978453034</v>
      </c>
      <c r="L102" s="32">
        <v>4.9566132081187486E-2</v>
      </c>
      <c r="M102" s="33">
        <v>149.97161854789746</v>
      </c>
      <c r="N102" s="32">
        <v>3.8933525554154809E-2</v>
      </c>
      <c r="O102" s="33">
        <v>311.13340419746947</v>
      </c>
      <c r="P102" s="32">
        <v>0.10135550423517953</v>
      </c>
      <c r="Q102" s="33">
        <v>982.83779025803824</v>
      </c>
      <c r="R102" s="5"/>
      <c r="S102">
        <v>81</v>
      </c>
      <c r="T102" s="5"/>
    </row>
    <row r="103" spans="1:44" ht="11.25" customHeight="1" x14ac:dyDescent="0.25">
      <c r="A103" s="27">
        <v>11</v>
      </c>
      <c r="B103" s="28" t="s">
        <v>106</v>
      </c>
      <c r="C103" s="28" t="s">
        <v>99</v>
      </c>
      <c r="D103" s="29"/>
      <c r="E103" s="30"/>
      <c r="F103" s="31">
        <v>0.12619719681199063</v>
      </c>
      <c r="G103" s="31">
        <v>873.49255901312642</v>
      </c>
      <c r="H103" s="32"/>
      <c r="I103" s="33"/>
      <c r="J103" s="32"/>
      <c r="K103" s="33"/>
      <c r="L103" s="32"/>
      <c r="M103" s="33"/>
      <c r="N103" s="32"/>
      <c r="O103" s="33"/>
      <c r="P103" s="32">
        <v>9.2683114325294261E-2</v>
      </c>
      <c r="Q103" s="33">
        <v>952.17499819036163</v>
      </c>
      <c r="R103" s="16"/>
      <c r="S103">
        <v>82</v>
      </c>
      <c r="T103" s="16" t="s">
        <v>75</v>
      </c>
      <c r="U103" s="17"/>
      <c r="V103" s="25"/>
      <c r="W103" s="26"/>
      <c r="X103" s="26"/>
      <c r="Y103" s="26"/>
      <c r="Z103" s="26"/>
      <c r="AA103" s="26"/>
      <c r="AB103" s="26"/>
      <c r="AL103" s="26"/>
      <c r="AM103" s="26"/>
      <c r="AN103" s="26"/>
      <c r="AO103" s="26"/>
      <c r="AP103" s="26"/>
      <c r="AQ103" s="26"/>
      <c r="AR103" s="26"/>
    </row>
    <row r="104" spans="1:44" ht="11.25" customHeight="1" x14ac:dyDescent="0.25">
      <c r="A104" s="27">
        <v>12</v>
      </c>
      <c r="B104" s="28" t="s">
        <v>106</v>
      </c>
      <c r="C104" s="28" t="s">
        <v>99</v>
      </c>
      <c r="D104" s="29"/>
      <c r="E104" s="30"/>
      <c r="F104" s="31">
        <v>0.12768556344105805</v>
      </c>
      <c r="G104" s="31">
        <v>882.83078607140544</v>
      </c>
      <c r="H104" s="32"/>
      <c r="I104" s="33"/>
      <c r="J104" s="32"/>
      <c r="K104" s="33"/>
      <c r="L104" s="32"/>
      <c r="M104" s="33"/>
      <c r="N104" s="32"/>
      <c r="O104" s="33"/>
      <c r="P104" s="32">
        <v>9.4061430957141839E-2</v>
      </c>
      <c r="Q104" s="33">
        <v>965.7427511646157</v>
      </c>
      <c r="R104" s="16"/>
      <c r="S104">
        <v>83</v>
      </c>
      <c r="T104" s="16" t="s">
        <v>75</v>
      </c>
      <c r="U104" s="17"/>
      <c r="V104" s="25"/>
      <c r="W104" s="26"/>
      <c r="X104" s="26"/>
      <c r="Y104" s="26"/>
      <c r="Z104" s="26"/>
      <c r="AA104" s="26"/>
      <c r="AB104" s="26"/>
      <c r="AL104" s="26"/>
      <c r="AM104" s="26"/>
      <c r="AN104" s="26"/>
      <c r="AO104" s="26"/>
      <c r="AP104" s="26"/>
      <c r="AQ104" s="26"/>
      <c r="AR104" s="26"/>
    </row>
    <row r="105" spans="1:44" ht="11.25" customHeight="1" x14ac:dyDescent="0.25">
      <c r="A105" s="27">
        <v>13</v>
      </c>
      <c r="B105" s="28" t="s">
        <v>106</v>
      </c>
      <c r="C105" s="28" t="s">
        <v>99</v>
      </c>
      <c r="D105" s="29"/>
      <c r="E105" s="30"/>
      <c r="F105" s="31">
        <v>0.12126706360320284</v>
      </c>
      <c r="G105" s="31">
        <v>842.55863837676316</v>
      </c>
      <c r="H105" s="32"/>
      <c r="I105" s="33"/>
      <c r="J105" s="32"/>
      <c r="K105" s="33"/>
      <c r="L105" s="32"/>
      <c r="M105" s="33"/>
      <c r="N105" s="32"/>
      <c r="O105" s="33"/>
      <c r="P105" s="32">
        <v>9.0255631053284255E-2</v>
      </c>
      <c r="Q105" s="33">
        <v>928.27832338357291</v>
      </c>
      <c r="R105" s="16"/>
      <c r="S105">
        <v>84</v>
      </c>
      <c r="T105" s="16" t="s">
        <v>75</v>
      </c>
      <c r="U105" s="17"/>
      <c r="V105" s="25"/>
      <c r="W105" s="26"/>
      <c r="X105" s="26"/>
      <c r="Y105" s="26"/>
      <c r="Z105" s="26"/>
      <c r="AA105" s="26"/>
      <c r="AB105" s="26"/>
      <c r="AL105" s="26"/>
      <c r="AM105" s="26"/>
      <c r="AN105" s="26"/>
      <c r="AO105" s="26"/>
      <c r="AP105" s="26"/>
      <c r="AQ105" s="26"/>
      <c r="AR105" s="26"/>
    </row>
    <row r="106" spans="1:44" ht="14.55" customHeight="1" x14ac:dyDescent="0.3">
      <c r="C106" s="56"/>
      <c r="D106" s="56"/>
      <c r="E106" s="56"/>
      <c r="R106" s="133"/>
      <c r="T106" s="133"/>
      <c r="U106" s="133"/>
      <c r="V106" s="133"/>
      <c r="W106" s="133"/>
      <c r="X106" s="133"/>
      <c r="Y106" s="40"/>
      <c r="Z106" s="132"/>
      <c r="AA106" s="132"/>
      <c r="AB106" s="132"/>
      <c r="AC106" s="134"/>
      <c r="AD106" s="134"/>
      <c r="AE106" s="134"/>
      <c r="AF106" s="43"/>
      <c r="AG106" s="43"/>
      <c r="AH106" s="43"/>
      <c r="AI106" s="43"/>
      <c r="AJ106" s="43"/>
      <c r="AK106" s="43"/>
      <c r="AL106" s="43"/>
    </row>
    <row r="107" spans="1:44" ht="14.55" customHeight="1" x14ac:dyDescent="0.3">
      <c r="C107" s="56"/>
      <c r="D107" s="56"/>
      <c r="E107" s="56"/>
      <c r="R107" s="133"/>
      <c r="T107" s="133"/>
      <c r="U107" s="133"/>
      <c r="V107" s="133"/>
      <c r="W107" s="133"/>
      <c r="X107" s="133"/>
      <c r="Y107" s="40"/>
      <c r="Z107" s="132"/>
      <c r="AA107" s="132"/>
      <c r="AB107" s="132"/>
      <c r="AC107" s="134"/>
      <c r="AD107" s="134"/>
      <c r="AE107" s="134"/>
      <c r="AF107" s="43"/>
      <c r="AG107" s="43"/>
      <c r="AH107" s="43"/>
      <c r="AI107" s="43"/>
      <c r="AJ107" s="43"/>
      <c r="AK107" s="43"/>
      <c r="AL107" s="43"/>
    </row>
    <row r="108" spans="1:44" ht="14.55" customHeight="1" x14ac:dyDescent="0.3">
      <c r="C108" s="56"/>
      <c r="D108" s="56"/>
      <c r="E108" s="56"/>
      <c r="R108" s="133"/>
      <c r="T108" s="133"/>
      <c r="U108" s="133"/>
      <c r="V108" s="133"/>
      <c r="W108" s="133"/>
      <c r="X108" s="133"/>
      <c r="Y108" s="40"/>
      <c r="Z108" s="132"/>
      <c r="AA108" s="132"/>
      <c r="AB108" s="132"/>
      <c r="AC108" s="134"/>
      <c r="AD108" s="134"/>
      <c r="AE108" s="134"/>
      <c r="AF108" s="43"/>
      <c r="AG108" s="43"/>
      <c r="AH108" s="43"/>
      <c r="AI108" s="43"/>
      <c r="AJ108" s="43"/>
      <c r="AK108" s="43"/>
      <c r="AL108" s="43"/>
    </row>
    <row r="109" spans="1:44" ht="14.55" customHeight="1" x14ac:dyDescent="0.3">
      <c r="C109" s="56"/>
      <c r="D109" s="56"/>
      <c r="E109" s="56"/>
      <c r="R109" s="133"/>
      <c r="T109" s="133"/>
      <c r="U109" s="133"/>
      <c r="V109" s="133"/>
      <c r="W109" s="133"/>
      <c r="X109" s="133"/>
      <c r="Y109" s="40"/>
      <c r="Z109" s="132"/>
      <c r="AA109" s="132"/>
      <c r="AB109" s="132"/>
      <c r="AC109" s="134"/>
      <c r="AD109" s="134"/>
      <c r="AE109" s="134"/>
      <c r="AF109" s="43"/>
      <c r="AG109" s="43"/>
      <c r="AH109" s="43"/>
      <c r="AI109" s="43"/>
      <c r="AJ109" s="43"/>
      <c r="AK109" s="43"/>
      <c r="AL109" s="43"/>
    </row>
    <row r="110" spans="1:44" ht="14.55" customHeight="1" x14ac:dyDescent="0.3">
      <c r="A110" s="133"/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5"/>
      <c r="T110" s="133"/>
      <c r="U110" s="133"/>
      <c r="V110" s="133"/>
      <c r="W110" s="133"/>
      <c r="X110" s="133"/>
      <c r="Y110" s="40"/>
      <c r="Z110" s="132"/>
      <c r="AA110" s="132"/>
      <c r="AB110" s="132"/>
      <c r="AC110" s="136"/>
      <c r="AD110" s="136"/>
      <c r="AE110" s="45"/>
      <c r="AF110" s="43"/>
      <c r="AG110" s="43"/>
      <c r="AH110" s="43"/>
      <c r="AI110" s="43"/>
      <c r="AJ110" s="43"/>
      <c r="AK110" s="43"/>
      <c r="AL110" s="43"/>
    </row>
    <row r="111" spans="1:44" ht="14.55" customHeight="1" thickBot="1" x14ac:dyDescent="0.35">
      <c r="A111" s="133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43"/>
      <c r="T111" s="40"/>
      <c r="U111" s="41"/>
      <c r="V111" s="40"/>
      <c r="W111" s="40"/>
      <c r="X111" s="40"/>
      <c r="Y111" s="40"/>
      <c r="Z111" s="40"/>
      <c r="AA111" s="40"/>
      <c r="AB111" s="40"/>
      <c r="AC111" s="40"/>
      <c r="AD111" s="40"/>
      <c r="AE111" s="43"/>
      <c r="AF111" s="43"/>
      <c r="AG111" s="43"/>
      <c r="AH111" s="43"/>
      <c r="AI111" s="43"/>
      <c r="AJ111" s="43"/>
      <c r="AK111" s="43"/>
      <c r="AL111" s="43"/>
    </row>
    <row r="112" spans="1:44" ht="14.55" customHeight="1" x14ac:dyDescent="0.3">
      <c r="A112" s="137" t="s">
        <v>78</v>
      </c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8"/>
      <c r="M112" s="138"/>
      <c r="N112" s="138"/>
      <c r="O112" s="138"/>
      <c r="P112" s="138"/>
      <c r="Q112" s="139"/>
      <c r="R112" s="133"/>
      <c r="T112" s="40"/>
      <c r="U112" s="41"/>
      <c r="V112" s="40"/>
      <c r="W112" s="40"/>
      <c r="X112" s="40"/>
      <c r="Y112" s="40"/>
      <c r="Z112" s="40"/>
      <c r="AA112" s="40"/>
      <c r="AB112" s="40"/>
      <c r="AC112" s="40"/>
      <c r="AD112" s="40"/>
      <c r="AE112" s="43"/>
      <c r="AF112" s="43"/>
      <c r="AG112" s="43"/>
      <c r="AH112" s="43"/>
      <c r="AI112" s="43"/>
      <c r="AJ112" s="43"/>
      <c r="AK112" s="43"/>
      <c r="AL112" s="43"/>
    </row>
    <row r="113" spans="1:38" ht="14.55" customHeight="1" x14ac:dyDescent="0.3">
      <c r="A113" s="140"/>
      <c r="B113" s="141"/>
      <c r="C113" s="141"/>
      <c r="D113" s="141"/>
      <c r="E113" s="141" t="s">
        <v>26</v>
      </c>
      <c r="F113" s="141"/>
      <c r="G113" s="141" t="s">
        <v>9</v>
      </c>
      <c r="H113" s="141"/>
      <c r="I113" s="141" t="s">
        <v>79</v>
      </c>
      <c r="J113" s="141"/>
      <c r="K113" s="141" t="s">
        <v>11</v>
      </c>
      <c r="L113" s="141"/>
      <c r="M113" s="141" t="s">
        <v>80</v>
      </c>
      <c r="N113" s="141"/>
      <c r="O113" s="141" t="s">
        <v>81</v>
      </c>
      <c r="P113" s="141"/>
      <c r="Q113" s="142" t="s">
        <v>14</v>
      </c>
      <c r="R113" s="133"/>
      <c r="S113" s="43" t="s">
        <v>82</v>
      </c>
      <c r="T113" s="40"/>
      <c r="U113" s="41"/>
      <c r="V113" s="40"/>
      <c r="W113" s="40"/>
      <c r="X113" s="40"/>
      <c r="Y113" s="40"/>
      <c r="Z113" s="40"/>
      <c r="AA113" s="40"/>
      <c r="AB113" s="40"/>
      <c r="AC113" s="40"/>
      <c r="AD113" s="40"/>
      <c r="AE113" s="43"/>
      <c r="AF113" s="43"/>
      <c r="AG113" s="43"/>
      <c r="AH113" s="43"/>
      <c r="AI113" s="43"/>
      <c r="AJ113" s="43"/>
      <c r="AK113" s="43"/>
      <c r="AL113" s="43"/>
    </row>
    <row r="114" spans="1:38" ht="14.55" customHeight="1" x14ac:dyDescent="0.25">
      <c r="A114" s="143"/>
      <c r="B114" s="70" t="s">
        <v>83</v>
      </c>
      <c r="C114" s="71"/>
      <c r="D114" s="71"/>
      <c r="E114" s="72">
        <f>AVERAGE(E22:E112)</f>
        <v>148.60414466113878</v>
      </c>
      <c r="F114" s="72"/>
      <c r="G114" s="72">
        <f>AVERAGE(G22:G112)</f>
        <v>922.66193620327147</v>
      </c>
      <c r="H114" s="72"/>
      <c r="I114" s="72">
        <f>AVERAGE(I22:I112)</f>
        <v>149.87810690034789</v>
      </c>
      <c r="J114" s="72"/>
      <c r="K114" s="72">
        <f>AVERAGE(K22:K112)</f>
        <v>310.56416275124428</v>
      </c>
      <c r="L114" s="72"/>
      <c r="M114" s="72">
        <f>AVERAGE(M22:M112)</f>
        <v>162.1275817381408</v>
      </c>
      <c r="N114" s="72"/>
      <c r="O114" s="72">
        <f>AVERAGE(O22:O112)</f>
        <v>314.94894650014271</v>
      </c>
      <c r="P114" s="72"/>
      <c r="Q114" s="73">
        <f>AVERAGE(Q22:Q112)</f>
        <v>940.80505365206807</v>
      </c>
      <c r="R114" s="74"/>
      <c r="S114" s="74">
        <f>MIN(S22:S113)</f>
        <v>1</v>
      </c>
      <c r="T114" s="75"/>
      <c r="U114" s="75"/>
      <c r="V114" s="75"/>
      <c r="W114" s="75"/>
      <c r="X114" s="75"/>
      <c r="Y114" s="75"/>
      <c r="Z114" s="75"/>
      <c r="AA114" s="75"/>
      <c r="AB114" s="75"/>
      <c r="AC114" s="76"/>
      <c r="AD114" s="76"/>
      <c r="AE114" s="76"/>
      <c r="AF114" s="74"/>
      <c r="AG114" s="74"/>
      <c r="AH114" s="74"/>
      <c r="AI114" s="74"/>
      <c r="AJ114" s="74"/>
      <c r="AK114" s="74"/>
      <c r="AL114" s="74"/>
    </row>
    <row r="115" spans="1:38" ht="14.55" customHeight="1" x14ac:dyDescent="0.25">
      <c r="A115" s="143"/>
      <c r="B115" s="70" t="s">
        <v>84</v>
      </c>
      <c r="C115" s="71"/>
      <c r="D115" s="71"/>
      <c r="E115" s="72">
        <f>STDEV(E22:E112)</f>
        <v>25.966878637828625</v>
      </c>
      <c r="F115" s="72"/>
      <c r="G115" s="72">
        <f>STDEV(G22:G112)</f>
        <v>67.416339851446267</v>
      </c>
      <c r="H115" s="72"/>
      <c r="I115" s="72">
        <f>STDEV(I22:I112)</f>
        <v>18.309618064884315</v>
      </c>
      <c r="J115" s="72"/>
      <c r="K115" s="72">
        <f>STDEV(K22:K112)</f>
        <v>51.075709811142254</v>
      </c>
      <c r="L115" s="72"/>
      <c r="M115" s="72">
        <f>STDEV(M22:M112)</f>
        <v>20.278462502445326</v>
      </c>
      <c r="N115" s="72"/>
      <c r="O115" s="72">
        <f>STDEV(O22:O112)</f>
        <v>42.823395050401103</v>
      </c>
      <c r="P115" s="72"/>
      <c r="Q115" s="73">
        <f>STDEV(Q22:Q112)</f>
        <v>75.525417240448675</v>
      </c>
      <c r="R115" s="74"/>
      <c r="S115" s="74">
        <f>MAX(S22:S113)</f>
        <v>84</v>
      </c>
      <c r="T115" s="75"/>
      <c r="U115" s="75"/>
      <c r="V115" s="75"/>
      <c r="W115" s="75"/>
      <c r="X115" s="75"/>
      <c r="Y115" s="75"/>
      <c r="Z115" s="75"/>
      <c r="AA115" s="75"/>
      <c r="AB115" s="75"/>
      <c r="AC115" s="76"/>
      <c r="AD115" s="76"/>
      <c r="AE115" s="76"/>
      <c r="AF115" s="74"/>
      <c r="AG115" s="74"/>
      <c r="AH115" s="74"/>
      <c r="AI115" s="74"/>
      <c r="AJ115" s="74"/>
      <c r="AK115" s="74"/>
      <c r="AL115" s="74"/>
    </row>
    <row r="116" spans="1:38" ht="14.55" customHeight="1" x14ac:dyDescent="0.25">
      <c r="A116" s="143"/>
      <c r="B116" s="70" t="s">
        <v>85</v>
      </c>
      <c r="C116" s="71"/>
      <c r="D116" s="71"/>
      <c r="E116" s="72">
        <f t="shared" ref="E116" si="0">100*E115/E114</f>
        <v>17.47385895396172</v>
      </c>
      <c r="F116" s="72"/>
      <c r="G116" s="72">
        <f t="shared" ref="G116:O116" si="1">100*G115/G114</f>
        <v>7.3067216936316512</v>
      </c>
      <c r="H116" s="72"/>
      <c r="I116" s="72">
        <f t="shared" si="1"/>
        <v>12.216339293008387</v>
      </c>
      <c r="J116" s="72"/>
      <c r="K116" s="72">
        <f t="shared" si="1"/>
        <v>16.446105487081869</v>
      </c>
      <c r="L116" s="72"/>
      <c r="M116" s="72">
        <f t="shared" si="1"/>
        <v>12.50771909692574</v>
      </c>
      <c r="N116" s="72"/>
      <c r="O116" s="72">
        <f t="shared" si="1"/>
        <v>13.596932304830458</v>
      </c>
      <c r="P116" s="72"/>
      <c r="Q116" s="73">
        <f t="shared" ref="Q116" si="2">100*Q115/Q114</f>
        <v>8.0277435742155099</v>
      </c>
      <c r="R116" s="77"/>
      <c r="S116" s="74"/>
      <c r="T116" s="75"/>
      <c r="U116" s="75"/>
      <c r="V116" s="75"/>
      <c r="W116" s="75"/>
      <c r="X116" s="75"/>
      <c r="Y116" s="75"/>
      <c r="Z116" s="75"/>
      <c r="AA116" s="75"/>
      <c r="AB116" s="75"/>
      <c r="AC116" s="76"/>
      <c r="AD116" s="76"/>
      <c r="AE116" s="76"/>
      <c r="AF116" s="74"/>
      <c r="AG116" s="74"/>
      <c r="AH116" s="74"/>
      <c r="AI116" s="74"/>
      <c r="AJ116" s="74"/>
      <c r="AK116" s="74"/>
      <c r="AL116" s="74"/>
    </row>
    <row r="117" spans="1:38" ht="14.55" customHeight="1" x14ac:dyDescent="0.25">
      <c r="A117" s="78" t="s">
        <v>86</v>
      </c>
      <c r="B117" s="70" t="s">
        <v>87</v>
      </c>
      <c r="C117" s="71"/>
      <c r="D117" s="71"/>
      <c r="E117" s="72">
        <f t="shared" ref="E117" si="3">E114+(2*E115)</f>
        <v>200.53790193679603</v>
      </c>
      <c r="F117" s="72"/>
      <c r="G117" s="72">
        <f t="shared" ref="G117:O117" si="4">G114+(2*G115)</f>
        <v>1057.494615906164</v>
      </c>
      <c r="H117" s="72"/>
      <c r="I117" s="72">
        <f t="shared" si="4"/>
        <v>186.49734303011653</v>
      </c>
      <c r="J117" s="72"/>
      <c r="K117" s="72">
        <f t="shared" si="4"/>
        <v>412.71558237352878</v>
      </c>
      <c r="L117" s="72"/>
      <c r="M117" s="72">
        <f t="shared" si="4"/>
        <v>202.68450674303145</v>
      </c>
      <c r="N117" s="72"/>
      <c r="O117" s="72">
        <f t="shared" si="4"/>
        <v>400.59573660094492</v>
      </c>
      <c r="P117" s="72"/>
      <c r="Q117" s="73">
        <f t="shared" ref="Q117" si="5">Q114+(2*Q115)</f>
        <v>1091.8558881329654</v>
      </c>
      <c r="R117" s="74"/>
      <c r="S117" s="74"/>
      <c r="T117" s="75"/>
      <c r="U117" s="75"/>
      <c r="V117" s="75"/>
      <c r="W117" s="75"/>
      <c r="X117" s="75"/>
      <c r="Y117" s="75"/>
      <c r="Z117" s="75"/>
      <c r="AA117" s="75"/>
      <c r="AB117" s="75"/>
      <c r="AC117" s="76"/>
      <c r="AD117" s="76"/>
      <c r="AE117" s="76"/>
      <c r="AF117" s="74"/>
      <c r="AG117" s="74"/>
      <c r="AH117" s="74"/>
      <c r="AI117" s="74"/>
      <c r="AJ117" s="74"/>
      <c r="AK117" s="74"/>
      <c r="AL117" s="74"/>
    </row>
    <row r="118" spans="1:38" ht="14.55" customHeight="1" x14ac:dyDescent="0.25">
      <c r="A118" s="78"/>
      <c r="B118" s="70" t="s">
        <v>88</v>
      </c>
      <c r="C118" s="71"/>
      <c r="D118" s="71"/>
      <c r="E118" s="72">
        <f t="shared" ref="E118" si="6">E114-(2*E115)</f>
        <v>96.670387385481519</v>
      </c>
      <c r="F118" s="72"/>
      <c r="G118" s="72">
        <f t="shared" ref="G118:O118" si="7">G114-(2*G115)</f>
        <v>787.82925650037896</v>
      </c>
      <c r="H118" s="72"/>
      <c r="I118" s="72">
        <f t="shared" si="7"/>
        <v>113.25887077057925</v>
      </c>
      <c r="J118" s="72"/>
      <c r="K118" s="72">
        <f t="shared" si="7"/>
        <v>208.41274312895979</v>
      </c>
      <c r="L118" s="72"/>
      <c r="M118" s="72">
        <f t="shared" si="7"/>
        <v>121.57065673325016</v>
      </c>
      <c r="N118" s="72"/>
      <c r="O118" s="72">
        <f t="shared" si="7"/>
        <v>229.3021563993405</v>
      </c>
      <c r="P118" s="72"/>
      <c r="Q118" s="73">
        <f t="shared" ref="Q118" si="8">Q114-(2*Q115)</f>
        <v>789.75421917117069</v>
      </c>
      <c r="R118" s="74"/>
      <c r="S118" s="74"/>
      <c r="T118" s="79"/>
      <c r="U118" s="79"/>
      <c r="V118" s="79"/>
      <c r="W118" s="79"/>
      <c r="X118" s="79"/>
      <c r="Y118" s="75"/>
      <c r="Z118" s="75"/>
      <c r="AA118" s="75"/>
      <c r="AB118" s="75"/>
      <c r="AC118" s="76"/>
      <c r="AD118" s="76"/>
      <c r="AE118" s="76"/>
      <c r="AF118" s="74"/>
      <c r="AG118" s="74"/>
      <c r="AH118" s="74"/>
      <c r="AI118" s="74"/>
      <c r="AJ118" s="74"/>
      <c r="AK118" s="74"/>
      <c r="AL118" s="74"/>
    </row>
    <row r="119" spans="1:38" ht="14.55" customHeight="1" x14ac:dyDescent="0.25">
      <c r="A119" s="78" t="s">
        <v>89</v>
      </c>
      <c r="B119" s="70" t="s">
        <v>90</v>
      </c>
      <c r="C119" s="71"/>
      <c r="D119" s="71"/>
      <c r="E119" s="72">
        <f t="shared" ref="E119" si="9">E114+(3*E115)</f>
        <v>226.50478057462465</v>
      </c>
      <c r="F119" s="72"/>
      <c r="G119" s="72">
        <f t="shared" ref="G119:O119" si="10">G114+(3*G115)</f>
        <v>1124.9109557576103</v>
      </c>
      <c r="H119" s="72"/>
      <c r="I119" s="72">
        <f t="shared" si="10"/>
        <v>204.80696109500082</v>
      </c>
      <c r="J119" s="72"/>
      <c r="K119" s="72">
        <f t="shared" si="10"/>
        <v>463.79129218467108</v>
      </c>
      <c r="L119" s="72"/>
      <c r="M119" s="72">
        <f t="shared" si="10"/>
        <v>222.96296924547678</v>
      </c>
      <c r="N119" s="72"/>
      <c r="O119" s="72">
        <f t="shared" si="10"/>
        <v>443.41913165134599</v>
      </c>
      <c r="P119" s="72"/>
      <c r="Q119" s="73">
        <f t="shared" ref="Q119" si="11">Q114+(3*Q115)</f>
        <v>1167.3813053734141</v>
      </c>
      <c r="R119" s="74"/>
      <c r="S119" s="74"/>
      <c r="T119" s="79"/>
      <c r="U119" s="79"/>
      <c r="V119" s="79"/>
      <c r="W119" s="79"/>
      <c r="X119" s="79"/>
      <c r="Y119" s="75"/>
      <c r="Z119" s="75"/>
      <c r="AA119" s="75"/>
      <c r="AB119" s="75"/>
      <c r="AC119" s="76"/>
      <c r="AD119" s="76"/>
      <c r="AE119" s="76"/>
      <c r="AF119" s="74"/>
      <c r="AG119" s="74"/>
      <c r="AH119" s="74"/>
      <c r="AI119" s="74"/>
      <c r="AJ119" s="74"/>
      <c r="AK119" s="74"/>
      <c r="AL119" s="74"/>
    </row>
    <row r="120" spans="1:38" ht="14.55" customHeight="1" x14ac:dyDescent="0.25">
      <c r="A120" s="80"/>
      <c r="B120" s="70" t="s">
        <v>91</v>
      </c>
      <c r="C120" s="71"/>
      <c r="D120" s="71"/>
      <c r="E120" s="72">
        <f t="shared" ref="E120" si="12">E114-(3*E115)</f>
        <v>70.703508747652904</v>
      </c>
      <c r="F120" s="72"/>
      <c r="G120" s="72">
        <f t="shared" ref="G120:O120" si="13">G114-(3*G115)</f>
        <v>720.41291664893265</v>
      </c>
      <c r="H120" s="72"/>
      <c r="I120" s="72">
        <f t="shared" si="13"/>
        <v>94.949252705694946</v>
      </c>
      <c r="J120" s="72"/>
      <c r="K120" s="72">
        <f t="shared" si="13"/>
        <v>157.33703331781751</v>
      </c>
      <c r="L120" s="72"/>
      <c r="M120" s="72">
        <f t="shared" si="13"/>
        <v>101.29219423080482</v>
      </c>
      <c r="N120" s="72"/>
      <c r="O120" s="72">
        <f t="shared" si="13"/>
        <v>186.4787613489394</v>
      </c>
      <c r="P120" s="72"/>
      <c r="Q120" s="73">
        <f t="shared" ref="Q120" si="14">Q114-(3*Q115)</f>
        <v>714.22880193072206</v>
      </c>
      <c r="R120" s="74"/>
      <c r="S120" s="74"/>
      <c r="T120" s="75"/>
      <c r="U120" s="75"/>
      <c r="V120" s="75"/>
      <c r="W120" s="75"/>
      <c r="X120" s="75"/>
      <c r="Y120" s="75"/>
      <c r="Z120" s="75"/>
      <c r="AA120" s="75"/>
      <c r="AB120" s="75"/>
      <c r="AC120" s="76"/>
      <c r="AD120" s="76"/>
      <c r="AE120" s="76"/>
      <c r="AF120" s="74"/>
      <c r="AG120" s="74"/>
      <c r="AH120" s="74"/>
      <c r="AI120" s="74"/>
      <c r="AJ120" s="74"/>
      <c r="AK120" s="74"/>
      <c r="AL120" s="74"/>
    </row>
    <row r="121" spans="1:38" ht="14.55" customHeight="1" x14ac:dyDescent="0.25">
      <c r="A121" s="80"/>
      <c r="B121" s="70"/>
      <c r="C121" s="71"/>
      <c r="D121" s="71"/>
      <c r="E121" s="81"/>
      <c r="F121" s="82"/>
      <c r="G121" s="81"/>
      <c r="H121" s="81"/>
      <c r="I121" s="81"/>
      <c r="J121" s="82"/>
      <c r="K121" s="82"/>
      <c r="L121" s="82"/>
      <c r="M121" s="81"/>
      <c r="N121" s="81"/>
      <c r="O121" s="81"/>
      <c r="P121" s="81"/>
      <c r="Q121" s="83"/>
      <c r="R121" s="74"/>
      <c r="S121" s="74"/>
      <c r="T121" s="75"/>
      <c r="U121" s="75"/>
      <c r="V121" s="75"/>
      <c r="W121" s="75"/>
      <c r="X121" s="75"/>
      <c r="Y121" s="75"/>
      <c r="Z121" s="75"/>
      <c r="AA121" s="75"/>
      <c r="AB121" s="75"/>
      <c r="AC121" s="77"/>
      <c r="AD121" s="77"/>
      <c r="AE121" s="77"/>
      <c r="AF121" s="74"/>
      <c r="AG121" s="74"/>
      <c r="AH121" s="74"/>
      <c r="AI121" s="74"/>
      <c r="AJ121" s="74"/>
      <c r="AK121" s="74"/>
      <c r="AL121" s="74"/>
    </row>
    <row r="122" spans="1:38" ht="14.55" customHeight="1" x14ac:dyDescent="0.25">
      <c r="A122" s="78" t="s">
        <v>92</v>
      </c>
      <c r="B122" s="70"/>
      <c r="C122" s="84"/>
      <c r="D122" s="84"/>
      <c r="E122" s="72">
        <f>COUNT(E22:E112)</f>
        <v>61</v>
      </c>
      <c r="F122" s="72"/>
      <c r="G122" s="72">
        <f>COUNT(G22:G112)</f>
        <v>84</v>
      </c>
      <c r="H122" s="72"/>
      <c r="I122" s="72">
        <f>COUNT(I22:I112)</f>
        <v>75</v>
      </c>
      <c r="J122" s="72"/>
      <c r="K122" s="72">
        <f>COUNT(K22:K112)</f>
        <v>75</v>
      </c>
      <c r="L122" s="72"/>
      <c r="M122" s="72">
        <f>COUNT(M22:M112)</f>
        <v>75</v>
      </c>
      <c r="N122" s="72"/>
      <c r="O122" s="72">
        <f>COUNT(O22:O112)</f>
        <v>75</v>
      </c>
      <c r="P122" s="72"/>
      <c r="Q122" s="73">
        <f>COUNT(Q22:Q112)</f>
        <v>84</v>
      </c>
      <c r="R122" s="144"/>
      <c r="S122" s="43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3"/>
      <c r="AE122" s="43"/>
      <c r="AF122" s="43"/>
      <c r="AG122" s="43"/>
      <c r="AH122" s="43"/>
      <c r="AI122" s="43"/>
      <c r="AJ122" s="43"/>
      <c r="AK122" s="43"/>
      <c r="AL122" s="43"/>
    </row>
    <row r="123" spans="1:38" ht="14.55" customHeight="1" x14ac:dyDescent="0.25">
      <c r="A123" s="78" t="s">
        <v>93</v>
      </c>
      <c r="B123" s="70"/>
      <c r="C123" s="84"/>
      <c r="D123" s="84"/>
      <c r="E123" s="72">
        <f t="shared" ref="E123" si="15">TINV(0.02, (E122-1))</f>
        <v>2.3901194726249129</v>
      </c>
      <c r="F123" s="72"/>
      <c r="G123" s="72">
        <f>TINV(0.02, (G122-1))</f>
        <v>2.3721186212159373</v>
      </c>
      <c r="H123" s="72"/>
      <c r="I123" s="72">
        <f t="shared" ref="I123:Q123" si="16">TINV(0.02, (I122-1))</f>
        <v>2.37780204991047</v>
      </c>
      <c r="J123" s="72"/>
      <c r="K123" s="72">
        <f t="shared" si="16"/>
        <v>2.37780204991047</v>
      </c>
      <c r="L123" s="72"/>
      <c r="M123" s="72">
        <f t="shared" si="16"/>
        <v>2.37780204991047</v>
      </c>
      <c r="N123" s="72"/>
      <c r="O123" s="72">
        <f t="shared" si="16"/>
        <v>2.37780204991047</v>
      </c>
      <c r="P123" s="72"/>
      <c r="Q123" s="73">
        <f t="shared" si="16"/>
        <v>2.3721186212159373</v>
      </c>
      <c r="R123" s="144"/>
      <c r="S123" s="43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3"/>
      <c r="AE123" s="43"/>
      <c r="AF123" s="43"/>
      <c r="AG123" s="43"/>
      <c r="AH123" s="43"/>
      <c r="AI123" s="43"/>
      <c r="AJ123" s="43"/>
      <c r="AK123" s="43"/>
      <c r="AL123" s="43"/>
    </row>
    <row r="124" spans="1:38" ht="14.55" customHeight="1" x14ac:dyDescent="0.25">
      <c r="A124" s="78" t="s">
        <v>29</v>
      </c>
      <c r="B124" s="70"/>
      <c r="C124" s="84"/>
      <c r="D124" s="84"/>
      <c r="E124" s="72">
        <f t="shared" ref="E124" si="17">E123*E115</f>
        <v>62.06394227556207</v>
      </c>
      <c r="F124" s="72"/>
      <c r="G124" s="72">
        <f>G123*G115</f>
        <v>159.91955513583775</v>
      </c>
      <c r="H124" s="72"/>
      <c r="I124" s="72">
        <f t="shared" ref="I124:Q124" si="18">I123*I115</f>
        <v>43.536647367759699</v>
      </c>
      <c r="J124" s="72"/>
      <c r="K124" s="72">
        <f t="shared" si="18"/>
        <v>121.44792748956635</v>
      </c>
      <c r="L124" s="72"/>
      <c r="M124" s="72">
        <f t="shared" si="18"/>
        <v>48.218169707347094</v>
      </c>
      <c r="N124" s="72"/>
      <c r="O124" s="72">
        <f t="shared" si="18"/>
        <v>101.82555653496962</v>
      </c>
      <c r="P124" s="72"/>
      <c r="Q124" s="73">
        <f t="shared" si="18"/>
        <v>179.15524861117149</v>
      </c>
      <c r="R124" s="144"/>
      <c r="S124" s="43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3"/>
      <c r="AE124" s="43"/>
      <c r="AF124" s="43"/>
      <c r="AG124" s="43"/>
      <c r="AH124" s="43"/>
      <c r="AI124" s="43"/>
      <c r="AJ124" s="43"/>
      <c r="AK124" s="43"/>
      <c r="AL124" s="43"/>
    </row>
    <row r="125" spans="1:38" ht="14.55" customHeight="1" x14ac:dyDescent="0.25">
      <c r="A125" s="78" t="s">
        <v>94</v>
      </c>
      <c r="B125" s="85"/>
      <c r="C125" s="84"/>
      <c r="D125" s="84"/>
      <c r="E125" s="72">
        <f t="shared" ref="E125" si="19">10*E115</f>
        <v>259.66878637828626</v>
      </c>
      <c r="F125" s="72"/>
      <c r="G125" s="72">
        <f>10*G115</f>
        <v>674.16339851446264</v>
      </c>
      <c r="H125" s="72"/>
      <c r="I125" s="72">
        <f t="shared" ref="I125:Q125" si="20">10*I115</f>
        <v>183.09618064884316</v>
      </c>
      <c r="J125" s="72"/>
      <c r="K125" s="72">
        <f t="shared" si="20"/>
        <v>510.75709811142252</v>
      </c>
      <c r="L125" s="72"/>
      <c r="M125" s="72">
        <f t="shared" si="20"/>
        <v>202.78462502445325</v>
      </c>
      <c r="N125" s="72"/>
      <c r="O125" s="72">
        <f t="shared" si="20"/>
        <v>428.23395050401103</v>
      </c>
      <c r="P125" s="72"/>
      <c r="Q125" s="73">
        <f t="shared" si="20"/>
        <v>755.25417240448678</v>
      </c>
      <c r="R125" s="43"/>
      <c r="S125" s="43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3"/>
      <c r="AE125" s="43"/>
      <c r="AF125" s="43"/>
      <c r="AG125" s="43"/>
      <c r="AH125" s="43"/>
      <c r="AI125" s="43"/>
      <c r="AJ125" s="43"/>
      <c r="AK125" s="43"/>
      <c r="AL125" s="43"/>
    </row>
    <row r="126" spans="1:38" ht="14.55" customHeight="1" x14ac:dyDescent="0.25">
      <c r="A126" s="78"/>
      <c r="B126" s="70"/>
      <c r="C126" s="84"/>
      <c r="D126" s="84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3"/>
      <c r="S126" s="1"/>
    </row>
    <row r="127" spans="1:38" ht="14.55" customHeight="1" x14ac:dyDescent="0.25">
      <c r="A127" s="78" t="s">
        <v>95</v>
      </c>
      <c r="B127" s="85"/>
      <c r="C127" s="84"/>
      <c r="D127" s="84"/>
      <c r="E127" s="72">
        <f t="shared" ref="E127" si="21">E114/E124</f>
        <v>2.3943716627174725</v>
      </c>
      <c r="F127" s="72"/>
      <c r="G127" s="72">
        <f t="shared" ref="G127" si="22">G114/G124</f>
        <v>5.7695379118554353</v>
      </c>
      <c r="H127" s="72"/>
      <c r="I127" s="72">
        <f t="shared" ref="I127:Q127" si="23">I114/I124</f>
        <v>3.4425734630943929</v>
      </c>
      <c r="J127" s="72"/>
      <c r="K127" s="72">
        <f t="shared" si="23"/>
        <v>2.5571796009275252</v>
      </c>
      <c r="L127" s="72"/>
      <c r="M127" s="72">
        <f t="shared" si="23"/>
        <v>3.3623752772481765</v>
      </c>
      <c r="N127" s="72"/>
      <c r="O127" s="72">
        <f t="shared" si="23"/>
        <v>3.0930245531433047</v>
      </c>
      <c r="P127" s="72"/>
      <c r="Q127" s="73">
        <f t="shared" si="23"/>
        <v>5.2513396115674995</v>
      </c>
      <c r="S127" s="1"/>
    </row>
    <row r="128" spans="1:38" ht="14.55" customHeight="1" x14ac:dyDescent="0.25">
      <c r="A128" s="86"/>
      <c r="B128" s="87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8"/>
      <c r="S128" s="1"/>
    </row>
    <row r="129" spans="1:19" ht="14.55" customHeight="1" x14ac:dyDescent="0.25">
      <c r="A129" s="78"/>
      <c r="B129" s="85"/>
      <c r="C129" s="84"/>
      <c r="D129" s="84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3"/>
      <c r="S129" s="1"/>
    </row>
    <row r="130" spans="1:19" ht="14.55" customHeight="1" x14ac:dyDescent="0.25">
      <c r="A130" s="78" t="s">
        <v>96</v>
      </c>
      <c r="B130" s="87"/>
      <c r="C130" s="84"/>
      <c r="D130" s="84"/>
      <c r="E130" s="89">
        <f>(31250*25)/5025</f>
        <v>155.4726368159204</v>
      </c>
      <c r="F130" s="89"/>
      <c r="G130" s="89">
        <f>(200000*25)/5025</f>
        <v>995.0248756218906</v>
      </c>
      <c r="H130" s="89"/>
      <c r="I130" s="89">
        <f>(31250*25)/5025</f>
        <v>155.4726368159204</v>
      </c>
      <c r="J130" s="89"/>
      <c r="K130" s="89">
        <f>(62500*25)/5025</f>
        <v>310.94527363184079</v>
      </c>
      <c r="L130" s="89"/>
      <c r="M130" s="89">
        <f>(31250*25)/5025</f>
        <v>155.4726368159204</v>
      </c>
      <c r="N130" s="89"/>
      <c r="O130" s="89">
        <f>(62500*25)/5025</f>
        <v>310.94527363184079</v>
      </c>
      <c r="P130" s="89"/>
      <c r="Q130" s="90">
        <f>(200000*25)/5025</f>
        <v>995.0248756218906</v>
      </c>
      <c r="S130" s="1"/>
    </row>
    <row r="131" spans="1:19" ht="14.55" customHeight="1" thickBot="1" x14ac:dyDescent="0.3">
      <c r="A131" s="91" t="s">
        <v>97</v>
      </c>
      <c r="B131" s="92"/>
      <c r="C131" s="93"/>
      <c r="D131" s="93"/>
      <c r="E131" s="94">
        <f>100*(E114-E130)/E130</f>
        <v>-4.417814153955538</v>
      </c>
      <c r="F131" s="94"/>
      <c r="G131" s="94">
        <f>100*(G114-G130)/G130</f>
        <v>-7.2724754115712225</v>
      </c>
      <c r="H131" s="94"/>
      <c r="I131" s="94">
        <f>100*(I114-I130)/I130</f>
        <v>-3.5984016416962374</v>
      </c>
      <c r="J131" s="94"/>
      <c r="K131" s="94">
        <f>100*(K114-K130)/K130</f>
        <v>-0.12256525919983732</v>
      </c>
      <c r="L131" s="94"/>
      <c r="M131" s="94">
        <f>100*(M114-M130)/M130</f>
        <v>4.2804605739721673</v>
      </c>
      <c r="N131" s="94"/>
      <c r="O131" s="94">
        <f>100*(O114-O130)/O130</f>
        <v>1.2875811944458972</v>
      </c>
      <c r="P131" s="94"/>
      <c r="Q131" s="95">
        <f>100*(Q114-Q130)/Q130</f>
        <v>-5.4490921079671644</v>
      </c>
      <c r="S131" s="1"/>
    </row>
    <row r="132" spans="1:19" ht="14.55" customHeight="1" x14ac:dyDescent="0.25">
      <c r="S132" s="1"/>
    </row>
    <row r="133" spans="1:19" ht="14.55" customHeight="1" thickBot="1" x14ac:dyDescent="0.3">
      <c r="S133" s="1"/>
    </row>
    <row r="134" spans="1:19" ht="14.55" customHeight="1" x14ac:dyDescent="0.25">
      <c r="A134" s="96" t="s">
        <v>98</v>
      </c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8"/>
    </row>
    <row r="135" spans="1:19" ht="14.55" customHeight="1" x14ac:dyDescent="0.25">
      <c r="A135" s="99"/>
      <c r="B135" s="100"/>
      <c r="C135" s="100"/>
      <c r="D135" s="100"/>
      <c r="E135" s="101" t="s">
        <v>26</v>
      </c>
      <c r="F135" s="101"/>
      <c r="G135" s="101" t="s">
        <v>9</v>
      </c>
      <c r="H135" s="101"/>
      <c r="I135" s="101" t="s">
        <v>79</v>
      </c>
      <c r="J135" s="101"/>
      <c r="K135" s="101" t="s">
        <v>11</v>
      </c>
      <c r="L135" s="101"/>
      <c r="M135" s="101" t="s">
        <v>80</v>
      </c>
      <c r="N135" s="101"/>
      <c r="O135" s="101" t="s">
        <v>81</v>
      </c>
      <c r="P135" s="101"/>
      <c r="Q135" s="102" t="s">
        <v>14</v>
      </c>
      <c r="S135" s="1" t="s">
        <v>82</v>
      </c>
    </row>
    <row r="136" spans="1:19" ht="14.55" customHeight="1" x14ac:dyDescent="0.25">
      <c r="A136" s="145"/>
      <c r="B136" s="103" t="s">
        <v>83</v>
      </c>
      <c r="C136" s="104"/>
      <c r="D136" s="104"/>
      <c r="E136" s="105">
        <f>AVERAGE(E41:E111)</f>
        <v>148.43422779411497</v>
      </c>
      <c r="F136" s="105"/>
      <c r="G136" s="105">
        <f t="shared" ref="G136:Q136" si="24">AVERAGE(G41:G111)</f>
        <v>918.86823847185906</v>
      </c>
      <c r="H136" s="105"/>
      <c r="I136" s="105">
        <f t="shared" si="24"/>
        <v>151.90688729423874</v>
      </c>
      <c r="J136" s="105"/>
      <c r="K136" s="105">
        <f t="shared" si="24"/>
        <v>304.41762039879558</v>
      </c>
      <c r="L136" s="105"/>
      <c r="M136" s="105">
        <f t="shared" si="24"/>
        <v>165.72369578995745</v>
      </c>
      <c r="N136" s="105"/>
      <c r="O136" s="105">
        <f t="shared" si="24"/>
        <v>321.09127954759214</v>
      </c>
      <c r="P136" s="105"/>
      <c r="Q136" s="106">
        <f t="shared" si="24"/>
        <v>941.7787724446431</v>
      </c>
      <c r="R136" s="74"/>
      <c r="S136" s="74">
        <f>MIN(S41:S111)</f>
        <v>20</v>
      </c>
    </row>
    <row r="137" spans="1:19" ht="14.55" customHeight="1" x14ac:dyDescent="0.25">
      <c r="A137" s="145"/>
      <c r="B137" s="103" t="s">
        <v>84</v>
      </c>
      <c r="C137" s="104"/>
      <c r="D137" s="104"/>
      <c r="E137" s="105">
        <f>STDEV(E41:E111)</f>
        <v>26.510358951421306</v>
      </c>
      <c r="F137" s="105"/>
      <c r="G137" s="105">
        <f t="shared" ref="G137:Q137" si="25">STDEV(G41:G111)</f>
        <v>55.459563235528748</v>
      </c>
      <c r="H137" s="105"/>
      <c r="I137" s="105">
        <f t="shared" si="25"/>
        <v>18.486263426203219</v>
      </c>
      <c r="J137" s="105"/>
      <c r="K137" s="105">
        <f t="shared" si="25"/>
        <v>53.394623372695698</v>
      </c>
      <c r="L137" s="105"/>
      <c r="M137" s="105">
        <f t="shared" si="25"/>
        <v>19.894877828194598</v>
      </c>
      <c r="N137" s="105"/>
      <c r="O137" s="105">
        <f t="shared" si="25"/>
        <v>43.279833032293972</v>
      </c>
      <c r="P137" s="105"/>
      <c r="Q137" s="106">
        <f t="shared" si="25"/>
        <v>81.21789738062553</v>
      </c>
      <c r="R137" s="74"/>
      <c r="S137" s="74">
        <f>MAX(S48:S113)</f>
        <v>84</v>
      </c>
    </row>
    <row r="138" spans="1:19" ht="14.55" customHeight="1" x14ac:dyDescent="0.25">
      <c r="A138" s="145"/>
      <c r="B138" s="103" t="s">
        <v>85</v>
      </c>
      <c r="C138" s="104"/>
      <c r="D138" s="104"/>
      <c r="E138" s="105">
        <f>100*E137/E136</f>
        <v>17.860003952856736</v>
      </c>
      <c r="F138" s="105"/>
      <c r="G138" s="105">
        <f>100*G137/G136</f>
        <v>6.0356382899643819</v>
      </c>
      <c r="H138" s="105"/>
      <c r="I138" s="105">
        <f>100*I137/I136</f>
        <v>12.169470229744043</v>
      </c>
      <c r="J138" s="105"/>
      <c r="K138" s="105">
        <f>100*K137/K136</f>
        <v>17.539925350821431</v>
      </c>
      <c r="L138" s="105"/>
      <c r="M138" s="105">
        <f>100*M137/M136</f>
        <v>12.004848029342702</v>
      </c>
      <c r="N138" s="105"/>
      <c r="O138" s="105">
        <f>100*O137/O136</f>
        <v>13.478981146194299</v>
      </c>
      <c r="P138" s="105"/>
      <c r="Q138" s="106">
        <f>100*Q137/Q136</f>
        <v>8.6238827797957658</v>
      </c>
      <c r="R138" s="77"/>
      <c r="S138" s="74"/>
    </row>
    <row r="139" spans="1:19" ht="14.55" customHeight="1" x14ac:dyDescent="0.25">
      <c r="A139" s="107" t="s">
        <v>86</v>
      </c>
      <c r="B139" s="103" t="s">
        <v>87</v>
      </c>
      <c r="C139" s="104"/>
      <c r="D139" s="104"/>
      <c r="E139" s="105">
        <f t="shared" ref="E139:G139" si="26">E136+(2*E137)</f>
        <v>201.45494569695759</v>
      </c>
      <c r="F139" s="105"/>
      <c r="G139" s="105">
        <f t="shared" si="26"/>
        <v>1029.7873649429166</v>
      </c>
      <c r="H139" s="105"/>
      <c r="I139" s="105">
        <f t="shared" ref="I139" si="27">I136+(2*I137)</f>
        <v>188.87941414664519</v>
      </c>
      <c r="J139" s="105"/>
      <c r="K139" s="105">
        <f t="shared" ref="K139" si="28">K136+(2*K137)</f>
        <v>411.20686714418696</v>
      </c>
      <c r="L139" s="105"/>
      <c r="M139" s="105">
        <f t="shared" ref="M139" si="29">M136+(2*M137)</f>
        <v>205.51345144634664</v>
      </c>
      <c r="N139" s="105"/>
      <c r="O139" s="105">
        <f t="shared" ref="O139" si="30">O136+(2*O137)</f>
        <v>407.65094561218007</v>
      </c>
      <c r="P139" s="105"/>
      <c r="Q139" s="106">
        <f t="shared" ref="Q139" si="31">Q136+(2*Q137)</f>
        <v>1104.2145672058941</v>
      </c>
      <c r="R139" s="74"/>
      <c r="S139" s="74"/>
    </row>
    <row r="140" spans="1:19" ht="14.55" customHeight="1" x14ac:dyDescent="0.25">
      <c r="A140" s="107"/>
      <c r="B140" s="103" t="s">
        <v>88</v>
      </c>
      <c r="C140" s="104"/>
      <c r="D140" s="104"/>
      <c r="E140" s="105">
        <f t="shared" ref="E140:G140" si="32">E136-(2*E137)</f>
        <v>95.413509891272355</v>
      </c>
      <c r="F140" s="105"/>
      <c r="G140" s="105">
        <f t="shared" si="32"/>
        <v>807.94911200080151</v>
      </c>
      <c r="H140" s="105"/>
      <c r="I140" s="105">
        <f t="shared" ref="I140" si="33">I136-(2*I137)</f>
        <v>114.9343604418323</v>
      </c>
      <c r="J140" s="105"/>
      <c r="K140" s="105">
        <f t="shared" ref="K140" si="34">K136-(2*K137)</f>
        <v>197.6283736534042</v>
      </c>
      <c r="L140" s="105"/>
      <c r="M140" s="105">
        <f t="shared" ref="M140" si="35">M136-(2*M137)</f>
        <v>125.93394013356826</v>
      </c>
      <c r="N140" s="105"/>
      <c r="O140" s="105">
        <f t="shared" ref="O140" si="36">O136-(2*O137)</f>
        <v>234.53161348300421</v>
      </c>
      <c r="P140" s="105"/>
      <c r="Q140" s="106">
        <f t="shared" ref="Q140" si="37">Q136-(2*Q137)</f>
        <v>779.34297768339206</v>
      </c>
      <c r="R140" s="74"/>
      <c r="S140" s="75"/>
    </row>
    <row r="141" spans="1:19" ht="14.55" customHeight="1" x14ac:dyDescent="0.25">
      <c r="A141" s="107" t="s">
        <v>89</v>
      </c>
      <c r="B141" s="103" t="s">
        <v>90</v>
      </c>
      <c r="C141" s="104"/>
      <c r="D141" s="104"/>
      <c r="E141" s="105">
        <f t="shared" ref="E141:G141" si="38">E136+(3*E137)</f>
        <v>227.96530464837889</v>
      </c>
      <c r="F141" s="105"/>
      <c r="G141" s="105">
        <f t="shared" si="38"/>
        <v>1085.2469281784454</v>
      </c>
      <c r="H141" s="105"/>
      <c r="I141" s="105">
        <f t="shared" ref="I141" si="39">I136+(3*I137)</f>
        <v>207.3656775728484</v>
      </c>
      <c r="J141" s="105"/>
      <c r="K141" s="105">
        <f t="shared" ref="K141" si="40">K136+(3*K137)</f>
        <v>464.60149051688268</v>
      </c>
      <c r="L141" s="105"/>
      <c r="M141" s="105">
        <f t="shared" ref="M141" si="41">M136+(3*M137)</f>
        <v>225.40832927454125</v>
      </c>
      <c r="N141" s="105"/>
      <c r="O141" s="105">
        <f t="shared" ref="O141" si="42">O136+(3*O137)</f>
        <v>450.93077864447406</v>
      </c>
      <c r="P141" s="105"/>
      <c r="Q141" s="106">
        <f t="shared" ref="Q141" si="43">Q136+(3*Q137)</f>
        <v>1185.4324645865197</v>
      </c>
      <c r="R141" s="74"/>
      <c r="S141" s="75"/>
    </row>
    <row r="142" spans="1:19" ht="14.55" customHeight="1" x14ac:dyDescent="0.25">
      <c r="A142" s="108"/>
      <c r="B142" s="103" t="s">
        <v>91</v>
      </c>
      <c r="C142" s="104"/>
      <c r="D142" s="104"/>
      <c r="E142" s="105">
        <f t="shared" ref="E142:G142" si="44">E136-(3*E137)</f>
        <v>68.903150939851059</v>
      </c>
      <c r="F142" s="105"/>
      <c r="G142" s="105">
        <f t="shared" si="44"/>
        <v>752.48954876527284</v>
      </c>
      <c r="H142" s="105"/>
      <c r="I142" s="105">
        <f t="shared" ref="I142" si="45">I136-(3*I137)</f>
        <v>96.448097015629088</v>
      </c>
      <c r="J142" s="105"/>
      <c r="K142" s="105">
        <f t="shared" ref="K142" si="46">K136-(3*K137)</f>
        <v>144.23375028070848</v>
      </c>
      <c r="L142" s="105"/>
      <c r="M142" s="105">
        <f t="shared" ref="M142" si="47">M136-(3*M137)</f>
        <v>106.03906230537365</v>
      </c>
      <c r="N142" s="105"/>
      <c r="O142" s="105">
        <f t="shared" ref="O142" si="48">O136-(3*O137)</f>
        <v>191.25178045071021</v>
      </c>
      <c r="P142" s="105"/>
      <c r="Q142" s="106">
        <f t="shared" ref="Q142" si="49">Q136-(3*Q137)</f>
        <v>698.12508030276649</v>
      </c>
      <c r="R142" s="74"/>
      <c r="S142" s="75"/>
    </row>
    <row r="143" spans="1:19" ht="14.55" customHeight="1" x14ac:dyDescent="0.25">
      <c r="A143" s="108"/>
      <c r="B143" s="103"/>
      <c r="C143" s="104"/>
      <c r="D143" s="104"/>
      <c r="E143" s="109"/>
      <c r="F143" s="110"/>
      <c r="G143" s="109"/>
      <c r="H143" s="109"/>
      <c r="I143" s="109"/>
      <c r="J143" s="110"/>
      <c r="K143" s="109"/>
      <c r="L143" s="110"/>
      <c r="M143" s="109"/>
      <c r="N143" s="109"/>
      <c r="O143" s="109"/>
      <c r="P143" s="109"/>
      <c r="Q143" s="111"/>
      <c r="R143" s="74"/>
      <c r="S143" s="75"/>
    </row>
    <row r="144" spans="1:19" ht="14.55" customHeight="1" x14ac:dyDescent="0.25">
      <c r="A144" s="107" t="s">
        <v>92</v>
      </c>
      <c r="B144" s="103"/>
      <c r="C144" s="100"/>
      <c r="D144" s="100"/>
      <c r="E144" s="105">
        <f>COUNT(E41:E110)</f>
        <v>50</v>
      </c>
      <c r="F144" s="105"/>
      <c r="G144" s="105">
        <f t="shared" ref="G144:Q144" si="50">COUNT(G41:G110)</f>
        <v>65</v>
      </c>
      <c r="H144" s="105"/>
      <c r="I144" s="105">
        <f t="shared" si="50"/>
        <v>56</v>
      </c>
      <c r="J144" s="105"/>
      <c r="K144" s="105">
        <f t="shared" si="50"/>
        <v>56</v>
      </c>
      <c r="L144" s="105"/>
      <c r="M144" s="105">
        <f t="shared" si="50"/>
        <v>56</v>
      </c>
      <c r="N144" s="105"/>
      <c r="O144" s="105">
        <f t="shared" si="50"/>
        <v>56</v>
      </c>
      <c r="P144" s="105"/>
      <c r="Q144" s="106">
        <f t="shared" si="50"/>
        <v>65</v>
      </c>
      <c r="R144" s="144"/>
      <c r="S144" s="40"/>
    </row>
    <row r="145" spans="1:19" ht="14.55" customHeight="1" x14ac:dyDescent="0.25">
      <c r="A145" s="107" t="s">
        <v>93</v>
      </c>
      <c r="B145" s="103"/>
      <c r="C145" s="100"/>
      <c r="D145" s="100"/>
      <c r="E145" s="105">
        <f t="shared" ref="E145:G145" si="51">TINV(0.02, (E144-1))</f>
        <v>2.4048917595376684</v>
      </c>
      <c r="F145" s="105"/>
      <c r="G145" s="105">
        <f t="shared" si="51"/>
        <v>2.3860370491899459</v>
      </c>
      <c r="H145" s="105"/>
      <c r="I145" s="105">
        <f t="shared" ref="I145" si="52">TINV(0.02, (I144-1))</f>
        <v>2.3960810525533165</v>
      </c>
      <c r="J145" s="105"/>
      <c r="K145" s="105">
        <f t="shared" ref="K145" si="53">TINV(0.02, (K144-1))</f>
        <v>2.3960810525533165</v>
      </c>
      <c r="L145" s="105"/>
      <c r="M145" s="105">
        <f t="shared" ref="M145" si="54">TINV(0.02, (M144-1))</f>
        <v>2.3960810525533165</v>
      </c>
      <c r="N145" s="105"/>
      <c r="O145" s="105">
        <f t="shared" ref="O145" si="55">TINV(0.02, (O144-1))</f>
        <v>2.3960810525533165</v>
      </c>
      <c r="P145" s="105"/>
      <c r="Q145" s="106">
        <f t="shared" ref="Q145" si="56">TINV(0.02, (Q144-1))</f>
        <v>2.3860370491899459</v>
      </c>
      <c r="R145" s="144"/>
      <c r="S145" s="40"/>
    </row>
    <row r="146" spans="1:19" ht="14.55" customHeight="1" x14ac:dyDescent="0.25">
      <c r="A146" s="112" t="s">
        <v>29</v>
      </c>
      <c r="B146" s="113"/>
      <c r="C146" s="114"/>
      <c r="D146" s="114"/>
      <c r="E146" s="115">
        <f>E145*E137</f>
        <v>63.754543784658765</v>
      </c>
      <c r="F146" s="115"/>
      <c r="G146" s="115">
        <f>G145*G137</f>
        <v>132.32857261186422</v>
      </c>
      <c r="H146" s="115"/>
      <c r="I146" s="115">
        <f t="shared" ref="I146" si="57">I145*I137</f>
        <v>44.294585528034887</v>
      </c>
      <c r="J146" s="115"/>
      <c r="K146" s="115">
        <f t="shared" ref="K146" si="58">K145*K137</f>
        <v>127.93784537153662</v>
      </c>
      <c r="L146" s="115"/>
      <c r="M146" s="115">
        <f t="shared" ref="M146" si="59">M145*M137</f>
        <v>47.669739807000155</v>
      </c>
      <c r="N146" s="115"/>
      <c r="O146" s="115">
        <f t="shared" ref="O146" si="60">O145*O137</f>
        <v>103.70198788635074</v>
      </c>
      <c r="P146" s="115"/>
      <c r="Q146" s="116">
        <f t="shared" ref="Q146" si="61">Q145*Q137</f>
        <v>193.78891220747957</v>
      </c>
      <c r="R146" s="144"/>
      <c r="S146" s="40"/>
    </row>
    <row r="147" spans="1:19" ht="14.55" customHeight="1" x14ac:dyDescent="0.25">
      <c r="A147" s="112" t="s">
        <v>94</v>
      </c>
      <c r="B147" s="117"/>
      <c r="C147" s="114"/>
      <c r="D147" s="114"/>
      <c r="E147" s="115">
        <f t="shared" ref="E147" si="62">10*E137</f>
        <v>265.10358951421307</v>
      </c>
      <c r="F147" s="115"/>
      <c r="G147" s="115">
        <f>10*G137</f>
        <v>554.59563235528753</v>
      </c>
      <c r="H147" s="115"/>
      <c r="I147" s="115">
        <f t="shared" ref="I147" si="63">10*I137</f>
        <v>184.8626342620322</v>
      </c>
      <c r="J147" s="115"/>
      <c r="K147" s="115">
        <f t="shared" ref="K147" si="64">10*K137</f>
        <v>533.94623372695696</v>
      </c>
      <c r="L147" s="115"/>
      <c r="M147" s="115">
        <f t="shared" ref="M147" si="65">10*M137</f>
        <v>198.94877828194598</v>
      </c>
      <c r="N147" s="115"/>
      <c r="O147" s="115">
        <f t="shared" ref="O147" si="66">10*O137</f>
        <v>432.79833032293971</v>
      </c>
      <c r="P147" s="115"/>
      <c r="Q147" s="116">
        <f t="shared" ref="Q147" si="67">10*Q137</f>
        <v>812.17897380625527</v>
      </c>
      <c r="R147" s="43"/>
      <c r="S147" s="40"/>
    </row>
    <row r="148" spans="1:19" ht="14.55" customHeight="1" x14ac:dyDescent="0.25">
      <c r="A148" s="107"/>
      <c r="B148" s="103"/>
      <c r="C148" s="100"/>
      <c r="D148" s="100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6"/>
    </row>
    <row r="149" spans="1:19" ht="14.55" customHeight="1" x14ac:dyDescent="0.25">
      <c r="A149" s="107" t="s">
        <v>95</v>
      </c>
      <c r="B149" s="118"/>
      <c r="C149" s="100"/>
      <c r="D149" s="100"/>
      <c r="E149" s="105">
        <f>E136/E146</f>
        <v>2.328214100244768</v>
      </c>
      <c r="F149" s="105"/>
      <c r="G149" s="105">
        <f t="shared" ref="G149" si="68">G136/G146</f>
        <v>6.9438385099717745</v>
      </c>
      <c r="H149" s="105"/>
      <c r="I149" s="105">
        <f t="shared" ref="I149" si="69">I136/I146</f>
        <v>3.4294685339835493</v>
      </c>
      <c r="J149" s="105"/>
      <c r="K149" s="105">
        <f t="shared" ref="K149" si="70">K136/K146</f>
        <v>2.3794180644105318</v>
      </c>
      <c r="L149" s="105"/>
      <c r="M149" s="105">
        <f t="shared" ref="M149" si="71">M136/M146</f>
        <v>3.4764967558228927</v>
      </c>
      <c r="N149" s="105"/>
      <c r="O149" s="105">
        <f t="shared" ref="O149" si="72">O136/O146</f>
        <v>3.0962885677705914</v>
      </c>
      <c r="P149" s="105"/>
      <c r="Q149" s="106">
        <f t="shared" ref="Q149" si="73">Q136/Q146</f>
        <v>4.8598176320651936</v>
      </c>
    </row>
    <row r="150" spans="1:19" x14ac:dyDescent="0.25">
      <c r="A150" s="119"/>
      <c r="B150" s="12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21"/>
    </row>
    <row r="151" spans="1:19" x14ac:dyDescent="0.25">
      <c r="A151" s="107"/>
      <c r="B151" s="118"/>
      <c r="C151" s="100"/>
      <c r="D151" s="100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6"/>
    </row>
    <row r="152" spans="1:19" x14ac:dyDescent="0.25">
      <c r="A152" s="107" t="s">
        <v>96</v>
      </c>
      <c r="B152" s="120"/>
      <c r="C152" s="100"/>
      <c r="D152" s="100"/>
      <c r="E152" s="122">
        <f>(31250*25)/5025</f>
        <v>155.4726368159204</v>
      </c>
      <c r="F152" s="122"/>
      <c r="G152" s="122">
        <f>(200000*25)/5025</f>
        <v>995.0248756218906</v>
      </c>
      <c r="H152" s="122"/>
      <c r="I152" s="122">
        <f>(31250*25)/5025</f>
        <v>155.4726368159204</v>
      </c>
      <c r="J152" s="122"/>
      <c r="K152" s="122">
        <f>(62500*25)/5025</f>
        <v>310.94527363184079</v>
      </c>
      <c r="L152" s="122"/>
      <c r="M152" s="122">
        <f>(31250*25)/5025</f>
        <v>155.4726368159204</v>
      </c>
      <c r="N152" s="122"/>
      <c r="O152" s="122">
        <f>(62500*25)/5025</f>
        <v>310.94527363184079</v>
      </c>
      <c r="P152" s="122"/>
      <c r="Q152" s="123">
        <f>(200000*25)/5025</f>
        <v>995.0248756218906</v>
      </c>
    </row>
    <row r="153" spans="1:19" ht="13.8" thickBot="1" x14ac:dyDescent="0.3">
      <c r="A153" s="124" t="s">
        <v>97</v>
      </c>
      <c r="B153" s="125"/>
      <c r="C153" s="126"/>
      <c r="D153" s="126"/>
      <c r="E153" s="127">
        <f>100*(E136-E152)/E152</f>
        <v>-4.5271046828252466</v>
      </c>
      <c r="F153" s="127"/>
      <c r="G153" s="127">
        <f>100*(G136-G152)/G152</f>
        <v>-7.6537420335781698</v>
      </c>
      <c r="H153" s="127"/>
      <c r="I153" s="127">
        <f>100*(I136-I152)/I152</f>
        <v>-2.2934900923456389</v>
      </c>
      <c r="J153" s="127"/>
      <c r="K153" s="127">
        <f>100*(K136-K152)/K152</f>
        <v>-2.0992932797473407</v>
      </c>
      <c r="L153" s="127"/>
      <c r="M153" s="127">
        <f>100*(M136-M152)/M152</f>
        <v>6.5934811321006315</v>
      </c>
      <c r="N153" s="127"/>
      <c r="O153" s="127">
        <f>100*(O136-O152)/O152</f>
        <v>3.2629555025056329</v>
      </c>
      <c r="P153" s="127"/>
      <c r="Q153" s="128">
        <f>100*(Q136-Q152)/Q152</f>
        <v>-5.3512333693133742</v>
      </c>
    </row>
  </sheetData>
  <conditionalFormatting sqref="G58:G87 Q58:Q87">
    <cfRule type="cellIs" dxfId="0" priority="1" operator="greaterThan">
      <formula>200000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QAQC</vt:lpstr>
      <vt:lpstr>Raw Data</vt:lpstr>
      <vt:lpstr>rolling spiked blank restricted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Maria Popescu</cp:lastModifiedBy>
  <dcterms:created xsi:type="dcterms:W3CDTF">2020-02-11T17:53:10Z</dcterms:created>
  <dcterms:modified xsi:type="dcterms:W3CDTF">2025-07-18T15:44:58Z</dcterms:modified>
</cp:coreProperties>
</file>