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75" windowWidth="15195" windowHeight="8700"/>
  </bookViews>
  <sheets>
    <sheet name="Recibo" sheetId="1" r:id="rId1"/>
    <sheet name="Tabelas Continente 2010" sheetId="3" state="hidden" r:id="rId2"/>
  </sheets>
  <definedNames>
    <definedName name="_xlnm.Print_Area" localSheetId="0">Recibo!$B$2:$AV$35</definedName>
  </definedNames>
  <calcPr calcId="144525"/>
</workbook>
</file>

<file path=xl/calcChain.xml><?xml version="1.0" encoding="utf-8"?>
<calcChain xmlns="http://schemas.openxmlformats.org/spreadsheetml/2006/main">
  <c r="B256" i="3" l="1"/>
  <c r="B255" i="3"/>
  <c r="B254" i="3"/>
  <c r="B253" i="3"/>
  <c r="B252" i="3"/>
  <c r="B251" i="3"/>
  <c r="B216" i="3"/>
  <c r="B215" i="3"/>
  <c r="B214" i="3"/>
  <c r="B177" i="3"/>
  <c r="B176" i="3"/>
  <c r="B175" i="3"/>
  <c r="B174" i="3"/>
  <c r="B173" i="3"/>
  <c r="B172" i="3"/>
  <c r="B171" i="3"/>
  <c r="B170" i="3"/>
  <c r="B88" i="3"/>
  <c r="B87" i="3"/>
  <c r="B86" i="3"/>
  <c r="B85" i="3"/>
  <c r="B43" i="3"/>
  <c r="B42" i="3"/>
  <c r="B41" i="3"/>
  <c r="M10" i="1"/>
  <c r="AN8" i="1"/>
  <c r="U8" i="1"/>
  <c r="K17" i="1"/>
  <c r="V24" i="1"/>
  <c r="AO24" i="1"/>
  <c r="K31" i="1"/>
  <c r="AW9" i="1"/>
  <c r="AX11" i="1"/>
  <c r="V11" i="1"/>
  <c r="H30" i="1"/>
  <c r="S25" i="1"/>
  <c r="P21" i="1"/>
  <c r="V25" i="1"/>
  <c r="V26" i="1"/>
  <c r="V27" i="1"/>
  <c r="V28" i="1"/>
  <c r="V29" i="1"/>
  <c r="C17" i="1"/>
  <c r="S26" i="1"/>
  <c r="S24" i="1"/>
  <c r="B257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17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78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44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AD11" i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V32" i="1"/>
  <c r="AR24" i="1"/>
  <c r="AA31" i="1"/>
  <c r="AA30" i="1"/>
  <c r="AA32" i="1"/>
  <c r="AA34" i="1"/>
  <c r="AT25" i="1"/>
</calcChain>
</file>

<file path=xl/comments1.xml><?xml version="1.0" encoding="utf-8"?>
<comments xmlns="http://schemas.openxmlformats.org/spreadsheetml/2006/main">
  <authors>
    <author>Maria Proiete</author>
  </authors>
  <commentList>
    <comment ref="AS9" authorId="0">
      <text>
        <r>
          <rPr>
            <sz val="8"/>
            <color indexed="81"/>
            <rFont val="Tahoma"/>
            <family val="2"/>
          </rPr>
          <t xml:space="preserve">Contar no caledário o nº de dias úteis do mês em questão.
</t>
        </r>
      </text>
    </comment>
    <comment ref="AS11" authorId="0">
      <text>
        <r>
          <rPr>
            <sz val="8"/>
            <color indexed="81"/>
            <rFont val="Tahoma"/>
            <family val="2"/>
          </rPr>
          <t>Nº de dias que faltou no mês em questão e que irão ser descontados pela empresa.</t>
        </r>
      </text>
    </comment>
    <comment ref="AS13" authorId="0">
      <text>
        <r>
          <rPr>
            <sz val="8"/>
            <color indexed="81"/>
            <rFont val="Tahoma"/>
            <family val="2"/>
          </rPr>
          <t>Colocar o nº de dias de férias que gozou no mês em questão.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Nº de dias que esteve deslocado e que vai receber ajuda de custos.
Pode usar meios dias (0,5), ou um quarto de dia (0,25), se necessitar.</t>
        </r>
      </text>
    </comment>
    <comment ref="AQ15" authorId="0">
      <text>
        <r>
          <rPr>
            <sz val="8"/>
            <color indexed="81"/>
            <rFont val="Tahoma"/>
            <family val="2"/>
          </rPr>
          <t>Onde esteve deslocado?</t>
        </r>
      </text>
    </comment>
  </commentList>
</comments>
</file>

<file path=xl/sharedStrings.xml><?xml version="1.0" encoding="utf-8"?>
<sst xmlns="http://schemas.openxmlformats.org/spreadsheetml/2006/main" count="522" uniqueCount="96">
  <si>
    <t>Nome:</t>
  </si>
  <si>
    <t xml:space="preserve">TABELA I - TRABALHO DEPENDENTE </t>
  </si>
  <si>
    <t>NÃO CASADO</t>
  </si>
  <si>
    <t>Remuneração Mensal  Euros</t>
  </si>
  <si>
    <t>Número de dependentes</t>
  </si>
  <si>
    <t>5 ou mais</t>
  </si>
  <si>
    <t>Até</t>
  </si>
  <si>
    <t>Superior a</t>
  </si>
  <si>
    <t>T A B E L A II - TRABALHO DEPENDENTE</t>
  </si>
  <si>
    <t>CASADO UNICO TITULAR</t>
  </si>
  <si>
    <t>T A B E L A III - TRABALHO DEPENDENTE</t>
  </si>
  <si>
    <t>CASADO DOIS TITULARES</t>
  </si>
  <si>
    <t>T A B E L A I V - TRABALHO DEPENDENTE</t>
  </si>
  <si>
    <t>NÃO CASADO - DEFICIENTE</t>
  </si>
  <si>
    <t>T A B E L A   V - TRABALHO DEPENDENTE</t>
  </si>
  <si>
    <t>CASADO UNICO TITULAR - DEFICIENTE</t>
  </si>
  <si>
    <t>T A B E L A VI - TRABALHO DEPENDENTE</t>
  </si>
  <si>
    <t>CASADO DOIS TITULARES - DEFICIENTE</t>
  </si>
  <si>
    <t>TABELAS:</t>
  </si>
  <si>
    <t>Situação familiar:</t>
  </si>
  <si>
    <t>N.º Dependentes:</t>
  </si>
  <si>
    <t>DEPENDENTES:</t>
  </si>
  <si>
    <t>Nenhum dependente</t>
  </si>
  <si>
    <t>1 dependente</t>
  </si>
  <si>
    <t>2 dependentes</t>
  </si>
  <si>
    <t>3 dependentes</t>
  </si>
  <si>
    <t>4 dependentes</t>
  </si>
  <si>
    <t>5 dependentes (ou mais)</t>
  </si>
  <si>
    <t>Regime da Segurança Social:</t>
  </si>
  <si>
    <t>Valor do vencimento mensal:</t>
  </si>
  <si>
    <t>Valor máximo isento de impostos:</t>
  </si>
  <si>
    <t>Taxa de IRS:</t>
  </si>
  <si>
    <t>Vencimento limite:</t>
  </si>
  <si>
    <t>Valor do Sub. Alimentação diário:</t>
  </si>
  <si>
    <t>TAXA CONTRIBUTIVA SEG.SOCIAL:</t>
  </si>
  <si>
    <t>Taxa Contributiva - Regime Geral (trab.11% / Emp.23,75%)</t>
  </si>
  <si>
    <t>Taxa Contributiva - Jovens 1º Emprego (trab.11% / Emp.0%)</t>
  </si>
  <si>
    <t>Taxa Contributiva - Desempregados Longa Duração (trab.11% / Emp.0%)</t>
  </si>
  <si>
    <t>Taxa Contributiva - Trabalhadores Deficientes (trab.11% / Emp.12,5%)</t>
  </si>
  <si>
    <t>Taxa Contributiva - Órgãos Estatutários (trab.10% / Emp.21,25%)</t>
  </si>
  <si>
    <t>Desenvolvido por:</t>
  </si>
  <si>
    <t>De</t>
  </si>
  <si>
    <t>N.º faltas (dias)</t>
  </si>
  <si>
    <t>N.º dias férias</t>
  </si>
  <si>
    <t>Variável pelos dias úteis do mês</t>
  </si>
  <si>
    <t>N.º dias úteis</t>
  </si>
  <si>
    <t>Mês</t>
  </si>
  <si>
    <t>MESES:</t>
  </si>
  <si>
    <t>N.º dias a receber ajuda de custos</t>
  </si>
  <si>
    <t>Valor de Comissões:</t>
  </si>
  <si>
    <t>DADOS PESSOAIS E PARA PROCESSAMENTO SALÁRIO:</t>
  </si>
  <si>
    <t>Descrição</t>
  </si>
  <si>
    <t>dias</t>
  </si>
  <si>
    <t>Descontos</t>
  </si>
  <si>
    <t>Subsido de Alimentação</t>
  </si>
  <si>
    <t>Comissões</t>
  </si>
  <si>
    <t>Valor de Prémios períodicos:</t>
  </si>
  <si>
    <t>Distribuição de resultados ou prémios esporádicos:</t>
  </si>
  <si>
    <t>taxa de</t>
  </si>
  <si>
    <t>IRS -</t>
  </si>
  <si>
    <t>Segurança Social -</t>
  </si>
  <si>
    <t>Subtotais</t>
  </si>
  <si>
    <t>Vencimento Bruto</t>
  </si>
  <si>
    <t>Vencimento Liquido (a receber)</t>
  </si>
  <si>
    <t>OUTROS DADOS:</t>
  </si>
  <si>
    <t>Seu custo para a empresa</t>
  </si>
  <si>
    <t>Ajuda de custos</t>
  </si>
  <si>
    <t>Valor de Ajuda de Custo diário nacional:</t>
  </si>
  <si>
    <t>Fixos (22 dias)</t>
  </si>
  <si>
    <t>Subsídio de Alimentação</t>
  </si>
  <si>
    <t>A deslocação foi em:</t>
  </si>
  <si>
    <t>Portugal</t>
  </si>
  <si>
    <t>Estrangeiro</t>
  </si>
  <si>
    <t>RECIBO DE VENCIMENTO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</si>
  <si>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</si>
  <si>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</si>
  <si>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</si>
  <si>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</si>
  <si>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</si>
  <si>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</si>
  <si>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</si>
  <si>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</si>
  <si>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</si>
  <si>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</si>
  <si>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</si>
  <si>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</si>
  <si>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 empresa paga o sub. de alimentação:</t>
  </si>
  <si>
    <t xml:space="preserve">% descontos do valor líquido/o valor total </t>
  </si>
  <si>
    <t>(IRS+Seg.Social)</t>
  </si>
  <si>
    <t>Tabela de Retenção de IRS do Continente</t>
  </si>
  <si>
    <t>www.mariaproiete.com</t>
  </si>
  <si>
    <t>Prémios periódicos</t>
  </si>
  <si>
    <t>Distribuição de Resultados ou Prémios esporádicos</t>
  </si>
  <si>
    <t>Remuneração e Abonos</t>
  </si>
  <si>
    <t>ANO 2010</t>
  </si>
  <si>
    <t>TABELAS DE RETENÇÃO NA FONTE PARA  O CONTINENTE - 2010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</si>
</sst>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0.0%"/>
    <numFmt numFmtId="165" formatCode="#,##0_ ;\-#,##0\ "/>
    <numFmt numFmtId="171" formatCode="#,##0.00_ ;\-#,##0.00\ 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Courier New"/>
      <family val="3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u/>
      <sz val="10"/>
      <color indexed="12"/>
      <name val="Arial"/>
      <family val="2"/>
    </font>
    <font>
      <i/>
      <sz val="8"/>
      <name val="Tahoma"/>
      <family val="2"/>
    </font>
    <font>
      <sz val="10"/>
      <color indexed="9"/>
      <name val="Tahoma"/>
      <family val="2"/>
    </font>
    <font>
      <sz val="8"/>
      <color indexed="81"/>
      <name val="Tahoma"/>
      <family val="2"/>
    </font>
    <font>
      <b/>
      <sz val="16"/>
      <name val="Tahoma"/>
      <family val="2"/>
    </font>
    <font>
      <u/>
      <sz val="10"/>
      <name val="Tahoma"/>
      <family val="2"/>
    </font>
    <font>
      <sz val="8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sz val="7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rgb="FFFF0000"/>
      <name val="Tahoma"/>
      <family val="2"/>
    </font>
    <font>
      <sz val="10"/>
      <color theme="6" tint="0.79998168889431442"/>
      <name val="Tahoma"/>
      <family val="2"/>
    </font>
    <font>
      <sz val="10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293315"/>
      </top>
      <bottom/>
      <diagonal/>
    </border>
    <border>
      <left/>
      <right style="medium">
        <color rgb="FF293315"/>
      </right>
      <top/>
      <bottom/>
      <diagonal/>
    </border>
    <border>
      <left/>
      <right/>
      <top/>
      <bottom style="medium">
        <color rgb="FF293315"/>
      </bottom>
      <diagonal/>
    </border>
    <border>
      <left/>
      <right style="medium">
        <color rgb="FF293315"/>
      </right>
      <top/>
      <bottom style="medium">
        <color rgb="FF293315"/>
      </bottom>
      <diagonal/>
    </border>
    <border>
      <left style="medium">
        <color rgb="FF293315"/>
      </left>
      <right/>
      <top style="medium">
        <color rgb="FF293315"/>
      </top>
      <bottom/>
      <diagonal/>
    </border>
    <border>
      <left style="medium">
        <color rgb="FF293315"/>
      </left>
      <right/>
      <top/>
      <bottom/>
      <diagonal/>
    </border>
    <border>
      <left style="medium">
        <color rgb="FF293315"/>
      </left>
      <right/>
      <top/>
      <bottom style="medium">
        <color rgb="FF293315"/>
      </bottom>
      <diagonal/>
    </border>
    <border>
      <left style="thin">
        <color rgb="FF293315"/>
      </left>
      <right/>
      <top style="thin">
        <color rgb="FF293315"/>
      </top>
      <bottom style="thin">
        <color rgb="FF293315"/>
      </bottom>
      <diagonal/>
    </border>
    <border>
      <left/>
      <right/>
      <top style="thin">
        <color rgb="FF293315"/>
      </top>
      <bottom style="thin">
        <color rgb="FF293315"/>
      </bottom>
      <diagonal/>
    </border>
    <border>
      <left/>
      <right style="thin">
        <color rgb="FF293315"/>
      </right>
      <top style="thin">
        <color rgb="FF293315"/>
      </top>
      <bottom style="thin">
        <color rgb="FF293315"/>
      </bottom>
      <diagonal/>
    </border>
    <border>
      <left/>
      <right style="medium">
        <color rgb="FF293315"/>
      </right>
      <top style="medium">
        <color rgb="FF293315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3" fontId="0" fillId="0" borderId="0" xfId="0" applyNumberFormat="1" applyAlignment="1">
      <alignment horizontal="centerContinuous"/>
    </xf>
    <xf numFmtId="0" fontId="4" fillId="0" borderId="0" xfId="0" applyFont="1" applyAlignment="1">
      <alignment horizontal="centerContinuous"/>
    </xf>
    <xf numFmtId="3" fontId="0" fillId="0" borderId="0" xfId="0" applyNumberFormat="1"/>
    <xf numFmtId="0" fontId="3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5" fillId="0" borderId="5" xfId="0" applyFont="1" applyBorder="1"/>
    <xf numFmtId="4" fontId="5" fillId="0" borderId="0" xfId="0" applyNumberFormat="1" applyFont="1" applyFill="1" applyBorder="1"/>
    <xf numFmtId="4" fontId="0" fillId="0" borderId="0" xfId="0" applyNumberFormat="1"/>
    <xf numFmtId="4" fontId="5" fillId="0" borderId="0" xfId="0" applyNumberFormat="1" applyFont="1" applyBorder="1"/>
    <xf numFmtId="0" fontId="5" fillId="0" borderId="6" xfId="0" applyFont="1" applyFill="1" applyBorder="1"/>
    <xf numFmtId="4" fontId="5" fillId="0" borderId="7" xfId="0" applyNumberFormat="1" applyFont="1" applyBorder="1"/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2" fillId="0" borderId="0" xfId="0" applyFont="1"/>
    <xf numFmtId="164" fontId="5" fillId="0" borderId="0" xfId="3" applyNumberFormat="1" applyFont="1" applyBorder="1"/>
    <xf numFmtId="164" fontId="5" fillId="0" borderId="0" xfId="3" applyNumberFormat="1" applyFont="1" applyFill="1" applyBorder="1"/>
    <xf numFmtId="0" fontId="0" fillId="0" borderId="0" xfId="0" quotePrefix="1"/>
    <xf numFmtId="0" fontId="7" fillId="0" borderId="4" xfId="0" applyFont="1" applyBorder="1" applyAlignment="1">
      <alignment horizontal="center" vertical="center"/>
    </xf>
    <xf numFmtId="0" fontId="5" fillId="0" borderId="6" xfId="0" applyFont="1" applyBorder="1"/>
    <xf numFmtId="0" fontId="5" fillId="0" borderId="0" xfId="0" applyFont="1" applyBorder="1"/>
    <xf numFmtId="4" fontId="5" fillId="0" borderId="8" xfId="0" applyNumberFormat="1" applyFont="1" applyBorder="1"/>
    <xf numFmtId="0" fontId="5" fillId="0" borderId="5" xfId="0" applyFont="1" applyFill="1" applyBorder="1"/>
    <xf numFmtId="164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3" fontId="0" fillId="0" borderId="0" xfId="0" applyNumberFormat="1" applyBorder="1" applyAlignment="1"/>
    <xf numFmtId="0" fontId="3" fillId="0" borderId="0" xfId="0" quotePrefix="1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3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/>
    <xf numFmtId="4" fontId="5" fillId="0" borderId="0" xfId="0" applyNumberFormat="1" applyFont="1" applyBorder="1" applyAlignment="1" applyProtection="1"/>
    <xf numFmtId="164" fontId="5" fillId="0" borderId="0" xfId="3" applyNumberFormat="1" applyFont="1" applyBorder="1" applyAlignment="1">
      <alignment horizontal="right"/>
    </xf>
    <xf numFmtId="164" fontId="5" fillId="0" borderId="0" xfId="3" applyNumberFormat="1" applyFont="1" applyBorder="1" applyAlignment="1"/>
    <xf numFmtId="4" fontId="5" fillId="0" borderId="0" xfId="0" applyNumberFormat="1" applyFont="1" applyBorder="1" applyAlignment="1"/>
    <xf numFmtId="0" fontId="0" fillId="0" borderId="0" xfId="0" applyBorder="1"/>
    <xf numFmtId="0" fontId="3" fillId="0" borderId="0" xfId="0" applyFont="1" applyBorder="1" applyAlignment="1">
      <alignment horizontal="centerContinuous"/>
    </xf>
    <xf numFmtId="3" fontId="0" fillId="0" borderId="0" xfId="0" applyNumberFormat="1" applyBorder="1"/>
    <xf numFmtId="0" fontId="5" fillId="0" borderId="0" xfId="0" applyFont="1" applyFill="1" applyBorder="1"/>
    <xf numFmtId="4" fontId="5" fillId="0" borderId="0" xfId="0" applyNumberFormat="1" applyFont="1" applyFill="1" applyBorder="1" applyProtection="1"/>
    <xf numFmtId="0" fontId="3" fillId="0" borderId="0" xfId="0" applyFont="1" applyAlignment="1">
      <alignment horizontal="left"/>
    </xf>
    <xf numFmtId="0" fontId="9" fillId="2" borderId="0" xfId="0" applyFont="1" applyFill="1" applyAlignment="1" applyProtection="1">
      <alignment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9" fontId="9" fillId="2" borderId="0" xfId="3" applyFont="1" applyFill="1" applyAlignment="1" applyProtection="1">
      <alignment vertical="center"/>
      <protection hidden="1"/>
    </xf>
    <xf numFmtId="10" fontId="9" fillId="2" borderId="0" xfId="3" applyNumberFormat="1" applyFont="1" applyFill="1" applyAlignment="1" applyProtection="1">
      <alignment vertical="center"/>
      <protection hidden="1"/>
    </xf>
    <xf numFmtId="0" fontId="17" fillId="2" borderId="0" xfId="0" applyFont="1" applyFill="1" applyAlignment="1" applyProtection="1">
      <alignment vertical="center"/>
      <protection hidden="1"/>
    </xf>
    <xf numFmtId="0" fontId="14" fillId="2" borderId="0" xfId="0" applyFont="1" applyFill="1" applyAlignment="1" applyProtection="1">
      <alignment vertical="center"/>
      <protection hidden="1"/>
    </xf>
    <xf numFmtId="4" fontId="9" fillId="0" borderId="0" xfId="0" applyNumberFormat="1" applyFont="1"/>
    <xf numFmtId="0" fontId="10" fillId="0" borderId="0" xfId="0" applyFont="1"/>
    <xf numFmtId="3" fontId="3" fillId="0" borderId="9" xfId="0" applyNumberFormat="1" applyFont="1" applyBorder="1" applyAlignment="1">
      <alignment vertical="center" wrapText="1"/>
    </xf>
    <xf numFmtId="3" fontId="3" fillId="0" borderId="10" xfId="0" applyNumberFormat="1" applyFont="1" applyBorder="1" applyAlignment="1">
      <alignment vertical="center" wrapText="1"/>
    </xf>
    <xf numFmtId="3" fontId="3" fillId="0" borderId="6" xfId="0" applyNumberFormat="1" applyFont="1" applyBorder="1" applyAlignment="1">
      <alignment vertical="center" wrapText="1"/>
    </xf>
    <xf numFmtId="3" fontId="3" fillId="0" borderId="7" xfId="0" applyNumberFormat="1" applyFont="1" applyBorder="1" applyAlignment="1">
      <alignment vertical="center" wrapText="1"/>
    </xf>
    <xf numFmtId="0" fontId="2" fillId="0" borderId="0" xfId="0" quotePrefix="1" applyFont="1" applyAlignment="1"/>
    <xf numFmtId="164" fontId="22" fillId="0" borderId="0" xfId="3" applyNumberFormat="1" applyFont="1" applyBorder="1"/>
    <xf numFmtId="0" fontId="9" fillId="3" borderId="19" xfId="0" applyFont="1" applyFill="1" applyBorder="1" applyAlignment="1" applyProtection="1">
      <alignment vertical="center"/>
      <protection hidden="1"/>
    </xf>
    <xf numFmtId="0" fontId="11" fillId="3" borderId="20" xfId="0" applyFont="1" applyFill="1" applyBorder="1" applyAlignment="1" applyProtection="1">
      <alignment vertical="center"/>
      <protection hidden="1"/>
    </xf>
    <xf numFmtId="0" fontId="11" fillId="3" borderId="0" xfId="0" applyFont="1" applyFill="1" applyBorder="1" applyAlignment="1" applyProtection="1">
      <alignment vertical="center"/>
      <protection hidden="1"/>
    </xf>
    <xf numFmtId="0" fontId="9" fillId="3" borderId="0" xfId="0" applyFont="1" applyFill="1" applyBorder="1" applyAlignment="1" applyProtection="1">
      <alignment vertical="center"/>
      <protection hidden="1"/>
    </xf>
    <xf numFmtId="0" fontId="21" fillId="3" borderId="0" xfId="0" applyFont="1" applyFill="1" applyBorder="1" applyAlignment="1"/>
    <xf numFmtId="0" fontId="9" fillId="3" borderId="20" xfId="0" applyFont="1" applyFill="1" applyBorder="1" applyAlignment="1" applyProtection="1">
      <alignment vertical="center"/>
      <protection hidden="1"/>
    </xf>
    <xf numFmtId="0" fontId="10" fillId="3" borderId="0" xfId="0" applyFont="1" applyFill="1" applyBorder="1" applyAlignment="1" applyProtection="1">
      <alignment vertical="center"/>
      <protection hidden="1"/>
    </xf>
    <xf numFmtId="0" fontId="9" fillId="3" borderId="0" xfId="0" applyFont="1" applyFill="1" applyBorder="1" applyAlignment="1"/>
    <xf numFmtId="0" fontId="9" fillId="3" borderId="0" xfId="0" applyFont="1" applyFill="1" applyBorder="1" applyAlignment="1" applyProtection="1">
      <alignment vertical="center"/>
      <protection locked="0"/>
    </xf>
    <xf numFmtId="0" fontId="9" fillId="3" borderId="20" xfId="0" applyFont="1" applyFill="1" applyBorder="1" applyAlignment="1" applyProtection="1">
      <alignment vertical="center"/>
      <protection locked="0"/>
    </xf>
    <xf numFmtId="44" fontId="18" fillId="3" borderId="0" xfId="2" applyFont="1" applyFill="1" applyBorder="1" applyAlignment="1" applyProtection="1">
      <alignment vertical="center"/>
      <protection hidden="1"/>
    </xf>
    <xf numFmtId="0" fontId="10" fillId="3" borderId="0" xfId="0" applyFont="1" applyFill="1" applyBorder="1" applyAlignment="1" applyProtection="1">
      <alignment horizontal="right" vertical="center"/>
      <protection hidden="1"/>
    </xf>
    <xf numFmtId="0" fontId="18" fillId="3" borderId="0" xfId="0" applyFont="1" applyFill="1" applyBorder="1" applyAlignment="1" applyProtection="1">
      <alignment vertical="center"/>
      <protection hidden="1"/>
    </xf>
    <xf numFmtId="0" fontId="18" fillId="3" borderId="0" xfId="0" applyFont="1" applyFill="1" applyBorder="1" applyAlignment="1" applyProtection="1">
      <alignment horizontal="right" vertical="center"/>
      <protection hidden="1"/>
    </xf>
    <xf numFmtId="0" fontId="21" fillId="3" borderId="0" xfId="0" applyFont="1" applyFill="1" applyBorder="1" applyAlignment="1" applyProtection="1">
      <alignment vertical="center"/>
      <protection hidden="1"/>
    </xf>
    <xf numFmtId="0" fontId="9" fillId="3" borderId="0" xfId="0" applyFont="1" applyFill="1" applyBorder="1" applyAlignment="1" applyProtection="1">
      <alignment horizontal="left" vertical="center"/>
      <protection hidden="1"/>
    </xf>
    <xf numFmtId="1" fontId="9" fillId="3" borderId="5" xfId="0" applyNumberFormat="1" applyFont="1" applyFill="1" applyBorder="1" applyAlignment="1" applyProtection="1">
      <alignment horizontal="center" vertical="center"/>
      <protection hidden="1"/>
    </xf>
    <xf numFmtId="1" fontId="9" fillId="3" borderId="0" xfId="0" applyNumberFormat="1" applyFont="1" applyFill="1" applyBorder="1" applyAlignment="1" applyProtection="1">
      <alignment horizontal="center" vertical="center"/>
      <protection hidden="1"/>
    </xf>
    <xf numFmtId="1" fontId="9" fillId="3" borderId="8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9" fillId="3" borderId="0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vertical="center"/>
      <protection hidden="1"/>
    </xf>
    <xf numFmtId="164" fontId="9" fillId="3" borderId="0" xfId="0" applyNumberFormat="1" applyFont="1" applyFill="1" applyBorder="1" applyAlignment="1" applyProtection="1">
      <alignment vertical="center"/>
      <protection hidden="1"/>
    </xf>
    <xf numFmtId="1" fontId="9" fillId="3" borderId="0" xfId="0" applyNumberFormat="1" applyFont="1" applyFill="1" applyBorder="1" applyAlignment="1" applyProtection="1">
      <alignment vertical="center"/>
      <protection hidden="1"/>
    </xf>
    <xf numFmtId="0" fontId="10" fillId="3" borderId="0" xfId="0" applyFont="1" applyFill="1" applyBorder="1" applyAlignment="1" applyProtection="1">
      <alignment horizontal="left" vertical="center"/>
      <protection hidden="1"/>
    </xf>
    <xf numFmtId="44" fontId="9" fillId="3" borderId="0" xfId="2" applyFont="1" applyFill="1" applyBorder="1" applyAlignment="1" applyProtection="1">
      <alignment horizontal="center" vertical="center"/>
      <protection hidden="1"/>
    </xf>
    <xf numFmtId="0" fontId="9" fillId="3" borderId="21" xfId="0" applyFont="1" applyFill="1" applyBorder="1" applyAlignment="1" applyProtection="1">
      <alignment vertical="center"/>
      <protection hidden="1"/>
    </xf>
    <xf numFmtId="0" fontId="9" fillId="3" borderId="22" xfId="0" applyFont="1" applyFill="1" applyBorder="1" applyAlignment="1" applyProtection="1">
      <alignment vertical="center"/>
      <protection hidden="1"/>
    </xf>
    <xf numFmtId="0" fontId="9" fillId="3" borderId="23" xfId="0" applyFont="1" applyFill="1" applyBorder="1" applyAlignment="1" applyProtection="1">
      <alignment vertical="center"/>
      <protection hidden="1"/>
    </xf>
    <xf numFmtId="0" fontId="9" fillId="3" borderId="24" xfId="0" applyFont="1" applyFill="1" applyBorder="1" applyAlignment="1" applyProtection="1">
      <alignment vertical="center"/>
      <protection hidden="1"/>
    </xf>
    <xf numFmtId="0" fontId="9" fillId="3" borderId="25" xfId="0" applyFont="1" applyFill="1" applyBorder="1" applyAlignment="1" applyProtection="1">
      <alignment vertical="center"/>
      <protection hidden="1"/>
    </xf>
    <xf numFmtId="0" fontId="24" fillId="3" borderId="0" xfId="0" applyFont="1" applyFill="1" applyBorder="1" applyAlignment="1" applyProtection="1">
      <alignment vertical="center"/>
      <protection hidden="1"/>
    </xf>
    <xf numFmtId="4" fontId="5" fillId="3" borderId="0" xfId="0" applyNumberFormat="1" applyFont="1" applyFill="1" applyBorder="1" applyProtection="1">
      <protection locked="0"/>
    </xf>
    <xf numFmtId="164" fontId="5" fillId="3" borderId="11" xfId="0" applyNumberFormat="1" applyFont="1" applyFill="1" applyBorder="1" applyProtection="1">
      <protection locked="0"/>
    </xf>
    <xf numFmtId="164" fontId="5" fillId="3" borderId="0" xfId="0" applyNumberFormat="1" applyFont="1" applyFill="1" applyBorder="1" applyProtection="1">
      <protection locked="0"/>
    </xf>
    <xf numFmtId="4" fontId="5" fillId="3" borderId="16" xfId="0" applyNumberFormat="1" applyFont="1" applyFill="1" applyBorder="1" applyProtection="1">
      <protection locked="0"/>
    </xf>
    <xf numFmtId="164" fontId="5" fillId="3" borderId="17" xfId="0" applyNumberFormat="1" applyFont="1" applyFill="1" applyBorder="1" applyProtection="1">
      <protection locked="0"/>
    </xf>
    <xf numFmtId="164" fontId="5" fillId="3" borderId="7" xfId="0" applyNumberFormat="1" applyFont="1" applyFill="1" applyBorder="1" applyProtection="1">
      <protection locked="0"/>
    </xf>
    <xf numFmtId="164" fontId="5" fillId="3" borderId="11" xfId="3" applyNumberFormat="1" applyFont="1" applyFill="1" applyBorder="1" applyProtection="1">
      <protection locked="0"/>
    </xf>
    <xf numFmtId="164" fontId="5" fillId="3" borderId="8" xfId="3" applyNumberFormat="1" applyFont="1" applyFill="1" applyBorder="1" applyProtection="1">
      <protection locked="0"/>
    </xf>
    <xf numFmtId="164" fontId="5" fillId="3" borderId="17" xfId="3" applyNumberFormat="1" applyFont="1" applyFill="1" applyBorder="1" applyProtection="1">
      <protection locked="0"/>
    </xf>
    <xf numFmtId="164" fontId="5" fillId="3" borderId="16" xfId="3" applyNumberFormat="1" applyFont="1" applyFill="1" applyBorder="1" applyProtection="1">
      <protection locked="0"/>
    </xf>
    <xf numFmtId="164" fontId="5" fillId="3" borderId="9" xfId="3" applyNumberFormat="1" applyFont="1" applyFill="1" applyBorder="1" applyProtection="1">
      <protection locked="0"/>
    </xf>
    <xf numFmtId="164" fontId="5" fillId="3" borderId="18" xfId="3" applyNumberFormat="1" applyFont="1" applyFill="1" applyBorder="1" applyProtection="1">
      <protection locked="0"/>
    </xf>
    <xf numFmtId="164" fontId="5" fillId="3" borderId="10" xfId="3" applyNumberFormat="1" applyFont="1" applyFill="1" applyBorder="1" applyProtection="1">
      <protection locked="0"/>
    </xf>
    <xf numFmtId="164" fontId="5" fillId="3" borderId="5" xfId="3" applyNumberFormat="1" applyFont="1" applyFill="1" applyBorder="1" applyProtection="1">
      <protection locked="0"/>
    </xf>
    <xf numFmtId="164" fontId="5" fillId="3" borderId="0" xfId="3" applyNumberFormat="1" applyFont="1" applyFill="1" applyBorder="1" applyProtection="1">
      <protection locked="0"/>
    </xf>
    <xf numFmtId="164" fontId="5" fillId="3" borderId="6" xfId="3" applyNumberFormat="1" applyFont="1" applyFill="1" applyBorder="1" applyProtection="1">
      <protection locked="0"/>
    </xf>
    <xf numFmtId="164" fontId="5" fillId="3" borderId="7" xfId="3" applyNumberFormat="1" applyFont="1" applyFill="1" applyBorder="1" applyProtection="1">
      <protection locked="0"/>
    </xf>
    <xf numFmtId="4" fontId="5" fillId="3" borderId="7" xfId="0" applyNumberFormat="1" applyFont="1" applyFill="1" applyBorder="1" applyProtection="1">
      <protection locked="0"/>
    </xf>
    <xf numFmtId="0" fontId="23" fillId="3" borderId="0" xfId="1" applyFont="1" applyFill="1" applyBorder="1" applyAlignment="1" applyProtection="1">
      <alignment horizontal="center" vertical="center"/>
      <protection hidden="1"/>
    </xf>
    <xf numFmtId="0" fontId="12" fillId="3" borderId="0" xfId="1" applyFill="1" applyBorder="1" applyAlignment="1" applyProtection="1">
      <alignment horizontal="center" vertical="center"/>
      <protection hidden="1"/>
    </xf>
    <xf numFmtId="44" fontId="18" fillId="3" borderId="0" xfId="2" applyFont="1" applyFill="1" applyBorder="1" applyAlignment="1" applyProtection="1">
      <alignment horizontal="left" vertical="top" wrapText="1"/>
      <protection hidden="1"/>
    </xf>
    <xf numFmtId="44" fontId="26" fillId="4" borderId="0" xfId="0" applyNumberFormat="1" applyFont="1" applyFill="1" applyAlignment="1" applyProtection="1">
      <alignment horizontal="center" vertical="center"/>
      <protection hidden="1"/>
    </xf>
    <xf numFmtId="44" fontId="9" fillId="3" borderId="4" xfId="2" applyFont="1" applyFill="1" applyBorder="1" applyAlignment="1" applyProtection="1">
      <alignment horizontal="center" vertical="center"/>
      <protection hidden="1"/>
    </xf>
    <xf numFmtId="44" fontId="9" fillId="3" borderId="5" xfId="2" applyFont="1" applyFill="1" applyBorder="1" applyAlignment="1" applyProtection="1">
      <alignment horizontal="center" vertical="center"/>
      <protection hidden="1"/>
    </xf>
    <xf numFmtId="44" fontId="9" fillId="3" borderId="0" xfId="2" applyFont="1" applyFill="1" applyBorder="1" applyAlignment="1" applyProtection="1">
      <alignment horizontal="center" vertical="center"/>
      <protection hidden="1"/>
    </xf>
    <xf numFmtId="44" fontId="9" fillId="3" borderId="8" xfId="2" applyFont="1" applyFill="1" applyBorder="1" applyAlignment="1" applyProtection="1">
      <alignment horizontal="center" vertical="center"/>
      <protection hidden="1"/>
    </xf>
    <xf numFmtId="44" fontId="9" fillId="3" borderId="11" xfId="2" applyFont="1" applyFill="1" applyBorder="1" applyAlignment="1" applyProtection="1">
      <alignment horizontal="center" vertical="center"/>
      <protection hidden="1"/>
    </xf>
    <xf numFmtId="0" fontId="9" fillId="3" borderId="11" xfId="0" applyFont="1" applyFill="1" applyBorder="1" applyAlignment="1" applyProtection="1">
      <alignment horizontal="left" vertical="center"/>
      <protection hidden="1"/>
    </xf>
    <xf numFmtId="1" fontId="9" fillId="3" borderId="11" xfId="0" applyNumberFormat="1" applyFont="1" applyFill="1" applyBorder="1" applyAlignment="1" applyProtection="1">
      <alignment horizontal="center" vertical="center"/>
      <protection hidden="1"/>
    </xf>
    <xf numFmtId="44" fontId="9" fillId="4" borderId="26" xfId="2" applyFont="1" applyFill="1" applyBorder="1" applyAlignment="1" applyProtection="1">
      <alignment horizontal="center" vertical="center"/>
      <protection locked="0"/>
    </xf>
    <xf numFmtId="44" fontId="9" fillId="4" borderId="27" xfId="2" applyFont="1" applyFill="1" applyBorder="1" applyAlignment="1" applyProtection="1">
      <alignment horizontal="center" vertical="center"/>
      <protection locked="0"/>
    </xf>
    <xf numFmtId="44" fontId="9" fillId="4" borderId="28" xfId="2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left" vertical="center"/>
      <protection hidden="1"/>
    </xf>
    <xf numFmtId="0" fontId="9" fillId="3" borderId="2" xfId="0" applyFont="1" applyFill="1" applyBorder="1" applyAlignment="1" applyProtection="1">
      <alignment horizontal="left" vertical="center"/>
      <protection hidden="1"/>
    </xf>
    <xf numFmtId="0" fontId="9" fillId="3" borderId="3" xfId="0" applyFont="1" applyFill="1" applyBorder="1" applyAlignment="1" applyProtection="1">
      <alignment horizontal="left" vertical="center"/>
      <protection hidden="1"/>
    </xf>
    <xf numFmtId="1" fontId="9" fillId="3" borderId="4" xfId="0" applyNumberFormat="1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 wrapText="1"/>
      <protection hidden="1"/>
    </xf>
    <xf numFmtId="44" fontId="10" fillId="3" borderId="12" xfId="2" applyFont="1" applyFill="1" applyBorder="1" applyAlignment="1" applyProtection="1">
      <alignment horizontal="center" vertical="center"/>
      <protection hidden="1"/>
    </xf>
    <xf numFmtId="44" fontId="10" fillId="3" borderId="13" xfId="2" applyFont="1" applyFill="1" applyBorder="1" applyAlignment="1" applyProtection="1">
      <alignment horizontal="center" vertical="center"/>
      <protection hidden="1"/>
    </xf>
    <xf numFmtId="44" fontId="10" fillId="3" borderId="14" xfId="2" applyFont="1" applyFill="1" applyBorder="1" applyAlignment="1" applyProtection="1">
      <alignment horizontal="center" vertical="center"/>
      <protection hidden="1"/>
    </xf>
    <xf numFmtId="10" fontId="25" fillId="3" borderId="0" xfId="3" applyNumberFormat="1" applyFont="1" applyFill="1" applyBorder="1" applyAlignment="1" applyProtection="1">
      <alignment horizontal="center" vertical="center"/>
      <protection hidden="1"/>
    </xf>
    <xf numFmtId="1" fontId="9" fillId="3" borderId="0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left" vertical="center"/>
      <protection hidden="1"/>
    </xf>
    <xf numFmtId="0" fontId="9" fillId="3" borderId="0" xfId="0" applyFont="1" applyFill="1" applyBorder="1" applyAlignment="1" applyProtection="1">
      <alignment horizontal="left" vertical="center"/>
      <protection hidden="1"/>
    </xf>
    <xf numFmtId="0" fontId="9" fillId="3" borderId="8" xfId="0" applyFont="1" applyFill="1" applyBorder="1" applyAlignment="1" applyProtection="1">
      <alignment horizontal="left" vertical="center"/>
      <protection hidden="1"/>
    </xf>
    <xf numFmtId="164" fontId="9" fillId="3" borderId="0" xfId="0" applyNumberFormat="1" applyFont="1" applyFill="1" applyBorder="1" applyAlignment="1" applyProtection="1">
      <alignment horizontal="center" vertical="center"/>
      <protection hidden="1"/>
    </xf>
    <xf numFmtId="9" fontId="9" fillId="3" borderId="0" xfId="3" applyFont="1" applyFill="1" applyBorder="1" applyAlignment="1" applyProtection="1">
      <alignment horizontal="center" vertical="center"/>
      <protection hidden="1"/>
    </xf>
    <xf numFmtId="165" fontId="9" fillId="4" borderId="26" xfId="2" applyNumberFormat="1" applyFont="1" applyFill="1" applyBorder="1" applyAlignment="1" applyProtection="1">
      <alignment horizontal="center" vertical="center"/>
      <protection locked="0"/>
    </xf>
    <xf numFmtId="165" fontId="9" fillId="4" borderId="27" xfId="2" applyNumberFormat="1" applyFont="1" applyFill="1" applyBorder="1" applyAlignment="1" applyProtection="1">
      <alignment horizontal="center" vertical="center"/>
      <protection locked="0"/>
    </xf>
    <xf numFmtId="165" fontId="9" fillId="4" borderId="28" xfId="2" applyNumberFormat="1" applyFont="1" applyFill="1" applyBorder="1" applyAlignment="1" applyProtection="1">
      <alignment horizontal="center" vertical="center"/>
      <protection locked="0"/>
    </xf>
    <xf numFmtId="0" fontId="9" fillId="4" borderId="26" xfId="0" applyFont="1" applyFill="1" applyBorder="1" applyAlignment="1" applyProtection="1">
      <alignment horizontal="left" vertical="center"/>
      <protection locked="0"/>
    </xf>
    <xf numFmtId="0" fontId="9" fillId="4" borderId="27" xfId="0" applyFont="1" applyFill="1" applyBorder="1" applyAlignment="1" applyProtection="1">
      <alignment horizontal="left" vertical="center"/>
      <protection locked="0"/>
    </xf>
    <xf numFmtId="0" fontId="9" fillId="4" borderId="28" xfId="0" applyFont="1" applyFill="1" applyBorder="1" applyAlignment="1" applyProtection="1">
      <alignment horizontal="left" vertical="center"/>
      <protection locked="0"/>
    </xf>
    <xf numFmtId="10" fontId="9" fillId="3" borderId="0" xfId="3" applyNumberFormat="1" applyFont="1" applyFill="1" applyBorder="1" applyAlignment="1" applyProtection="1">
      <alignment horizontal="center" vertical="center"/>
      <protection hidden="1"/>
    </xf>
    <xf numFmtId="10" fontId="9" fillId="3" borderId="20" xfId="3" applyNumberFormat="1" applyFont="1" applyFill="1" applyBorder="1" applyAlignment="1" applyProtection="1">
      <alignment horizontal="center" vertical="center"/>
      <protection hidden="1"/>
    </xf>
    <xf numFmtId="44" fontId="9" fillId="3" borderId="20" xfId="2" applyFont="1" applyFill="1" applyBorder="1" applyAlignment="1" applyProtection="1">
      <alignment horizontal="center" vertical="center"/>
      <protection hidden="1"/>
    </xf>
    <xf numFmtId="171" fontId="9" fillId="4" borderId="26" xfId="2" applyNumberFormat="1" applyFont="1" applyFill="1" applyBorder="1" applyAlignment="1" applyProtection="1">
      <alignment horizontal="center" vertical="center"/>
      <protection locked="0"/>
    </xf>
    <xf numFmtId="171" fontId="9" fillId="4" borderId="27" xfId="2" applyNumberFormat="1" applyFont="1" applyFill="1" applyBorder="1" applyAlignment="1" applyProtection="1">
      <alignment horizontal="center" vertical="center"/>
      <protection locked="0"/>
    </xf>
    <xf numFmtId="171" fontId="9" fillId="4" borderId="28" xfId="2" applyNumberFormat="1" applyFont="1" applyFill="1" applyBorder="1" applyAlignment="1" applyProtection="1">
      <alignment horizontal="center" vertical="center"/>
      <protection locked="0"/>
    </xf>
    <xf numFmtId="0" fontId="19" fillId="3" borderId="0" xfId="1" applyFont="1" applyFill="1" applyBorder="1" applyAlignment="1" applyProtection="1">
      <alignment horizontal="center" vertical="center"/>
      <protection locked="0"/>
    </xf>
    <xf numFmtId="0" fontId="20" fillId="3" borderId="0" xfId="1" applyFont="1" applyFill="1" applyBorder="1" applyAlignment="1" applyProtection="1">
      <alignment horizontal="center" vertical="center"/>
      <protection locked="0"/>
    </xf>
    <xf numFmtId="44" fontId="18" fillId="3" borderId="0" xfId="2" applyFont="1" applyFill="1" applyBorder="1" applyAlignment="1" applyProtection="1">
      <alignment horizontal="center" vertical="center"/>
      <protection hidden="1"/>
    </xf>
    <xf numFmtId="164" fontId="18" fillId="3" borderId="0" xfId="3" applyNumberFormat="1" applyFont="1" applyFill="1" applyBorder="1" applyAlignment="1" applyProtection="1">
      <alignment horizontal="center" vertical="center"/>
      <protection hidden="1"/>
    </xf>
    <xf numFmtId="0" fontId="16" fillId="3" borderId="0" xfId="0" applyFont="1" applyFill="1" applyBorder="1" applyAlignment="1" applyProtection="1">
      <alignment horizontal="center" vertical="center"/>
      <protection hidden="1"/>
    </xf>
    <xf numFmtId="0" fontId="9" fillId="4" borderId="26" xfId="0" applyFont="1" applyFill="1" applyBorder="1" applyAlignment="1" applyProtection="1">
      <alignment horizontal="left" vertical="center"/>
      <protection locked="0" hidden="1"/>
    </xf>
    <xf numFmtId="0" fontId="9" fillId="4" borderId="27" xfId="0" applyFont="1" applyFill="1" applyBorder="1" applyAlignment="1" applyProtection="1">
      <alignment horizontal="left" vertical="center"/>
      <protection locked="0" hidden="1"/>
    </xf>
    <xf numFmtId="0" fontId="9" fillId="4" borderId="28" xfId="0" applyFont="1" applyFill="1" applyBorder="1" applyAlignment="1" applyProtection="1">
      <alignment horizontal="left" vertical="center"/>
      <protection locked="0" hidden="1"/>
    </xf>
    <xf numFmtId="0" fontId="13" fillId="3" borderId="19" xfId="0" applyFont="1" applyFill="1" applyBorder="1" applyAlignment="1" applyProtection="1">
      <alignment horizontal="center" vertical="center"/>
      <protection hidden="1"/>
    </xf>
    <xf numFmtId="0" fontId="13" fillId="3" borderId="29" xfId="0" applyFont="1" applyFill="1" applyBorder="1" applyAlignment="1" applyProtection="1">
      <alignment horizontal="center" vertical="center"/>
      <protection hidden="1"/>
    </xf>
    <xf numFmtId="0" fontId="20" fillId="3" borderId="20" xfId="1" applyFont="1" applyFill="1" applyBorder="1" applyAlignment="1" applyProtection="1">
      <alignment horizontal="center" vertical="center"/>
      <protection locked="0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3" fontId="3" fillId="0" borderId="9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4">
    <cellStyle name="Hiperligação" xfId="1" builtinId="8"/>
    <cellStyle name="Moeda" xfId="2" builtinId="4"/>
    <cellStyle name="Normal" xfId="0" builtinId="0"/>
    <cellStyle name="Percentagem" xfId="3" builtinId="5"/>
  </cellStyles>
  <dxfs count="1">
    <dxf>
      <font>
        <b val="0"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riaproiete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IS59"/>
  <sheetViews>
    <sheetView showGridLines="0" showRowColHeaders="0" tabSelected="1" workbookViewId="0">
      <selection activeCell="F7" sqref="F7:M7"/>
    </sheetView>
  </sheetViews>
  <sheetFormatPr defaultRowHeight="12.75" x14ac:dyDescent="0.2"/>
  <cols>
    <col min="1" max="250" width="2.85546875" style="50" customWidth="1"/>
    <col min="251" max="251" width="63.140625" style="50" bestFit="1" customWidth="1"/>
    <col min="252" max="252" width="36.7109375" style="50" bestFit="1" customWidth="1"/>
    <col min="253" max="16384" width="9.140625" style="50"/>
  </cols>
  <sheetData>
    <row r="1" spans="2:252" ht="13.5" thickBot="1" x14ac:dyDescent="0.25"/>
    <row r="2" spans="2:252" x14ac:dyDescent="0.2">
      <c r="B2" s="92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163"/>
      <c r="AE2" s="163"/>
      <c r="AF2" s="163"/>
      <c r="AG2" s="163"/>
      <c r="AH2" s="163"/>
      <c r="AI2" s="163"/>
      <c r="AJ2" s="163"/>
      <c r="AK2" s="163"/>
      <c r="AL2" s="64"/>
      <c r="AM2" s="64"/>
      <c r="AN2" s="64"/>
      <c r="AO2" s="163" t="s">
        <v>40</v>
      </c>
      <c r="AP2" s="163"/>
      <c r="AQ2" s="163"/>
      <c r="AR2" s="163"/>
      <c r="AS2" s="163"/>
      <c r="AT2" s="163"/>
      <c r="AU2" s="163"/>
      <c r="AV2" s="164"/>
    </row>
    <row r="3" spans="2:252" ht="19.5" x14ac:dyDescent="0.2">
      <c r="B3" s="93"/>
      <c r="C3" s="159" t="s">
        <v>94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14" t="s">
        <v>90</v>
      </c>
      <c r="AP3" s="115"/>
      <c r="AQ3" s="115"/>
      <c r="AR3" s="115"/>
      <c r="AS3" s="115"/>
      <c r="AT3" s="115"/>
      <c r="AU3" s="115"/>
      <c r="AV3" s="65"/>
    </row>
    <row r="4" spans="2:252" ht="10.5" customHeight="1" x14ac:dyDescent="0.2">
      <c r="B4" s="93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/>
      <c r="AM4" s="67"/>
      <c r="AN4" s="67"/>
      <c r="AO4" s="66"/>
      <c r="AP4" s="66"/>
      <c r="AQ4" s="66"/>
      <c r="AR4" s="66"/>
      <c r="AS4" s="66"/>
      <c r="AT4" s="66"/>
      <c r="AU4" s="66"/>
      <c r="AV4" s="65"/>
      <c r="IR4" s="50" t="s">
        <v>18</v>
      </c>
    </row>
    <row r="5" spans="2:252" ht="18" x14ac:dyDescent="0.2">
      <c r="B5" s="93"/>
      <c r="C5" s="66" t="s">
        <v>50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155"/>
      <c r="AE5" s="156"/>
      <c r="AF5" s="156"/>
      <c r="AG5" s="156"/>
      <c r="AH5" s="156"/>
      <c r="AI5" s="156"/>
      <c r="AJ5" s="156"/>
      <c r="AK5" s="156"/>
      <c r="AL5" s="67"/>
      <c r="AM5" s="67"/>
      <c r="AN5" s="67"/>
      <c r="AO5" s="155"/>
      <c r="AP5" s="156"/>
      <c r="AQ5" s="156"/>
      <c r="AR5" s="156"/>
      <c r="AS5" s="156"/>
      <c r="AT5" s="156"/>
      <c r="AU5" s="156"/>
      <c r="AV5" s="165"/>
      <c r="IR5" s="51" t="s">
        <v>2</v>
      </c>
    </row>
    <row r="6" spans="2:252" x14ac:dyDescent="0.15">
      <c r="B6" s="93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 t="s">
        <v>89</v>
      </c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9"/>
      <c r="IR6" s="51" t="s">
        <v>9</v>
      </c>
    </row>
    <row r="7" spans="2:252" ht="14.25" customHeight="1" x14ac:dyDescent="0.2">
      <c r="B7" s="93"/>
      <c r="C7" s="70" t="s">
        <v>0</v>
      </c>
      <c r="D7" s="67"/>
      <c r="E7" s="67"/>
      <c r="F7" s="146"/>
      <c r="G7" s="147"/>
      <c r="H7" s="147"/>
      <c r="I7" s="147"/>
      <c r="J7" s="147"/>
      <c r="K7" s="147"/>
      <c r="L7" s="147"/>
      <c r="M7" s="148"/>
      <c r="N7" s="71"/>
      <c r="O7" s="70" t="s">
        <v>19</v>
      </c>
      <c r="P7" s="72"/>
      <c r="Q7" s="72"/>
      <c r="R7" s="72"/>
      <c r="S7" s="72"/>
      <c r="T7" s="72"/>
      <c r="U7" s="146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8"/>
      <c r="AG7" s="67"/>
      <c r="AH7" s="70" t="s">
        <v>20</v>
      </c>
      <c r="AI7" s="67"/>
      <c r="AJ7" s="67"/>
      <c r="AK7" s="67"/>
      <c r="AL7" s="67"/>
      <c r="AM7" s="67"/>
      <c r="AN7" s="146"/>
      <c r="AO7" s="147"/>
      <c r="AP7" s="147"/>
      <c r="AQ7" s="147"/>
      <c r="AR7" s="147"/>
      <c r="AS7" s="147"/>
      <c r="AT7" s="147"/>
      <c r="AU7" s="148"/>
      <c r="AV7" s="73"/>
      <c r="IR7" s="51" t="s">
        <v>11</v>
      </c>
    </row>
    <row r="8" spans="2:252" ht="12.75" customHeight="1" x14ac:dyDescent="0.2">
      <c r="B8" s="93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95" t="str">
        <f>IF(AND($M$11&lt;&gt;"",U7=""),"Falta inserir a situação familiar","")</f>
        <v/>
      </c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95" t="str">
        <f>IF(AND($M$11&lt;&gt;"",AN7=""),"Falta colocar o n.º de dependentes","")</f>
        <v/>
      </c>
      <c r="AO8" s="67"/>
      <c r="AP8" s="67"/>
      <c r="AQ8" s="67"/>
      <c r="AR8" s="67"/>
      <c r="AS8" s="67"/>
      <c r="AT8" s="67"/>
      <c r="AU8" s="67"/>
      <c r="AV8" s="69"/>
      <c r="IR8" s="51" t="s">
        <v>13</v>
      </c>
    </row>
    <row r="9" spans="2:252" ht="14.25" customHeight="1" x14ac:dyDescent="0.2">
      <c r="B9" s="93"/>
      <c r="C9" s="70" t="s">
        <v>28</v>
      </c>
      <c r="D9" s="67"/>
      <c r="E9" s="67"/>
      <c r="F9" s="67"/>
      <c r="G9" s="67"/>
      <c r="H9" s="67"/>
      <c r="I9" s="67"/>
      <c r="J9" s="67"/>
      <c r="K9" s="67"/>
      <c r="L9" s="67"/>
      <c r="M9" s="146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8"/>
      <c r="AH9" s="74"/>
      <c r="AI9" s="75" t="s">
        <v>46</v>
      </c>
      <c r="AJ9" s="146"/>
      <c r="AK9" s="147"/>
      <c r="AL9" s="147"/>
      <c r="AM9" s="148"/>
      <c r="AN9" s="67"/>
      <c r="AO9" s="67"/>
      <c r="AP9" s="70"/>
      <c r="AQ9" s="67"/>
      <c r="AR9" s="75" t="s">
        <v>45</v>
      </c>
      <c r="AS9" s="143"/>
      <c r="AT9" s="144"/>
      <c r="AU9" s="145"/>
      <c r="AV9" s="69"/>
      <c r="AW9" s="55" t="e">
        <f>VLOOKUP(AN7,$IQ$13:$IR$18,2,FALSE)</f>
        <v>#N/A</v>
      </c>
      <c r="IR9" s="51" t="s">
        <v>15</v>
      </c>
    </row>
    <row r="10" spans="2:252" ht="12.75" customHeight="1" x14ac:dyDescent="0.2">
      <c r="B10" s="93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95" t="str">
        <f>IF(AND($M$11&lt;&gt;"",M9=""),"Falta seleccionar o regime da Segurança Social","")</f>
        <v/>
      </c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9"/>
      <c r="IR10" s="51" t="s">
        <v>17</v>
      </c>
    </row>
    <row r="11" spans="2:252" ht="14.25" customHeight="1" x14ac:dyDescent="0.2">
      <c r="B11" s="93"/>
      <c r="C11" s="70" t="s">
        <v>29</v>
      </c>
      <c r="D11" s="67"/>
      <c r="E11" s="67"/>
      <c r="F11" s="67"/>
      <c r="G11" s="67"/>
      <c r="H11" s="67"/>
      <c r="I11" s="67"/>
      <c r="J11" s="67"/>
      <c r="K11" s="67"/>
      <c r="L11" s="67"/>
      <c r="M11" s="125"/>
      <c r="N11" s="126"/>
      <c r="O11" s="126"/>
      <c r="P11" s="126"/>
      <c r="Q11" s="127"/>
      <c r="R11" s="67"/>
      <c r="S11" s="76"/>
      <c r="T11" s="76"/>
      <c r="U11" s="77" t="s">
        <v>31</v>
      </c>
      <c r="V11" s="158" t="str">
        <f>IF($U$7="NÃO CASADO",VLOOKUP(AX11,'Tabelas Continente 2010'!$B$10:$J$44,($AW$9+4),TRUE),IF($U$7="CASADO UNICO TITULAR",VLOOKUP(AX11,'Tabelas Continente 2010'!$B$56:$J$88,($AW$9+4),TRUE),IF($U$7="CASADO DOIS TITULARES",VLOOKUP(AX11,'Tabelas Continente 2010'!$B$100:$J$132,($AW$9+4),TRUE),IF($U$7="NÃO CASADO - DEFICIENTE",VLOOKUP(AX11,'Tabelas Continente 2010'!$B$144:$J$178,($AW$9+4),TRUE),IF($U$7="CASADO UNICO TITULAR - DEFICIENTE",VLOOKUP(AX11,'Tabelas Continente 2010'!$B$190:$J$217,($AW$9+4),TRUE),IF($U$7="CASADO DOIS TITULARES - DEFICIENTE",VLOOKUP(AX11,'Tabelas Continente 2010'!$B$229:$J$257,($AW$9+4),TRUE),""))))))</f>
        <v/>
      </c>
      <c r="W11" s="158"/>
      <c r="X11" s="158"/>
      <c r="Y11" s="76" t="s">
        <v>32</v>
      </c>
      <c r="Z11" s="76"/>
      <c r="AA11" s="76"/>
      <c r="AB11" s="76"/>
      <c r="AC11" s="67"/>
      <c r="AD11" s="157" t="str">
        <f>IF($U$7="NÃO CASADO",VLOOKUP(M11,'Tabelas Continente 2010'!$B$10:$J$44,3,TRUE),IF($U$7="CASADO UNICO TITULAR",VLOOKUP(M11,'Tabelas Continente 2010'!$B$56:$J$88,3,TRUE),IF($U$7="CASADO DOIS TITULARES",VLOOKUP(M11,'Tabelas Continente 2010'!$B$100:$J$132,3,TRUE),IF($U$7="NÃO CASADO - DEFICIENTE",VLOOKUP(M11,'Tabelas Continente 2010'!$B$144:$J$178,3,TRUE),IF($U$7="CASADO UNICO TITULAR - DEFICIENTE",VLOOKUP(M11,'Tabelas Continente 2010'!$B$190:$J$217,3,TRUE),IF($U$7="CASADO DOIS TITULARES - DEFICIENTE",VLOOKUP(M11,'Tabelas Continente 2010'!$B$229:$J$257,3,TRUE),""))))))</f>
        <v/>
      </c>
      <c r="AE11" s="157"/>
      <c r="AF11" s="157"/>
      <c r="AG11" s="157"/>
      <c r="AH11" s="67"/>
      <c r="AI11" s="67"/>
      <c r="AJ11" s="67"/>
      <c r="AK11" s="67"/>
      <c r="AL11" s="67"/>
      <c r="AM11" s="70" t="s">
        <v>42</v>
      </c>
      <c r="AN11" s="70"/>
      <c r="AO11" s="67"/>
      <c r="AP11" s="67"/>
      <c r="AQ11" s="67"/>
      <c r="AR11" s="67"/>
      <c r="AS11" s="143"/>
      <c r="AT11" s="144"/>
      <c r="AU11" s="145"/>
      <c r="AV11" s="69"/>
      <c r="AX11" s="117">
        <f>(IF(AS9-AS11=AS9,M11,ROUND(M11-M11/30*(AS11),2)+AA17+AQ17+AQ19+IF(O13&gt;AA13,(V25-AA13*S25),0)+IF(P15&gt;K17,(V26-K17*AF15),0)))</f>
        <v>0</v>
      </c>
      <c r="AY11" s="117"/>
      <c r="AZ11" s="117"/>
      <c r="BA11" s="117"/>
    </row>
    <row r="12" spans="2:252" ht="12.75" customHeight="1" x14ac:dyDescent="0.2">
      <c r="B12" s="93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78" t="s">
        <v>86</v>
      </c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9"/>
      <c r="IQ12" s="50" t="s">
        <v>21</v>
      </c>
    </row>
    <row r="13" spans="2:252" ht="14.25" customHeight="1" x14ac:dyDescent="0.2">
      <c r="B13" s="93"/>
      <c r="C13" s="70" t="s">
        <v>33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125"/>
      <c r="P13" s="126"/>
      <c r="Q13" s="127"/>
      <c r="R13" s="67"/>
      <c r="S13" s="76" t="s">
        <v>30</v>
      </c>
      <c r="T13" s="76"/>
      <c r="U13" s="76"/>
      <c r="V13" s="76"/>
      <c r="W13" s="76"/>
      <c r="X13" s="76"/>
      <c r="Y13" s="76"/>
      <c r="Z13" s="76"/>
      <c r="AA13" s="157">
        <v>6.41</v>
      </c>
      <c r="AB13" s="157"/>
      <c r="AC13" s="157"/>
      <c r="AD13" s="160"/>
      <c r="AE13" s="161"/>
      <c r="AF13" s="161"/>
      <c r="AG13" s="161"/>
      <c r="AH13" s="161"/>
      <c r="AI13" s="161"/>
      <c r="AJ13" s="161"/>
      <c r="AK13" s="161"/>
      <c r="AL13" s="161"/>
      <c r="AM13" s="162"/>
      <c r="AN13" s="70" t="s">
        <v>43</v>
      </c>
      <c r="AO13" s="70"/>
      <c r="AP13" s="67"/>
      <c r="AQ13" s="67"/>
      <c r="AR13" s="67"/>
      <c r="AS13" s="143"/>
      <c r="AT13" s="144"/>
      <c r="AU13" s="145"/>
      <c r="AV13" s="69"/>
      <c r="IQ13" s="50" t="s">
        <v>22</v>
      </c>
      <c r="IR13" s="50">
        <v>0</v>
      </c>
    </row>
    <row r="14" spans="2:252" ht="12.75" customHeight="1" x14ac:dyDescent="0.2">
      <c r="B14" s="93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9"/>
      <c r="IQ14" s="50" t="s">
        <v>23</v>
      </c>
      <c r="IR14" s="50">
        <v>1</v>
      </c>
    </row>
    <row r="15" spans="2:252" x14ac:dyDescent="0.2">
      <c r="B15" s="93"/>
      <c r="C15" s="70" t="s">
        <v>67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125"/>
      <c r="Q15" s="126"/>
      <c r="R15" s="127"/>
      <c r="S15" s="67"/>
      <c r="T15" s="70" t="s">
        <v>48</v>
      </c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152"/>
      <c r="AG15" s="153"/>
      <c r="AH15" s="154"/>
      <c r="AI15" s="67"/>
      <c r="AJ15" s="70" t="s">
        <v>70</v>
      </c>
      <c r="AK15" s="67"/>
      <c r="AL15" s="67"/>
      <c r="AM15" s="67"/>
      <c r="AN15" s="67"/>
      <c r="AO15" s="67"/>
      <c r="AP15" s="67"/>
      <c r="AQ15" s="143"/>
      <c r="AR15" s="144"/>
      <c r="AS15" s="144"/>
      <c r="AT15" s="144"/>
      <c r="AU15" s="145"/>
      <c r="AV15" s="69"/>
      <c r="IQ15" s="50" t="s">
        <v>24</v>
      </c>
      <c r="IR15" s="50">
        <v>2</v>
      </c>
    </row>
    <row r="16" spans="2:252" ht="12.75" customHeight="1" x14ac:dyDescent="0.2">
      <c r="B16" s="93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9"/>
      <c r="IQ16" s="50" t="s">
        <v>25</v>
      </c>
      <c r="IR16" s="50">
        <v>3</v>
      </c>
    </row>
    <row r="17" spans="2:253" x14ac:dyDescent="0.2">
      <c r="B17" s="93"/>
      <c r="C17" s="76" t="str">
        <f>IF(P15="","","Valor máximo isento de impostos:")</f>
        <v/>
      </c>
      <c r="D17" s="76"/>
      <c r="E17" s="76"/>
      <c r="F17" s="76"/>
      <c r="G17" s="76"/>
      <c r="H17" s="76"/>
      <c r="I17" s="76"/>
      <c r="J17" s="76"/>
      <c r="K17" s="116" t="str">
        <f>IF(P15="","",IF(AQ15="Portugal",VLOOKUP($M$11,$IR$53:$IV$55,2,TRUE),IF(AQ15="Estrangeiro",VLOOKUP($M$11,$IR$57:$IV$59,2,TRUE),"veja se colocou onde foi a deslocação ou o vencimento")))</f>
        <v/>
      </c>
      <c r="L17" s="116"/>
      <c r="M17" s="116"/>
      <c r="N17" s="116"/>
      <c r="O17" s="116"/>
      <c r="P17" s="116"/>
      <c r="Q17" s="116"/>
      <c r="R17" s="116"/>
      <c r="S17" s="116"/>
      <c r="T17" s="70" t="s">
        <v>49</v>
      </c>
      <c r="U17" s="67"/>
      <c r="V17" s="67"/>
      <c r="W17" s="67"/>
      <c r="X17" s="67"/>
      <c r="Y17" s="67"/>
      <c r="Z17" s="67"/>
      <c r="AA17" s="125"/>
      <c r="AB17" s="126"/>
      <c r="AC17" s="126"/>
      <c r="AD17" s="126"/>
      <c r="AE17" s="127"/>
      <c r="AF17" s="67"/>
      <c r="AG17" s="70" t="s">
        <v>56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125"/>
      <c r="AR17" s="126"/>
      <c r="AS17" s="126"/>
      <c r="AT17" s="126"/>
      <c r="AU17" s="127"/>
      <c r="AV17" s="69"/>
      <c r="IQ17" s="50" t="s">
        <v>26</v>
      </c>
      <c r="IR17" s="50">
        <v>4</v>
      </c>
    </row>
    <row r="18" spans="2:253" ht="12.75" customHeight="1" x14ac:dyDescent="0.2">
      <c r="B18" s="93"/>
      <c r="C18" s="67"/>
      <c r="D18" s="67"/>
      <c r="E18" s="67"/>
      <c r="F18" s="67"/>
      <c r="G18" s="67"/>
      <c r="H18" s="67"/>
      <c r="I18" s="67"/>
      <c r="J18" s="67"/>
      <c r="K18" s="116"/>
      <c r="L18" s="116"/>
      <c r="M18" s="116"/>
      <c r="N18" s="116"/>
      <c r="O18" s="116"/>
      <c r="P18" s="116"/>
      <c r="Q18" s="116"/>
      <c r="R18" s="116"/>
      <c r="S18" s="116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9"/>
      <c r="IQ18" s="50" t="s">
        <v>27</v>
      </c>
      <c r="IR18" s="50">
        <v>5</v>
      </c>
    </row>
    <row r="19" spans="2:253" x14ac:dyDescent="0.2">
      <c r="B19" s="93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75" t="s">
        <v>57</v>
      </c>
      <c r="AP19" s="67"/>
      <c r="AQ19" s="125"/>
      <c r="AR19" s="126"/>
      <c r="AS19" s="126"/>
      <c r="AT19" s="126"/>
      <c r="AU19" s="127"/>
      <c r="AV19" s="69"/>
    </row>
    <row r="20" spans="2:253" ht="12.75" customHeight="1" x14ac:dyDescent="0.2">
      <c r="B20" s="93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70"/>
      <c r="U20" s="67"/>
      <c r="V20" s="67"/>
      <c r="W20" s="67"/>
      <c r="X20" s="67"/>
      <c r="Y20" s="67"/>
      <c r="Z20" s="67"/>
      <c r="AA20" s="67"/>
      <c r="AB20" s="67"/>
      <c r="AC20" s="67"/>
      <c r="AD20" s="75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9"/>
      <c r="IQ20" s="50" t="s">
        <v>34</v>
      </c>
    </row>
    <row r="21" spans="2:253" ht="18" x14ac:dyDescent="0.2">
      <c r="B21" s="93"/>
      <c r="C21" s="66" t="s">
        <v>73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6" t="str">
        <f>IF(AJ9="","","DE "&amp;AJ9&amp;" 2009")</f>
        <v/>
      </c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6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9"/>
      <c r="IQ21" s="50" t="s">
        <v>37</v>
      </c>
      <c r="IR21" s="52">
        <v>0.11</v>
      </c>
      <c r="IS21" s="53">
        <v>0</v>
      </c>
    </row>
    <row r="22" spans="2:253" ht="12.75" customHeight="1" x14ac:dyDescent="0.2">
      <c r="B22" s="93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6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9"/>
      <c r="IQ22" s="50" t="s">
        <v>36</v>
      </c>
      <c r="IR22" s="52">
        <v>0.11</v>
      </c>
      <c r="IS22" s="53">
        <v>0</v>
      </c>
    </row>
    <row r="23" spans="2:253" ht="25.5" customHeight="1" x14ac:dyDescent="0.2">
      <c r="B23" s="93"/>
      <c r="C23" s="132" t="s">
        <v>51</v>
      </c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 t="s">
        <v>52</v>
      </c>
      <c r="T23" s="132"/>
      <c r="U23" s="132"/>
      <c r="V23" s="132" t="s">
        <v>93</v>
      </c>
      <c r="W23" s="132"/>
      <c r="X23" s="132"/>
      <c r="Y23" s="132"/>
      <c r="Z23" s="132"/>
      <c r="AA23" s="132" t="s">
        <v>53</v>
      </c>
      <c r="AB23" s="132"/>
      <c r="AC23" s="132"/>
      <c r="AD23" s="132"/>
      <c r="AE23" s="132"/>
      <c r="AF23" s="67"/>
      <c r="AG23" s="66" t="s">
        <v>64</v>
      </c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9"/>
      <c r="IQ23" s="50" t="s">
        <v>39</v>
      </c>
      <c r="IR23" s="52">
        <v>0.1</v>
      </c>
      <c r="IS23" s="53">
        <v>0.21249999999999999</v>
      </c>
    </row>
    <row r="24" spans="2:253" x14ac:dyDescent="0.2">
      <c r="B24" s="93"/>
      <c r="C24" s="123" t="s">
        <v>62</v>
      </c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4">
        <f>AS9-AS11</f>
        <v>0</v>
      </c>
      <c r="T24" s="124"/>
      <c r="U24" s="124"/>
      <c r="V24" s="122">
        <f>IF(AS9-AS11=AS9,M11,ROUND(M11-M11/30*(AS11),2))</f>
        <v>0</v>
      </c>
      <c r="W24" s="122"/>
      <c r="X24" s="122"/>
      <c r="Y24" s="122"/>
      <c r="Z24" s="122"/>
      <c r="AA24" s="122"/>
      <c r="AB24" s="122"/>
      <c r="AC24" s="122"/>
      <c r="AD24" s="122"/>
      <c r="AE24" s="122"/>
      <c r="AF24" s="67"/>
      <c r="AG24" s="79" t="s">
        <v>65</v>
      </c>
      <c r="AH24" s="79"/>
      <c r="AI24" s="79"/>
      <c r="AJ24" s="79"/>
      <c r="AK24" s="79"/>
      <c r="AL24" s="79"/>
      <c r="AM24" s="79"/>
      <c r="AN24" s="79"/>
      <c r="AO24" s="136" t="e">
        <f>VLOOKUP($M$9,$IQ$21:$IV$25,3,TRUE)</f>
        <v>#N/A</v>
      </c>
      <c r="AP24" s="136"/>
      <c r="AQ24" s="136"/>
      <c r="AR24" s="120" t="str">
        <f>IFERROR(V32+ROUND((V24+IF(O13&gt;AA13,(V25-AA13*S25),0)+IF(P15&gt;K17,(V26-K17*AF15),0)+V27+V28)*AO24,2),"")</f>
        <v/>
      </c>
      <c r="AS24" s="120"/>
      <c r="AT24" s="120"/>
      <c r="AU24" s="120"/>
      <c r="AV24" s="151"/>
      <c r="IQ24" s="50" t="s">
        <v>35</v>
      </c>
      <c r="IR24" s="52">
        <v>0.11</v>
      </c>
      <c r="IS24" s="53">
        <v>0.23749999999999999</v>
      </c>
    </row>
    <row r="25" spans="2:253" x14ac:dyDescent="0.2">
      <c r="B25" s="93"/>
      <c r="C25" s="123" t="s">
        <v>54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4">
        <f>AS9-AS11-AS13</f>
        <v>0</v>
      </c>
      <c r="T25" s="124"/>
      <c r="U25" s="124"/>
      <c r="V25" s="122">
        <f>IF(AD13="Fixos (22 dias)",O13*22,S25*O13)</f>
        <v>0</v>
      </c>
      <c r="W25" s="122"/>
      <c r="X25" s="122"/>
      <c r="Y25" s="122"/>
      <c r="Z25" s="122"/>
      <c r="AA25" s="122"/>
      <c r="AB25" s="122"/>
      <c r="AC25" s="122"/>
      <c r="AD25" s="122"/>
      <c r="AE25" s="122"/>
      <c r="AF25" s="67"/>
      <c r="AG25" s="79" t="s">
        <v>87</v>
      </c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149" t="str">
        <f>IFERROR(IF(V32=0,"",1-AA34/V32),"")</f>
        <v/>
      </c>
      <c r="AU25" s="149"/>
      <c r="AV25" s="150"/>
      <c r="IQ25" s="50" t="s">
        <v>38</v>
      </c>
      <c r="IR25" s="52">
        <v>0.11</v>
      </c>
      <c r="IS25" s="53">
        <v>0.125</v>
      </c>
    </row>
    <row r="26" spans="2:253" x14ac:dyDescent="0.2">
      <c r="B26" s="93"/>
      <c r="C26" s="123" t="s">
        <v>66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4">
        <f>AF15</f>
        <v>0</v>
      </c>
      <c r="T26" s="124"/>
      <c r="U26" s="124"/>
      <c r="V26" s="122">
        <f>AF15*P15</f>
        <v>0</v>
      </c>
      <c r="W26" s="122"/>
      <c r="X26" s="122"/>
      <c r="Y26" s="122"/>
      <c r="Z26" s="122"/>
      <c r="AA26" s="122"/>
      <c r="AB26" s="122"/>
      <c r="AC26" s="122"/>
      <c r="AD26" s="122"/>
      <c r="AE26" s="122"/>
      <c r="AF26" s="67"/>
      <c r="AG26" s="67" t="s">
        <v>88</v>
      </c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9"/>
      <c r="IR26" s="52"/>
      <c r="IS26" s="53"/>
    </row>
    <row r="27" spans="2:253" x14ac:dyDescent="0.2">
      <c r="B27" s="93"/>
      <c r="C27" s="123" t="s">
        <v>55</v>
      </c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4"/>
      <c r="T27" s="124"/>
      <c r="U27" s="124"/>
      <c r="V27" s="122">
        <f>AA17</f>
        <v>0</v>
      </c>
      <c r="W27" s="122"/>
      <c r="X27" s="122"/>
      <c r="Y27" s="122"/>
      <c r="Z27" s="122"/>
      <c r="AA27" s="122"/>
      <c r="AB27" s="122"/>
      <c r="AC27" s="122"/>
      <c r="AD27" s="122"/>
      <c r="AE27" s="122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9"/>
      <c r="IS27" s="53"/>
    </row>
    <row r="28" spans="2:253" x14ac:dyDescent="0.2">
      <c r="B28" s="93"/>
      <c r="C28" s="123" t="s">
        <v>91</v>
      </c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4"/>
      <c r="T28" s="124"/>
      <c r="U28" s="124"/>
      <c r="V28" s="122">
        <f>AQ17</f>
        <v>0</v>
      </c>
      <c r="W28" s="122"/>
      <c r="X28" s="122"/>
      <c r="Y28" s="122"/>
      <c r="Z28" s="122"/>
      <c r="AA28" s="119"/>
      <c r="AB28" s="120"/>
      <c r="AC28" s="120"/>
      <c r="AD28" s="120"/>
      <c r="AE28" s="121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9"/>
      <c r="IR28" s="54" t="s">
        <v>69</v>
      </c>
    </row>
    <row r="29" spans="2:253" x14ac:dyDescent="0.2">
      <c r="B29" s="93"/>
      <c r="C29" s="138" t="s">
        <v>92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40"/>
      <c r="S29" s="80"/>
      <c r="T29" s="81"/>
      <c r="U29" s="82"/>
      <c r="V29" s="122">
        <f>AQ19</f>
        <v>0</v>
      </c>
      <c r="W29" s="122"/>
      <c r="X29" s="122"/>
      <c r="Y29" s="122"/>
      <c r="Z29" s="122"/>
      <c r="AA29" s="122"/>
      <c r="AB29" s="122"/>
      <c r="AC29" s="122"/>
      <c r="AD29" s="122"/>
      <c r="AE29" s="122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9"/>
      <c r="IR29" s="50" t="s">
        <v>68</v>
      </c>
    </row>
    <row r="30" spans="2:253" x14ac:dyDescent="0.2">
      <c r="B30" s="93"/>
      <c r="C30" s="83" t="s">
        <v>59</v>
      </c>
      <c r="D30" s="67"/>
      <c r="E30" s="67"/>
      <c r="F30" s="67"/>
      <c r="G30" s="84" t="s">
        <v>58</v>
      </c>
      <c r="H30" s="141" t="str">
        <f>IF(M11="","",V11)</f>
        <v/>
      </c>
      <c r="I30" s="141"/>
      <c r="J30" s="141"/>
      <c r="K30" s="67"/>
      <c r="L30" s="67"/>
      <c r="M30" s="67"/>
      <c r="N30" s="67"/>
      <c r="O30" s="67"/>
      <c r="P30" s="67"/>
      <c r="Q30" s="67"/>
      <c r="R30" s="85"/>
      <c r="S30" s="80"/>
      <c r="T30" s="81"/>
      <c r="U30" s="82"/>
      <c r="V30" s="122"/>
      <c r="W30" s="122"/>
      <c r="X30" s="122"/>
      <c r="Y30" s="122"/>
      <c r="Z30" s="122"/>
      <c r="AA30" s="122" t="str">
        <f>IFERROR(ROUND(((V24+IF(O13&gt;AA13,(V25-AA13*S25),0)+IF(P15&gt;K17,(V26-K17*AF15),0)+V27+V28+V29))*H30,2),"")</f>
        <v/>
      </c>
      <c r="AB30" s="122"/>
      <c r="AC30" s="122"/>
      <c r="AD30" s="122"/>
      <c r="AE30" s="122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9"/>
      <c r="IR30" s="50" t="s">
        <v>44</v>
      </c>
    </row>
    <row r="31" spans="2:253" x14ac:dyDescent="0.2">
      <c r="B31" s="93"/>
      <c r="C31" s="83" t="s">
        <v>60</v>
      </c>
      <c r="D31" s="67"/>
      <c r="E31" s="67"/>
      <c r="F31" s="67"/>
      <c r="G31" s="84"/>
      <c r="H31" s="86"/>
      <c r="I31" s="86"/>
      <c r="J31" s="84" t="s">
        <v>58</v>
      </c>
      <c r="K31" s="142" t="str">
        <f>IF(M9="","",VLOOKUP($M$9,$IQ$21:$IV$25,2,TRUE))</f>
        <v/>
      </c>
      <c r="L31" s="142"/>
      <c r="M31" s="142"/>
      <c r="N31" s="67"/>
      <c r="O31" s="67"/>
      <c r="P31" s="67"/>
      <c r="Q31" s="67"/>
      <c r="R31" s="85"/>
      <c r="S31" s="80"/>
      <c r="T31" s="81"/>
      <c r="U31" s="82"/>
      <c r="V31" s="119"/>
      <c r="W31" s="120"/>
      <c r="X31" s="120"/>
      <c r="Y31" s="120"/>
      <c r="Z31" s="121"/>
      <c r="AA31" s="122" t="str">
        <f>IFERROR(ROUND((V24+IF(O13&gt;AA13,(V25-AA13*S25),0)+IF(P15&gt;K17,(V26-K17*AF15),0)+V27+V28)*K31,2),"")</f>
        <v/>
      </c>
      <c r="AB31" s="122"/>
      <c r="AC31" s="122"/>
      <c r="AD31" s="122"/>
      <c r="AE31" s="122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9"/>
    </row>
    <row r="32" spans="2:253" x14ac:dyDescent="0.2">
      <c r="B32" s="93"/>
      <c r="C32" s="128" t="s">
        <v>61</v>
      </c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30"/>
      <c r="S32" s="131"/>
      <c r="T32" s="131"/>
      <c r="U32" s="131"/>
      <c r="V32" s="118">
        <f>SUM(V24:Z31)</f>
        <v>0</v>
      </c>
      <c r="W32" s="118"/>
      <c r="X32" s="118"/>
      <c r="Y32" s="118"/>
      <c r="Z32" s="118"/>
      <c r="AA32" s="118">
        <f>SUM(AA24:AD31)</f>
        <v>0</v>
      </c>
      <c r="AB32" s="118"/>
      <c r="AC32" s="118"/>
      <c r="AD32" s="118"/>
      <c r="AE32" s="118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9"/>
      <c r="IR32" s="50" t="s">
        <v>47</v>
      </c>
    </row>
    <row r="33" spans="2:252" ht="6.75" customHeight="1" thickBot="1" x14ac:dyDescent="0.25">
      <c r="B33" s="93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87"/>
      <c r="Q33" s="87"/>
      <c r="R33" s="87"/>
      <c r="S33" s="137"/>
      <c r="T33" s="137"/>
      <c r="U33" s="137"/>
      <c r="V33" s="120"/>
      <c r="W33" s="120"/>
      <c r="X33" s="120"/>
      <c r="Y33" s="120"/>
      <c r="Z33" s="120"/>
      <c r="AA33" s="120"/>
      <c r="AB33" s="120"/>
      <c r="AC33" s="120"/>
      <c r="AD33" s="120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9"/>
      <c r="IR33" s="50" t="s">
        <v>74</v>
      </c>
    </row>
    <row r="34" spans="2:252" ht="13.5" thickBot="1" x14ac:dyDescent="0.25">
      <c r="B34" s="93"/>
      <c r="C34" s="88" t="s">
        <v>63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7"/>
      <c r="Q34" s="87"/>
      <c r="R34" s="87"/>
      <c r="S34" s="81"/>
      <c r="T34" s="81"/>
      <c r="U34" s="81"/>
      <c r="V34" s="89"/>
      <c r="W34" s="89"/>
      <c r="X34" s="89"/>
      <c r="Y34" s="89"/>
      <c r="Z34" s="89"/>
      <c r="AA34" s="133">
        <f>V32-AA32</f>
        <v>0</v>
      </c>
      <c r="AB34" s="134"/>
      <c r="AC34" s="134"/>
      <c r="AD34" s="134"/>
      <c r="AE34" s="135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9"/>
      <c r="IR34" s="50" t="s">
        <v>75</v>
      </c>
    </row>
    <row r="35" spans="2:252" ht="8.25" customHeight="1" thickBot="1" x14ac:dyDescent="0.25">
      <c r="B35" s="94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1"/>
      <c r="IR35" s="50" t="s">
        <v>76</v>
      </c>
    </row>
    <row r="36" spans="2:252" x14ac:dyDescent="0.2">
      <c r="IR36" s="50" t="s">
        <v>77</v>
      </c>
    </row>
    <row r="37" spans="2:252" x14ac:dyDescent="0.2">
      <c r="IR37" s="50" t="s">
        <v>78</v>
      </c>
    </row>
    <row r="38" spans="2:252" x14ac:dyDescent="0.2">
      <c r="IR38" s="50" t="s">
        <v>79</v>
      </c>
    </row>
    <row r="39" spans="2:252" x14ac:dyDescent="0.2">
      <c r="IR39" s="50" t="s">
        <v>80</v>
      </c>
    </row>
    <row r="40" spans="2:252" x14ac:dyDescent="0.2">
      <c r="IR40" s="50" t="s">
        <v>81</v>
      </c>
    </row>
    <row r="41" spans="2:252" x14ac:dyDescent="0.2">
      <c r="IR41" s="50" t="s">
        <v>82</v>
      </c>
    </row>
    <row r="42" spans="2:252" x14ac:dyDescent="0.2">
      <c r="IR42" s="50" t="s">
        <v>83</v>
      </c>
    </row>
    <row r="43" spans="2:252" x14ac:dyDescent="0.2">
      <c r="IR43" s="50" t="s">
        <v>84</v>
      </c>
    </row>
    <row r="44" spans="2:252" x14ac:dyDescent="0.2">
      <c r="IR44" s="50" t="s">
        <v>85</v>
      </c>
    </row>
    <row r="47" spans="2:252" x14ac:dyDescent="0.2">
      <c r="IR47" s="50" t="s">
        <v>71</v>
      </c>
    </row>
    <row r="48" spans="2:252" x14ac:dyDescent="0.2">
      <c r="IR48" s="50" t="s">
        <v>72</v>
      </c>
    </row>
    <row r="50" spans="252:253" x14ac:dyDescent="0.2">
      <c r="IR50" s="56"/>
      <c r="IS50" s="56"/>
    </row>
    <row r="51" spans="252:253" x14ac:dyDescent="0.2">
      <c r="IR51" s="50" t="s">
        <v>71</v>
      </c>
    </row>
    <row r="53" spans="252:253" x14ac:dyDescent="0.2">
      <c r="IR53" s="50">
        <v>0</v>
      </c>
      <c r="IS53" s="50">
        <v>46.86</v>
      </c>
    </row>
    <row r="54" spans="252:253" x14ac:dyDescent="0.2">
      <c r="IR54" s="50">
        <v>892.54</v>
      </c>
      <c r="IS54" s="57">
        <v>51.05</v>
      </c>
    </row>
    <row r="55" spans="252:253" x14ac:dyDescent="0.2">
      <c r="IR55" s="56">
        <v>1390.3</v>
      </c>
      <c r="IS55" s="56">
        <v>62.75</v>
      </c>
    </row>
    <row r="56" spans="252:253" x14ac:dyDescent="0.2">
      <c r="IR56" s="50" t="s">
        <v>72</v>
      </c>
    </row>
    <row r="57" spans="252:253" x14ac:dyDescent="0.2">
      <c r="IR57" s="50">
        <v>0</v>
      </c>
      <c r="IS57" s="50">
        <v>111.88</v>
      </c>
    </row>
    <row r="58" spans="252:253" x14ac:dyDescent="0.2">
      <c r="IR58" s="50">
        <v>892.54</v>
      </c>
      <c r="IS58" s="50">
        <v>131.54</v>
      </c>
    </row>
    <row r="59" spans="252:253" x14ac:dyDescent="0.2">
      <c r="IR59" s="56">
        <v>0</v>
      </c>
      <c r="IS59" s="50">
        <v>148.91</v>
      </c>
    </row>
  </sheetData>
  <sheetProtection password="9596" sheet="1" formatCells="0" formatColumns="0" formatRows="0" insertColumns="0" insertRows="0" insertHyperlinks="0" deleteColumns="0" deleteRows="0" sort="0" autoFilter="0" pivotTables="0"/>
  <mergeCells count="72">
    <mergeCell ref="C3:AN3"/>
    <mergeCell ref="AJ9:AM9"/>
    <mergeCell ref="M9:AG9"/>
    <mergeCell ref="AD13:AM13"/>
    <mergeCell ref="AQ15:AU15"/>
    <mergeCell ref="AO2:AV2"/>
    <mergeCell ref="AO5:AV5"/>
    <mergeCell ref="U7:AF7"/>
    <mergeCell ref="F7:M7"/>
    <mergeCell ref="AD2:AK2"/>
    <mergeCell ref="AD5:AK5"/>
    <mergeCell ref="O13:Q13"/>
    <mergeCell ref="AA13:AC13"/>
    <mergeCell ref="V11:X11"/>
    <mergeCell ref="AD11:AG11"/>
    <mergeCell ref="M11:Q11"/>
    <mergeCell ref="AS11:AU11"/>
    <mergeCell ref="AS13:AU13"/>
    <mergeCell ref="AN7:AU7"/>
    <mergeCell ref="AS9:AU9"/>
    <mergeCell ref="AT25:AV25"/>
    <mergeCell ref="V23:Z23"/>
    <mergeCell ref="V24:Z24"/>
    <mergeCell ref="AR24:AV24"/>
    <mergeCell ref="AA23:AE23"/>
    <mergeCell ref="AF15:AH15"/>
    <mergeCell ref="AA34:AE34"/>
    <mergeCell ref="AO24:AQ24"/>
    <mergeCell ref="S33:U33"/>
    <mergeCell ref="C29:R29"/>
    <mergeCell ref="H30:J30"/>
    <mergeCell ref="K31:M31"/>
    <mergeCell ref="V33:Z33"/>
    <mergeCell ref="AA33:AD33"/>
    <mergeCell ref="V32:Z32"/>
    <mergeCell ref="S27:U27"/>
    <mergeCell ref="V29:Z29"/>
    <mergeCell ref="AA24:AE24"/>
    <mergeCell ref="AA27:AE27"/>
    <mergeCell ref="AA29:AE29"/>
    <mergeCell ref="V25:Z25"/>
    <mergeCell ref="V27:Z27"/>
    <mergeCell ref="AA26:AE26"/>
    <mergeCell ref="V28:Z28"/>
    <mergeCell ref="C32:R32"/>
    <mergeCell ref="S32:U32"/>
    <mergeCell ref="P15:R15"/>
    <mergeCell ref="C23:R23"/>
    <mergeCell ref="C24:R24"/>
    <mergeCell ref="S23:U23"/>
    <mergeCell ref="S24:U24"/>
    <mergeCell ref="C25:R25"/>
    <mergeCell ref="AA17:AE17"/>
    <mergeCell ref="AQ17:AU17"/>
    <mergeCell ref="AA31:AE31"/>
    <mergeCell ref="AA28:AE28"/>
    <mergeCell ref="AA30:AE30"/>
    <mergeCell ref="C27:R27"/>
    <mergeCell ref="C28:R28"/>
    <mergeCell ref="S28:U28"/>
    <mergeCell ref="S25:U25"/>
    <mergeCell ref="AQ19:AU19"/>
    <mergeCell ref="AO3:AU3"/>
    <mergeCell ref="K17:S18"/>
    <mergeCell ref="AX11:BA11"/>
    <mergeCell ref="AA32:AE32"/>
    <mergeCell ref="V31:Z31"/>
    <mergeCell ref="V30:Z30"/>
    <mergeCell ref="AA25:AE25"/>
    <mergeCell ref="C26:R26"/>
    <mergeCell ref="S26:U26"/>
    <mergeCell ref="V26:Z26"/>
  </mergeCells>
  <phoneticPr fontId="8" type="noConversion"/>
  <conditionalFormatting sqref="K17:S18">
    <cfRule type="expression" dxfId="0" priority="1" stopIfTrue="1">
      <formula>$K$17="veja se colocou onde foi a deslocação ou o vencimento"</formula>
    </cfRule>
  </conditionalFormatting>
  <dataValidations count="6">
    <dataValidation type="list" allowBlank="1" showInputMessage="1" showErrorMessage="1" sqref="AQ15">
      <formula1>$IR$47:$IR$48</formula1>
    </dataValidation>
    <dataValidation type="list" allowBlank="1" showInputMessage="1" showErrorMessage="1" errorTitle="ATENÇÃO:" error="Tem que escolher uma opção da lista que aparece na &quot;combox&quot;." sqref="AD13">
      <formula1>$IR$29:$IR$30</formula1>
    </dataValidation>
    <dataValidation type="list" allowBlank="1" showInputMessage="1" showErrorMessage="1" errorTitle="ATENÇÃO" error="Tem que escolher uma opção da lista que aparece na &quot;combox&quot;." sqref="AJ9">
      <formula1>$IR$33:$IR$44</formula1>
    </dataValidation>
    <dataValidation type="list" allowBlank="1" showInputMessage="1" showErrorMessage="1" errorTitle="ATENÇÃO:" error="Tem que escolher uma opção da lista que aparece na &quot;combox&quot;." sqref="M9">
      <formula1>$IQ$21:$IQ$25</formula1>
    </dataValidation>
    <dataValidation type="list" allowBlank="1" showInputMessage="1" showErrorMessage="1" errorTitle="ATENÇÃO:" error="Tem que escolher uma opção da lista que aparece na &quot;combox&quot;." sqref="AN7">
      <formula1>$IQ$13:$IQ$18</formula1>
    </dataValidation>
    <dataValidation type="list" allowBlank="1" showInputMessage="1" showErrorMessage="1" errorTitle="ATENÇÃO:" error="Tem que escolher uma opção da lista que aparece na &quot;combox&quot;." sqref="U7">
      <formula1>$IR$5:$IR$10</formula1>
    </dataValidation>
  </dataValidations>
  <hyperlinks>
    <hyperlink ref="AO3" r:id="rId1"/>
  </hyperlinks>
  <printOptions horizontalCentered="1" verticalCentered="1"/>
  <pageMargins left="0.27559055118110237" right="0.27559055118110237" top="0.39370078740157483" bottom="0.39370078740157483" header="0.51181102362204722" footer="0.23622047244094491"/>
  <pageSetup paperSize="9" orientation="landscape" horizontalDpi="4294967293" verticalDpi="0" r:id="rId2"/>
  <headerFooter alignWithMargins="0"/>
  <ignoredErrors>
    <ignoredError sqref="AW9" evalError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70"/>
  <sheetViews>
    <sheetView workbookViewId="0">
      <selection activeCell="C214" sqref="C214"/>
    </sheetView>
  </sheetViews>
  <sheetFormatPr defaultRowHeight="12.75" x14ac:dyDescent="0.2"/>
  <cols>
    <col min="1" max="1" width="4.42578125" customWidth="1"/>
    <col min="2" max="2" width="11.5703125" customWidth="1"/>
    <col min="3" max="3" width="12.42578125" customWidth="1"/>
    <col min="4" max="4" width="11.5703125" customWidth="1"/>
    <col min="5" max="5" width="8.42578125" customWidth="1"/>
    <col min="6" max="6" width="9.42578125" customWidth="1"/>
    <col min="7" max="7" width="9.7109375" customWidth="1"/>
  </cols>
  <sheetData>
    <row r="1" spans="1:13" x14ac:dyDescent="0.2">
      <c r="A1" s="62"/>
      <c r="B1" s="62"/>
      <c r="C1" s="166" t="s">
        <v>95</v>
      </c>
      <c r="D1" s="167"/>
      <c r="E1" s="167"/>
      <c r="F1" s="167"/>
      <c r="G1" s="167"/>
      <c r="H1" s="167"/>
      <c r="I1" s="167"/>
      <c r="J1" s="167"/>
    </row>
    <row r="2" spans="1:13" x14ac:dyDescent="0.2">
      <c r="M2" s="49"/>
    </row>
    <row r="3" spans="1:13" x14ac:dyDescent="0.2">
      <c r="M3" s="49"/>
    </row>
    <row r="4" spans="1:13" x14ac:dyDescent="0.2">
      <c r="A4" s="1"/>
      <c r="B4" s="2"/>
      <c r="C4" s="1" t="s">
        <v>1</v>
      </c>
      <c r="D4" s="2"/>
      <c r="E4" s="1"/>
      <c r="F4" s="1"/>
      <c r="G4" s="1"/>
      <c r="H4" s="1"/>
      <c r="I4" s="1"/>
      <c r="J4" s="1"/>
      <c r="M4" s="49"/>
    </row>
    <row r="5" spans="1:13" x14ac:dyDescent="0.2">
      <c r="A5" s="1"/>
      <c r="B5" s="3"/>
      <c r="C5" s="1" t="s">
        <v>2</v>
      </c>
      <c r="D5" s="3"/>
      <c r="E5" s="2"/>
      <c r="F5" s="2"/>
      <c r="G5" s="2"/>
      <c r="H5" s="2"/>
      <c r="I5" s="2"/>
      <c r="J5" s="2"/>
      <c r="M5" s="49"/>
    </row>
    <row r="6" spans="1:13" ht="15.75" x14ac:dyDescent="0.25">
      <c r="A6" s="1"/>
      <c r="B6" s="3"/>
      <c r="C6" s="1"/>
      <c r="D6" s="3"/>
      <c r="E6" s="2"/>
      <c r="F6" s="2"/>
      <c r="G6" s="2"/>
      <c r="H6" s="2"/>
      <c r="I6" s="2"/>
      <c r="J6" s="4"/>
      <c r="M6" s="49"/>
    </row>
    <row r="7" spans="1:13" x14ac:dyDescent="0.2">
      <c r="B7" s="5"/>
      <c r="D7" s="5"/>
      <c r="M7" s="49"/>
    </row>
    <row r="8" spans="1:13" ht="19.5" customHeight="1" x14ac:dyDescent="0.2">
      <c r="A8" s="174" t="s">
        <v>3</v>
      </c>
      <c r="B8" s="179"/>
      <c r="C8" s="179"/>
      <c r="D8" s="175"/>
      <c r="E8" s="6" t="s">
        <v>4</v>
      </c>
      <c r="F8" s="7"/>
      <c r="G8" s="7"/>
      <c r="H8" s="7"/>
      <c r="I8" s="7"/>
      <c r="J8" s="8"/>
    </row>
    <row r="9" spans="1:13" ht="15.75" customHeight="1" x14ac:dyDescent="0.2">
      <c r="A9" s="180"/>
      <c r="B9" s="178"/>
      <c r="C9" s="178"/>
      <c r="D9" s="177"/>
      <c r="E9" s="9">
        <v>0</v>
      </c>
      <c r="F9" s="10">
        <v>1</v>
      </c>
      <c r="G9" s="9">
        <v>2</v>
      </c>
      <c r="H9" s="10">
        <v>3</v>
      </c>
      <c r="I9" s="9">
        <v>4</v>
      </c>
      <c r="J9" s="11" t="s">
        <v>5</v>
      </c>
    </row>
    <row r="10" spans="1:13" ht="13.5" x14ac:dyDescent="0.25">
      <c r="A10" s="12" t="s">
        <v>41</v>
      </c>
      <c r="B10" s="13">
        <v>0</v>
      </c>
      <c r="C10" s="12" t="s">
        <v>6</v>
      </c>
      <c r="D10" s="96">
        <v>575</v>
      </c>
      <c r="E10" s="97">
        <v>0</v>
      </c>
      <c r="F10" s="98">
        <v>0</v>
      </c>
      <c r="G10" s="97">
        <v>0</v>
      </c>
      <c r="H10" s="98">
        <v>0</v>
      </c>
      <c r="I10" s="97">
        <v>0</v>
      </c>
      <c r="J10" s="97">
        <v>0</v>
      </c>
      <c r="K10" s="14"/>
    </row>
    <row r="11" spans="1:13" ht="13.5" x14ac:dyDescent="0.25">
      <c r="A11" s="12" t="s">
        <v>41</v>
      </c>
      <c r="B11" s="13">
        <f>D10+1</f>
        <v>576</v>
      </c>
      <c r="C11" s="12" t="s">
        <v>6</v>
      </c>
      <c r="D11" s="96">
        <v>580</v>
      </c>
      <c r="E11" s="97">
        <v>0.01</v>
      </c>
      <c r="F11" s="98">
        <v>0</v>
      </c>
      <c r="G11" s="97">
        <v>0</v>
      </c>
      <c r="H11" s="98">
        <v>0</v>
      </c>
      <c r="I11" s="97">
        <v>0</v>
      </c>
      <c r="J11" s="97">
        <v>0</v>
      </c>
      <c r="K11" s="14"/>
    </row>
    <row r="12" spans="1:13" ht="13.5" x14ac:dyDescent="0.25">
      <c r="A12" s="12" t="s">
        <v>41</v>
      </c>
      <c r="B12" s="13">
        <f t="shared" ref="B12:B40" si="0">D11+1</f>
        <v>581</v>
      </c>
      <c r="C12" s="12" t="s">
        <v>6</v>
      </c>
      <c r="D12" s="96">
        <v>587</v>
      </c>
      <c r="E12" s="97">
        <v>0.02</v>
      </c>
      <c r="F12" s="98">
        <v>0</v>
      </c>
      <c r="G12" s="97">
        <v>0</v>
      </c>
      <c r="H12" s="98">
        <v>0</v>
      </c>
      <c r="I12" s="97">
        <v>0</v>
      </c>
      <c r="J12" s="97">
        <v>0</v>
      </c>
      <c r="K12" s="14"/>
    </row>
    <row r="13" spans="1:13" ht="13.5" x14ac:dyDescent="0.25">
      <c r="A13" s="12" t="s">
        <v>41</v>
      </c>
      <c r="B13" s="15">
        <f t="shared" si="0"/>
        <v>588</v>
      </c>
      <c r="C13" s="12" t="s">
        <v>6</v>
      </c>
      <c r="D13" s="96">
        <v>633</v>
      </c>
      <c r="E13" s="97">
        <v>0.03</v>
      </c>
      <c r="F13" s="98">
        <v>0.01</v>
      </c>
      <c r="G13" s="97">
        <v>0</v>
      </c>
      <c r="H13" s="98">
        <v>0</v>
      </c>
      <c r="I13" s="97">
        <v>0</v>
      </c>
      <c r="J13" s="97">
        <v>0</v>
      </c>
      <c r="K13" s="14"/>
    </row>
    <row r="14" spans="1:13" ht="13.5" x14ac:dyDescent="0.25">
      <c r="A14" s="12" t="s">
        <v>41</v>
      </c>
      <c r="B14" s="15">
        <f t="shared" si="0"/>
        <v>634</v>
      </c>
      <c r="C14" s="12" t="s">
        <v>6</v>
      </c>
      <c r="D14" s="96">
        <v>675</v>
      </c>
      <c r="E14" s="97">
        <v>0.04</v>
      </c>
      <c r="F14" s="98">
        <v>0.02</v>
      </c>
      <c r="G14" s="97">
        <v>0.01</v>
      </c>
      <c r="H14" s="98">
        <v>0</v>
      </c>
      <c r="I14" s="97">
        <v>0</v>
      </c>
      <c r="J14" s="97">
        <v>0</v>
      </c>
      <c r="K14" s="14"/>
    </row>
    <row r="15" spans="1:13" ht="13.5" x14ac:dyDescent="0.25">
      <c r="A15" s="12" t="s">
        <v>41</v>
      </c>
      <c r="B15" s="15">
        <f t="shared" si="0"/>
        <v>676</v>
      </c>
      <c r="C15" s="12" t="s">
        <v>6</v>
      </c>
      <c r="D15" s="96">
        <v>726</v>
      </c>
      <c r="E15" s="97">
        <v>0.05</v>
      </c>
      <c r="F15" s="98">
        <v>0.03</v>
      </c>
      <c r="G15" s="97">
        <v>0.02</v>
      </c>
      <c r="H15" s="98">
        <v>0.01</v>
      </c>
      <c r="I15" s="97">
        <v>0</v>
      </c>
      <c r="J15" s="97">
        <v>0</v>
      </c>
      <c r="K15" s="14"/>
    </row>
    <row r="16" spans="1:13" ht="13.5" x14ac:dyDescent="0.25">
      <c r="A16" s="12" t="s">
        <v>41</v>
      </c>
      <c r="B16" s="15">
        <f t="shared" si="0"/>
        <v>727</v>
      </c>
      <c r="C16" s="12" t="s">
        <v>6</v>
      </c>
      <c r="D16" s="96">
        <v>801</v>
      </c>
      <c r="E16" s="97">
        <v>0.06</v>
      </c>
      <c r="F16" s="98">
        <v>0.05</v>
      </c>
      <c r="G16" s="97">
        <v>0.03</v>
      </c>
      <c r="H16" s="98">
        <v>0.02</v>
      </c>
      <c r="I16" s="97">
        <v>0.01</v>
      </c>
      <c r="J16" s="97">
        <v>0</v>
      </c>
      <c r="K16" s="14"/>
    </row>
    <row r="17" spans="1:11" ht="13.5" x14ac:dyDescent="0.25">
      <c r="A17" s="12" t="s">
        <v>41</v>
      </c>
      <c r="B17" s="15">
        <f t="shared" si="0"/>
        <v>802</v>
      </c>
      <c r="C17" s="12" t="s">
        <v>6</v>
      </c>
      <c r="D17" s="96">
        <v>907</v>
      </c>
      <c r="E17" s="97">
        <v>7.0000000000000007E-2</v>
      </c>
      <c r="F17" s="98">
        <v>0.06</v>
      </c>
      <c r="G17" s="97">
        <v>0.04</v>
      </c>
      <c r="H17" s="98">
        <v>0.03</v>
      </c>
      <c r="I17" s="97">
        <v>0.02</v>
      </c>
      <c r="J17" s="97">
        <v>0.01</v>
      </c>
      <c r="K17" s="14"/>
    </row>
    <row r="18" spans="1:11" ht="13.5" x14ac:dyDescent="0.25">
      <c r="A18" s="12" t="s">
        <v>41</v>
      </c>
      <c r="B18" s="15">
        <f t="shared" si="0"/>
        <v>908</v>
      </c>
      <c r="C18" s="12" t="s">
        <v>6</v>
      </c>
      <c r="D18" s="96">
        <v>988</v>
      </c>
      <c r="E18" s="97">
        <v>0.08</v>
      </c>
      <c r="F18" s="98">
        <v>7.0000000000000007E-2</v>
      </c>
      <c r="G18" s="97">
        <v>0.06</v>
      </c>
      <c r="H18" s="98">
        <v>0.04</v>
      </c>
      <c r="I18" s="97">
        <v>0.03</v>
      </c>
      <c r="J18" s="97">
        <v>0.02</v>
      </c>
      <c r="K18" s="14"/>
    </row>
    <row r="19" spans="1:11" ht="13.5" x14ac:dyDescent="0.25">
      <c r="A19" s="12" t="s">
        <v>41</v>
      </c>
      <c r="B19" s="15">
        <f t="shared" si="0"/>
        <v>989</v>
      </c>
      <c r="C19" s="12" t="s">
        <v>6</v>
      </c>
      <c r="D19" s="96">
        <v>1048</v>
      </c>
      <c r="E19" s="97">
        <v>0.09</v>
      </c>
      <c r="F19" s="98">
        <v>0.08</v>
      </c>
      <c r="G19" s="97">
        <v>7.0000000000000007E-2</v>
      </c>
      <c r="H19" s="98">
        <v>0.06</v>
      </c>
      <c r="I19" s="97">
        <v>0.04</v>
      </c>
      <c r="J19" s="97">
        <v>0.03</v>
      </c>
      <c r="K19" s="14"/>
    </row>
    <row r="20" spans="1:11" ht="13.5" x14ac:dyDescent="0.25">
      <c r="A20" s="12" t="s">
        <v>41</v>
      </c>
      <c r="B20" s="15">
        <f t="shared" si="0"/>
        <v>1049</v>
      </c>
      <c r="C20" s="12" t="s">
        <v>6</v>
      </c>
      <c r="D20" s="96">
        <v>1124</v>
      </c>
      <c r="E20" s="97">
        <v>0.1</v>
      </c>
      <c r="F20" s="98">
        <v>0.09</v>
      </c>
      <c r="G20" s="97">
        <v>0.08</v>
      </c>
      <c r="H20" s="98">
        <v>7.0000000000000007E-2</v>
      </c>
      <c r="I20" s="97">
        <v>0.06</v>
      </c>
      <c r="J20" s="97">
        <v>0.05</v>
      </c>
      <c r="K20" s="14"/>
    </row>
    <row r="21" spans="1:11" ht="13.5" x14ac:dyDescent="0.25">
      <c r="A21" s="12" t="s">
        <v>41</v>
      </c>
      <c r="B21" s="15">
        <f t="shared" si="0"/>
        <v>1125</v>
      </c>
      <c r="C21" s="12" t="s">
        <v>6</v>
      </c>
      <c r="D21" s="96">
        <v>1205</v>
      </c>
      <c r="E21" s="97">
        <v>0.11</v>
      </c>
      <c r="F21" s="98">
        <v>0.1</v>
      </c>
      <c r="G21" s="97">
        <v>0.09</v>
      </c>
      <c r="H21" s="98">
        <v>0.08</v>
      </c>
      <c r="I21" s="97">
        <v>7.0000000000000007E-2</v>
      </c>
      <c r="J21" s="97">
        <v>0.06</v>
      </c>
      <c r="K21" s="14"/>
    </row>
    <row r="22" spans="1:11" ht="13.5" x14ac:dyDescent="0.25">
      <c r="A22" s="12" t="s">
        <v>41</v>
      </c>
      <c r="B22" s="15">
        <f t="shared" si="0"/>
        <v>1206</v>
      </c>
      <c r="C22" s="12" t="s">
        <v>6</v>
      </c>
      <c r="D22" s="96">
        <v>1300</v>
      </c>
      <c r="E22" s="97">
        <v>0.12</v>
      </c>
      <c r="F22" s="98">
        <v>0.11</v>
      </c>
      <c r="G22" s="97">
        <v>0.1</v>
      </c>
      <c r="H22" s="98">
        <v>0.09</v>
      </c>
      <c r="I22" s="97">
        <v>0.08</v>
      </c>
      <c r="J22" s="97">
        <v>7.0000000000000007E-2</v>
      </c>
      <c r="K22" s="14"/>
    </row>
    <row r="23" spans="1:11" ht="13.5" x14ac:dyDescent="0.25">
      <c r="A23" s="12" t="s">
        <v>41</v>
      </c>
      <c r="B23" s="15">
        <f t="shared" si="0"/>
        <v>1301</v>
      </c>
      <c r="C23" s="12" t="s">
        <v>6</v>
      </c>
      <c r="D23" s="96">
        <v>1401</v>
      </c>
      <c r="E23" s="97">
        <v>0.13</v>
      </c>
      <c r="F23" s="98">
        <v>0.12</v>
      </c>
      <c r="G23" s="97">
        <v>0.11</v>
      </c>
      <c r="H23" s="98">
        <v>0.1</v>
      </c>
      <c r="I23" s="97">
        <v>0.1</v>
      </c>
      <c r="J23" s="97">
        <v>0.09</v>
      </c>
      <c r="K23" s="14"/>
    </row>
    <row r="24" spans="1:11" ht="13.5" x14ac:dyDescent="0.25">
      <c r="A24" s="12" t="s">
        <v>41</v>
      </c>
      <c r="B24" s="15">
        <f t="shared" si="0"/>
        <v>1402</v>
      </c>
      <c r="C24" s="12" t="s">
        <v>6</v>
      </c>
      <c r="D24" s="96">
        <v>1537</v>
      </c>
      <c r="E24" s="97">
        <v>0.14000000000000001</v>
      </c>
      <c r="F24" s="98">
        <v>0.13</v>
      </c>
      <c r="G24" s="97">
        <v>0.12</v>
      </c>
      <c r="H24" s="98">
        <v>0.12</v>
      </c>
      <c r="I24" s="97">
        <v>0.11</v>
      </c>
      <c r="J24" s="97">
        <v>0.1</v>
      </c>
      <c r="K24" s="14"/>
    </row>
    <row r="25" spans="1:11" ht="13.5" x14ac:dyDescent="0.25">
      <c r="A25" s="12" t="s">
        <v>41</v>
      </c>
      <c r="B25" s="15">
        <f t="shared" si="0"/>
        <v>1538</v>
      </c>
      <c r="C25" s="12" t="s">
        <v>6</v>
      </c>
      <c r="D25" s="96">
        <v>1683</v>
      </c>
      <c r="E25" s="97">
        <v>0.155</v>
      </c>
      <c r="F25" s="98">
        <v>0.14499999999999999</v>
      </c>
      <c r="G25" s="97">
        <v>0.14499999999999999</v>
      </c>
      <c r="H25" s="98">
        <v>0.13500000000000001</v>
      </c>
      <c r="I25" s="97">
        <v>0.125</v>
      </c>
      <c r="J25" s="97">
        <v>0.115</v>
      </c>
      <c r="K25" s="14"/>
    </row>
    <row r="26" spans="1:11" ht="13.5" x14ac:dyDescent="0.25">
      <c r="A26" s="12" t="s">
        <v>41</v>
      </c>
      <c r="B26" s="15">
        <f t="shared" si="0"/>
        <v>1684</v>
      </c>
      <c r="C26" s="12" t="s">
        <v>6</v>
      </c>
      <c r="D26" s="96">
        <v>1840</v>
      </c>
      <c r="E26" s="97">
        <v>0.16500000000000001</v>
      </c>
      <c r="F26" s="98">
        <v>0.155</v>
      </c>
      <c r="G26" s="97">
        <v>0.155</v>
      </c>
      <c r="H26" s="98">
        <v>0.14499999999999999</v>
      </c>
      <c r="I26" s="97">
        <v>0.13500000000000001</v>
      </c>
      <c r="J26" s="97">
        <v>0.13500000000000001</v>
      </c>
      <c r="K26" s="14"/>
    </row>
    <row r="27" spans="1:11" ht="13.5" x14ac:dyDescent="0.25">
      <c r="A27" s="12" t="s">
        <v>41</v>
      </c>
      <c r="B27" s="15">
        <f t="shared" si="0"/>
        <v>1841</v>
      </c>
      <c r="C27" s="12" t="s">
        <v>6</v>
      </c>
      <c r="D27" s="96">
        <v>1945</v>
      </c>
      <c r="E27" s="97">
        <v>0.17499999999999999</v>
      </c>
      <c r="F27" s="98">
        <v>0.16500000000000001</v>
      </c>
      <c r="G27" s="97">
        <v>0.16500000000000001</v>
      </c>
      <c r="H27" s="98">
        <v>0.155</v>
      </c>
      <c r="I27" s="97">
        <v>0.155</v>
      </c>
      <c r="J27" s="97">
        <v>0.14499999999999999</v>
      </c>
      <c r="K27" s="14"/>
    </row>
    <row r="28" spans="1:11" ht="13.5" x14ac:dyDescent="0.25">
      <c r="A28" s="12" t="s">
        <v>41</v>
      </c>
      <c r="B28" s="15">
        <f t="shared" si="0"/>
        <v>1946</v>
      </c>
      <c r="C28" s="12" t="s">
        <v>6</v>
      </c>
      <c r="D28" s="96">
        <v>2056</v>
      </c>
      <c r="E28" s="97">
        <v>0.185</v>
      </c>
      <c r="F28" s="98">
        <v>0.17499999999999999</v>
      </c>
      <c r="G28" s="97">
        <v>0.17499999999999999</v>
      </c>
      <c r="H28" s="98">
        <v>0.16500000000000001</v>
      </c>
      <c r="I28" s="97">
        <v>0.16500000000000001</v>
      </c>
      <c r="J28" s="97">
        <v>0.155</v>
      </c>
      <c r="K28" s="14"/>
    </row>
    <row r="29" spans="1:11" ht="13.5" x14ac:dyDescent="0.25">
      <c r="A29" s="12" t="s">
        <v>41</v>
      </c>
      <c r="B29" s="15">
        <f t="shared" si="0"/>
        <v>2057</v>
      </c>
      <c r="C29" s="12" t="s">
        <v>6</v>
      </c>
      <c r="D29" s="96">
        <v>2182</v>
      </c>
      <c r="E29" s="97">
        <v>0.19500000000000001</v>
      </c>
      <c r="F29" s="98">
        <v>0.185</v>
      </c>
      <c r="G29" s="97">
        <v>0.185</v>
      </c>
      <c r="H29" s="98">
        <v>0.17499999999999999</v>
      </c>
      <c r="I29" s="97">
        <v>0.17499999999999999</v>
      </c>
      <c r="J29" s="97">
        <v>0.16500000000000001</v>
      </c>
      <c r="K29" s="14"/>
    </row>
    <row r="30" spans="1:11" ht="13.5" x14ac:dyDescent="0.25">
      <c r="A30" s="12" t="s">
        <v>41</v>
      </c>
      <c r="B30" s="15">
        <f t="shared" si="0"/>
        <v>2183</v>
      </c>
      <c r="C30" s="12" t="s">
        <v>6</v>
      </c>
      <c r="D30" s="96">
        <v>2328</v>
      </c>
      <c r="E30" s="97">
        <v>0.20499999999999999</v>
      </c>
      <c r="F30" s="98">
        <v>0.19500000000000001</v>
      </c>
      <c r="G30" s="97">
        <v>0.19500000000000001</v>
      </c>
      <c r="H30" s="98">
        <v>0.185</v>
      </c>
      <c r="I30" s="97">
        <v>0.185</v>
      </c>
      <c r="J30" s="97">
        <v>0.17499999999999999</v>
      </c>
      <c r="K30" s="14"/>
    </row>
    <row r="31" spans="1:11" ht="13.5" x14ac:dyDescent="0.25">
      <c r="A31" s="12" t="s">
        <v>41</v>
      </c>
      <c r="B31" s="15">
        <f t="shared" si="0"/>
        <v>2329</v>
      </c>
      <c r="C31" s="12" t="s">
        <v>6</v>
      </c>
      <c r="D31" s="96">
        <v>2495</v>
      </c>
      <c r="E31" s="97">
        <v>0.215</v>
      </c>
      <c r="F31" s="98">
        <v>0.215</v>
      </c>
      <c r="G31" s="97">
        <v>0.20499999999999999</v>
      </c>
      <c r="H31" s="98">
        <v>0.20499999999999999</v>
      </c>
      <c r="I31" s="97">
        <v>0.19500000000000001</v>
      </c>
      <c r="J31" s="97">
        <v>0.19500000000000001</v>
      </c>
      <c r="K31" s="14"/>
    </row>
    <row r="32" spans="1:11" ht="13.5" x14ac:dyDescent="0.25">
      <c r="A32" s="12" t="s">
        <v>41</v>
      </c>
      <c r="B32" s="15">
        <f t="shared" si="0"/>
        <v>2496</v>
      </c>
      <c r="C32" s="12" t="s">
        <v>6</v>
      </c>
      <c r="D32" s="96">
        <v>2722</v>
      </c>
      <c r="E32" s="97">
        <v>0.22500000000000001</v>
      </c>
      <c r="F32" s="98">
        <v>0.22500000000000001</v>
      </c>
      <c r="G32" s="97">
        <v>0.215</v>
      </c>
      <c r="H32" s="98">
        <v>0.215</v>
      </c>
      <c r="I32" s="97">
        <v>0.20499999999999999</v>
      </c>
      <c r="J32" s="97">
        <v>0.20499999999999999</v>
      </c>
      <c r="K32" s="14"/>
    </row>
    <row r="33" spans="1:11" ht="13.5" x14ac:dyDescent="0.25">
      <c r="A33" s="12" t="s">
        <v>41</v>
      </c>
      <c r="B33" s="15">
        <f t="shared" si="0"/>
        <v>2723</v>
      </c>
      <c r="C33" s="12" t="s">
        <v>6</v>
      </c>
      <c r="D33" s="96">
        <v>3054</v>
      </c>
      <c r="E33" s="97">
        <v>0.23499999999999999</v>
      </c>
      <c r="F33" s="98">
        <v>0.23499999999999999</v>
      </c>
      <c r="G33" s="97">
        <v>0.22500000000000001</v>
      </c>
      <c r="H33" s="98">
        <v>0.22500000000000001</v>
      </c>
      <c r="I33" s="97">
        <v>0.215</v>
      </c>
      <c r="J33" s="97">
        <v>0.215</v>
      </c>
      <c r="K33" s="14"/>
    </row>
    <row r="34" spans="1:11" ht="13.5" x14ac:dyDescent="0.25">
      <c r="A34" s="12" t="s">
        <v>41</v>
      </c>
      <c r="B34" s="15">
        <f t="shared" si="0"/>
        <v>3055</v>
      </c>
      <c r="C34" s="12" t="s">
        <v>6</v>
      </c>
      <c r="D34" s="96">
        <v>3478</v>
      </c>
      <c r="E34" s="97">
        <v>0.245</v>
      </c>
      <c r="F34" s="98">
        <v>0.245</v>
      </c>
      <c r="G34" s="97">
        <v>0.23499999999999999</v>
      </c>
      <c r="H34" s="98">
        <v>0.23499999999999999</v>
      </c>
      <c r="I34" s="97">
        <v>0.23499999999999999</v>
      </c>
      <c r="J34" s="97">
        <v>0.22500000000000001</v>
      </c>
      <c r="K34" s="14"/>
    </row>
    <row r="35" spans="1:11" ht="13.5" x14ac:dyDescent="0.25">
      <c r="A35" s="12" t="s">
        <v>41</v>
      </c>
      <c r="B35" s="15">
        <f t="shared" si="0"/>
        <v>3479</v>
      </c>
      <c r="C35" s="12" t="s">
        <v>6</v>
      </c>
      <c r="D35" s="96">
        <v>4052</v>
      </c>
      <c r="E35" s="97">
        <v>0.255</v>
      </c>
      <c r="F35" s="98">
        <v>0.255</v>
      </c>
      <c r="G35" s="97">
        <v>0.245</v>
      </c>
      <c r="H35" s="98">
        <v>0.245</v>
      </c>
      <c r="I35" s="97">
        <v>0.245</v>
      </c>
      <c r="J35" s="97">
        <v>0.245</v>
      </c>
      <c r="K35" s="14"/>
    </row>
    <row r="36" spans="1:11" ht="13.5" x14ac:dyDescent="0.25">
      <c r="A36" s="12" t="s">
        <v>41</v>
      </c>
      <c r="B36" s="15">
        <f t="shared" si="0"/>
        <v>4053</v>
      </c>
      <c r="C36" s="12" t="s">
        <v>6</v>
      </c>
      <c r="D36" s="96">
        <v>4576</v>
      </c>
      <c r="E36" s="97">
        <v>0.26500000000000001</v>
      </c>
      <c r="F36" s="98">
        <v>0.26500000000000001</v>
      </c>
      <c r="G36" s="97">
        <v>0.255</v>
      </c>
      <c r="H36" s="98">
        <v>0.255</v>
      </c>
      <c r="I36" s="97">
        <v>0.255</v>
      </c>
      <c r="J36" s="97">
        <v>0.255</v>
      </c>
      <c r="K36" s="14"/>
    </row>
    <row r="37" spans="1:11" ht="13.5" x14ac:dyDescent="0.25">
      <c r="A37" s="12" t="s">
        <v>41</v>
      </c>
      <c r="B37" s="15">
        <f t="shared" si="0"/>
        <v>4577</v>
      </c>
      <c r="C37" s="12" t="s">
        <v>6</v>
      </c>
      <c r="D37" s="96">
        <v>5111</v>
      </c>
      <c r="E37" s="97">
        <v>0.27500000000000002</v>
      </c>
      <c r="F37" s="98">
        <v>0.27500000000000002</v>
      </c>
      <c r="G37" s="97">
        <v>0.27500000000000002</v>
      </c>
      <c r="H37" s="98">
        <v>0.26500000000000001</v>
      </c>
      <c r="I37" s="97">
        <v>0.26500000000000001</v>
      </c>
      <c r="J37" s="97">
        <v>0.26500000000000001</v>
      </c>
      <c r="K37" s="14"/>
    </row>
    <row r="38" spans="1:11" ht="13.5" x14ac:dyDescent="0.25">
      <c r="A38" s="12" t="s">
        <v>41</v>
      </c>
      <c r="B38" s="15">
        <f t="shared" si="0"/>
        <v>5112</v>
      </c>
      <c r="C38" s="12" t="s">
        <v>6</v>
      </c>
      <c r="D38" s="96">
        <v>5786</v>
      </c>
      <c r="E38" s="97">
        <v>0.28499999999999998</v>
      </c>
      <c r="F38" s="98">
        <v>0.28499999999999998</v>
      </c>
      <c r="G38" s="97">
        <v>0.28499999999999998</v>
      </c>
      <c r="H38" s="98">
        <v>0.27500000000000002</v>
      </c>
      <c r="I38" s="97">
        <v>0.27500000000000002</v>
      </c>
      <c r="J38" s="97">
        <v>0.27500000000000002</v>
      </c>
      <c r="K38" s="14"/>
    </row>
    <row r="39" spans="1:11" ht="13.5" x14ac:dyDescent="0.25">
      <c r="A39" s="12" t="s">
        <v>41</v>
      </c>
      <c r="B39" s="15">
        <f t="shared" si="0"/>
        <v>5787</v>
      </c>
      <c r="C39" s="12" t="s">
        <v>6</v>
      </c>
      <c r="D39" s="96">
        <v>6653</v>
      </c>
      <c r="E39" s="97">
        <v>0.29499999999999998</v>
      </c>
      <c r="F39" s="98">
        <v>0.29499999999999998</v>
      </c>
      <c r="G39" s="97">
        <v>0.29499999999999998</v>
      </c>
      <c r="H39" s="98">
        <v>0.28499999999999998</v>
      </c>
      <c r="I39" s="97">
        <v>0.28499999999999998</v>
      </c>
      <c r="J39" s="97">
        <v>0.28499999999999998</v>
      </c>
      <c r="K39" s="14"/>
    </row>
    <row r="40" spans="1:11" ht="13.5" x14ac:dyDescent="0.25">
      <c r="A40" s="12" t="s">
        <v>41</v>
      </c>
      <c r="B40" s="15">
        <f t="shared" si="0"/>
        <v>6654</v>
      </c>
      <c r="C40" s="12" t="s">
        <v>6</v>
      </c>
      <c r="D40" s="96">
        <v>7852</v>
      </c>
      <c r="E40" s="97">
        <v>0.30499999999999999</v>
      </c>
      <c r="F40" s="98">
        <v>0.30499999999999999</v>
      </c>
      <c r="G40" s="97">
        <v>0.30499999999999999</v>
      </c>
      <c r="H40" s="98">
        <v>0.30499999999999999</v>
      </c>
      <c r="I40" s="97">
        <v>0.29499999999999998</v>
      </c>
      <c r="J40" s="97">
        <v>0.29499999999999998</v>
      </c>
      <c r="K40" s="14"/>
    </row>
    <row r="41" spans="1:11" ht="13.5" x14ac:dyDescent="0.25">
      <c r="A41" s="12" t="s">
        <v>41</v>
      </c>
      <c r="B41" s="15">
        <f>D40+1</f>
        <v>7853</v>
      </c>
      <c r="C41" s="12" t="s">
        <v>6</v>
      </c>
      <c r="D41" s="96">
        <v>9455</v>
      </c>
      <c r="E41" s="97">
        <v>0.32</v>
      </c>
      <c r="F41" s="98">
        <v>0.32</v>
      </c>
      <c r="G41" s="97">
        <v>0.32</v>
      </c>
      <c r="H41" s="98">
        <v>0.32</v>
      </c>
      <c r="I41" s="97">
        <v>0.32</v>
      </c>
      <c r="J41" s="97">
        <v>0.31</v>
      </c>
      <c r="K41" s="14"/>
    </row>
    <row r="42" spans="1:11" ht="13.5" x14ac:dyDescent="0.25">
      <c r="A42" s="12" t="s">
        <v>41</v>
      </c>
      <c r="B42" s="15">
        <f>D41+1</f>
        <v>9456</v>
      </c>
      <c r="C42" s="12" t="s">
        <v>6</v>
      </c>
      <c r="D42" s="96">
        <v>11159</v>
      </c>
      <c r="E42" s="97">
        <v>0.33</v>
      </c>
      <c r="F42" s="98">
        <v>0.33</v>
      </c>
      <c r="G42" s="97">
        <v>0.33</v>
      </c>
      <c r="H42" s="98">
        <v>0.33</v>
      </c>
      <c r="I42" s="97">
        <v>0.33</v>
      </c>
      <c r="J42" s="97">
        <v>0.32</v>
      </c>
      <c r="K42" s="14"/>
    </row>
    <row r="43" spans="1:11" ht="13.5" x14ac:dyDescent="0.25">
      <c r="A43" s="12" t="s">
        <v>41</v>
      </c>
      <c r="B43" s="15">
        <f>D42+1</f>
        <v>11160</v>
      </c>
      <c r="C43" s="12" t="s">
        <v>6</v>
      </c>
      <c r="D43" s="96">
        <v>18648</v>
      </c>
      <c r="E43" s="97">
        <v>0.34</v>
      </c>
      <c r="F43" s="98">
        <v>0.34</v>
      </c>
      <c r="G43" s="97">
        <v>0.34</v>
      </c>
      <c r="H43" s="98">
        <v>0.34</v>
      </c>
      <c r="I43" s="97">
        <v>0.34</v>
      </c>
      <c r="J43" s="97">
        <v>0.33</v>
      </c>
      <c r="K43" s="14"/>
    </row>
    <row r="44" spans="1:11" ht="13.5" x14ac:dyDescent="0.25">
      <c r="A44" s="16" t="s">
        <v>41</v>
      </c>
      <c r="B44" s="17">
        <f>D41+1</f>
        <v>9456</v>
      </c>
      <c r="C44" s="16" t="s">
        <v>7</v>
      </c>
      <c r="D44" s="99">
        <v>18648</v>
      </c>
      <c r="E44" s="100">
        <v>0.35</v>
      </c>
      <c r="F44" s="101">
        <v>0.35</v>
      </c>
      <c r="G44" s="100">
        <v>0.35</v>
      </c>
      <c r="H44" s="101">
        <v>0.35</v>
      </c>
      <c r="I44" s="100">
        <v>0.35</v>
      </c>
      <c r="J44" s="100">
        <v>0.34</v>
      </c>
      <c r="K44" s="14"/>
    </row>
    <row r="45" spans="1:11" x14ac:dyDescent="0.2">
      <c r="B45" s="5"/>
      <c r="D45" s="5"/>
      <c r="K45" s="14"/>
    </row>
    <row r="46" spans="1:11" x14ac:dyDescent="0.2">
      <c r="B46" s="14"/>
      <c r="D46" s="14"/>
    </row>
    <row r="47" spans="1:11" x14ac:dyDescent="0.2">
      <c r="A47" s="166" t="s">
        <v>95</v>
      </c>
      <c r="B47" s="166"/>
      <c r="C47" s="166"/>
      <c r="D47" s="167"/>
      <c r="E47" s="167"/>
      <c r="F47" s="167"/>
      <c r="G47" s="167"/>
      <c r="H47" s="167"/>
      <c r="I47" s="167"/>
      <c r="J47" s="167"/>
    </row>
    <row r="48" spans="1:11" x14ac:dyDescent="0.2">
      <c r="B48" s="5"/>
      <c r="D48" s="5"/>
    </row>
    <row r="49" spans="1:10" x14ac:dyDescent="0.2">
      <c r="A49" s="18"/>
      <c r="B49" s="5"/>
      <c r="C49" s="18"/>
      <c r="D49" s="5"/>
    </row>
    <row r="50" spans="1:10" x14ac:dyDescent="0.2">
      <c r="A50" s="1" t="s">
        <v>8</v>
      </c>
      <c r="B50" s="2"/>
      <c r="C50" s="1" t="s">
        <v>8</v>
      </c>
      <c r="D50" s="2"/>
      <c r="E50" s="2"/>
      <c r="F50" s="2"/>
      <c r="G50" s="2"/>
      <c r="H50" s="2"/>
      <c r="I50" s="2"/>
      <c r="J50" s="2"/>
    </row>
    <row r="51" spans="1:10" x14ac:dyDescent="0.2">
      <c r="A51" s="1" t="s">
        <v>9</v>
      </c>
      <c r="B51" s="2"/>
      <c r="C51" s="1" t="s">
        <v>9</v>
      </c>
      <c r="D51" s="2"/>
      <c r="E51" s="2"/>
      <c r="F51" s="2"/>
      <c r="G51" s="2"/>
      <c r="H51" s="2"/>
      <c r="I51" s="2"/>
      <c r="J51" s="2"/>
    </row>
    <row r="52" spans="1:10" ht="15.75" x14ac:dyDescent="0.25">
      <c r="B52" s="5"/>
      <c r="D52" s="5"/>
      <c r="J52" s="4"/>
    </row>
    <row r="53" spans="1:10" x14ac:dyDescent="0.2">
      <c r="B53" s="5"/>
      <c r="D53" s="5"/>
    </row>
    <row r="54" spans="1:10" ht="19.5" customHeight="1" x14ac:dyDescent="0.2">
      <c r="A54" s="174" t="s">
        <v>3</v>
      </c>
      <c r="B54" s="179"/>
      <c r="C54" s="179"/>
      <c r="D54" s="175"/>
      <c r="E54" s="6" t="s">
        <v>4</v>
      </c>
      <c r="F54" s="7"/>
      <c r="G54" s="7"/>
      <c r="H54" s="7"/>
      <c r="I54" s="7"/>
      <c r="J54" s="8"/>
    </row>
    <row r="55" spans="1:10" ht="17.25" customHeight="1" x14ac:dyDescent="0.2">
      <c r="A55" s="180"/>
      <c r="B55" s="178"/>
      <c r="C55" s="178"/>
      <c r="D55" s="177"/>
      <c r="E55" s="9">
        <v>0</v>
      </c>
      <c r="F55" s="19">
        <v>1</v>
      </c>
      <c r="G55" s="19">
        <v>2</v>
      </c>
      <c r="H55" s="19">
        <v>3</v>
      </c>
      <c r="I55" s="19">
        <v>4</v>
      </c>
      <c r="J55" s="11" t="s">
        <v>5</v>
      </c>
    </row>
    <row r="56" spans="1:10" ht="13.5" x14ac:dyDescent="0.25">
      <c r="A56" s="12" t="s">
        <v>41</v>
      </c>
      <c r="B56" s="13">
        <v>0</v>
      </c>
      <c r="C56" s="12" t="s">
        <v>6</v>
      </c>
      <c r="D56" s="96">
        <v>675</v>
      </c>
      <c r="E56" s="102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</v>
      </c>
    </row>
    <row r="57" spans="1:10" ht="13.5" x14ac:dyDescent="0.25">
      <c r="A57" s="12" t="s">
        <v>41</v>
      </c>
      <c r="B57" s="13">
        <f>D56+1</f>
        <v>676</v>
      </c>
      <c r="C57" s="12" t="s">
        <v>6</v>
      </c>
      <c r="D57" s="96">
        <v>696</v>
      </c>
      <c r="E57" s="102">
        <v>0.01</v>
      </c>
      <c r="F57" s="103">
        <v>0</v>
      </c>
      <c r="G57" s="103">
        <v>0</v>
      </c>
      <c r="H57" s="103">
        <v>0</v>
      </c>
      <c r="I57" s="103">
        <v>0</v>
      </c>
      <c r="J57" s="103">
        <v>0</v>
      </c>
    </row>
    <row r="58" spans="1:10" ht="13.5" x14ac:dyDescent="0.25">
      <c r="A58" s="12" t="s">
        <v>41</v>
      </c>
      <c r="B58" s="13">
        <f t="shared" ref="B58:B84" si="1">D57+1</f>
        <v>697</v>
      </c>
      <c r="C58" s="12" t="s">
        <v>6</v>
      </c>
      <c r="D58" s="96">
        <v>741</v>
      </c>
      <c r="E58" s="102">
        <v>0.02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</row>
    <row r="59" spans="1:10" ht="13.5" x14ac:dyDescent="0.25">
      <c r="A59" s="12" t="s">
        <v>41</v>
      </c>
      <c r="B59" s="15">
        <f t="shared" si="1"/>
        <v>742</v>
      </c>
      <c r="C59" s="12" t="s">
        <v>6</v>
      </c>
      <c r="D59" s="96">
        <v>781</v>
      </c>
      <c r="E59" s="102">
        <v>0.03</v>
      </c>
      <c r="F59" s="103">
        <v>0.01</v>
      </c>
      <c r="G59" s="103">
        <v>0</v>
      </c>
      <c r="H59" s="103">
        <v>0</v>
      </c>
      <c r="I59" s="103">
        <v>0</v>
      </c>
      <c r="J59" s="103">
        <v>0</v>
      </c>
    </row>
    <row r="60" spans="1:10" ht="13.5" x14ac:dyDescent="0.25">
      <c r="A60" s="12" t="s">
        <v>41</v>
      </c>
      <c r="B60" s="15">
        <f t="shared" si="1"/>
        <v>782</v>
      </c>
      <c r="C60" s="12" t="s">
        <v>6</v>
      </c>
      <c r="D60" s="96">
        <v>822</v>
      </c>
      <c r="E60" s="102">
        <v>0.04</v>
      </c>
      <c r="F60" s="103">
        <v>0.02</v>
      </c>
      <c r="G60" s="103">
        <v>0.01</v>
      </c>
      <c r="H60" s="103">
        <v>0</v>
      </c>
      <c r="I60" s="103">
        <v>0</v>
      </c>
      <c r="J60" s="103">
        <v>0</v>
      </c>
    </row>
    <row r="61" spans="1:10" ht="13.5" x14ac:dyDescent="0.25">
      <c r="A61" s="12" t="s">
        <v>41</v>
      </c>
      <c r="B61" s="15">
        <f t="shared" si="1"/>
        <v>823</v>
      </c>
      <c r="C61" s="12" t="s">
        <v>6</v>
      </c>
      <c r="D61" s="96">
        <v>872</v>
      </c>
      <c r="E61" s="102">
        <v>0.05</v>
      </c>
      <c r="F61" s="103">
        <v>0.04</v>
      </c>
      <c r="G61" s="103">
        <v>0.02</v>
      </c>
      <c r="H61" s="103">
        <v>0.01</v>
      </c>
      <c r="I61" s="103">
        <v>0</v>
      </c>
      <c r="J61" s="103">
        <v>0</v>
      </c>
    </row>
    <row r="62" spans="1:10" ht="13.5" x14ac:dyDescent="0.25">
      <c r="A62" s="12" t="s">
        <v>41</v>
      </c>
      <c r="B62" s="15">
        <f t="shared" si="1"/>
        <v>873</v>
      </c>
      <c r="C62" s="12" t="s">
        <v>6</v>
      </c>
      <c r="D62" s="96">
        <v>958</v>
      </c>
      <c r="E62" s="102">
        <v>0.06</v>
      </c>
      <c r="F62" s="103">
        <v>0.05</v>
      </c>
      <c r="G62" s="103">
        <v>0.04</v>
      </c>
      <c r="H62" s="103">
        <v>0.02</v>
      </c>
      <c r="I62" s="103">
        <v>0.01</v>
      </c>
      <c r="J62" s="103">
        <v>0</v>
      </c>
    </row>
    <row r="63" spans="1:10" ht="13.5" x14ac:dyDescent="0.25">
      <c r="A63" s="12" t="s">
        <v>41</v>
      </c>
      <c r="B63" s="15">
        <f t="shared" si="1"/>
        <v>959</v>
      </c>
      <c r="C63" s="12" t="s">
        <v>6</v>
      </c>
      <c r="D63" s="96">
        <v>1063</v>
      </c>
      <c r="E63" s="102">
        <v>7.0000000000000007E-2</v>
      </c>
      <c r="F63" s="103">
        <v>0.06</v>
      </c>
      <c r="G63" s="103">
        <v>0.05</v>
      </c>
      <c r="H63" s="103">
        <v>0.04</v>
      </c>
      <c r="I63" s="103">
        <v>0.02</v>
      </c>
      <c r="J63" s="103">
        <v>0.01</v>
      </c>
    </row>
    <row r="64" spans="1:10" ht="13.5" x14ac:dyDescent="0.25">
      <c r="A64" s="12" t="s">
        <v>41</v>
      </c>
      <c r="B64" s="15">
        <f t="shared" si="1"/>
        <v>1064</v>
      </c>
      <c r="C64" s="12" t="s">
        <v>6</v>
      </c>
      <c r="D64" s="96">
        <v>1205</v>
      </c>
      <c r="E64" s="102">
        <v>0.08</v>
      </c>
      <c r="F64" s="103">
        <v>7.0000000000000007E-2</v>
      </c>
      <c r="G64" s="103">
        <v>0.06</v>
      </c>
      <c r="H64" s="103">
        <v>0.05</v>
      </c>
      <c r="I64" s="103">
        <v>0.04</v>
      </c>
      <c r="J64" s="103">
        <v>0.03</v>
      </c>
    </row>
    <row r="65" spans="1:10" ht="13.5" x14ac:dyDescent="0.25">
      <c r="A65" s="12" t="s">
        <v>41</v>
      </c>
      <c r="B65" s="15">
        <f t="shared" si="1"/>
        <v>1206</v>
      </c>
      <c r="C65" s="12" t="s">
        <v>6</v>
      </c>
      <c r="D65" s="96">
        <v>1381</v>
      </c>
      <c r="E65" s="102">
        <v>0.09</v>
      </c>
      <c r="F65" s="103">
        <v>0.08</v>
      </c>
      <c r="G65" s="103">
        <v>7.0000000000000007E-2</v>
      </c>
      <c r="H65" s="103">
        <v>0.06</v>
      </c>
      <c r="I65" s="103">
        <v>0.05</v>
      </c>
      <c r="J65" s="103">
        <v>0.05</v>
      </c>
    </row>
    <row r="66" spans="1:10" ht="13.5" x14ac:dyDescent="0.25">
      <c r="A66" s="12" t="s">
        <v>41</v>
      </c>
      <c r="B66" s="15">
        <f t="shared" si="1"/>
        <v>1382</v>
      </c>
      <c r="C66" s="12" t="s">
        <v>6</v>
      </c>
      <c r="D66" s="96">
        <v>1603</v>
      </c>
      <c r="E66" s="102">
        <v>0.1</v>
      </c>
      <c r="F66" s="103">
        <v>0.09</v>
      </c>
      <c r="G66" s="103">
        <v>0.08</v>
      </c>
      <c r="H66" s="103">
        <v>0.08</v>
      </c>
      <c r="I66" s="103">
        <v>7.0000000000000007E-2</v>
      </c>
      <c r="J66" s="103">
        <v>0.06</v>
      </c>
    </row>
    <row r="67" spans="1:10" ht="13.5" x14ac:dyDescent="0.25">
      <c r="A67" s="12" t="s">
        <v>41</v>
      </c>
      <c r="B67" s="15">
        <f t="shared" si="1"/>
        <v>1604</v>
      </c>
      <c r="C67" s="12" t="s">
        <v>6</v>
      </c>
      <c r="D67" s="96">
        <v>1704</v>
      </c>
      <c r="E67" s="102">
        <v>0.11</v>
      </c>
      <c r="F67" s="103">
        <v>0.1</v>
      </c>
      <c r="G67" s="103">
        <v>0.1</v>
      </c>
      <c r="H67" s="103">
        <v>0.09</v>
      </c>
      <c r="I67" s="103">
        <v>0.08</v>
      </c>
      <c r="J67" s="103">
        <v>0.08</v>
      </c>
    </row>
    <row r="68" spans="1:10" ht="13.5" x14ac:dyDescent="0.25">
      <c r="A68" s="12" t="s">
        <v>41</v>
      </c>
      <c r="B68" s="15">
        <f t="shared" si="1"/>
        <v>1705</v>
      </c>
      <c r="C68" s="12" t="s">
        <v>6</v>
      </c>
      <c r="D68" s="96">
        <v>1819</v>
      </c>
      <c r="E68" s="102">
        <v>0.12</v>
      </c>
      <c r="F68" s="103">
        <v>0.11</v>
      </c>
      <c r="G68" s="103">
        <v>0.11</v>
      </c>
      <c r="H68" s="103">
        <v>0.1</v>
      </c>
      <c r="I68" s="103">
        <v>0.09</v>
      </c>
      <c r="J68" s="103">
        <v>0.09</v>
      </c>
    </row>
    <row r="69" spans="1:10" ht="13.5" x14ac:dyDescent="0.25">
      <c r="A69" s="12" t="s">
        <v>41</v>
      </c>
      <c r="B69" s="15">
        <f t="shared" si="1"/>
        <v>1820</v>
      </c>
      <c r="C69" s="12" t="s">
        <v>6</v>
      </c>
      <c r="D69" s="96">
        <v>1966</v>
      </c>
      <c r="E69" s="102">
        <v>0.13</v>
      </c>
      <c r="F69" s="103">
        <v>0.12</v>
      </c>
      <c r="G69" s="103">
        <v>0.12</v>
      </c>
      <c r="H69" s="103">
        <v>0.11</v>
      </c>
      <c r="I69" s="103">
        <v>0.11</v>
      </c>
      <c r="J69" s="103">
        <v>0.1</v>
      </c>
    </row>
    <row r="70" spans="1:10" ht="13.5" x14ac:dyDescent="0.25">
      <c r="A70" s="12" t="s">
        <v>41</v>
      </c>
      <c r="B70" s="15">
        <f t="shared" si="1"/>
        <v>1967</v>
      </c>
      <c r="C70" s="12" t="s">
        <v>6</v>
      </c>
      <c r="D70" s="96">
        <v>2122</v>
      </c>
      <c r="E70" s="102">
        <v>0.14000000000000001</v>
      </c>
      <c r="F70" s="103">
        <v>0.13</v>
      </c>
      <c r="G70" s="103">
        <v>0.13</v>
      </c>
      <c r="H70" s="103">
        <v>0.12</v>
      </c>
      <c r="I70" s="103">
        <v>0.12</v>
      </c>
      <c r="J70" s="103">
        <v>0.11</v>
      </c>
    </row>
    <row r="71" spans="1:10" ht="13.5" x14ac:dyDescent="0.25">
      <c r="A71" s="12" t="s">
        <v>41</v>
      </c>
      <c r="B71" s="15">
        <f t="shared" si="1"/>
        <v>2123</v>
      </c>
      <c r="C71" s="12" t="s">
        <v>6</v>
      </c>
      <c r="D71" s="96">
        <v>2308</v>
      </c>
      <c r="E71" s="102">
        <v>0.15</v>
      </c>
      <c r="F71" s="103">
        <v>0.15</v>
      </c>
      <c r="G71" s="103">
        <v>0.14000000000000001</v>
      </c>
      <c r="H71" s="103">
        <v>0.13</v>
      </c>
      <c r="I71" s="103">
        <v>0.13</v>
      </c>
      <c r="J71" s="103">
        <v>0.12</v>
      </c>
    </row>
    <row r="72" spans="1:10" ht="13.5" x14ac:dyDescent="0.25">
      <c r="A72" s="12" t="s">
        <v>41</v>
      </c>
      <c r="B72" s="15">
        <f t="shared" si="1"/>
        <v>2309</v>
      </c>
      <c r="C72" s="12" t="s">
        <v>6</v>
      </c>
      <c r="D72" s="96">
        <v>2525</v>
      </c>
      <c r="E72" s="102">
        <v>0.16</v>
      </c>
      <c r="F72" s="103">
        <v>0.16</v>
      </c>
      <c r="G72" s="103">
        <v>0.15</v>
      </c>
      <c r="H72" s="103">
        <v>0.15</v>
      </c>
      <c r="I72" s="103">
        <v>0.14000000000000001</v>
      </c>
      <c r="J72" s="103">
        <v>0.14000000000000001</v>
      </c>
    </row>
    <row r="73" spans="1:10" ht="13.5" x14ac:dyDescent="0.25">
      <c r="A73" s="12" t="s">
        <v>41</v>
      </c>
      <c r="B73" s="15">
        <f t="shared" si="1"/>
        <v>2526</v>
      </c>
      <c r="C73" s="12" t="s">
        <v>6</v>
      </c>
      <c r="D73" s="96">
        <v>2888</v>
      </c>
      <c r="E73" s="102">
        <v>0.17</v>
      </c>
      <c r="F73" s="103">
        <v>0.17</v>
      </c>
      <c r="G73" s="103">
        <v>0.16</v>
      </c>
      <c r="H73" s="103">
        <v>0.16</v>
      </c>
      <c r="I73" s="103">
        <v>0.15</v>
      </c>
      <c r="J73" s="103">
        <v>0.15</v>
      </c>
    </row>
    <row r="74" spans="1:10" ht="13.5" x14ac:dyDescent="0.25">
      <c r="A74" s="12" t="s">
        <v>41</v>
      </c>
      <c r="B74" s="15">
        <f t="shared" si="1"/>
        <v>2889</v>
      </c>
      <c r="C74" s="12" t="s">
        <v>6</v>
      </c>
      <c r="D74" s="96">
        <v>3301</v>
      </c>
      <c r="E74" s="102">
        <v>0.185</v>
      </c>
      <c r="F74" s="103">
        <v>0.185</v>
      </c>
      <c r="G74" s="103">
        <v>0.17499999999999999</v>
      </c>
      <c r="H74" s="103">
        <v>0.17499999999999999</v>
      </c>
      <c r="I74" s="103">
        <v>0.16500000000000001</v>
      </c>
      <c r="J74" s="103">
        <v>0.16500000000000001</v>
      </c>
    </row>
    <row r="75" spans="1:10" ht="13.5" x14ac:dyDescent="0.25">
      <c r="A75" s="12" t="s">
        <v>41</v>
      </c>
      <c r="B75" s="15">
        <f t="shared" si="1"/>
        <v>3302</v>
      </c>
      <c r="C75" s="12" t="s">
        <v>6</v>
      </c>
      <c r="D75" s="96">
        <v>3553</v>
      </c>
      <c r="E75" s="102">
        <v>0.19500000000000001</v>
      </c>
      <c r="F75" s="103">
        <v>0.19500000000000001</v>
      </c>
      <c r="G75" s="103">
        <v>0.185</v>
      </c>
      <c r="H75" s="103">
        <v>0.185</v>
      </c>
      <c r="I75" s="103">
        <v>0.185</v>
      </c>
      <c r="J75" s="103">
        <v>0.17499999999999999</v>
      </c>
    </row>
    <row r="76" spans="1:10" ht="13.5" x14ac:dyDescent="0.25">
      <c r="A76" s="12" t="s">
        <v>41</v>
      </c>
      <c r="B76" s="15">
        <f t="shared" si="1"/>
        <v>3554</v>
      </c>
      <c r="C76" s="12" t="s">
        <v>6</v>
      </c>
      <c r="D76" s="96">
        <v>3820</v>
      </c>
      <c r="E76" s="102">
        <v>0.20499999999999999</v>
      </c>
      <c r="F76" s="103">
        <v>0.20499999999999999</v>
      </c>
      <c r="G76" s="103">
        <v>0.19500000000000001</v>
      </c>
      <c r="H76" s="103">
        <v>0.19500000000000001</v>
      </c>
      <c r="I76" s="103">
        <v>0.19500000000000001</v>
      </c>
      <c r="J76" s="103">
        <v>0.185</v>
      </c>
    </row>
    <row r="77" spans="1:10" ht="13.5" x14ac:dyDescent="0.25">
      <c r="A77" s="12" t="s">
        <v>41</v>
      </c>
      <c r="B77" s="15">
        <f t="shared" si="1"/>
        <v>3821</v>
      </c>
      <c r="C77" s="12" t="s">
        <v>6</v>
      </c>
      <c r="D77" s="96">
        <v>4143</v>
      </c>
      <c r="E77" s="102">
        <v>0.215</v>
      </c>
      <c r="F77" s="103">
        <v>0.215</v>
      </c>
      <c r="G77" s="103">
        <v>0.20499999999999999</v>
      </c>
      <c r="H77" s="103">
        <v>0.20499999999999999</v>
      </c>
      <c r="I77" s="103">
        <v>0.20499999999999999</v>
      </c>
      <c r="J77" s="103">
        <v>0.20499999999999999</v>
      </c>
    </row>
    <row r="78" spans="1:10" ht="13.5" x14ac:dyDescent="0.25">
      <c r="A78" s="12" t="s">
        <v>41</v>
      </c>
      <c r="B78" s="15">
        <f t="shared" si="1"/>
        <v>4144</v>
      </c>
      <c r="C78" s="12" t="s">
        <v>6</v>
      </c>
      <c r="D78" s="96">
        <v>4531</v>
      </c>
      <c r="E78" s="102">
        <v>0.22500000000000001</v>
      </c>
      <c r="F78" s="103">
        <v>0.22500000000000001</v>
      </c>
      <c r="G78" s="103">
        <v>0.215</v>
      </c>
      <c r="H78" s="103">
        <v>0.215</v>
      </c>
      <c r="I78" s="103">
        <v>0.215</v>
      </c>
      <c r="J78" s="103">
        <v>0.215</v>
      </c>
    </row>
    <row r="79" spans="1:10" ht="13.5" x14ac:dyDescent="0.25">
      <c r="A79" s="12" t="s">
        <v>41</v>
      </c>
      <c r="B79" s="15">
        <f t="shared" si="1"/>
        <v>4532</v>
      </c>
      <c r="C79" s="12" t="s">
        <v>6</v>
      </c>
      <c r="D79" s="96">
        <v>4995</v>
      </c>
      <c r="E79" s="102">
        <v>0.23499999999999999</v>
      </c>
      <c r="F79" s="103">
        <v>0.23499999999999999</v>
      </c>
      <c r="G79" s="103">
        <v>0.23499999999999999</v>
      </c>
      <c r="H79" s="103">
        <v>0.22500000000000001</v>
      </c>
      <c r="I79" s="103">
        <v>0.22500000000000001</v>
      </c>
      <c r="J79" s="103">
        <v>0.22500000000000001</v>
      </c>
    </row>
    <row r="80" spans="1:10" ht="13.5" x14ac:dyDescent="0.25">
      <c r="A80" s="12" t="s">
        <v>41</v>
      </c>
      <c r="B80" s="15">
        <f t="shared" si="1"/>
        <v>4996</v>
      </c>
      <c r="C80" s="12" t="s">
        <v>6</v>
      </c>
      <c r="D80" s="96">
        <v>5564</v>
      </c>
      <c r="E80" s="102">
        <v>0.245</v>
      </c>
      <c r="F80" s="103">
        <v>0.245</v>
      </c>
      <c r="G80" s="103">
        <v>0.245</v>
      </c>
      <c r="H80" s="103">
        <v>0.23499999999999999</v>
      </c>
      <c r="I80" s="103">
        <v>0.23499999999999999</v>
      </c>
      <c r="J80" s="103">
        <v>0.23499999999999999</v>
      </c>
    </row>
    <row r="81" spans="1:10" ht="13.5" x14ac:dyDescent="0.25">
      <c r="A81" s="12" t="s">
        <v>41</v>
      </c>
      <c r="B81" s="15">
        <f t="shared" si="1"/>
        <v>5565</v>
      </c>
      <c r="C81" s="12" t="s">
        <v>6</v>
      </c>
      <c r="D81" s="96">
        <v>6280</v>
      </c>
      <c r="E81" s="102">
        <v>0.255</v>
      </c>
      <c r="F81" s="103">
        <v>0.255</v>
      </c>
      <c r="G81" s="103">
        <v>0.255</v>
      </c>
      <c r="H81" s="103">
        <v>0.245</v>
      </c>
      <c r="I81" s="103">
        <v>0.245</v>
      </c>
      <c r="J81" s="103">
        <v>0.245</v>
      </c>
    </row>
    <row r="82" spans="1:10" ht="13.5" x14ac:dyDescent="0.25">
      <c r="A82" s="12" t="s">
        <v>41</v>
      </c>
      <c r="B82" s="15">
        <f t="shared" si="1"/>
        <v>6281</v>
      </c>
      <c r="C82" s="12" t="s">
        <v>6</v>
      </c>
      <c r="D82" s="96">
        <v>7207</v>
      </c>
      <c r="E82" s="102">
        <v>0.26500000000000001</v>
      </c>
      <c r="F82" s="103">
        <v>0.26500000000000001</v>
      </c>
      <c r="G82" s="103">
        <v>0.26500000000000001</v>
      </c>
      <c r="H82" s="103">
        <v>0.255</v>
      </c>
      <c r="I82" s="103">
        <v>0.255</v>
      </c>
      <c r="J82" s="103">
        <v>0.255</v>
      </c>
    </row>
    <row r="83" spans="1:10" ht="13.5" x14ac:dyDescent="0.25">
      <c r="A83" s="12" t="s">
        <v>41</v>
      </c>
      <c r="B83" s="15">
        <f t="shared" si="1"/>
        <v>7208</v>
      </c>
      <c r="C83" s="12" t="s">
        <v>6</v>
      </c>
      <c r="D83" s="96">
        <v>8306</v>
      </c>
      <c r="E83" s="102">
        <v>0.27500000000000002</v>
      </c>
      <c r="F83" s="103">
        <v>0.27500000000000002</v>
      </c>
      <c r="G83" s="103">
        <v>0.27500000000000002</v>
      </c>
      <c r="H83" s="103">
        <v>0.27500000000000002</v>
      </c>
      <c r="I83" s="103">
        <v>0.26500000000000001</v>
      </c>
      <c r="J83" s="103">
        <v>0.26500000000000001</v>
      </c>
    </row>
    <row r="84" spans="1:10" ht="13.5" x14ac:dyDescent="0.25">
      <c r="A84" s="12" t="s">
        <v>41</v>
      </c>
      <c r="B84" s="15">
        <f t="shared" si="1"/>
        <v>8307</v>
      </c>
      <c r="C84" s="12" t="s">
        <v>6</v>
      </c>
      <c r="D84" s="96">
        <v>9188</v>
      </c>
      <c r="E84" s="102">
        <v>0.28499999999999998</v>
      </c>
      <c r="F84" s="103">
        <v>0.28499999999999998</v>
      </c>
      <c r="G84" s="103">
        <v>0.28499999999999998</v>
      </c>
      <c r="H84" s="103">
        <v>0.28499999999999998</v>
      </c>
      <c r="I84" s="103">
        <v>0.27500000000000002</v>
      </c>
      <c r="J84" s="103">
        <v>0.27500000000000002</v>
      </c>
    </row>
    <row r="85" spans="1:10" ht="13.5" x14ac:dyDescent="0.25">
      <c r="A85" s="12" t="s">
        <v>41</v>
      </c>
      <c r="B85" s="15">
        <f>D84+1</f>
        <v>9189</v>
      </c>
      <c r="C85" s="12" t="s">
        <v>6</v>
      </c>
      <c r="D85" s="96">
        <v>10282</v>
      </c>
      <c r="E85" s="102">
        <v>0.29499999999999998</v>
      </c>
      <c r="F85" s="103">
        <v>0.29499999999999998</v>
      </c>
      <c r="G85" s="103">
        <v>0.29499999999999998</v>
      </c>
      <c r="H85" s="103">
        <v>0.29499999999999998</v>
      </c>
      <c r="I85" s="103">
        <v>0.29499999999999998</v>
      </c>
      <c r="J85" s="103">
        <v>0.28499999999999998</v>
      </c>
    </row>
    <row r="86" spans="1:10" ht="13.5" x14ac:dyDescent="0.25">
      <c r="A86" s="12" t="s">
        <v>41</v>
      </c>
      <c r="B86" s="15">
        <f>D85+1</f>
        <v>10283</v>
      </c>
      <c r="C86" s="12" t="s">
        <v>6</v>
      </c>
      <c r="D86" s="96">
        <v>13860</v>
      </c>
      <c r="E86" s="102">
        <v>0.30499999999999999</v>
      </c>
      <c r="F86" s="103">
        <v>0.30499999999999999</v>
      </c>
      <c r="G86" s="103">
        <v>0.30499999999999999</v>
      </c>
      <c r="H86" s="103">
        <v>0.30499999999999999</v>
      </c>
      <c r="I86" s="103">
        <v>0.30499999999999999</v>
      </c>
      <c r="J86" s="103">
        <v>0.29499999999999998</v>
      </c>
    </row>
    <row r="87" spans="1:10" ht="13.5" x14ac:dyDescent="0.25">
      <c r="A87" s="12" t="s">
        <v>41</v>
      </c>
      <c r="B87" s="15">
        <f>D86+1</f>
        <v>13861</v>
      </c>
      <c r="C87" s="12" t="s">
        <v>6</v>
      </c>
      <c r="D87" s="96">
        <v>19898</v>
      </c>
      <c r="E87" s="102">
        <v>0.315</v>
      </c>
      <c r="F87" s="103">
        <v>0.315</v>
      </c>
      <c r="G87" s="103">
        <v>0.315</v>
      </c>
      <c r="H87" s="103">
        <v>0.315</v>
      </c>
      <c r="I87" s="103">
        <v>0.315</v>
      </c>
      <c r="J87" s="103">
        <v>0.30499999999999999</v>
      </c>
    </row>
    <row r="88" spans="1:10" ht="13.5" x14ac:dyDescent="0.25">
      <c r="A88" s="16" t="s">
        <v>41</v>
      </c>
      <c r="B88" s="17">
        <f>D85+1</f>
        <v>10283</v>
      </c>
      <c r="C88" s="16" t="s">
        <v>7</v>
      </c>
      <c r="D88" s="99">
        <v>19898</v>
      </c>
      <c r="E88" s="104">
        <v>0.32500000000000001</v>
      </c>
      <c r="F88" s="105">
        <v>0.32500000000000001</v>
      </c>
      <c r="G88" s="105">
        <v>0.32500000000000001</v>
      </c>
      <c r="H88" s="105">
        <v>0.32500000000000001</v>
      </c>
      <c r="I88" s="105">
        <v>0.32500000000000001</v>
      </c>
      <c r="J88" s="105">
        <v>0.315</v>
      </c>
    </row>
    <row r="89" spans="1:10" ht="13.5" x14ac:dyDescent="0.25">
      <c r="B89" s="15"/>
      <c r="D89" s="5"/>
    </row>
    <row r="90" spans="1:10" x14ac:dyDescent="0.2">
      <c r="B90" s="5"/>
      <c r="D90" s="5"/>
    </row>
    <row r="91" spans="1:10" x14ac:dyDescent="0.2">
      <c r="A91" s="166" t="s">
        <v>95</v>
      </c>
      <c r="B91" s="166"/>
      <c r="C91" s="166"/>
      <c r="D91" s="167"/>
      <c r="E91" s="167"/>
      <c r="F91" s="167"/>
      <c r="G91" s="167"/>
      <c r="H91" s="167"/>
      <c r="I91" s="167"/>
      <c r="J91" s="167"/>
    </row>
    <row r="92" spans="1:10" x14ac:dyDescent="0.2">
      <c r="A92" s="20"/>
      <c r="B92" s="5"/>
      <c r="C92" s="20"/>
      <c r="D92" s="5"/>
    </row>
    <row r="93" spans="1:10" x14ac:dyDescent="0.2">
      <c r="A93" s="18"/>
      <c r="B93" s="5"/>
      <c r="C93" s="18"/>
      <c r="D93" s="5"/>
    </row>
    <row r="94" spans="1:10" x14ac:dyDescent="0.2">
      <c r="A94" s="1" t="s">
        <v>10</v>
      </c>
      <c r="B94" s="2"/>
      <c r="C94" s="1" t="s">
        <v>10</v>
      </c>
      <c r="D94" s="2"/>
      <c r="E94" s="2"/>
      <c r="F94" s="2"/>
      <c r="G94" s="2"/>
      <c r="H94" s="2"/>
      <c r="I94" s="2"/>
      <c r="J94" s="2"/>
    </row>
    <row r="95" spans="1:10" x14ac:dyDescent="0.2">
      <c r="A95" s="1" t="s">
        <v>11</v>
      </c>
      <c r="B95" s="2"/>
      <c r="C95" s="1" t="s">
        <v>11</v>
      </c>
      <c r="D95" s="2"/>
      <c r="E95" s="2"/>
      <c r="F95" s="2"/>
      <c r="G95" s="2"/>
      <c r="H95" s="2"/>
      <c r="I95" s="2"/>
      <c r="J95" s="2"/>
    </row>
    <row r="96" spans="1:10" ht="15.75" x14ac:dyDescent="0.25">
      <c r="J96" s="4"/>
    </row>
    <row r="98" spans="1:10" ht="18.75" customHeight="1" x14ac:dyDescent="0.2">
      <c r="A98" s="58" t="s">
        <v>3</v>
      </c>
      <c r="B98" s="59"/>
      <c r="C98" s="174" t="s">
        <v>3</v>
      </c>
      <c r="D98" s="175"/>
      <c r="E98" s="6" t="s">
        <v>4</v>
      </c>
      <c r="F98" s="7"/>
      <c r="G98" s="7"/>
      <c r="H98" s="7"/>
      <c r="I98" s="7"/>
      <c r="J98" s="8"/>
    </row>
    <row r="99" spans="1:10" ht="18" customHeight="1" x14ac:dyDescent="0.2">
      <c r="A99" s="60"/>
      <c r="B99" s="61"/>
      <c r="C99" s="176"/>
      <c r="D99" s="177"/>
      <c r="E99" s="9">
        <v>0</v>
      </c>
      <c r="F99" s="19">
        <v>1</v>
      </c>
      <c r="G99" s="19">
        <v>2</v>
      </c>
      <c r="H99" s="19">
        <v>3</v>
      </c>
      <c r="I99" s="19">
        <v>4</v>
      </c>
      <c r="J99" s="11" t="s">
        <v>5</v>
      </c>
    </row>
    <row r="100" spans="1:10" ht="13.5" x14ac:dyDescent="0.25">
      <c r="A100" s="12" t="s">
        <v>41</v>
      </c>
      <c r="B100" s="13">
        <v>0</v>
      </c>
      <c r="C100" s="12" t="s">
        <v>6</v>
      </c>
      <c r="D100" s="96">
        <v>675</v>
      </c>
      <c r="E100" s="106">
        <v>0</v>
      </c>
      <c r="F100" s="107">
        <v>0</v>
      </c>
      <c r="G100" s="108">
        <v>0</v>
      </c>
      <c r="H100" s="107">
        <v>0</v>
      </c>
      <c r="I100" s="108">
        <v>0</v>
      </c>
      <c r="J100" s="107">
        <v>0</v>
      </c>
    </row>
    <row r="101" spans="1:10" ht="13.5" x14ac:dyDescent="0.25">
      <c r="A101" s="12" t="s">
        <v>41</v>
      </c>
      <c r="B101" s="13">
        <f>D100+1</f>
        <v>676</v>
      </c>
      <c r="C101" s="12" t="s">
        <v>6</v>
      </c>
      <c r="D101" s="96">
        <v>696</v>
      </c>
      <c r="E101" s="109">
        <v>0.01</v>
      </c>
      <c r="F101" s="102">
        <v>0</v>
      </c>
      <c r="G101" s="110">
        <v>0</v>
      </c>
      <c r="H101" s="102">
        <v>0</v>
      </c>
      <c r="I101" s="110">
        <v>0</v>
      </c>
      <c r="J101" s="102">
        <v>0</v>
      </c>
    </row>
    <row r="102" spans="1:10" ht="13.5" x14ac:dyDescent="0.25">
      <c r="A102" s="12" t="s">
        <v>41</v>
      </c>
      <c r="B102" s="13">
        <f t="shared" ref="B102:B132" si="2">D101+1</f>
        <v>697</v>
      </c>
      <c r="C102" s="12" t="s">
        <v>6</v>
      </c>
      <c r="D102" s="96">
        <v>741</v>
      </c>
      <c r="E102" s="109">
        <v>0.02</v>
      </c>
      <c r="F102" s="102">
        <v>0</v>
      </c>
      <c r="G102" s="110">
        <v>0</v>
      </c>
      <c r="H102" s="102">
        <v>0</v>
      </c>
      <c r="I102" s="110">
        <v>0</v>
      </c>
      <c r="J102" s="102">
        <v>0</v>
      </c>
    </row>
    <row r="103" spans="1:10" ht="13.5" x14ac:dyDescent="0.25">
      <c r="A103" s="12" t="s">
        <v>41</v>
      </c>
      <c r="B103" s="15">
        <f t="shared" si="2"/>
        <v>742</v>
      </c>
      <c r="C103" s="12" t="s">
        <v>6</v>
      </c>
      <c r="D103" s="96">
        <v>781</v>
      </c>
      <c r="E103" s="109">
        <v>0.03</v>
      </c>
      <c r="F103" s="102">
        <v>0.01</v>
      </c>
      <c r="G103" s="110">
        <v>0</v>
      </c>
      <c r="H103" s="102">
        <v>0</v>
      </c>
      <c r="I103" s="110">
        <v>0</v>
      </c>
      <c r="J103" s="102">
        <v>0</v>
      </c>
    </row>
    <row r="104" spans="1:10" ht="13.5" x14ac:dyDescent="0.25">
      <c r="A104" s="12" t="s">
        <v>41</v>
      </c>
      <c r="B104" s="15">
        <f t="shared" si="2"/>
        <v>782</v>
      </c>
      <c r="C104" s="12" t="s">
        <v>6</v>
      </c>
      <c r="D104" s="96">
        <v>822</v>
      </c>
      <c r="E104" s="109">
        <v>0.04</v>
      </c>
      <c r="F104" s="102">
        <v>0.02</v>
      </c>
      <c r="G104" s="110">
        <v>0.01</v>
      </c>
      <c r="H104" s="102">
        <v>0</v>
      </c>
      <c r="I104" s="110">
        <v>0</v>
      </c>
      <c r="J104" s="102">
        <v>0</v>
      </c>
    </row>
    <row r="105" spans="1:10" ht="13.5" x14ac:dyDescent="0.25">
      <c r="A105" s="12" t="s">
        <v>41</v>
      </c>
      <c r="B105" s="15">
        <f t="shared" si="2"/>
        <v>823</v>
      </c>
      <c r="C105" s="12" t="s">
        <v>6</v>
      </c>
      <c r="D105" s="96">
        <v>872</v>
      </c>
      <c r="E105" s="109">
        <v>0.05</v>
      </c>
      <c r="F105" s="102">
        <v>0.04</v>
      </c>
      <c r="G105" s="110">
        <v>0.02</v>
      </c>
      <c r="H105" s="102">
        <v>0.01</v>
      </c>
      <c r="I105" s="110">
        <v>0</v>
      </c>
      <c r="J105" s="102">
        <v>0</v>
      </c>
    </row>
    <row r="106" spans="1:10" ht="13.5" x14ac:dyDescent="0.25">
      <c r="A106" s="12" t="s">
        <v>41</v>
      </c>
      <c r="B106" s="15">
        <f t="shared" si="2"/>
        <v>873</v>
      </c>
      <c r="C106" s="12" t="s">
        <v>6</v>
      </c>
      <c r="D106" s="96">
        <v>958</v>
      </c>
      <c r="E106" s="109">
        <v>0.06</v>
      </c>
      <c r="F106" s="102">
        <v>0.05</v>
      </c>
      <c r="G106" s="110">
        <v>0.04</v>
      </c>
      <c r="H106" s="102">
        <v>0.02</v>
      </c>
      <c r="I106" s="110">
        <v>0.01</v>
      </c>
      <c r="J106" s="102">
        <v>0</v>
      </c>
    </row>
    <row r="107" spans="1:10" ht="13.5" x14ac:dyDescent="0.25">
      <c r="A107" s="12" t="s">
        <v>41</v>
      </c>
      <c r="B107" s="15">
        <f t="shared" si="2"/>
        <v>959</v>
      </c>
      <c r="C107" s="12" t="s">
        <v>6</v>
      </c>
      <c r="D107" s="96">
        <v>1063</v>
      </c>
      <c r="E107" s="109">
        <v>7.0000000000000007E-2</v>
      </c>
      <c r="F107" s="102">
        <v>0.06</v>
      </c>
      <c r="G107" s="110">
        <v>0.05</v>
      </c>
      <c r="H107" s="102">
        <v>0.04</v>
      </c>
      <c r="I107" s="110">
        <v>0.02</v>
      </c>
      <c r="J107" s="102">
        <v>0.01</v>
      </c>
    </row>
    <row r="108" spans="1:10" ht="13.5" x14ac:dyDescent="0.25">
      <c r="A108" s="12" t="s">
        <v>41</v>
      </c>
      <c r="B108" s="15">
        <f t="shared" si="2"/>
        <v>1064</v>
      </c>
      <c r="C108" s="12" t="s">
        <v>6</v>
      </c>
      <c r="D108" s="96">
        <v>1205</v>
      </c>
      <c r="E108" s="109">
        <v>0.08</v>
      </c>
      <c r="F108" s="102">
        <v>7.0000000000000007E-2</v>
      </c>
      <c r="G108" s="110">
        <v>0.06</v>
      </c>
      <c r="H108" s="102">
        <v>0.05</v>
      </c>
      <c r="I108" s="110">
        <v>0.04</v>
      </c>
      <c r="J108" s="102">
        <v>0.03</v>
      </c>
    </row>
    <row r="109" spans="1:10" ht="13.5" x14ac:dyDescent="0.25">
      <c r="A109" s="12" t="s">
        <v>41</v>
      </c>
      <c r="B109" s="15">
        <f t="shared" si="2"/>
        <v>1206</v>
      </c>
      <c r="C109" s="12" t="s">
        <v>6</v>
      </c>
      <c r="D109" s="96">
        <v>1381</v>
      </c>
      <c r="E109" s="109">
        <v>0.09</v>
      </c>
      <c r="F109" s="102">
        <v>0.08</v>
      </c>
      <c r="G109" s="110">
        <v>7.0000000000000007E-2</v>
      </c>
      <c r="H109" s="102">
        <v>0.06</v>
      </c>
      <c r="I109" s="110">
        <v>0.05</v>
      </c>
      <c r="J109" s="102">
        <v>0.05</v>
      </c>
    </row>
    <row r="110" spans="1:10" ht="13.5" x14ac:dyDescent="0.25">
      <c r="A110" s="12" t="s">
        <v>41</v>
      </c>
      <c r="B110" s="15">
        <f t="shared" si="2"/>
        <v>1382</v>
      </c>
      <c r="C110" s="12" t="s">
        <v>6</v>
      </c>
      <c r="D110" s="96">
        <v>1603</v>
      </c>
      <c r="E110" s="109">
        <v>0.1</v>
      </c>
      <c r="F110" s="102">
        <v>0.09</v>
      </c>
      <c r="G110" s="110">
        <v>0.08</v>
      </c>
      <c r="H110" s="102">
        <v>0.08</v>
      </c>
      <c r="I110" s="110">
        <v>7.0000000000000007E-2</v>
      </c>
      <c r="J110" s="102">
        <v>0.06</v>
      </c>
    </row>
    <row r="111" spans="1:10" ht="13.5" x14ac:dyDescent="0.25">
      <c r="A111" s="12" t="s">
        <v>41</v>
      </c>
      <c r="B111" s="15">
        <f t="shared" si="2"/>
        <v>1604</v>
      </c>
      <c r="C111" s="12" t="s">
        <v>6</v>
      </c>
      <c r="D111" s="96">
        <v>1704</v>
      </c>
      <c r="E111" s="109">
        <v>0.11</v>
      </c>
      <c r="F111" s="102">
        <v>0.1</v>
      </c>
      <c r="G111" s="110">
        <v>0.1</v>
      </c>
      <c r="H111" s="102">
        <v>0.09</v>
      </c>
      <c r="I111" s="110">
        <v>0.08</v>
      </c>
      <c r="J111" s="102">
        <v>0.08</v>
      </c>
    </row>
    <row r="112" spans="1:10" ht="13.5" x14ac:dyDescent="0.25">
      <c r="A112" s="12" t="s">
        <v>41</v>
      </c>
      <c r="B112" s="15">
        <f t="shared" si="2"/>
        <v>1705</v>
      </c>
      <c r="C112" s="12" t="s">
        <v>6</v>
      </c>
      <c r="D112" s="96">
        <v>1819</v>
      </c>
      <c r="E112" s="109">
        <v>0.12</v>
      </c>
      <c r="F112" s="102">
        <v>0.11</v>
      </c>
      <c r="G112" s="110">
        <v>0.11</v>
      </c>
      <c r="H112" s="102">
        <v>0.1</v>
      </c>
      <c r="I112" s="110">
        <v>0.09</v>
      </c>
      <c r="J112" s="102">
        <v>0.09</v>
      </c>
    </row>
    <row r="113" spans="1:10" ht="13.5" x14ac:dyDescent="0.25">
      <c r="A113" s="12" t="s">
        <v>41</v>
      </c>
      <c r="B113" s="15">
        <f t="shared" si="2"/>
        <v>1820</v>
      </c>
      <c r="C113" s="12" t="s">
        <v>6</v>
      </c>
      <c r="D113" s="96">
        <v>1966</v>
      </c>
      <c r="E113" s="109">
        <v>0.13</v>
      </c>
      <c r="F113" s="102">
        <v>0.12</v>
      </c>
      <c r="G113" s="110">
        <v>0.12</v>
      </c>
      <c r="H113" s="102">
        <v>0.11</v>
      </c>
      <c r="I113" s="110">
        <v>0.11</v>
      </c>
      <c r="J113" s="102">
        <v>0.1</v>
      </c>
    </row>
    <row r="114" spans="1:10" ht="13.5" x14ac:dyDescent="0.25">
      <c r="A114" s="12" t="s">
        <v>41</v>
      </c>
      <c r="B114" s="15">
        <f t="shared" si="2"/>
        <v>1967</v>
      </c>
      <c r="C114" s="12" t="s">
        <v>6</v>
      </c>
      <c r="D114" s="96">
        <v>2122</v>
      </c>
      <c r="E114" s="109">
        <v>0.14000000000000001</v>
      </c>
      <c r="F114" s="102">
        <v>0.13</v>
      </c>
      <c r="G114" s="110">
        <v>0.13</v>
      </c>
      <c r="H114" s="102">
        <v>0.12</v>
      </c>
      <c r="I114" s="110">
        <v>0.12</v>
      </c>
      <c r="J114" s="102">
        <v>0.11</v>
      </c>
    </row>
    <row r="115" spans="1:10" ht="13.5" x14ac:dyDescent="0.25">
      <c r="A115" s="12" t="s">
        <v>41</v>
      </c>
      <c r="B115" s="15">
        <f t="shared" si="2"/>
        <v>2123</v>
      </c>
      <c r="C115" s="12" t="s">
        <v>6</v>
      </c>
      <c r="D115" s="96">
        <v>2308</v>
      </c>
      <c r="E115" s="109">
        <v>0.15</v>
      </c>
      <c r="F115" s="102">
        <v>0.15</v>
      </c>
      <c r="G115" s="110">
        <v>0.14000000000000001</v>
      </c>
      <c r="H115" s="102">
        <v>0.13</v>
      </c>
      <c r="I115" s="110">
        <v>0.13</v>
      </c>
      <c r="J115" s="102">
        <v>0.12</v>
      </c>
    </row>
    <row r="116" spans="1:10" ht="13.5" x14ac:dyDescent="0.25">
      <c r="A116" s="12" t="s">
        <v>41</v>
      </c>
      <c r="B116" s="15">
        <f t="shared" si="2"/>
        <v>2309</v>
      </c>
      <c r="C116" s="12" t="s">
        <v>6</v>
      </c>
      <c r="D116" s="96">
        <v>2525</v>
      </c>
      <c r="E116" s="109">
        <v>0.16</v>
      </c>
      <c r="F116" s="102">
        <v>0.16</v>
      </c>
      <c r="G116" s="110">
        <v>0.15</v>
      </c>
      <c r="H116" s="102">
        <v>0.15</v>
      </c>
      <c r="I116" s="110">
        <v>0.14000000000000001</v>
      </c>
      <c r="J116" s="102">
        <v>0.14000000000000001</v>
      </c>
    </row>
    <row r="117" spans="1:10" ht="13.5" x14ac:dyDescent="0.25">
      <c r="A117" s="12" t="s">
        <v>41</v>
      </c>
      <c r="B117" s="15">
        <f t="shared" si="2"/>
        <v>2526</v>
      </c>
      <c r="C117" s="12" t="s">
        <v>6</v>
      </c>
      <c r="D117" s="96">
        <v>2888</v>
      </c>
      <c r="E117" s="109">
        <v>0.17</v>
      </c>
      <c r="F117" s="102">
        <v>0.17</v>
      </c>
      <c r="G117" s="110">
        <v>0.16</v>
      </c>
      <c r="H117" s="102">
        <v>0.16</v>
      </c>
      <c r="I117" s="110">
        <v>0.15</v>
      </c>
      <c r="J117" s="102">
        <v>0.15</v>
      </c>
    </row>
    <row r="118" spans="1:10" ht="13.5" x14ac:dyDescent="0.25">
      <c r="A118" s="12" t="s">
        <v>41</v>
      </c>
      <c r="B118" s="15">
        <f t="shared" si="2"/>
        <v>2889</v>
      </c>
      <c r="C118" s="12" t="s">
        <v>6</v>
      </c>
      <c r="D118" s="96">
        <v>3301</v>
      </c>
      <c r="E118" s="109">
        <v>0.185</v>
      </c>
      <c r="F118" s="102">
        <v>0.185</v>
      </c>
      <c r="G118" s="110">
        <v>0.17499999999999999</v>
      </c>
      <c r="H118" s="102">
        <v>0.17499999999999999</v>
      </c>
      <c r="I118" s="110">
        <v>0.16500000000000001</v>
      </c>
      <c r="J118" s="102">
        <v>0.16500000000000001</v>
      </c>
    </row>
    <row r="119" spans="1:10" ht="13.5" x14ac:dyDescent="0.25">
      <c r="A119" s="12" t="s">
        <v>41</v>
      </c>
      <c r="B119" s="15">
        <f t="shared" si="2"/>
        <v>3302</v>
      </c>
      <c r="C119" s="12" t="s">
        <v>6</v>
      </c>
      <c r="D119" s="96">
        <v>3553</v>
      </c>
      <c r="E119" s="109">
        <v>0.19500000000000001</v>
      </c>
      <c r="F119" s="102">
        <v>0.19500000000000001</v>
      </c>
      <c r="G119" s="110">
        <v>0.185</v>
      </c>
      <c r="H119" s="102">
        <v>0.185</v>
      </c>
      <c r="I119" s="110">
        <v>0.185</v>
      </c>
      <c r="J119" s="102">
        <v>0.17499999999999999</v>
      </c>
    </row>
    <row r="120" spans="1:10" ht="13.5" x14ac:dyDescent="0.25">
      <c r="A120" s="12" t="s">
        <v>41</v>
      </c>
      <c r="B120" s="15">
        <f t="shared" si="2"/>
        <v>3554</v>
      </c>
      <c r="C120" s="12" t="s">
        <v>6</v>
      </c>
      <c r="D120" s="96">
        <v>3820</v>
      </c>
      <c r="E120" s="109">
        <v>0.20499999999999999</v>
      </c>
      <c r="F120" s="102">
        <v>0.20499999999999999</v>
      </c>
      <c r="G120" s="110">
        <v>0.19500000000000001</v>
      </c>
      <c r="H120" s="102">
        <v>0.19500000000000001</v>
      </c>
      <c r="I120" s="110">
        <v>0.19500000000000001</v>
      </c>
      <c r="J120" s="102">
        <v>0.185</v>
      </c>
    </row>
    <row r="121" spans="1:10" ht="13.5" x14ac:dyDescent="0.25">
      <c r="A121" s="12" t="s">
        <v>41</v>
      </c>
      <c r="B121" s="15">
        <f t="shared" si="2"/>
        <v>3821</v>
      </c>
      <c r="C121" s="12" t="s">
        <v>6</v>
      </c>
      <c r="D121" s="96">
        <v>4143</v>
      </c>
      <c r="E121" s="109">
        <v>0.215</v>
      </c>
      <c r="F121" s="102">
        <v>0.215</v>
      </c>
      <c r="G121" s="110">
        <v>0.20499999999999999</v>
      </c>
      <c r="H121" s="102">
        <v>0.20499999999999999</v>
      </c>
      <c r="I121" s="110">
        <v>0.20499999999999999</v>
      </c>
      <c r="J121" s="102">
        <v>0.20499999999999999</v>
      </c>
    </row>
    <row r="122" spans="1:10" ht="13.5" x14ac:dyDescent="0.25">
      <c r="A122" s="12" t="s">
        <v>41</v>
      </c>
      <c r="B122" s="15">
        <f t="shared" si="2"/>
        <v>4144</v>
      </c>
      <c r="C122" s="12" t="s">
        <v>6</v>
      </c>
      <c r="D122" s="96">
        <v>4531</v>
      </c>
      <c r="E122" s="109">
        <v>0.22500000000000001</v>
      </c>
      <c r="F122" s="102">
        <v>0.22500000000000001</v>
      </c>
      <c r="G122" s="110">
        <v>0.215</v>
      </c>
      <c r="H122" s="102">
        <v>0.215</v>
      </c>
      <c r="I122" s="110">
        <v>0.215</v>
      </c>
      <c r="J122" s="102">
        <v>0.215</v>
      </c>
    </row>
    <row r="123" spans="1:10" ht="13.5" x14ac:dyDescent="0.25">
      <c r="A123" s="12" t="s">
        <v>41</v>
      </c>
      <c r="B123" s="15">
        <f t="shared" si="2"/>
        <v>4532</v>
      </c>
      <c r="C123" s="12" t="s">
        <v>6</v>
      </c>
      <c r="D123" s="96">
        <v>4995</v>
      </c>
      <c r="E123" s="109">
        <v>0.23499999999999999</v>
      </c>
      <c r="F123" s="102">
        <v>0.23499999999999999</v>
      </c>
      <c r="G123" s="110">
        <v>0.23499999999999999</v>
      </c>
      <c r="H123" s="102">
        <v>0.22500000000000001</v>
      </c>
      <c r="I123" s="110">
        <v>0.22500000000000001</v>
      </c>
      <c r="J123" s="102">
        <v>0.22500000000000001</v>
      </c>
    </row>
    <row r="124" spans="1:10" ht="13.5" x14ac:dyDescent="0.25">
      <c r="A124" s="12" t="s">
        <v>41</v>
      </c>
      <c r="B124" s="15">
        <f t="shared" si="2"/>
        <v>4996</v>
      </c>
      <c r="C124" s="12" t="s">
        <v>6</v>
      </c>
      <c r="D124" s="96">
        <v>5564</v>
      </c>
      <c r="E124" s="109">
        <v>0.245</v>
      </c>
      <c r="F124" s="102">
        <v>0.245</v>
      </c>
      <c r="G124" s="110">
        <v>0.245</v>
      </c>
      <c r="H124" s="102">
        <v>0.23499999999999999</v>
      </c>
      <c r="I124" s="110">
        <v>0.23499999999999999</v>
      </c>
      <c r="J124" s="102">
        <v>0.23499999999999999</v>
      </c>
    </row>
    <row r="125" spans="1:10" ht="13.5" x14ac:dyDescent="0.25">
      <c r="A125" s="12" t="s">
        <v>41</v>
      </c>
      <c r="B125" s="15">
        <f t="shared" si="2"/>
        <v>5565</v>
      </c>
      <c r="C125" s="12" t="s">
        <v>6</v>
      </c>
      <c r="D125" s="96">
        <v>6280</v>
      </c>
      <c r="E125" s="109">
        <v>0.255</v>
      </c>
      <c r="F125" s="102">
        <v>0.255</v>
      </c>
      <c r="G125" s="110">
        <v>0.255</v>
      </c>
      <c r="H125" s="102">
        <v>0.245</v>
      </c>
      <c r="I125" s="110">
        <v>0.245</v>
      </c>
      <c r="J125" s="102">
        <v>0.245</v>
      </c>
    </row>
    <row r="126" spans="1:10" ht="13.5" x14ac:dyDescent="0.25">
      <c r="A126" s="12" t="s">
        <v>41</v>
      </c>
      <c r="B126" s="15">
        <f t="shared" si="2"/>
        <v>6281</v>
      </c>
      <c r="C126" s="12" t="s">
        <v>6</v>
      </c>
      <c r="D126" s="96">
        <v>7207</v>
      </c>
      <c r="E126" s="109">
        <v>0.26500000000000001</v>
      </c>
      <c r="F126" s="102">
        <v>0.26500000000000001</v>
      </c>
      <c r="G126" s="110">
        <v>0.26500000000000001</v>
      </c>
      <c r="H126" s="102">
        <v>0.255</v>
      </c>
      <c r="I126" s="110">
        <v>0.255</v>
      </c>
      <c r="J126" s="102">
        <v>0.255</v>
      </c>
    </row>
    <row r="127" spans="1:10" ht="13.5" x14ac:dyDescent="0.25">
      <c r="A127" s="12" t="s">
        <v>41</v>
      </c>
      <c r="B127" s="15">
        <f t="shared" si="2"/>
        <v>7208</v>
      </c>
      <c r="C127" s="12" t="s">
        <v>6</v>
      </c>
      <c r="D127" s="96">
        <v>8306</v>
      </c>
      <c r="E127" s="109">
        <v>0.27500000000000002</v>
      </c>
      <c r="F127" s="102">
        <v>0.27500000000000002</v>
      </c>
      <c r="G127" s="110">
        <v>0.27500000000000002</v>
      </c>
      <c r="H127" s="102">
        <v>0.27500000000000002</v>
      </c>
      <c r="I127" s="110">
        <v>0.26500000000000001</v>
      </c>
      <c r="J127" s="102">
        <v>0.26500000000000001</v>
      </c>
    </row>
    <row r="128" spans="1:10" ht="13.5" x14ac:dyDescent="0.25">
      <c r="A128" s="12" t="s">
        <v>41</v>
      </c>
      <c r="B128" s="15">
        <f t="shared" si="2"/>
        <v>8307</v>
      </c>
      <c r="C128" s="12" t="s">
        <v>6</v>
      </c>
      <c r="D128" s="96">
        <v>9188</v>
      </c>
      <c r="E128" s="109">
        <v>0.28499999999999998</v>
      </c>
      <c r="F128" s="102">
        <v>0.28499999999999998</v>
      </c>
      <c r="G128" s="110">
        <v>0.28499999999999998</v>
      </c>
      <c r="H128" s="102">
        <v>0.28499999999999998</v>
      </c>
      <c r="I128" s="110">
        <v>0.27500000000000002</v>
      </c>
      <c r="J128" s="102">
        <v>0.27500000000000002</v>
      </c>
    </row>
    <row r="129" spans="1:10" ht="13.5" x14ac:dyDescent="0.25">
      <c r="A129" s="12" t="s">
        <v>41</v>
      </c>
      <c r="B129" s="15">
        <f t="shared" si="2"/>
        <v>9189</v>
      </c>
      <c r="C129" s="12" t="s">
        <v>6</v>
      </c>
      <c r="D129" s="96">
        <v>10282</v>
      </c>
      <c r="E129" s="109">
        <v>0.29499999999999998</v>
      </c>
      <c r="F129" s="102">
        <v>0.29499999999999998</v>
      </c>
      <c r="G129" s="110">
        <v>0.29499999999999998</v>
      </c>
      <c r="H129" s="102">
        <v>0.29499999999999998</v>
      </c>
      <c r="I129" s="110">
        <v>0.29499999999999998</v>
      </c>
      <c r="J129" s="102">
        <v>0.28499999999999998</v>
      </c>
    </row>
    <row r="130" spans="1:10" ht="13.5" x14ac:dyDescent="0.25">
      <c r="A130" s="12" t="s">
        <v>41</v>
      </c>
      <c r="B130" s="15">
        <f t="shared" si="2"/>
        <v>10283</v>
      </c>
      <c r="C130" s="12" t="s">
        <v>6</v>
      </c>
      <c r="D130" s="96">
        <v>13860</v>
      </c>
      <c r="E130" s="109">
        <v>0.30499999999999999</v>
      </c>
      <c r="F130" s="102">
        <v>0.30499999999999999</v>
      </c>
      <c r="G130" s="110">
        <v>0.30499999999999999</v>
      </c>
      <c r="H130" s="102">
        <v>0.30499999999999999</v>
      </c>
      <c r="I130" s="110">
        <v>0.30499999999999999</v>
      </c>
      <c r="J130" s="102">
        <v>0.29499999999999998</v>
      </c>
    </row>
    <row r="131" spans="1:10" ht="13.5" x14ac:dyDescent="0.25">
      <c r="A131" s="12" t="s">
        <v>41</v>
      </c>
      <c r="B131" s="15">
        <f t="shared" si="2"/>
        <v>13861</v>
      </c>
      <c r="C131" s="12" t="s">
        <v>6</v>
      </c>
      <c r="D131" s="96">
        <v>19898</v>
      </c>
      <c r="E131" s="109">
        <v>0.315</v>
      </c>
      <c r="F131" s="102">
        <v>0.315</v>
      </c>
      <c r="G131" s="110">
        <v>0.315</v>
      </c>
      <c r="H131" s="102">
        <v>0.315</v>
      </c>
      <c r="I131" s="110">
        <v>0.315</v>
      </c>
      <c r="J131" s="102">
        <v>0.30499999999999999</v>
      </c>
    </row>
    <row r="132" spans="1:10" ht="13.5" x14ac:dyDescent="0.25">
      <c r="A132" s="16" t="s">
        <v>7</v>
      </c>
      <c r="B132" s="15">
        <f t="shared" si="2"/>
        <v>19899</v>
      </c>
      <c r="C132" s="16" t="s">
        <v>7</v>
      </c>
      <c r="D132" s="99">
        <v>19898</v>
      </c>
      <c r="E132" s="111">
        <v>0.32500000000000001</v>
      </c>
      <c r="F132" s="104">
        <v>0.32500000000000001</v>
      </c>
      <c r="G132" s="112">
        <v>0.32500000000000001</v>
      </c>
      <c r="H132" s="104">
        <v>0.32500000000000001</v>
      </c>
      <c r="I132" s="112">
        <v>0.32500000000000001</v>
      </c>
      <c r="J132" s="104">
        <v>0.315</v>
      </c>
    </row>
    <row r="133" spans="1:10" x14ac:dyDescent="0.2">
      <c r="B133" s="14"/>
      <c r="D133" s="14"/>
    </row>
    <row r="134" spans="1:10" x14ac:dyDescent="0.2">
      <c r="B134" s="14"/>
      <c r="D134" s="14"/>
    </row>
    <row r="135" spans="1:10" x14ac:dyDescent="0.2">
      <c r="A135" s="167" t="s">
        <v>95</v>
      </c>
      <c r="B135" s="167"/>
      <c r="C135" s="167"/>
      <c r="D135" s="167"/>
      <c r="E135" s="167"/>
      <c r="F135" s="167"/>
      <c r="G135" s="167"/>
      <c r="H135" s="167"/>
      <c r="I135" s="167"/>
      <c r="J135" s="167"/>
    </row>
    <row r="136" spans="1:10" x14ac:dyDescent="0.2">
      <c r="A136" s="23"/>
      <c r="B136" s="5"/>
      <c r="C136" s="23"/>
      <c r="D136" s="5"/>
    </row>
    <row r="137" spans="1:10" x14ac:dyDescent="0.2">
      <c r="B137" s="5"/>
      <c r="D137" s="5"/>
    </row>
    <row r="138" spans="1:10" x14ac:dyDescent="0.2">
      <c r="A138" s="1" t="s">
        <v>12</v>
      </c>
      <c r="B138" s="2"/>
      <c r="C138" s="1" t="s">
        <v>12</v>
      </c>
      <c r="D138" s="2"/>
      <c r="E138" s="2"/>
      <c r="F138" s="2"/>
      <c r="G138" s="2"/>
      <c r="H138" s="2"/>
      <c r="I138" s="2"/>
      <c r="J138" s="2"/>
    </row>
    <row r="139" spans="1:10" x14ac:dyDescent="0.2">
      <c r="A139" s="1" t="s">
        <v>13</v>
      </c>
      <c r="B139" s="2"/>
      <c r="C139" s="1" t="s">
        <v>13</v>
      </c>
      <c r="D139" s="2"/>
      <c r="E139" s="2"/>
      <c r="F139" s="2"/>
      <c r="G139" s="2"/>
      <c r="H139" s="2"/>
      <c r="I139" s="2"/>
      <c r="J139" s="2"/>
    </row>
    <row r="140" spans="1:10" ht="15.75" x14ac:dyDescent="0.25">
      <c r="B140" s="5"/>
      <c r="D140" s="5"/>
      <c r="J140" s="4"/>
    </row>
    <row r="141" spans="1:10" x14ac:dyDescent="0.2">
      <c r="B141" s="5"/>
      <c r="D141" s="5"/>
    </row>
    <row r="142" spans="1:10" ht="12.75" customHeight="1" x14ac:dyDescent="0.2">
      <c r="A142" s="58" t="s">
        <v>3</v>
      </c>
      <c r="B142" s="59"/>
      <c r="C142" s="174" t="s">
        <v>3</v>
      </c>
      <c r="D142" s="175"/>
      <c r="E142" s="6" t="s">
        <v>4</v>
      </c>
      <c r="F142" s="7"/>
      <c r="G142" s="7"/>
      <c r="H142" s="7"/>
      <c r="I142" s="7"/>
      <c r="J142" s="8"/>
    </row>
    <row r="143" spans="1:10" x14ac:dyDescent="0.2">
      <c r="A143" s="60"/>
      <c r="B143" s="61"/>
      <c r="C143" s="176"/>
      <c r="D143" s="178"/>
      <c r="E143" s="24">
        <v>0</v>
      </c>
      <c r="F143" s="19">
        <v>1</v>
      </c>
      <c r="G143" s="19">
        <v>2</v>
      </c>
      <c r="H143" s="19">
        <v>3</v>
      </c>
      <c r="I143" s="19">
        <v>4</v>
      </c>
      <c r="J143" s="11" t="s">
        <v>5</v>
      </c>
    </row>
    <row r="144" spans="1:10" ht="13.5" x14ac:dyDescent="0.25">
      <c r="A144" s="12" t="s">
        <v>41</v>
      </c>
      <c r="B144" s="15">
        <v>0</v>
      </c>
      <c r="C144" s="12" t="s">
        <v>6</v>
      </c>
      <c r="D144" s="96">
        <v>575</v>
      </c>
      <c r="E144" s="102">
        <v>0</v>
      </c>
      <c r="F144" s="103">
        <v>0</v>
      </c>
      <c r="G144" s="103">
        <v>0</v>
      </c>
      <c r="H144" s="103">
        <v>0</v>
      </c>
      <c r="I144" s="103">
        <v>0</v>
      </c>
      <c r="J144" s="103">
        <v>0</v>
      </c>
    </row>
    <row r="145" spans="1:10" ht="13.5" x14ac:dyDescent="0.25">
      <c r="A145" s="12" t="s">
        <v>41</v>
      </c>
      <c r="B145" s="15">
        <f t="shared" ref="B145:B169" si="3">D144+1</f>
        <v>576</v>
      </c>
      <c r="C145" s="12" t="s">
        <v>6</v>
      </c>
      <c r="D145" s="96">
        <v>580</v>
      </c>
      <c r="E145" s="102">
        <v>0.01</v>
      </c>
      <c r="F145" s="103">
        <v>0</v>
      </c>
      <c r="G145" s="103">
        <v>0</v>
      </c>
      <c r="H145" s="103">
        <v>0</v>
      </c>
      <c r="I145" s="103">
        <v>0</v>
      </c>
      <c r="J145" s="103">
        <v>0</v>
      </c>
    </row>
    <row r="146" spans="1:10" ht="13.5" x14ac:dyDescent="0.25">
      <c r="A146" s="12" t="s">
        <v>41</v>
      </c>
      <c r="B146" s="15">
        <f t="shared" si="3"/>
        <v>581</v>
      </c>
      <c r="C146" s="12" t="s">
        <v>6</v>
      </c>
      <c r="D146" s="96">
        <v>587</v>
      </c>
      <c r="E146" s="102">
        <v>0.02</v>
      </c>
      <c r="F146" s="103">
        <v>0.01</v>
      </c>
      <c r="G146" s="103">
        <v>0</v>
      </c>
      <c r="H146" s="103">
        <v>0</v>
      </c>
      <c r="I146" s="103">
        <v>0</v>
      </c>
      <c r="J146" s="103">
        <v>0</v>
      </c>
    </row>
    <row r="147" spans="1:10" ht="13.5" x14ac:dyDescent="0.25">
      <c r="A147" s="12" t="s">
        <v>41</v>
      </c>
      <c r="B147" s="15">
        <f t="shared" si="3"/>
        <v>588</v>
      </c>
      <c r="C147" s="12" t="s">
        <v>6</v>
      </c>
      <c r="D147" s="96">
        <v>633</v>
      </c>
      <c r="E147" s="102">
        <v>0.03</v>
      </c>
      <c r="F147" s="103">
        <v>0.02</v>
      </c>
      <c r="G147" s="103">
        <v>0.01</v>
      </c>
      <c r="H147" s="103">
        <v>0</v>
      </c>
      <c r="I147" s="103">
        <v>0</v>
      </c>
      <c r="J147" s="103">
        <v>0</v>
      </c>
    </row>
    <row r="148" spans="1:10" ht="13.5" x14ac:dyDescent="0.25">
      <c r="A148" s="12" t="s">
        <v>41</v>
      </c>
      <c r="B148" s="15">
        <f t="shared" si="3"/>
        <v>634</v>
      </c>
      <c r="C148" s="12" t="s">
        <v>6</v>
      </c>
      <c r="D148" s="96">
        <v>675</v>
      </c>
      <c r="E148" s="102">
        <v>0.04</v>
      </c>
      <c r="F148" s="103">
        <v>0.03</v>
      </c>
      <c r="G148" s="103">
        <v>0.02</v>
      </c>
      <c r="H148" s="103">
        <v>0.01</v>
      </c>
      <c r="I148" s="103">
        <v>0.01</v>
      </c>
      <c r="J148" s="103">
        <v>0</v>
      </c>
    </row>
    <row r="149" spans="1:10" ht="13.5" x14ac:dyDescent="0.25">
      <c r="A149" s="12" t="s">
        <v>41</v>
      </c>
      <c r="B149" s="15">
        <f t="shared" si="3"/>
        <v>676</v>
      </c>
      <c r="C149" s="12" t="s">
        <v>6</v>
      </c>
      <c r="D149" s="96">
        <v>726</v>
      </c>
      <c r="E149" s="102">
        <v>0.05</v>
      </c>
      <c r="F149" s="103">
        <v>0.04</v>
      </c>
      <c r="G149" s="103">
        <v>0.03</v>
      </c>
      <c r="H149" s="103">
        <v>0.02</v>
      </c>
      <c r="I149" s="103">
        <v>0.02</v>
      </c>
      <c r="J149" s="103">
        <v>0.01</v>
      </c>
    </row>
    <row r="150" spans="1:10" ht="13.5" x14ac:dyDescent="0.25">
      <c r="A150" s="12" t="s">
        <v>41</v>
      </c>
      <c r="B150" s="15">
        <f t="shared" si="3"/>
        <v>727</v>
      </c>
      <c r="C150" s="12" t="s">
        <v>6</v>
      </c>
      <c r="D150" s="96">
        <v>801</v>
      </c>
      <c r="E150" s="102">
        <v>0.06</v>
      </c>
      <c r="F150" s="103">
        <v>0.05</v>
      </c>
      <c r="G150" s="103">
        <v>0.04</v>
      </c>
      <c r="H150" s="103">
        <v>0.04</v>
      </c>
      <c r="I150" s="103">
        <v>0.03</v>
      </c>
      <c r="J150" s="103">
        <v>0.02</v>
      </c>
    </row>
    <row r="151" spans="1:10" ht="13.5" x14ac:dyDescent="0.25">
      <c r="A151" s="12" t="s">
        <v>41</v>
      </c>
      <c r="B151" s="15">
        <f t="shared" si="3"/>
        <v>802</v>
      </c>
      <c r="C151" s="12" t="s">
        <v>6</v>
      </c>
      <c r="D151" s="96">
        <v>907</v>
      </c>
      <c r="E151" s="102">
        <v>7.0000000000000007E-2</v>
      </c>
      <c r="F151" s="103">
        <v>0.06</v>
      </c>
      <c r="G151" s="103">
        <v>0.06</v>
      </c>
      <c r="H151" s="103">
        <v>0.05</v>
      </c>
      <c r="I151" s="103">
        <v>0.04</v>
      </c>
      <c r="J151" s="103">
        <v>0.03</v>
      </c>
    </row>
    <row r="152" spans="1:10" ht="13.5" x14ac:dyDescent="0.25">
      <c r="A152" s="12" t="s">
        <v>41</v>
      </c>
      <c r="B152" s="15">
        <f t="shared" si="3"/>
        <v>908</v>
      </c>
      <c r="C152" s="12" t="s">
        <v>6</v>
      </c>
      <c r="D152" s="96">
        <v>988</v>
      </c>
      <c r="E152" s="102">
        <v>0.08</v>
      </c>
      <c r="F152" s="103">
        <v>7.0000000000000007E-2</v>
      </c>
      <c r="G152" s="103">
        <v>7.0000000000000007E-2</v>
      </c>
      <c r="H152" s="103">
        <v>0.06</v>
      </c>
      <c r="I152" s="103">
        <v>0.05</v>
      </c>
      <c r="J152" s="103">
        <v>0.05</v>
      </c>
    </row>
    <row r="153" spans="1:10" ht="13.5" x14ac:dyDescent="0.25">
      <c r="A153" s="12" t="s">
        <v>41</v>
      </c>
      <c r="B153" s="15">
        <f t="shared" si="3"/>
        <v>989</v>
      </c>
      <c r="C153" s="12" t="s">
        <v>6</v>
      </c>
      <c r="D153" s="96">
        <v>1048</v>
      </c>
      <c r="E153" s="102">
        <v>0.09</v>
      </c>
      <c r="F153" s="103">
        <v>0.08</v>
      </c>
      <c r="G153" s="103">
        <v>0.08</v>
      </c>
      <c r="H153" s="103">
        <v>7.0000000000000007E-2</v>
      </c>
      <c r="I153" s="103">
        <v>0.06</v>
      </c>
      <c r="J153" s="103">
        <v>0.06</v>
      </c>
    </row>
    <row r="154" spans="1:10" ht="13.5" x14ac:dyDescent="0.25">
      <c r="A154" s="12" t="s">
        <v>41</v>
      </c>
      <c r="B154" s="15">
        <f t="shared" si="3"/>
        <v>1049</v>
      </c>
      <c r="C154" s="12" t="s">
        <v>6</v>
      </c>
      <c r="D154" s="96">
        <v>1124</v>
      </c>
      <c r="E154" s="102">
        <v>0.1</v>
      </c>
      <c r="F154" s="103">
        <v>0.09</v>
      </c>
      <c r="G154" s="103">
        <v>0.09</v>
      </c>
      <c r="H154" s="103">
        <v>0.08</v>
      </c>
      <c r="I154" s="103">
        <v>0.08</v>
      </c>
      <c r="J154" s="103">
        <v>7.0000000000000007E-2</v>
      </c>
    </row>
    <row r="155" spans="1:10" ht="13.5" x14ac:dyDescent="0.25">
      <c r="A155" s="12" t="s">
        <v>41</v>
      </c>
      <c r="B155" s="15">
        <f t="shared" si="3"/>
        <v>1125</v>
      </c>
      <c r="C155" s="12" t="s">
        <v>6</v>
      </c>
      <c r="D155" s="96">
        <v>1205</v>
      </c>
      <c r="E155" s="102">
        <v>0.11</v>
      </c>
      <c r="F155" s="103">
        <v>0.1</v>
      </c>
      <c r="G155" s="103">
        <v>0.1</v>
      </c>
      <c r="H155" s="103">
        <v>0.09</v>
      </c>
      <c r="I155" s="103">
        <v>0.09</v>
      </c>
      <c r="J155" s="103">
        <v>0.08</v>
      </c>
    </row>
    <row r="156" spans="1:10" ht="13.5" x14ac:dyDescent="0.25">
      <c r="A156" s="12" t="s">
        <v>41</v>
      </c>
      <c r="B156" s="15">
        <f t="shared" si="3"/>
        <v>1206</v>
      </c>
      <c r="C156" s="12" t="s">
        <v>6</v>
      </c>
      <c r="D156" s="96">
        <v>1300</v>
      </c>
      <c r="E156" s="102">
        <v>0.12</v>
      </c>
      <c r="F156" s="103">
        <v>0.12</v>
      </c>
      <c r="G156" s="103">
        <v>0.11</v>
      </c>
      <c r="H156" s="103">
        <v>0.11</v>
      </c>
      <c r="I156" s="103">
        <v>0.1</v>
      </c>
      <c r="J156" s="103">
        <v>0.1</v>
      </c>
    </row>
    <row r="157" spans="1:10" ht="13.5" x14ac:dyDescent="0.25">
      <c r="A157" s="12" t="s">
        <v>41</v>
      </c>
      <c r="B157" s="15">
        <f t="shared" si="3"/>
        <v>1301</v>
      </c>
      <c r="C157" s="12" t="s">
        <v>6</v>
      </c>
      <c r="D157" s="96">
        <v>1401</v>
      </c>
      <c r="E157" s="102">
        <v>0.13</v>
      </c>
      <c r="F157" s="103">
        <v>0.13</v>
      </c>
      <c r="G157" s="103">
        <v>0.12</v>
      </c>
      <c r="H157" s="103">
        <v>0.12</v>
      </c>
      <c r="I157" s="103">
        <v>0.11</v>
      </c>
      <c r="J157" s="103">
        <v>0.11</v>
      </c>
    </row>
    <row r="158" spans="1:10" ht="13.5" x14ac:dyDescent="0.25">
      <c r="A158" s="12" t="s">
        <v>41</v>
      </c>
      <c r="B158" s="15">
        <f t="shared" si="3"/>
        <v>1402</v>
      </c>
      <c r="C158" s="12" t="s">
        <v>6</v>
      </c>
      <c r="D158" s="96">
        <v>1537</v>
      </c>
      <c r="E158" s="102">
        <v>0.14000000000000001</v>
      </c>
      <c r="F158" s="103">
        <v>0.14000000000000001</v>
      </c>
      <c r="G158" s="103">
        <v>0.13</v>
      </c>
      <c r="H158" s="103">
        <v>0.13</v>
      </c>
      <c r="I158" s="103">
        <v>0.12</v>
      </c>
      <c r="J158" s="103">
        <v>0.12</v>
      </c>
    </row>
    <row r="159" spans="1:10" ht="13.5" x14ac:dyDescent="0.25">
      <c r="A159" s="12" t="s">
        <v>41</v>
      </c>
      <c r="B159" s="15">
        <f t="shared" si="3"/>
        <v>1538</v>
      </c>
      <c r="C159" s="12" t="s">
        <v>6</v>
      </c>
      <c r="D159" s="96">
        <v>1683</v>
      </c>
      <c r="E159" s="102">
        <v>0.155</v>
      </c>
      <c r="F159" s="103">
        <v>0.155</v>
      </c>
      <c r="G159" s="103">
        <v>0.14499999999999999</v>
      </c>
      <c r="H159" s="103">
        <v>0.14499999999999999</v>
      </c>
      <c r="I159" s="103">
        <v>0.14499999999999999</v>
      </c>
      <c r="J159" s="103">
        <v>0.13500000000000001</v>
      </c>
    </row>
    <row r="160" spans="1:10" ht="13.5" x14ac:dyDescent="0.25">
      <c r="A160" s="12" t="s">
        <v>41</v>
      </c>
      <c r="B160" s="15">
        <f t="shared" si="3"/>
        <v>1684</v>
      </c>
      <c r="C160" s="12" t="s">
        <v>6</v>
      </c>
      <c r="D160" s="96">
        <v>1840</v>
      </c>
      <c r="E160" s="102">
        <v>0.16500000000000001</v>
      </c>
      <c r="F160" s="103">
        <v>0.16500000000000001</v>
      </c>
      <c r="G160" s="103">
        <v>0.155</v>
      </c>
      <c r="H160" s="103">
        <v>0.155</v>
      </c>
      <c r="I160" s="103">
        <v>0.155</v>
      </c>
      <c r="J160" s="103">
        <v>0.14499999999999999</v>
      </c>
    </row>
    <row r="161" spans="1:10" ht="13.5" x14ac:dyDescent="0.25">
      <c r="A161" s="12" t="s">
        <v>41</v>
      </c>
      <c r="B161" s="15">
        <f t="shared" si="3"/>
        <v>1841</v>
      </c>
      <c r="C161" s="12" t="s">
        <v>6</v>
      </c>
      <c r="D161" s="96">
        <v>1945</v>
      </c>
      <c r="E161" s="102">
        <v>0.17499999999999999</v>
      </c>
      <c r="F161" s="103">
        <v>0.17499999999999999</v>
      </c>
      <c r="G161" s="103">
        <v>0.16500000000000001</v>
      </c>
      <c r="H161" s="103">
        <v>0.16500000000000001</v>
      </c>
      <c r="I161" s="103">
        <v>0.16500000000000001</v>
      </c>
      <c r="J161" s="103">
        <v>0.155</v>
      </c>
    </row>
    <row r="162" spans="1:10" ht="13.5" x14ac:dyDescent="0.25">
      <c r="A162" s="12" t="s">
        <v>41</v>
      </c>
      <c r="B162" s="15">
        <f t="shared" si="3"/>
        <v>1946</v>
      </c>
      <c r="C162" s="12" t="s">
        <v>6</v>
      </c>
      <c r="D162" s="96">
        <v>2056</v>
      </c>
      <c r="E162" s="102">
        <v>0.185</v>
      </c>
      <c r="F162" s="103">
        <v>0.185</v>
      </c>
      <c r="G162" s="103">
        <v>0.17499999999999999</v>
      </c>
      <c r="H162" s="103">
        <v>0.17499999999999999</v>
      </c>
      <c r="I162" s="103">
        <v>0.17499999999999999</v>
      </c>
      <c r="J162" s="103">
        <v>0.17499999999999999</v>
      </c>
    </row>
    <row r="163" spans="1:10" ht="13.5" x14ac:dyDescent="0.25">
      <c r="A163" s="12" t="s">
        <v>41</v>
      </c>
      <c r="B163" s="15">
        <f t="shared" si="3"/>
        <v>2057</v>
      </c>
      <c r="C163" s="12" t="s">
        <v>6</v>
      </c>
      <c r="D163" s="96">
        <v>2182</v>
      </c>
      <c r="E163" s="102">
        <v>0.19500000000000001</v>
      </c>
      <c r="F163" s="103">
        <v>0.19500000000000001</v>
      </c>
      <c r="G163" s="103">
        <v>0.185</v>
      </c>
      <c r="H163" s="103">
        <v>0.185</v>
      </c>
      <c r="I163" s="103">
        <v>0.185</v>
      </c>
      <c r="J163" s="103">
        <v>0.185</v>
      </c>
    </row>
    <row r="164" spans="1:10" ht="13.5" x14ac:dyDescent="0.25">
      <c r="A164" s="12" t="s">
        <v>41</v>
      </c>
      <c r="B164" s="15">
        <f t="shared" si="3"/>
        <v>2183</v>
      </c>
      <c r="C164" s="12" t="s">
        <v>6</v>
      </c>
      <c r="D164" s="96">
        <v>2328</v>
      </c>
      <c r="E164" s="102">
        <v>0.20499999999999999</v>
      </c>
      <c r="F164" s="103">
        <v>0.20499999999999999</v>
      </c>
      <c r="G164" s="103">
        <v>0.20499999999999999</v>
      </c>
      <c r="H164" s="103">
        <v>0.19500000000000001</v>
      </c>
      <c r="I164" s="103">
        <v>0.19500000000000001</v>
      </c>
      <c r="J164" s="103">
        <v>0.19500000000000001</v>
      </c>
    </row>
    <row r="165" spans="1:10" ht="13.5" x14ac:dyDescent="0.25">
      <c r="A165" s="12" t="s">
        <v>41</v>
      </c>
      <c r="B165" s="15">
        <f t="shared" si="3"/>
        <v>2329</v>
      </c>
      <c r="C165" s="12" t="s">
        <v>6</v>
      </c>
      <c r="D165" s="96">
        <v>2495</v>
      </c>
      <c r="E165" s="102">
        <v>0.215</v>
      </c>
      <c r="F165" s="103">
        <v>0.215</v>
      </c>
      <c r="G165" s="103">
        <v>0.215</v>
      </c>
      <c r="H165" s="103">
        <v>0.20499999999999999</v>
      </c>
      <c r="I165" s="103">
        <v>0.20499999999999999</v>
      </c>
      <c r="J165" s="103">
        <v>0.20499999999999999</v>
      </c>
    </row>
    <row r="166" spans="1:10" ht="13.5" x14ac:dyDescent="0.25">
      <c r="A166" s="12" t="s">
        <v>41</v>
      </c>
      <c r="B166" s="15">
        <f t="shared" si="3"/>
        <v>2496</v>
      </c>
      <c r="C166" s="12" t="s">
        <v>6</v>
      </c>
      <c r="D166" s="96">
        <v>2722</v>
      </c>
      <c r="E166" s="102">
        <v>0.22500000000000001</v>
      </c>
      <c r="F166" s="103">
        <v>0.22500000000000001</v>
      </c>
      <c r="G166" s="103">
        <v>0.22500000000000001</v>
      </c>
      <c r="H166" s="103">
        <v>0.215</v>
      </c>
      <c r="I166" s="103">
        <v>0.215</v>
      </c>
      <c r="J166" s="103">
        <v>0.215</v>
      </c>
    </row>
    <row r="167" spans="1:10" ht="13.5" x14ac:dyDescent="0.25">
      <c r="A167" s="12" t="s">
        <v>41</v>
      </c>
      <c r="B167" s="15">
        <f t="shared" si="3"/>
        <v>2723</v>
      </c>
      <c r="C167" s="12" t="s">
        <v>6</v>
      </c>
      <c r="D167" s="96">
        <v>3054</v>
      </c>
      <c r="E167" s="102">
        <v>0.23499999999999999</v>
      </c>
      <c r="F167" s="103">
        <v>0.23499999999999999</v>
      </c>
      <c r="G167" s="103">
        <v>0.23499999999999999</v>
      </c>
      <c r="H167" s="103">
        <v>0.22500000000000001</v>
      </c>
      <c r="I167" s="103">
        <v>0.22500000000000001</v>
      </c>
      <c r="J167" s="103">
        <v>0.22500000000000001</v>
      </c>
    </row>
    <row r="168" spans="1:10" ht="13.5" x14ac:dyDescent="0.25">
      <c r="A168" s="12" t="s">
        <v>41</v>
      </c>
      <c r="B168" s="15">
        <f t="shared" si="3"/>
        <v>3055</v>
      </c>
      <c r="C168" s="12" t="s">
        <v>6</v>
      </c>
      <c r="D168" s="96">
        <v>3478</v>
      </c>
      <c r="E168" s="102">
        <v>0.245</v>
      </c>
      <c r="F168" s="103">
        <v>0.245</v>
      </c>
      <c r="G168" s="103">
        <v>0.245</v>
      </c>
      <c r="H168" s="103">
        <v>0.23499999999999999</v>
      </c>
      <c r="I168" s="103">
        <v>0.23499999999999999</v>
      </c>
      <c r="J168" s="103">
        <v>0.23499999999999999</v>
      </c>
    </row>
    <row r="169" spans="1:10" ht="13.5" x14ac:dyDescent="0.25">
      <c r="A169" s="12" t="s">
        <v>41</v>
      </c>
      <c r="B169" s="15">
        <f t="shared" si="3"/>
        <v>3479</v>
      </c>
      <c r="C169" s="12" t="s">
        <v>6</v>
      </c>
      <c r="D169" s="96">
        <v>4052</v>
      </c>
      <c r="E169" s="102">
        <v>0.255</v>
      </c>
      <c r="F169" s="103">
        <v>0.255</v>
      </c>
      <c r="G169" s="103">
        <v>0.255</v>
      </c>
      <c r="H169" s="103">
        <v>0.255</v>
      </c>
      <c r="I169" s="103">
        <v>0.245</v>
      </c>
      <c r="J169" s="103">
        <v>0.245</v>
      </c>
    </row>
    <row r="170" spans="1:10" ht="13.5" x14ac:dyDescent="0.25">
      <c r="A170" s="12" t="s">
        <v>41</v>
      </c>
      <c r="B170" s="15">
        <f t="shared" ref="B170:B176" si="4">D169+1</f>
        <v>4053</v>
      </c>
      <c r="C170" s="12" t="s">
        <v>6</v>
      </c>
      <c r="D170" s="96">
        <v>4576</v>
      </c>
      <c r="E170" s="102">
        <v>0.26500000000000001</v>
      </c>
      <c r="F170" s="103">
        <v>0.26500000000000001</v>
      </c>
      <c r="G170" s="103">
        <v>0.26500000000000001</v>
      </c>
      <c r="H170" s="103">
        <v>0.26500000000000001</v>
      </c>
      <c r="I170" s="103">
        <v>0.255</v>
      </c>
      <c r="J170" s="103">
        <v>0.255</v>
      </c>
    </row>
    <row r="171" spans="1:10" ht="13.5" x14ac:dyDescent="0.25">
      <c r="A171" s="12" t="s">
        <v>41</v>
      </c>
      <c r="B171" s="15">
        <f t="shared" si="4"/>
        <v>4577</v>
      </c>
      <c r="C171" s="12" t="s">
        <v>6</v>
      </c>
      <c r="D171" s="96">
        <v>5111</v>
      </c>
      <c r="E171" s="102">
        <v>0.27500000000000002</v>
      </c>
      <c r="F171" s="103">
        <v>0.27500000000000002</v>
      </c>
      <c r="G171" s="103">
        <v>0.27500000000000002</v>
      </c>
      <c r="H171" s="103">
        <v>0.27500000000000002</v>
      </c>
      <c r="I171" s="103">
        <v>0.27500000000000002</v>
      </c>
      <c r="J171" s="103">
        <v>0.26500000000000001</v>
      </c>
    </row>
    <row r="172" spans="1:10" ht="13.5" x14ac:dyDescent="0.25">
      <c r="A172" s="12" t="s">
        <v>41</v>
      </c>
      <c r="B172" s="15">
        <f t="shared" si="4"/>
        <v>5112</v>
      </c>
      <c r="C172" s="12" t="s">
        <v>6</v>
      </c>
      <c r="D172" s="96">
        <v>5786</v>
      </c>
      <c r="E172" s="102">
        <v>0.28499999999999998</v>
      </c>
      <c r="F172" s="103">
        <v>0.28499999999999998</v>
      </c>
      <c r="G172" s="103">
        <v>0.28499999999999998</v>
      </c>
      <c r="H172" s="103">
        <v>0.28499999999999998</v>
      </c>
      <c r="I172" s="103">
        <v>0.28499999999999998</v>
      </c>
      <c r="J172" s="103">
        <v>0.27500000000000002</v>
      </c>
    </row>
    <row r="173" spans="1:10" ht="13.5" x14ac:dyDescent="0.25">
      <c r="A173" s="12" t="s">
        <v>41</v>
      </c>
      <c r="B173" s="15">
        <f t="shared" si="4"/>
        <v>5787</v>
      </c>
      <c r="C173" s="12" t="s">
        <v>6</v>
      </c>
      <c r="D173" s="96">
        <v>6653</v>
      </c>
      <c r="E173" s="102">
        <v>0.29499999999999998</v>
      </c>
      <c r="F173" s="103">
        <v>0.29499999999999998</v>
      </c>
      <c r="G173" s="103">
        <v>0.29499999999999998</v>
      </c>
      <c r="H173" s="103">
        <v>0.29499999999999998</v>
      </c>
      <c r="I173" s="103">
        <v>0.29499999999999998</v>
      </c>
      <c r="J173" s="103">
        <v>0.29499999999999998</v>
      </c>
    </row>
    <row r="174" spans="1:10" ht="13.5" x14ac:dyDescent="0.25">
      <c r="A174" s="12" t="s">
        <v>41</v>
      </c>
      <c r="B174" s="15">
        <f t="shared" si="4"/>
        <v>6654</v>
      </c>
      <c r="C174" s="12" t="s">
        <v>6</v>
      </c>
      <c r="D174" s="96">
        <v>7852</v>
      </c>
      <c r="E174" s="102">
        <v>0.30499999999999999</v>
      </c>
      <c r="F174" s="103">
        <v>0.30499999999999999</v>
      </c>
      <c r="G174" s="103">
        <v>0.30499999999999999</v>
      </c>
      <c r="H174" s="103">
        <v>0.30499999999999999</v>
      </c>
      <c r="I174" s="103">
        <v>0.30499999999999999</v>
      </c>
      <c r="J174" s="103">
        <v>0.30499999999999999</v>
      </c>
    </row>
    <row r="175" spans="1:10" ht="13.5" x14ac:dyDescent="0.25">
      <c r="A175" s="12" t="s">
        <v>41</v>
      </c>
      <c r="B175" s="15">
        <f t="shared" si="4"/>
        <v>7853</v>
      </c>
      <c r="C175" s="12" t="s">
        <v>6</v>
      </c>
      <c r="D175" s="96">
        <v>9455</v>
      </c>
      <c r="E175" s="102">
        <v>0.32</v>
      </c>
      <c r="F175" s="103">
        <v>0.32</v>
      </c>
      <c r="G175" s="103">
        <v>0.32</v>
      </c>
      <c r="H175" s="103">
        <v>0.32</v>
      </c>
      <c r="I175" s="103">
        <v>0.32</v>
      </c>
      <c r="J175" s="103">
        <v>0.32</v>
      </c>
    </row>
    <row r="176" spans="1:10" ht="13.5" x14ac:dyDescent="0.25">
      <c r="A176" s="12" t="s">
        <v>41</v>
      </c>
      <c r="B176" s="15">
        <f t="shared" si="4"/>
        <v>9456</v>
      </c>
      <c r="C176" s="12" t="s">
        <v>6</v>
      </c>
      <c r="D176" s="96">
        <v>11159</v>
      </c>
      <c r="E176" s="102">
        <v>0.33</v>
      </c>
      <c r="F176" s="103">
        <v>0.33</v>
      </c>
      <c r="G176" s="103">
        <v>0.33</v>
      </c>
      <c r="H176" s="103">
        <v>0.33</v>
      </c>
      <c r="I176" s="103">
        <v>0.33</v>
      </c>
      <c r="J176" s="103">
        <v>0.33</v>
      </c>
    </row>
    <row r="177" spans="1:10" ht="13.5" x14ac:dyDescent="0.25">
      <c r="A177" s="12" t="s">
        <v>41</v>
      </c>
      <c r="B177" s="15" t="e">
        <f>#REF!+1</f>
        <v>#REF!</v>
      </c>
      <c r="C177" s="12" t="s">
        <v>6</v>
      </c>
      <c r="D177" s="96">
        <v>18648</v>
      </c>
      <c r="E177" s="102">
        <v>0.34</v>
      </c>
      <c r="F177" s="103">
        <v>0.34</v>
      </c>
      <c r="G177" s="103">
        <v>0.34</v>
      </c>
      <c r="H177" s="103">
        <v>0.34</v>
      </c>
      <c r="I177" s="103">
        <v>0.34</v>
      </c>
      <c r="J177" s="103">
        <v>0.34</v>
      </c>
    </row>
    <row r="178" spans="1:10" ht="13.5" x14ac:dyDescent="0.25">
      <c r="A178" s="25" t="s">
        <v>7</v>
      </c>
      <c r="B178" s="15">
        <f>D169+1</f>
        <v>4053</v>
      </c>
      <c r="C178" s="25" t="s">
        <v>7</v>
      </c>
      <c r="D178" s="99">
        <v>18648</v>
      </c>
      <c r="E178" s="104">
        <v>0.35</v>
      </c>
      <c r="F178" s="105">
        <v>0.35</v>
      </c>
      <c r="G178" s="105">
        <v>0.35</v>
      </c>
      <c r="H178" s="105">
        <v>0.35</v>
      </c>
      <c r="I178" s="105">
        <v>0.35</v>
      </c>
      <c r="J178" s="105">
        <v>0.35</v>
      </c>
    </row>
    <row r="179" spans="1:10" ht="13.5" x14ac:dyDescent="0.25">
      <c r="A179" s="26"/>
      <c r="B179" s="15"/>
      <c r="C179" s="26"/>
      <c r="D179" s="15"/>
      <c r="E179" s="21"/>
      <c r="F179" s="22"/>
      <c r="G179" s="22"/>
      <c r="H179" s="22"/>
      <c r="I179" s="22"/>
      <c r="J179" s="22"/>
    </row>
    <row r="180" spans="1:10" x14ac:dyDescent="0.2">
      <c r="B180" s="5"/>
      <c r="D180" s="5"/>
    </row>
    <row r="181" spans="1:10" x14ac:dyDescent="0.2">
      <c r="A181" s="166" t="s">
        <v>95</v>
      </c>
      <c r="B181" s="166"/>
      <c r="C181" s="166"/>
      <c r="D181" s="167"/>
      <c r="E181" s="167"/>
      <c r="F181" s="167"/>
      <c r="G181" s="167"/>
      <c r="H181" s="167"/>
      <c r="I181" s="167"/>
      <c r="J181" s="167"/>
    </row>
    <row r="182" spans="1:10" x14ac:dyDescent="0.2">
      <c r="B182" s="5"/>
      <c r="D182" s="5"/>
    </row>
    <row r="183" spans="1:10" x14ac:dyDescent="0.2">
      <c r="B183" s="5"/>
      <c r="D183" s="5"/>
    </row>
    <row r="184" spans="1:10" x14ac:dyDescent="0.2">
      <c r="A184" s="1" t="s">
        <v>14</v>
      </c>
      <c r="B184" s="2"/>
      <c r="C184" s="1" t="s">
        <v>14</v>
      </c>
      <c r="D184" s="2"/>
      <c r="E184" s="2"/>
      <c r="F184" s="2"/>
      <c r="G184" s="2"/>
      <c r="H184" s="2"/>
      <c r="I184" s="2"/>
      <c r="J184" s="2"/>
    </row>
    <row r="185" spans="1:10" x14ac:dyDescent="0.2">
      <c r="A185" s="1" t="s">
        <v>15</v>
      </c>
      <c r="B185" s="2"/>
      <c r="C185" s="1" t="s">
        <v>15</v>
      </c>
      <c r="D185" s="2"/>
      <c r="E185" s="2"/>
      <c r="F185" s="2"/>
      <c r="G185" s="2"/>
      <c r="H185" s="2"/>
      <c r="I185" s="2"/>
      <c r="J185" s="2"/>
    </row>
    <row r="186" spans="1:10" ht="15.75" x14ac:dyDescent="0.25">
      <c r="J186" s="4"/>
    </row>
    <row r="188" spans="1:10" ht="12.75" customHeight="1" x14ac:dyDescent="0.2">
      <c r="A188" s="58" t="s">
        <v>3</v>
      </c>
      <c r="B188" s="59"/>
      <c r="C188" s="174" t="s">
        <v>3</v>
      </c>
      <c r="D188" s="175"/>
      <c r="E188" s="6" t="s">
        <v>4</v>
      </c>
      <c r="F188" s="7"/>
      <c r="G188" s="7"/>
      <c r="H188" s="7"/>
      <c r="I188" s="7"/>
      <c r="J188" s="8"/>
    </row>
    <row r="189" spans="1:10" x14ac:dyDescent="0.2">
      <c r="A189" s="60"/>
      <c r="B189" s="61"/>
      <c r="C189" s="176"/>
      <c r="D189" s="177"/>
      <c r="E189" s="9">
        <v>0</v>
      </c>
      <c r="F189" s="19">
        <v>1</v>
      </c>
      <c r="G189" s="19">
        <v>2</v>
      </c>
      <c r="H189" s="19">
        <v>3</v>
      </c>
      <c r="I189" s="19">
        <v>4</v>
      </c>
      <c r="J189" s="11" t="s">
        <v>5</v>
      </c>
    </row>
    <row r="190" spans="1:10" ht="13.5" x14ac:dyDescent="0.25">
      <c r="A190" s="12" t="s">
        <v>41</v>
      </c>
      <c r="B190" s="27">
        <v>0</v>
      </c>
      <c r="C190" s="12" t="s">
        <v>6</v>
      </c>
      <c r="D190" s="96">
        <v>1724</v>
      </c>
      <c r="E190" s="103">
        <v>0</v>
      </c>
      <c r="F190" s="103">
        <v>0</v>
      </c>
      <c r="G190" s="103">
        <v>0</v>
      </c>
      <c r="H190" s="103">
        <v>0</v>
      </c>
      <c r="I190" s="103">
        <v>0</v>
      </c>
      <c r="J190" s="103">
        <v>0</v>
      </c>
    </row>
    <row r="191" spans="1:10" ht="13.5" x14ac:dyDescent="0.25">
      <c r="A191" s="28" t="s">
        <v>41</v>
      </c>
      <c r="B191" s="15">
        <f t="shared" ref="B191:B217" si="5">D190+1</f>
        <v>1725</v>
      </c>
      <c r="C191" s="28" t="s">
        <v>6</v>
      </c>
      <c r="D191" s="96">
        <v>1875</v>
      </c>
      <c r="E191" s="103">
        <v>0.01</v>
      </c>
      <c r="F191" s="103">
        <v>0</v>
      </c>
      <c r="G191" s="103">
        <v>0</v>
      </c>
      <c r="H191" s="103">
        <v>0</v>
      </c>
      <c r="I191" s="103">
        <v>0</v>
      </c>
      <c r="J191" s="103">
        <v>0</v>
      </c>
    </row>
    <row r="192" spans="1:10" ht="13.5" x14ac:dyDescent="0.25">
      <c r="A192" s="12" t="s">
        <v>41</v>
      </c>
      <c r="B192" s="15">
        <f t="shared" si="5"/>
        <v>1876</v>
      </c>
      <c r="C192" s="12" t="s">
        <v>6</v>
      </c>
      <c r="D192" s="96">
        <v>1940</v>
      </c>
      <c r="E192" s="103">
        <v>0.02</v>
      </c>
      <c r="F192" s="103">
        <v>0.01</v>
      </c>
      <c r="G192" s="103">
        <v>0.01</v>
      </c>
      <c r="H192" s="103">
        <v>0.01</v>
      </c>
      <c r="I192" s="103">
        <v>0</v>
      </c>
      <c r="J192" s="103">
        <v>0</v>
      </c>
    </row>
    <row r="193" spans="1:10" ht="13.5" x14ac:dyDescent="0.25">
      <c r="A193" s="12" t="s">
        <v>41</v>
      </c>
      <c r="B193" s="15">
        <f t="shared" si="5"/>
        <v>1941</v>
      </c>
      <c r="C193" s="12" t="s">
        <v>6</v>
      </c>
      <c r="D193" s="96">
        <v>2303</v>
      </c>
      <c r="E193" s="103">
        <v>0.03</v>
      </c>
      <c r="F193" s="103">
        <v>0.03</v>
      </c>
      <c r="G193" s="103">
        <v>0.02</v>
      </c>
      <c r="H193" s="103">
        <v>0.02</v>
      </c>
      <c r="I193" s="103">
        <v>0.01</v>
      </c>
      <c r="J193" s="103">
        <v>0.01</v>
      </c>
    </row>
    <row r="194" spans="1:10" ht="13.5" x14ac:dyDescent="0.25">
      <c r="A194" s="12" t="s">
        <v>41</v>
      </c>
      <c r="B194" s="15">
        <f t="shared" si="5"/>
        <v>2304</v>
      </c>
      <c r="C194" s="12" t="s">
        <v>6</v>
      </c>
      <c r="D194" s="96">
        <v>2480</v>
      </c>
      <c r="E194" s="103">
        <v>0.04</v>
      </c>
      <c r="F194" s="103">
        <v>0.04</v>
      </c>
      <c r="G194" s="103">
        <v>0.03</v>
      </c>
      <c r="H194" s="103">
        <v>0.03</v>
      </c>
      <c r="I194" s="103">
        <v>0.02</v>
      </c>
      <c r="J194" s="103">
        <v>0.02</v>
      </c>
    </row>
    <row r="195" spans="1:10" ht="13.5" x14ac:dyDescent="0.25">
      <c r="A195" s="12" t="s">
        <v>41</v>
      </c>
      <c r="B195" s="15">
        <f t="shared" si="5"/>
        <v>2481</v>
      </c>
      <c r="C195" s="12" t="s">
        <v>6</v>
      </c>
      <c r="D195" s="96">
        <v>2722</v>
      </c>
      <c r="E195" s="103">
        <v>0.06</v>
      </c>
      <c r="F195" s="103">
        <v>0.06</v>
      </c>
      <c r="G195" s="103">
        <v>0.05</v>
      </c>
      <c r="H195" s="103">
        <v>0.05</v>
      </c>
      <c r="I195" s="103">
        <v>0.05</v>
      </c>
      <c r="J195" s="103">
        <v>0.04</v>
      </c>
    </row>
    <row r="196" spans="1:10" ht="13.5" x14ac:dyDescent="0.25">
      <c r="A196" s="12" t="s">
        <v>41</v>
      </c>
      <c r="B196" s="15">
        <f t="shared" si="5"/>
        <v>2723</v>
      </c>
      <c r="C196" s="12" t="s">
        <v>6</v>
      </c>
      <c r="D196" s="96">
        <v>2923</v>
      </c>
      <c r="E196" s="103">
        <v>7.0000000000000007E-2</v>
      </c>
      <c r="F196" s="103">
        <v>7.0000000000000007E-2</v>
      </c>
      <c r="G196" s="103">
        <v>0.06</v>
      </c>
      <c r="H196" s="103">
        <v>0.06</v>
      </c>
      <c r="I196" s="103">
        <v>0.06</v>
      </c>
      <c r="J196" s="103">
        <v>0.05</v>
      </c>
    </row>
    <row r="197" spans="1:10" ht="13.5" x14ac:dyDescent="0.25">
      <c r="A197" s="12" t="s">
        <v>41</v>
      </c>
      <c r="B197" s="15">
        <f t="shared" si="5"/>
        <v>2924</v>
      </c>
      <c r="C197" s="12" t="s">
        <v>6</v>
      </c>
      <c r="D197" s="96">
        <v>3135</v>
      </c>
      <c r="E197" s="103">
        <v>8.5000000000000006E-2</v>
      </c>
      <c r="F197" s="103">
        <v>8.5000000000000006E-2</v>
      </c>
      <c r="G197" s="103">
        <v>7.4999999999999997E-2</v>
      </c>
      <c r="H197" s="103">
        <v>7.4999999999999997E-2</v>
      </c>
      <c r="I197" s="103">
        <v>7.4999999999999997E-2</v>
      </c>
      <c r="J197" s="103">
        <v>6.5000000000000002E-2</v>
      </c>
    </row>
    <row r="198" spans="1:10" ht="13.5" x14ac:dyDescent="0.25">
      <c r="A198" s="12" t="s">
        <v>41</v>
      </c>
      <c r="B198" s="15">
        <f t="shared" si="5"/>
        <v>3136</v>
      </c>
      <c r="C198" s="12" t="s">
        <v>6</v>
      </c>
      <c r="D198" s="96">
        <v>3301</v>
      </c>
      <c r="E198" s="103">
        <v>9.5000000000000001E-2</v>
      </c>
      <c r="F198" s="103">
        <v>9.5000000000000001E-2</v>
      </c>
      <c r="G198" s="103">
        <v>8.5000000000000006E-2</v>
      </c>
      <c r="H198" s="103">
        <v>8.5000000000000006E-2</v>
      </c>
      <c r="I198" s="103">
        <v>8.5000000000000006E-2</v>
      </c>
      <c r="J198" s="103">
        <v>8.5000000000000006E-2</v>
      </c>
    </row>
    <row r="199" spans="1:10" ht="13.5" x14ac:dyDescent="0.25">
      <c r="A199" s="12" t="s">
        <v>41</v>
      </c>
      <c r="B199" s="15">
        <f t="shared" si="5"/>
        <v>3302</v>
      </c>
      <c r="C199" s="12" t="s">
        <v>6</v>
      </c>
      <c r="D199" s="96">
        <v>3457</v>
      </c>
      <c r="E199" s="103">
        <v>0.105</v>
      </c>
      <c r="F199" s="103">
        <v>0.105</v>
      </c>
      <c r="G199" s="103">
        <v>9.5000000000000001E-2</v>
      </c>
      <c r="H199" s="103">
        <v>9.5000000000000001E-2</v>
      </c>
      <c r="I199" s="103">
        <v>9.5000000000000001E-2</v>
      </c>
      <c r="J199" s="103">
        <v>9.5000000000000001E-2</v>
      </c>
    </row>
    <row r="200" spans="1:10" ht="13.5" x14ac:dyDescent="0.25">
      <c r="A200" s="12" t="s">
        <v>41</v>
      </c>
      <c r="B200" s="15">
        <f t="shared" si="5"/>
        <v>3458</v>
      </c>
      <c r="C200" s="12" t="s">
        <v>6</v>
      </c>
      <c r="D200" s="96">
        <v>3558</v>
      </c>
      <c r="E200" s="103">
        <v>0.115</v>
      </c>
      <c r="F200" s="103">
        <v>0.115</v>
      </c>
      <c r="G200" s="103">
        <v>0.115</v>
      </c>
      <c r="H200" s="103">
        <v>0.105</v>
      </c>
      <c r="I200" s="103">
        <v>0.105</v>
      </c>
      <c r="J200" s="103">
        <v>0.105</v>
      </c>
    </row>
    <row r="201" spans="1:10" ht="13.5" x14ac:dyDescent="0.25">
      <c r="A201" s="12" t="s">
        <v>41</v>
      </c>
      <c r="B201" s="15">
        <f t="shared" si="5"/>
        <v>3559</v>
      </c>
      <c r="C201" s="12" t="s">
        <v>6</v>
      </c>
      <c r="D201" s="96">
        <v>3765</v>
      </c>
      <c r="E201" s="103">
        <v>0.125</v>
      </c>
      <c r="F201" s="103">
        <v>0.125</v>
      </c>
      <c r="G201" s="103">
        <v>0.125</v>
      </c>
      <c r="H201" s="103">
        <v>0.115</v>
      </c>
      <c r="I201" s="103">
        <v>0.115</v>
      </c>
      <c r="J201" s="103">
        <v>0.115</v>
      </c>
    </row>
    <row r="202" spans="1:10" ht="13.5" x14ac:dyDescent="0.25">
      <c r="A202" s="12" t="s">
        <v>41</v>
      </c>
      <c r="B202" s="15">
        <f t="shared" si="5"/>
        <v>3766</v>
      </c>
      <c r="C202" s="12" t="s">
        <v>6</v>
      </c>
      <c r="D202" s="96">
        <v>3871</v>
      </c>
      <c r="E202" s="103">
        <v>0.13500000000000001</v>
      </c>
      <c r="F202" s="103">
        <v>0.13500000000000001</v>
      </c>
      <c r="G202" s="103">
        <v>0.13500000000000001</v>
      </c>
      <c r="H202" s="103">
        <v>0.125</v>
      </c>
      <c r="I202" s="103">
        <v>0.125</v>
      </c>
      <c r="J202" s="103">
        <v>0.125</v>
      </c>
    </row>
    <row r="203" spans="1:10" ht="13.5" x14ac:dyDescent="0.25">
      <c r="A203" s="12" t="s">
        <v>41</v>
      </c>
      <c r="B203" s="15">
        <f t="shared" si="5"/>
        <v>3872</v>
      </c>
      <c r="C203" s="12" t="s">
        <v>6</v>
      </c>
      <c r="D203" s="96">
        <v>4183</v>
      </c>
      <c r="E203" s="103">
        <v>0.14499999999999999</v>
      </c>
      <c r="F203" s="103">
        <v>0.14499999999999999</v>
      </c>
      <c r="G203" s="103">
        <v>0.14499999999999999</v>
      </c>
      <c r="H203" s="103">
        <v>0.13500000000000001</v>
      </c>
      <c r="I203" s="103">
        <v>0.13500000000000001</v>
      </c>
      <c r="J203" s="103">
        <v>0.13500000000000001</v>
      </c>
    </row>
    <row r="204" spans="1:10" ht="13.5" x14ac:dyDescent="0.25">
      <c r="A204" s="12" t="s">
        <v>41</v>
      </c>
      <c r="B204" s="15">
        <f t="shared" si="5"/>
        <v>4184</v>
      </c>
      <c r="C204" s="12" t="s">
        <v>6</v>
      </c>
      <c r="D204" s="96">
        <v>4385</v>
      </c>
      <c r="E204" s="103">
        <v>0.155</v>
      </c>
      <c r="F204" s="103">
        <v>0.155</v>
      </c>
      <c r="G204" s="103">
        <v>0.155</v>
      </c>
      <c r="H204" s="103">
        <v>0.14499999999999999</v>
      </c>
      <c r="I204" s="103">
        <v>0.14499999999999999</v>
      </c>
      <c r="J204" s="103">
        <v>0.14499999999999999</v>
      </c>
    </row>
    <row r="205" spans="1:10" ht="13.5" x14ac:dyDescent="0.25">
      <c r="A205" s="12" t="s">
        <v>41</v>
      </c>
      <c r="B205" s="15">
        <f t="shared" si="5"/>
        <v>4386</v>
      </c>
      <c r="C205" s="12" t="s">
        <v>6</v>
      </c>
      <c r="D205" s="96">
        <v>4813</v>
      </c>
      <c r="E205" s="103">
        <v>0.16500000000000001</v>
      </c>
      <c r="F205" s="103">
        <v>0.16500000000000001</v>
      </c>
      <c r="G205" s="103">
        <v>0.16500000000000001</v>
      </c>
      <c r="H205" s="103">
        <v>0.155</v>
      </c>
      <c r="I205" s="103">
        <v>0.155</v>
      </c>
      <c r="J205" s="103">
        <v>0.155</v>
      </c>
    </row>
    <row r="206" spans="1:10" ht="13.5" x14ac:dyDescent="0.25">
      <c r="A206" s="12" t="s">
        <v>41</v>
      </c>
      <c r="B206" s="15">
        <f t="shared" si="5"/>
        <v>4814</v>
      </c>
      <c r="C206" s="12" t="s">
        <v>6</v>
      </c>
      <c r="D206" s="96">
        <v>5232</v>
      </c>
      <c r="E206" s="103">
        <v>0.17499999999999999</v>
      </c>
      <c r="F206" s="103">
        <v>0.17499999999999999</v>
      </c>
      <c r="G206" s="103">
        <v>0.17499999999999999</v>
      </c>
      <c r="H206" s="103">
        <v>0.16500000000000001</v>
      </c>
      <c r="I206" s="103">
        <v>0.16500000000000001</v>
      </c>
      <c r="J206" s="103">
        <v>0.16500000000000001</v>
      </c>
    </row>
    <row r="207" spans="1:10" ht="13.5" x14ac:dyDescent="0.25">
      <c r="A207" s="12" t="s">
        <v>41</v>
      </c>
      <c r="B207" s="15">
        <f t="shared" si="5"/>
        <v>5233</v>
      </c>
      <c r="C207" s="12" t="s">
        <v>6</v>
      </c>
      <c r="D207" s="96">
        <v>5438</v>
      </c>
      <c r="E207" s="103">
        <v>0.185</v>
      </c>
      <c r="F207" s="103">
        <v>0.185</v>
      </c>
      <c r="G207" s="103">
        <v>0.185</v>
      </c>
      <c r="H207" s="103">
        <v>0.185</v>
      </c>
      <c r="I207" s="103">
        <v>0.17499999999999999</v>
      </c>
      <c r="J207" s="103">
        <v>0.17499999999999999</v>
      </c>
    </row>
    <row r="208" spans="1:10" ht="13.5" x14ac:dyDescent="0.25">
      <c r="A208" s="12" t="s">
        <v>41</v>
      </c>
      <c r="B208" s="15">
        <f t="shared" si="5"/>
        <v>5439</v>
      </c>
      <c r="C208" s="12" t="s">
        <v>6</v>
      </c>
      <c r="D208" s="96">
        <v>5867</v>
      </c>
      <c r="E208" s="103">
        <v>0.19500000000000001</v>
      </c>
      <c r="F208" s="103">
        <v>0.19500000000000001</v>
      </c>
      <c r="G208" s="103">
        <v>0.19500000000000001</v>
      </c>
      <c r="H208" s="103">
        <v>0.19500000000000001</v>
      </c>
      <c r="I208" s="103">
        <v>0.185</v>
      </c>
      <c r="J208" s="103">
        <v>0.185</v>
      </c>
    </row>
    <row r="209" spans="1:10" ht="13.5" x14ac:dyDescent="0.25">
      <c r="A209" s="12" t="s">
        <v>41</v>
      </c>
      <c r="B209" s="15">
        <f t="shared" si="5"/>
        <v>5868</v>
      </c>
      <c r="C209" s="12" t="s">
        <v>6</v>
      </c>
      <c r="D209" s="96">
        <v>6174</v>
      </c>
      <c r="E209" s="103">
        <v>0.20499999999999999</v>
      </c>
      <c r="F209" s="103">
        <v>0.20499999999999999</v>
      </c>
      <c r="G209" s="103">
        <v>0.20499999999999999</v>
      </c>
      <c r="H209" s="103">
        <v>0.20499999999999999</v>
      </c>
      <c r="I209" s="103">
        <v>0.19500000000000001</v>
      </c>
      <c r="J209" s="103">
        <v>0.19500000000000001</v>
      </c>
    </row>
    <row r="210" spans="1:10" ht="13.5" x14ac:dyDescent="0.25">
      <c r="A210" s="12" t="s">
        <v>41</v>
      </c>
      <c r="B210" s="15">
        <f t="shared" si="5"/>
        <v>6175</v>
      </c>
      <c r="C210" s="12" t="s">
        <v>6</v>
      </c>
      <c r="D210" s="96">
        <v>6749</v>
      </c>
      <c r="E210" s="103">
        <v>0.215</v>
      </c>
      <c r="F210" s="103">
        <v>0.215</v>
      </c>
      <c r="G210" s="103">
        <v>0.215</v>
      </c>
      <c r="H210" s="103">
        <v>0.215</v>
      </c>
      <c r="I210" s="103">
        <v>0.20499999999999999</v>
      </c>
      <c r="J210" s="103">
        <v>0.20499999999999999</v>
      </c>
    </row>
    <row r="211" spans="1:10" ht="13.5" x14ac:dyDescent="0.25">
      <c r="A211" s="12" t="s">
        <v>41</v>
      </c>
      <c r="B211" s="15">
        <f t="shared" si="5"/>
        <v>6750</v>
      </c>
      <c r="C211" s="12" t="s">
        <v>6</v>
      </c>
      <c r="D211" s="96">
        <v>7268</v>
      </c>
      <c r="E211" s="103">
        <v>0.22500000000000001</v>
      </c>
      <c r="F211" s="103">
        <v>0.22500000000000001</v>
      </c>
      <c r="G211" s="103">
        <v>0.22500000000000001</v>
      </c>
      <c r="H211" s="103">
        <v>0.22500000000000001</v>
      </c>
      <c r="I211" s="103">
        <v>0.22500000000000001</v>
      </c>
      <c r="J211" s="103">
        <v>0.215</v>
      </c>
    </row>
    <row r="212" spans="1:10" ht="13.5" x14ac:dyDescent="0.25">
      <c r="A212" s="12" t="s">
        <v>41</v>
      </c>
      <c r="B212" s="15">
        <f t="shared" si="5"/>
        <v>7269</v>
      </c>
      <c r="C212" s="12" t="s">
        <v>6</v>
      </c>
      <c r="D212" s="96">
        <v>8094</v>
      </c>
      <c r="E212" s="103">
        <v>0.23499999999999999</v>
      </c>
      <c r="F212" s="103">
        <v>0.23499999999999999</v>
      </c>
      <c r="G212" s="103">
        <v>0.23499999999999999</v>
      </c>
      <c r="H212" s="103">
        <v>0.23499999999999999</v>
      </c>
      <c r="I212" s="103">
        <v>0.23499999999999999</v>
      </c>
      <c r="J212" s="103">
        <v>0.22500000000000001</v>
      </c>
    </row>
    <row r="213" spans="1:10" ht="13.5" x14ac:dyDescent="0.25">
      <c r="A213" s="12" t="s">
        <v>41</v>
      </c>
      <c r="B213" s="15">
        <f t="shared" si="5"/>
        <v>8095</v>
      </c>
      <c r="C213" s="12" t="s">
        <v>6</v>
      </c>
      <c r="D213" s="96">
        <v>9032</v>
      </c>
      <c r="E213" s="103">
        <v>0.245</v>
      </c>
      <c r="F213" s="103">
        <v>0.245</v>
      </c>
      <c r="G213" s="103">
        <v>0.245</v>
      </c>
      <c r="H213" s="103">
        <v>0.245</v>
      </c>
      <c r="I213" s="103">
        <v>0.245</v>
      </c>
      <c r="J213" s="103">
        <v>0.23499999999999999</v>
      </c>
    </row>
    <row r="214" spans="1:10" ht="13.5" x14ac:dyDescent="0.25">
      <c r="A214" s="12" t="s">
        <v>41</v>
      </c>
      <c r="B214" s="15">
        <f>D213+1</f>
        <v>9033</v>
      </c>
      <c r="C214" s="12" t="s">
        <v>6</v>
      </c>
      <c r="D214" s="96">
        <v>10070</v>
      </c>
      <c r="E214" s="103">
        <v>0.255</v>
      </c>
      <c r="F214" s="103">
        <v>0.255</v>
      </c>
      <c r="G214" s="103">
        <v>0.255</v>
      </c>
      <c r="H214" s="103">
        <v>0.255</v>
      </c>
      <c r="I214" s="103">
        <v>0.255</v>
      </c>
      <c r="J214" s="103">
        <v>0.245</v>
      </c>
    </row>
    <row r="215" spans="1:10" ht="13.5" x14ac:dyDescent="0.25">
      <c r="A215" s="12" t="s">
        <v>41</v>
      </c>
      <c r="B215" s="15">
        <f>D214+1</f>
        <v>10071</v>
      </c>
      <c r="C215" s="12" t="s">
        <v>6</v>
      </c>
      <c r="D215" s="96">
        <v>11108</v>
      </c>
      <c r="E215" s="103">
        <v>0.26500000000000001</v>
      </c>
      <c r="F215" s="103">
        <v>0.26500000000000001</v>
      </c>
      <c r="G215" s="103">
        <v>0.26500000000000001</v>
      </c>
      <c r="H215" s="103">
        <v>0.26500000000000001</v>
      </c>
      <c r="I215" s="103">
        <v>0.26500000000000001</v>
      </c>
      <c r="J215" s="103">
        <v>0.255</v>
      </c>
    </row>
    <row r="216" spans="1:10" ht="13.5" x14ac:dyDescent="0.25">
      <c r="A216" s="12" t="s">
        <v>41</v>
      </c>
      <c r="B216" s="15">
        <f>D215+1</f>
        <v>11109</v>
      </c>
      <c r="C216" s="12" t="s">
        <v>6</v>
      </c>
      <c r="D216" s="96">
        <v>12802</v>
      </c>
      <c r="E216" s="103">
        <v>0.27500000000000002</v>
      </c>
      <c r="F216" s="103">
        <v>0.27500000000000002</v>
      </c>
      <c r="G216" s="103">
        <v>0.27500000000000002</v>
      </c>
      <c r="H216" s="103">
        <v>0.27500000000000002</v>
      </c>
      <c r="I216" s="103">
        <v>0.27500000000000002</v>
      </c>
      <c r="J216" s="103">
        <v>0.26500000000000001</v>
      </c>
    </row>
    <row r="217" spans="1:10" ht="13.5" x14ac:dyDescent="0.25">
      <c r="A217" s="16" t="s">
        <v>7</v>
      </c>
      <c r="B217" s="15">
        <f t="shared" si="5"/>
        <v>12803</v>
      </c>
      <c r="C217" s="16" t="s">
        <v>7</v>
      </c>
      <c r="D217" s="113">
        <v>12802</v>
      </c>
      <c r="E217" s="105">
        <v>0.28499999999999998</v>
      </c>
      <c r="F217" s="105">
        <v>0.28499999999999998</v>
      </c>
      <c r="G217" s="105">
        <v>0.28499999999999998</v>
      </c>
      <c r="H217" s="105">
        <v>0.28499999999999998</v>
      </c>
      <c r="I217" s="105">
        <v>0.28499999999999998</v>
      </c>
      <c r="J217" s="105">
        <v>0.27500000000000002</v>
      </c>
    </row>
    <row r="218" spans="1:10" x14ac:dyDescent="0.2">
      <c r="B218" s="5"/>
      <c r="D218" s="5"/>
    </row>
    <row r="219" spans="1:10" x14ac:dyDescent="0.2">
      <c r="B219" s="5"/>
      <c r="D219" s="5"/>
    </row>
    <row r="220" spans="1:10" x14ac:dyDescent="0.2">
      <c r="A220" s="166" t="s">
        <v>95</v>
      </c>
      <c r="B220" s="166"/>
      <c r="C220" s="166"/>
      <c r="D220" s="167"/>
      <c r="E220" s="167"/>
      <c r="F220" s="167"/>
      <c r="G220" s="167"/>
      <c r="H220" s="167"/>
      <c r="I220" s="167"/>
      <c r="J220" s="167"/>
    </row>
    <row r="221" spans="1:10" x14ac:dyDescent="0.2">
      <c r="B221" s="5"/>
      <c r="D221" s="5"/>
    </row>
    <row r="222" spans="1:10" x14ac:dyDescent="0.2">
      <c r="B222" s="5"/>
      <c r="D222" s="5"/>
    </row>
    <row r="223" spans="1:10" x14ac:dyDescent="0.2">
      <c r="A223" s="1" t="s">
        <v>16</v>
      </c>
      <c r="B223" s="2"/>
      <c r="C223" s="1" t="s">
        <v>16</v>
      </c>
      <c r="D223" s="2"/>
      <c r="E223" s="2"/>
      <c r="F223" s="2"/>
      <c r="G223" s="2"/>
      <c r="H223" s="2"/>
      <c r="I223" s="2"/>
      <c r="J223" s="2"/>
    </row>
    <row r="224" spans="1:10" x14ac:dyDescent="0.2">
      <c r="A224" s="1" t="s">
        <v>17</v>
      </c>
      <c r="B224" s="2"/>
      <c r="C224" s="1" t="s">
        <v>17</v>
      </c>
      <c r="D224" s="2"/>
      <c r="E224" s="2"/>
      <c r="F224" s="2"/>
      <c r="G224" s="2"/>
      <c r="H224" s="2"/>
      <c r="I224" s="2"/>
      <c r="J224" s="2"/>
    </row>
    <row r="225" spans="1:16" ht="15.75" x14ac:dyDescent="0.25">
      <c r="J225" s="4"/>
    </row>
    <row r="227" spans="1:16" ht="12.75" customHeight="1" x14ac:dyDescent="0.2">
      <c r="A227" s="58" t="s">
        <v>3</v>
      </c>
      <c r="B227" s="59"/>
      <c r="C227" s="174" t="s">
        <v>3</v>
      </c>
      <c r="D227" s="175"/>
      <c r="E227" s="6" t="s">
        <v>4</v>
      </c>
      <c r="F227" s="7"/>
      <c r="G227" s="7"/>
      <c r="H227" s="7"/>
      <c r="I227" s="7"/>
      <c r="J227" s="8"/>
    </row>
    <row r="228" spans="1:16" x14ac:dyDescent="0.2">
      <c r="A228" s="60"/>
      <c r="B228" s="61"/>
      <c r="C228" s="176"/>
      <c r="D228" s="177"/>
      <c r="E228" s="9">
        <v>0</v>
      </c>
      <c r="F228" s="19">
        <v>1</v>
      </c>
      <c r="G228" s="19">
        <v>2</v>
      </c>
      <c r="H228" s="19">
        <v>3</v>
      </c>
      <c r="I228" s="19">
        <v>4</v>
      </c>
      <c r="J228" s="11" t="s">
        <v>5</v>
      </c>
    </row>
    <row r="229" spans="1:16" ht="13.5" x14ac:dyDescent="0.25">
      <c r="A229" s="12" t="s">
        <v>41</v>
      </c>
      <c r="B229" s="15">
        <v>0</v>
      </c>
      <c r="C229" s="12" t="s">
        <v>6</v>
      </c>
      <c r="D229" s="96">
        <v>1391</v>
      </c>
      <c r="E229" s="102">
        <v>0</v>
      </c>
      <c r="F229" s="102">
        <v>0</v>
      </c>
      <c r="G229" s="102">
        <v>0</v>
      </c>
      <c r="H229" s="102">
        <v>0</v>
      </c>
      <c r="I229" s="102">
        <v>0</v>
      </c>
      <c r="J229" s="102">
        <v>0</v>
      </c>
      <c r="K229" s="29"/>
      <c r="L229" s="29"/>
      <c r="M229" s="29"/>
      <c r="N229" s="29"/>
      <c r="O229" s="29"/>
      <c r="P229" s="29"/>
    </row>
    <row r="230" spans="1:16" ht="13.5" x14ac:dyDescent="0.25">
      <c r="A230" s="12" t="s">
        <v>41</v>
      </c>
      <c r="B230" s="15">
        <f t="shared" ref="B230:B257" si="6">D229+1</f>
        <v>1392</v>
      </c>
      <c r="C230" s="12" t="s">
        <v>6</v>
      </c>
      <c r="D230" s="96">
        <v>1431</v>
      </c>
      <c r="E230" s="102">
        <v>0.01</v>
      </c>
      <c r="F230" s="102">
        <v>0</v>
      </c>
      <c r="G230" s="102">
        <v>0</v>
      </c>
      <c r="H230" s="102">
        <v>0</v>
      </c>
      <c r="I230" s="102">
        <v>0</v>
      </c>
      <c r="J230" s="102">
        <v>0</v>
      </c>
      <c r="K230" s="29"/>
      <c r="L230" s="29"/>
      <c r="M230" s="29"/>
      <c r="N230" s="29"/>
      <c r="O230" s="29"/>
      <c r="P230" s="29"/>
    </row>
    <row r="231" spans="1:16" ht="13.5" x14ac:dyDescent="0.25">
      <c r="A231" s="12" t="s">
        <v>41</v>
      </c>
      <c r="B231" s="15">
        <f t="shared" si="6"/>
        <v>1432</v>
      </c>
      <c r="C231" s="12" t="s">
        <v>6</v>
      </c>
      <c r="D231" s="96">
        <v>1613</v>
      </c>
      <c r="E231" s="102">
        <v>0.02</v>
      </c>
      <c r="F231" s="102">
        <v>0.01</v>
      </c>
      <c r="G231" s="102">
        <v>0.01</v>
      </c>
      <c r="H231" s="102">
        <v>0</v>
      </c>
      <c r="I231" s="102">
        <v>0</v>
      </c>
      <c r="J231" s="102">
        <v>0</v>
      </c>
      <c r="K231" s="29"/>
      <c r="L231" s="29"/>
      <c r="M231" s="29"/>
      <c r="N231" s="29"/>
      <c r="O231" s="29"/>
      <c r="P231" s="29"/>
    </row>
    <row r="232" spans="1:16" ht="13.5" x14ac:dyDescent="0.25">
      <c r="A232" s="12" t="s">
        <v>41</v>
      </c>
      <c r="B232" s="15">
        <f t="shared" si="6"/>
        <v>1614</v>
      </c>
      <c r="C232" s="12" t="s">
        <v>6</v>
      </c>
      <c r="D232" s="96">
        <v>1925</v>
      </c>
      <c r="E232" s="102">
        <v>3.5000000000000003E-2</v>
      </c>
      <c r="F232" s="102">
        <v>2.5000000000000001E-2</v>
      </c>
      <c r="G232" s="102">
        <v>2.5000000000000001E-2</v>
      </c>
      <c r="H232" s="102">
        <v>0.01</v>
      </c>
      <c r="I232" s="102">
        <v>0.01</v>
      </c>
      <c r="J232" s="102">
        <v>0</v>
      </c>
      <c r="K232" s="29"/>
      <c r="L232" s="29"/>
      <c r="M232" s="29"/>
      <c r="N232" s="29"/>
      <c r="O232" s="29"/>
      <c r="P232" s="29"/>
    </row>
    <row r="233" spans="1:16" ht="13.5" x14ac:dyDescent="0.25">
      <c r="A233" s="12" t="s">
        <v>41</v>
      </c>
      <c r="B233" s="15">
        <f t="shared" si="6"/>
        <v>1926</v>
      </c>
      <c r="C233" s="12" t="s">
        <v>6</v>
      </c>
      <c r="D233" s="96">
        <v>2046</v>
      </c>
      <c r="E233" s="102">
        <v>4.4999999999999998E-2</v>
      </c>
      <c r="F233" s="102">
        <v>3.5000000000000003E-2</v>
      </c>
      <c r="G233" s="102">
        <v>3.5000000000000003E-2</v>
      </c>
      <c r="H233" s="102">
        <v>2.5000000000000001E-2</v>
      </c>
      <c r="I233" s="102">
        <v>2.5000000000000001E-2</v>
      </c>
      <c r="J233" s="102">
        <v>1.4999999999999999E-2</v>
      </c>
      <c r="K233" s="29"/>
      <c r="L233" s="29"/>
      <c r="M233" s="29"/>
      <c r="N233" s="29"/>
      <c r="O233" s="29"/>
      <c r="P233" s="29"/>
    </row>
    <row r="234" spans="1:16" ht="13.5" x14ac:dyDescent="0.25">
      <c r="A234" s="12" t="s">
        <v>41</v>
      </c>
      <c r="B234" s="15">
        <f t="shared" si="6"/>
        <v>2047</v>
      </c>
      <c r="C234" s="12" t="s">
        <v>6</v>
      </c>
      <c r="D234" s="96">
        <v>2177</v>
      </c>
      <c r="E234" s="102">
        <v>6.5000000000000002E-2</v>
      </c>
      <c r="F234" s="102">
        <v>4.4999999999999998E-2</v>
      </c>
      <c r="G234" s="102">
        <v>4.4999999999999998E-2</v>
      </c>
      <c r="H234" s="102">
        <v>4.4999999999999998E-2</v>
      </c>
      <c r="I234" s="102">
        <v>3.5000000000000003E-2</v>
      </c>
      <c r="J234" s="102">
        <v>3.5000000000000003E-2</v>
      </c>
      <c r="K234" s="29"/>
      <c r="L234" s="29"/>
      <c r="M234" s="29"/>
      <c r="N234" s="29"/>
      <c r="O234" s="29"/>
      <c r="P234" s="29"/>
    </row>
    <row r="235" spans="1:16" ht="13.5" x14ac:dyDescent="0.25">
      <c r="A235" s="12" t="s">
        <v>41</v>
      </c>
      <c r="B235" s="15">
        <f t="shared" si="6"/>
        <v>2178</v>
      </c>
      <c r="C235" s="12" t="s">
        <v>6</v>
      </c>
      <c r="D235" s="96">
        <v>2278</v>
      </c>
      <c r="E235" s="102">
        <v>8.5000000000000006E-2</v>
      </c>
      <c r="F235" s="102">
        <v>6.5000000000000002E-2</v>
      </c>
      <c r="G235" s="102">
        <v>5.5E-2</v>
      </c>
      <c r="H235" s="102">
        <v>5.5E-2</v>
      </c>
      <c r="I235" s="102">
        <v>4.4999999999999998E-2</v>
      </c>
      <c r="J235" s="102">
        <v>4.4999999999999998E-2</v>
      </c>
      <c r="K235" s="29"/>
      <c r="L235" s="29"/>
      <c r="M235" s="29"/>
      <c r="N235" s="29"/>
      <c r="O235" s="29"/>
      <c r="P235" s="29"/>
    </row>
    <row r="236" spans="1:16" ht="13.5" x14ac:dyDescent="0.25">
      <c r="A236" s="12" t="s">
        <v>41</v>
      </c>
      <c r="B236" s="15">
        <f t="shared" si="6"/>
        <v>2279</v>
      </c>
      <c r="C236" s="12" t="s">
        <v>6</v>
      </c>
      <c r="D236" s="96">
        <v>2439</v>
      </c>
      <c r="E236" s="102">
        <v>0.105</v>
      </c>
      <c r="F236" s="102">
        <v>8.5000000000000006E-2</v>
      </c>
      <c r="G236" s="102">
        <v>7.4999999999999997E-2</v>
      </c>
      <c r="H236" s="102">
        <v>7.4999999999999997E-2</v>
      </c>
      <c r="I236" s="102">
        <v>6.5000000000000002E-2</v>
      </c>
      <c r="J236" s="102">
        <v>5.5E-2</v>
      </c>
      <c r="K236" s="29"/>
      <c r="L236" s="29"/>
      <c r="M236" s="29"/>
      <c r="N236" s="29"/>
      <c r="O236" s="29"/>
      <c r="P236" s="29"/>
    </row>
    <row r="237" spans="1:16" ht="13.5" x14ac:dyDescent="0.25">
      <c r="A237" s="12" t="s">
        <v>41</v>
      </c>
      <c r="B237" s="15">
        <f t="shared" si="6"/>
        <v>2440</v>
      </c>
      <c r="C237" s="12" t="s">
        <v>6</v>
      </c>
      <c r="D237" s="96">
        <v>2520</v>
      </c>
      <c r="E237" s="102">
        <v>0.115</v>
      </c>
      <c r="F237" s="102">
        <v>0.105</v>
      </c>
      <c r="G237" s="102">
        <v>9.5000000000000001E-2</v>
      </c>
      <c r="H237" s="102">
        <v>9.5000000000000001E-2</v>
      </c>
      <c r="I237" s="102">
        <v>7.4999999999999997E-2</v>
      </c>
      <c r="J237" s="102">
        <v>7.4999999999999997E-2</v>
      </c>
      <c r="K237" s="29"/>
      <c r="L237" s="29"/>
      <c r="M237" s="29"/>
      <c r="N237" s="29"/>
      <c r="O237" s="29"/>
      <c r="P237" s="29"/>
    </row>
    <row r="238" spans="1:16" ht="13.5" x14ac:dyDescent="0.25">
      <c r="A238" s="12" t="s">
        <v>41</v>
      </c>
      <c r="B238" s="15">
        <f t="shared" si="6"/>
        <v>2521</v>
      </c>
      <c r="C238" s="12" t="s">
        <v>6</v>
      </c>
      <c r="D238" s="96">
        <v>2621</v>
      </c>
      <c r="E238" s="102">
        <v>0.125</v>
      </c>
      <c r="F238" s="102">
        <v>0.115</v>
      </c>
      <c r="G238" s="102">
        <v>0.105</v>
      </c>
      <c r="H238" s="102">
        <v>0.105</v>
      </c>
      <c r="I238" s="102">
        <v>9.5000000000000001E-2</v>
      </c>
      <c r="J238" s="102">
        <v>9.5000000000000001E-2</v>
      </c>
      <c r="K238" s="29"/>
      <c r="L238" s="29"/>
      <c r="M238" s="29"/>
      <c r="N238" s="29"/>
      <c r="O238" s="29"/>
      <c r="P238" s="29"/>
    </row>
    <row r="239" spans="1:16" ht="13.5" x14ac:dyDescent="0.25">
      <c r="A239" s="12" t="s">
        <v>41</v>
      </c>
      <c r="B239" s="15">
        <f t="shared" si="6"/>
        <v>2622</v>
      </c>
      <c r="C239" s="12" t="s">
        <v>6</v>
      </c>
      <c r="D239" s="96">
        <v>2883</v>
      </c>
      <c r="E239" s="102">
        <v>0.13500000000000001</v>
      </c>
      <c r="F239" s="102">
        <v>0.125</v>
      </c>
      <c r="G239" s="102">
        <v>0.115</v>
      </c>
      <c r="H239" s="102">
        <v>0.115</v>
      </c>
      <c r="I239" s="102">
        <v>0.115</v>
      </c>
      <c r="J239" s="102">
        <v>0.115</v>
      </c>
      <c r="K239" s="29"/>
      <c r="L239" s="29"/>
      <c r="M239" s="29"/>
      <c r="N239" s="29"/>
      <c r="O239" s="29"/>
      <c r="P239" s="29"/>
    </row>
    <row r="240" spans="1:16" ht="13.5" x14ac:dyDescent="0.25">
      <c r="A240" s="12" t="s">
        <v>41</v>
      </c>
      <c r="B240" s="15">
        <f t="shared" si="6"/>
        <v>2884</v>
      </c>
      <c r="C240" s="12" t="s">
        <v>6</v>
      </c>
      <c r="D240" s="96">
        <v>3195</v>
      </c>
      <c r="E240" s="102">
        <v>0.14499999999999999</v>
      </c>
      <c r="F240" s="102">
        <v>0.13500000000000001</v>
      </c>
      <c r="G240" s="102">
        <v>0.125</v>
      </c>
      <c r="H240" s="102">
        <v>0.125</v>
      </c>
      <c r="I240" s="102">
        <v>0.125</v>
      </c>
      <c r="J240" s="102">
        <v>0.125</v>
      </c>
      <c r="K240" s="29"/>
      <c r="L240" s="29"/>
      <c r="M240" s="29"/>
      <c r="N240" s="29"/>
      <c r="O240" s="29"/>
      <c r="P240" s="29"/>
    </row>
    <row r="241" spans="1:16" ht="13.5" x14ac:dyDescent="0.25">
      <c r="A241" s="12" t="s">
        <v>41</v>
      </c>
      <c r="B241" s="15">
        <f t="shared" si="6"/>
        <v>3196</v>
      </c>
      <c r="C241" s="12" t="s">
        <v>6</v>
      </c>
      <c r="D241" s="96">
        <v>3528</v>
      </c>
      <c r="E241" s="102">
        <v>0.155</v>
      </c>
      <c r="F241" s="102">
        <v>0.14499999999999999</v>
      </c>
      <c r="G241" s="102">
        <v>0.13500000000000001</v>
      </c>
      <c r="H241" s="102">
        <v>0.13500000000000001</v>
      </c>
      <c r="I241" s="102">
        <v>0.13500000000000001</v>
      </c>
      <c r="J241" s="102">
        <v>0.13500000000000001</v>
      </c>
      <c r="K241" s="29"/>
      <c r="L241" s="29"/>
      <c r="M241" s="29"/>
      <c r="N241" s="29"/>
      <c r="O241" s="29"/>
      <c r="P241" s="29"/>
    </row>
    <row r="242" spans="1:16" ht="13.5" x14ac:dyDescent="0.25">
      <c r="A242" s="12" t="s">
        <v>41</v>
      </c>
      <c r="B242" s="15">
        <f t="shared" si="6"/>
        <v>3529</v>
      </c>
      <c r="C242" s="12" t="s">
        <v>6</v>
      </c>
      <c r="D242" s="96">
        <v>3659</v>
      </c>
      <c r="E242" s="102">
        <v>0.16500000000000001</v>
      </c>
      <c r="F242" s="102">
        <v>0.155</v>
      </c>
      <c r="G242" s="102">
        <v>0.155</v>
      </c>
      <c r="H242" s="102">
        <v>0.14499999999999999</v>
      </c>
      <c r="I242" s="102">
        <v>0.14499999999999999</v>
      </c>
      <c r="J242" s="102">
        <v>0.14499999999999999</v>
      </c>
      <c r="K242" s="29"/>
      <c r="L242" s="29"/>
      <c r="M242" s="29"/>
      <c r="N242" s="29"/>
      <c r="O242" s="29"/>
      <c r="P242" s="29"/>
    </row>
    <row r="243" spans="1:16" ht="13.5" x14ac:dyDescent="0.25">
      <c r="A243" s="12" t="s">
        <v>41</v>
      </c>
      <c r="B243" s="15">
        <f t="shared" si="6"/>
        <v>3660</v>
      </c>
      <c r="C243" s="12" t="s">
        <v>6</v>
      </c>
      <c r="D243" s="96">
        <v>3871</v>
      </c>
      <c r="E243" s="102">
        <v>0.17499999999999999</v>
      </c>
      <c r="F243" s="102">
        <v>0.16500000000000001</v>
      </c>
      <c r="G243" s="102">
        <v>0.16500000000000001</v>
      </c>
      <c r="H243" s="102">
        <v>0.155</v>
      </c>
      <c r="I243" s="102">
        <v>0.155</v>
      </c>
      <c r="J243" s="102">
        <v>0.155</v>
      </c>
      <c r="K243" s="29"/>
      <c r="L243" s="29"/>
      <c r="M243" s="29"/>
      <c r="N243" s="29"/>
      <c r="O243" s="29"/>
      <c r="P243" s="29"/>
    </row>
    <row r="244" spans="1:16" ht="13.5" x14ac:dyDescent="0.25">
      <c r="A244" s="12" t="s">
        <v>41</v>
      </c>
      <c r="B244" s="15">
        <f t="shared" si="6"/>
        <v>3872</v>
      </c>
      <c r="C244" s="12" t="s">
        <v>6</v>
      </c>
      <c r="D244" s="96">
        <v>4284</v>
      </c>
      <c r="E244" s="102">
        <v>0.185</v>
      </c>
      <c r="F244" s="102">
        <v>0.17499999999999999</v>
      </c>
      <c r="G244" s="102">
        <v>0.17499999999999999</v>
      </c>
      <c r="H244" s="102">
        <v>0.16500000000000001</v>
      </c>
      <c r="I244" s="102">
        <v>0.16500000000000001</v>
      </c>
      <c r="J244" s="102">
        <v>0.16500000000000001</v>
      </c>
      <c r="K244" s="29"/>
      <c r="L244" s="29"/>
      <c r="M244" s="29"/>
      <c r="N244" s="29"/>
      <c r="O244" s="29"/>
      <c r="P244" s="29"/>
    </row>
    <row r="245" spans="1:16" ht="13.5" x14ac:dyDescent="0.25">
      <c r="A245" s="12" t="s">
        <v>41</v>
      </c>
      <c r="B245" s="15">
        <f t="shared" si="6"/>
        <v>4285</v>
      </c>
      <c r="C245" s="12" t="s">
        <v>6</v>
      </c>
      <c r="D245" s="96">
        <v>4546</v>
      </c>
      <c r="E245" s="102">
        <v>0.19500000000000001</v>
      </c>
      <c r="F245" s="102">
        <v>0.185</v>
      </c>
      <c r="G245" s="102">
        <v>0.185</v>
      </c>
      <c r="H245" s="102">
        <v>0.17499999999999999</v>
      </c>
      <c r="I245" s="102">
        <v>0.17499999999999999</v>
      </c>
      <c r="J245" s="102">
        <v>0.17499999999999999</v>
      </c>
      <c r="K245" s="29"/>
      <c r="L245" s="29"/>
      <c r="M245" s="29"/>
      <c r="N245" s="29"/>
      <c r="O245" s="29"/>
      <c r="P245" s="29"/>
    </row>
    <row r="246" spans="1:16" ht="13.5" x14ac:dyDescent="0.25">
      <c r="A246" s="12" t="s">
        <v>41</v>
      </c>
      <c r="B246" s="15">
        <f t="shared" si="6"/>
        <v>4547</v>
      </c>
      <c r="C246" s="12" t="s">
        <v>6</v>
      </c>
      <c r="D246" s="96">
        <v>4838</v>
      </c>
      <c r="E246" s="102">
        <v>0.20499999999999999</v>
      </c>
      <c r="F246" s="102">
        <v>0.19500000000000001</v>
      </c>
      <c r="G246" s="102">
        <v>0.19500000000000001</v>
      </c>
      <c r="H246" s="102">
        <v>0.185</v>
      </c>
      <c r="I246" s="102">
        <v>0.185</v>
      </c>
      <c r="J246" s="102">
        <v>0.185</v>
      </c>
      <c r="K246" s="29"/>
      <c r="L246" s="29"/>
      <c r="M246" s="29"/>
      <c r="N246" s="29"/>
      <c r="O246" s="29"/>
      <c r="P246" s="29"/>
    </row>
    <row r="247" spans="1:16" ht="13.5" x14ac:dyDescent="0.25">
      <c r="A247" s="12" t="s">
        <v>41</v>
      </c>
      <c r="B247" s="15">
        <f t="shared" si="6"/>
        <v>4839</v>
      </c>
      <c r="C247" s="12" t="s">
        <v>6</v>
      </c>
      <c r="D247" s="96">
        <v>5121</v>
      </c>
      <c r="E247" s="102">
        <v>0.215</v>
      </c>
      <c r="F247" s="102">
        <v>0.20499999999999999</v>
      </c>
      <c r="G247" s="102">
        <v>0.20499999999999999</v>
      </c>
      <c r="H247" s="102">
        <v>0.19500000000000001</v>
      </c>
      <c r="I247" s="102">
        <v>0.19500000000000001</v>
      </c>
      <c r="J247" s="102">
        <v>0.19500000000000001</v>
      </c>
      <c r="K247" s="29"/>
      <c r="L247" s="29"/>
      <c r="M247" s="29"/>
      <c r="N247" s="29"/>
      <c r="O247" s="29"/>
      <c r="P247" s="29"/>
    </row>
    <row r="248" spans="1:16" ht="13.5" x14ac:dyDescent="0.25">
      <c r="A248" s="12" t="s">
        <v>41</v>
      </c>
      <c r="B248" s="15">
        <f t="shared" si="6"/>
        <v>5122</v>
      </c>
      <c r="C248" s="12" t="s">
        <v>6</v>
      </c>
      <c r="D248" s="96">
        <v>5544</v>
      </c>
      <c r="E248" s="102">
        <v>0.22500000000000001</v>
      </c>
      <c r="F248" s="102">
        <v>0.215</v>
      </c>
      <c r="G248" s="102">
        <v>0.215</v>
      </c>
      <c r="H248" s="102">
        <v>0.215</v>
      </c>
      <c r="I248" s="102">
        <v>0.20499999999999999</v>
      </c>
      <c r="J248" s="102">
        <v>0.20499999999999999</v>
      </c>
      <c r="K248" s="29"/>
      <c r="L248" s="29"/>
      <c r="M248" s="29"/>
      <c r="N248" s="29"/>
      <c r="O248" s="29"/>
      <c r="P248" s="29"/>
    </row>
    <row r="249" spans="1:16" ht="13.5" x14ac:dyDescent="0.25">
      <c r="A249" s="12" t="s">
        <v>41</v>
      </c>
      <c r="B249" s="15">
        <f t="shared" si="6"/>
        <v>5545</v>
      </c>
      <c r="C249" s="12" t="s">
        <v>6</v>
      </c>
      <c r="D249" s="96">
        <v>5967</v>
      </c>
      <c r="E249" s="102">
        <v>0.23499999999999999</v>
      </c>
      <c r="F249" s="102">
        <v>0.22500000000000001</v>
      </c>
      <c r="G249" s="102">
        <v>0.22500000000000001</v>
      </c>
      <c r="H249" s="102">
        <v>0.22500000000000001</v>
      </c>
      <c r="I249" s="102">
        <v>0.215</v>
      </c>
      <c r="J249" s="102">
        <v>0.215</v>
      </c>
      <c r="K249" s="29"/>
      <c r="L249" s="29"/>
      <c r="M249" s="29"/>
      <c r="N249" s="29"/>
      <c r="O249" s="29"/>
      <c r="P249" s="29"/>
    </row>
    <row r="250" spans="1:16" ht="13.5" x14ac:dyDescent="0.25">
      <c r="A250" s="12" t="s">
        <v>41</v>
      </c>
      <c r="B250" s="15">
        <f t="shared" si="6"/>
        <v>5968</v>
      </c>
      <c r="C250" s="12" t="s">
        <v>6</v>
      </c>
      <c r="D250" s="96">
        <v>6693</v>
      </c>
      <c r="E250" s="102">
        <v>0.245</v>
      </c>
      <c r="F250" s="102">
        <v>0.23499999999999999</v>
      </c>
      <c r="G250" s="102">
        <v>0.23499999999999999</v>
      </c>
      <c r="H250" s="102">
        <v>0.23499999999999999</v>
      </c>
      <c r="I250" s="102">
        <v>0.22500000000000001</v>
      </c>
      <c r="J250" s="102">
        <v>0.22500000000000001</v>
      </c>
      <c r="K250" s="29"/>
      <c r="L250" s="29"/>
      <c r="M250" s="29"/>
      <c r="N250" s="29"/>
      <c r="O250" s="29"/>
      <c r="P250" s="29"/>
    </row>
    <row r="251" spans="1:16" ht="13.5" x14ac:dyDescent="0.25">
      <c r="A251" s="12" t="s">
        <v>41</v>
      </c>
      <c r="B251" s="15">
        <f t="shared" ref="B251:B256" si="7">D250+1</f>
        <v>6694</v>
      </c>
      <c r="C251" s="12" t="s">
        <v>6</v>
      </c>
      <c r="D251" s="96">
        <v>7157</v>
      </c>
      <c r="E251" s="102">
        <v>0.255</v>
      </c>
      <c r="F251" s="102">
        <v>0.245</v>
      </c>
      <c r="G251" s="102">
        <v>0.245</v>
      </c>
      <c r="H251" s="102">
        <v>0.245</v>
      </c>
      <c r="I251" s="102">
        <v>0.23499999999999999</v>
      </c>
      <c r="J251" s="102">
        <v>0.23499999999999999</v>
      </c>
      <c r="K251" s="29"/>
      <c r="L251" s="29"/>
      <c r="M251" s="29"/>
      <c r="N251" s="29"/>
      <c r="O251" s="29"/>
      <c r="P251" s="29"/>
    </row>
    <row r="252" spans="1:16" ht="13.5" x14ac:dyDescent="0.25">
      <c r="A252" s="12" t="s">
        <v>41</v>
      </c>
      <c r="B252" s="15">
        <f t="shared" si="7"/>
        <v>7158</v>
      </c>
      <c r="C252" s="12" t="s">
        <v>6</v>
      </c>
      <c r="D252" s="96">
        <v>7731</v>
      </c>
      <c r="E252" s="102">
        <v>0.26500000000000001</v>
      </c>
      <c r="F252" s="102">
        <v>0.255</v>
      </c>
      <c r="G252" s="102">
        <v>0.255</v>
      </c>
      <c r="H252" s="102">
        <v>0.255</v>
      </c>
      <c r="I252" s="102">
        <v>0.255</v>
      </c>
      <c r="J252" s="102">
        <v>0.245</v>
      </c>
      <c r="K252" s="29"/>
      <c r="L252" s="29"/>
      <c r="M252" s="29"/>
      <c r="N252" s="29"/>
      <c r="O252" s="29"/>
      <c r="P252" s="29"/>
    </row>
    <row r="253" spans="1:16" ht="13.5" x14ac:dyDescent="0.25">
      <c r="A253" s="12" t="s">
        <v>41</v>
      </c>
      <c r="B253" s="15">
        <f t="shared" si="7"/>
        <v>7732</v>
      </c>
      <c r="C253" s="12" t="s">
        <v>6</v>
      </c>
      <c r="D253" s="96">
        <v>8407</v>
      </c>
      <c r="E253" s="102">
        <v>0.27500000000000002</v>
      </c>
      <c r="F253" s="102">
        <v>0.26500000000000001</v>
      </c>
      <c r="G253" s="102">
        <v>0.26500000000000001</v>
      </c>
      <c r="H253" s="102">
        <v>0.26500000000000001</v>
      </c>
      <c r="I253" s="102">
        <v>0.26500000000000001</v>
      </c>
      <c r="J253" s="102">
        <v>0.255</v>
      </c>
      <c r="K253" s="29"/>
      <c r="L253" s="29"/>
      <c r="M253" s="29"/>
      <c r="N253" s="29"/>
      <c r="O253" s="29"/>
      <c r="P253" s="29"/>
    </row>
    <row r="254" spans="1:16" ht="13.5" x14ac:dyDescent="0.25">
      <c r="A254" s="12" t="s">
        <v>41</v>
      </c>
      <c r="B254" s="15">
        <f t="shared" si="7"/>
        <v>8408</v>
      </c>
      <c r="C254" s="12" t="s">
        <v>6</v>
      </c>
      <c r="D254" s="96">
        <v>9183</v>
      </c>
      <c r="E254" s="102">
        <v>0.28499999999999998</v>
      </c>
      <c r="F254" s="102">
        <v>0.27500000000000002</v>
      </c>
      <c r="G254" s="103">
        <v>0.27500000000000002</v>
      </c>
      <c r="H254" s="103">
        <v>0.27500000000000002</v>
      </c>
      <c r="I254" s="103">
        <v>0.26500000000000001</v>
      </c>
      <c r="J254" s="103">
        <v>0.26500000000000001</v>
      </c>
      <c r="K254" s="29"/>
      <c r="L254" s="29"/>
      <c r="M254" s="29"/>
      <c r="N254" s="29"/>
      <c r="O254" s="29"/>
      <c r="P254" s="29"/>
    </row>
    <row r="255" spans="1:16" ht="13.5" x14ac:dyDescent="0.25">
      <c r="A255" s="12" t="s">
        <v>41</v>
      </c>
      <c r="B255" s="15">
        <f t="shared" si="7"/>
        <v>9184</v>
      </c>
      <c r="C255" s="12" t="s">
        <v>6</v>
      </c>
      <c r="D255" s="96">
        <v>9909</v>
      </c>
      <c r="E255" s="102">
        <v>0.29499999999999998</v>
      </c>
      <c r="F255" s="102">
        <v>0.28499999999999998</v>
      </c>
      <c r="G255" s="103">
        <v>0.28499999999999998</v>
      </c>
      <c r="H255" s="103">
        <v>0.28499999999999998</v>
      </c>
      <c r="I255" s="103">
        <v>0.28499999999999998</v>
      </c>
      <c r="J255" s="103">
        <v>0.27500000000000002</v>
      </c>
      <c r="K255" s="29"/>
      <c r="L255" s="29"/>
      <c r="M255" s="29"/>
      <c r="N255" s="29"/>
      <c r="O255" s="29"/>
      <c r="P255" s="29"/>
    </row>
    <row r="256" spans="1:16" ht="13.5" x14ac:dyDescent="0.25">
      <c r="A256" s="12" t="s">
        <v>41</v>
      </c>
      <c r="B256" s="15">
        <f t="shared" si="7"/>
        <v>9910</v>
      </c>
      <c r="C256" s="12" t="s">
        <v>6</v>
      </c>
      <c r="D256" s="96">
        <v>12398</v>
      </c>
      <c r="E256" s="102">
        <v>0.30499999999999999</v>
      </c>
      <c r="F256" s="102">
        <v>0.29499999999999998</v>
      </c>
      <c r="G256" s="103">
        <v>0.29499999999999998</v>
      </c>
      <c r="H256" s="103">
        <v>0.29499999999999998</v>
      </c>
      <c r="I256" s="103">
        <v>0.29499999999999998</v>
      </c>
      <c r="J256" s="103">
        <v>0.28499999999999998</v>
      </c>
      <c r="K256" s="29"/>
      <c r="L256" s="29"/>
      <c r="M256" s="29"/>
      <c r="N256" s="29"/>
      <c r="O256" s="29"/>
      <c r="P256" s="29"/>
    </row>
    <row r="257" spans="1:10" ht="13.5" x14ac:dyDescent="0.25">
      <c r="A257" s="25" t="s">
        <v>7</v>
      </c>
      <c r="B257" s="15">
        <f t="shared" si="6"/>
        <v>12399</v>
      </c>
      <c r="C257" s="25" t="s">
        <v>7</v>
      </c>
      <c r="D257" s="99">
        <v>12398</v>
      </c>
      <c r="E257" s="104">
        <v>0.315</v>
      </c>
      <c r="F257" s="104">
        <v>0.30499999999999999</v>
      </c>
      <c r="G257" s="105">
        <v>0.30499999999999999</v>
      </c>
      <c r="H257" s="105">
        <v>0.30499999999999999</v>
      </c>
      <c r="I257" s="105">
        <v>0.30499999999999999</v>
      </c>
      <c r="J257" s="105">
        <v>0.29499999999999998</v>
      </c>
    </row>
    <row r="258" spans="1:10" x14ac:dyDescent="0.2">
      <c r="A258" s="30"/>
      <c r="B258" s="31"/>
      <c r="C258" s="30"/>
      <c r="D258" s="31"/>
      <c r="E258" s="31"/>
      <c r="F258" s="31"/>
      <c r="G258" s="31"/>
    </row>
    <row r="259" spans="1:10" x14ac:dyDescent="0.2">
      <c r="A259" s="31"/>
      <c r="B259" s="31"/>
      <c r="C259" s="31"/>
      <c r="D259" s="31"/>
      <c r="E259" s="31"/>
      <c r="F259" s="31"/>
      <c r="G259" s="31"/>
    </row>
    <row r="260" spans="1:10" x14ac:dyDescent="0.2">
      <c r="A260" s="31"/>
      <c r="B260" s="32"/>
      <c r="C260" s="31"/>
      <c r="D260" s="32"/>
      <c r="E260" s="31"/>
      <c r="F260" s="31"/>
      <c r="G260" s="31"/>
    </row>
    <row r="261" spans="1:10" x14ac:dyDescent="0.2">
      <c r="A261" s="33"/>
      <c r="B261" s="34"/>
      <c r="C261" s="33"/>
      <c r="D261" s="34"/>
      <c r="E261" s="34"/>
      <c r="F261" s="34"/>
      <c r="G261" s="34"/>
    </row>
    <row r="262" spans="1:10" ht="15.75" x14ac:dyDescent="0.25">
      <c r="A262" s="31"/>
      <c r="B262" s="32"/>
      <c r="C262" s="31"/>
      <c r="D262" s="32"/>
      <c r="E262" s="31"/>
      <c r="F262" s="31"/>
      <c r="G262" s="35"/>
    </row>
    <row r="263" spans="1:10" x14ac:dyDescent="0.2">
      <c r="A263" s="31"/>
      <c r="B263" s="32"/>
      <c r="C263" s="31"/>
      <c r="D263" s="32"/>
      <c r="E263" s="31"/>
      <c r="F263" s="31"/>
      <c r="G263" s="31"/>
    </row>
    <row r="264" spans="1:10" ht="22.5" customHeight="1" x14ac:dyDescent="0.2">
      <c r="A264" s="36"/>
      <c r="B264" s="36"/>
      <c r="C264" s="36"/>
      <c r="D264" s="36"/>
      <c r="E264" s="37"/>
      <c r="F264" s="38"/>
      <c r="G264" s="37"/>
    </row>
    <row r="265" spans="1:10" x14ac:dyDescent="0.2">
      <c r="A265" s="36"/>
      <c r="B265" s="36"/>
      <c r="C265" s="36"/>
      <c r="D265" s="36"/>
      <c r="E265" s="38"/>
      <c r="F265" s="38"/>
      <c r="G265" s="38"/>
    </row>
    <row r="266" spans="1:10" ht="27.75" customHeight="1" x14ac:dyDescent="0.2">
      <c r="A266" s="36"/>
      <c r="B266" s="36"/>
      <c r="C266" s="36"/>
      <c r="D266" s="36"/>
      <c r="E266" s="38"/>
      <c r="F266" s="38"/>
      <c r="G266" s="38"/>
    </row>
    <row r="267" spans="1:10" x14ac:dyDescent="0.2">
      <c r="A267" s="31"/>
      <c r="B267" s="32"/>
      <c r="C267" s="31"/>
      <c r="D267" s="32"/>
      <c r="E267" s="31"/>
      <c r="F267" s="31"/>
      <c r="G267" s="31"/>
    </row>
    <row r="268" spans="1:10" ht="13.5" x14ac:dyDescent="0.25">
      <c r="A268" s="39"/>
      <c r="B268" s="40"/>
      <c r="C268" s="39"/>
      <c r="D268" s="40"/>
      <c r="E268" s="41"/>
      <c r="F268" s="41"/>
      <c r="G268" s="42"/>
    </row>
    <row r="269" spans="1:10" ht="13.5" x14ac:dyDescent="0.25">
      <c r="A269" s="39"/>
      <c r="B269" s="43"/>
      <c r="C269" s="39"/>
      <c r="D269" s="43"/>
      <c r="E269" s="41"/>
      <c r="F269" s="41"/>
      <c r="G269" s="42"/>
    </row>
    <row r="270" spans="1:10" ht="13.5" x14ac:dyDescent="0.25">
      <c r="A270" s="39"/>
      <c r="B270" s="43"/>
      <c r="C270" s="39"/>
      <c r="D270" s="43"/>
      <c r="E270" s="41"/>
      <c r="F270" s="41"/>
      <c r="G270" s="42"/>
    </row>
    <row r="271" spans="1:10" ht="13.5" x14ac:dyDescent="0.25">
      <c r="A271" s="39"/>
      <c r="B271" s="43"/>
      <c r="C271" s="39"/>
      <c r="D271" s="43"/>
      <c r="E271" s="41"/>
      <c r="F271" s="41"/>
      <c r="G271" s="42"/>
    </row>
    <row r="272" spans="1:10" ht="13.5" x14ac:dyDescent="0.25">
      <c r="A272" s="39"/>
      <c r="B272" s="43"/>
      <c r="C272" s="39"/>
      <c r="D272" s="43"/>
      <c r="E272" s="41"/>
      <c r="F272" s="41"/>
      <c r="G272" s="42"/>
    </row>
    <row r="273" spans="1:7" ht="13.5" x14ac:dyDescent="0.25">
      <c r="A273" s="39"/>
      <c r="B273" s="43"/>
      <c r="C273" s="39"/>
      <c r="D273" s="43"/>
      <c r="E273" s="41"/>
      <c r="F273" s="41"/>
      <c r="G273" s="42"/>
    </row>
    <row r="274" spans="1:7" ht="13.5" x14ac:dyDescent="0.25">
      <c r="A274" s="39"/>
      <c r="B274" s="43"/>
      <c r="C274" s="39"/>
      <c r="D274" s="43"/>
      <c r="E274" s="41"/>
      <c r="F274" s="41"/>
      <c r="G274" s="42"/>
    </row>
    <row r="275" spans="1:7" ht="13.5" x14ac:dyDescent="0.25">
      <c r="A275" s="39"/>
      <c r="B275" s="43"/>
      <c r="C275" s="39"/>
      <c r="D275" s="43"/>
      <c r="E275" s="41"/>
      <c r="F275" s="41"/>
      <c r="G275" s="42"/>
    </row>
    <row r="276" spans="1:7" ht="13.5" x14ac:dyDescent="0.25">
      <c r="A276" s="39"/>
      <c r="B276" s="43"/>
      <c r="C276" s="39"/>
      <c r="D276" s="43"/>
      <c r="E276" s="41"/>
      <c r="F276" s="41"/>
      <c r="G276" s="42"/>
    </row>
    <row r="277" spans="1:7" ht="13.5" x14ac:dyDescent="0.25">
      <c r="A277" s="39"/>
      <c r="B277" s="43"/>
      <c r="C277" s="39"/>
      <c r="D277" s="43"/>
      <c r="E277" s="41"/>
      <c r="F277" s="41"/>
      <c r="G277" s="42"/>
    </row>
    <row r="278" spans="1:7" ht="13.5" x14ac:dyDescent="0.25">
      <c r="A278" s="39"/>
      <c r="B278" s="43"/>
      <c r="C278" s="39"/>
      <c r="D278" s="43"/>
      <c r="E278" s="41"/>
      <c r="F278" s="41"/>
      <c r="G278" s="42"/>
    </row>
    <row r="279" spans="1:7" ht="13.5" x14ac:dyDescent="0.25">
      <c r="A279" s="39"/>
      <c r="B279" s="43"/>
      <c r="C279" s="39"/>
      <c r="D279" s="43"/>
      <c r="E279" s="41"/>
      <c r="F279" s="41"/>
      <c r="G279" s="42"/>
    </row>
    <row r="280" spans="1:7" ht="13.5" x14ac:dyDescent="0.25">
      <c r="A280" s="39"/>
      <c r="B280" s="43"/>
      <c r="C280" s="39"/>
      <c r="D280" s="43"/>
      <c r="E280" s="41"/>
      <c r="F280" s="41"/>
      <c r="G280" s="42"/>
    </row>
    <row r="281" spans="1:7" ht="13.5" x14ac:dyDescent="0.25">
      <c r="A281" s="39"/>
      <c r="B281" s="43"/>
      <c r="C281" s="39"/>
      <c r="D281" s="43"/>
      <c r="E281" s="41"/>
      <c r="F281" s="41"/>
      <c r="G281" s="42"/>
    </row>
    <row r="282" spans="1:7" ht="13.5" x14ac:dyDescent="0.25">
      <c r="A282" s="39"/>
      <c r="B282" s="43"/>
      <c r="C282" s="39"/>
      <c r="D282" s="43"/>
      <c r="E282" s="41"/>
      <c r="F282" s="41"/>
      <c r="G282" s="42"/>
    </row>
    <row r="283" spans="1:7" ht="13.5" x14ac:dyDescent="0.25">
      <c r="A283" s="39"/>
      <c r="B283" s="43"/>
      <c r="C283" s="39"/>
      <c r="D283" s="43"/>
      <c r="E283" s="41"/>
      <c r="F283" s="41"/>
      <c r="G283" s="42"/>
    </row>
    <row r="284" spans="1:7" ht="13.5" x14ac:dyDescent="0.25">
      <c r="A284" s="39"/>
      <c r="B284" s="43"/>
      <c r="C284" s="39"/>
      <c r="D284" s="43"/>
      <c r="E284" s="41"/>
      <c r="F284" s="41"/>
      <c r="G284" s="42"/>
    </row>
    <row r="285" spans="1:7" ht="13.5" x14ac:dyDescent="0.25">
      <c r="A285" s="39"/>
      <c r="B285" s="43"/>
      <c r="C285" s="39"/>
      <c r="D285" s="43"/>
      <c r="E285" s="41"/>
      <c r="F285" s="41"/>
      <c r="G285" s="42"/>
    </row>
    <row r="286" spans="1:7" ht="13.5" x14ac:dyDescent="0.25">
      <c r="A286" s="39"/>
      <c r="B286" s="43"/>
      <c r="C286" s="39"/>
      <c r="D286" s="43"/>
      <c r="E286" s="41"/>
      <c r="F286" s="41"/>
      <c r="G286" s="42"/>
    </row>
    <row r="287" spans="1:7" ht="13.5" x14ac:dyDescent="0.25">
      <c r="A287" s="39"/>
      <c r="B287" s="43"/>
      <c r="C287" s="39"/>
      <c r="D287" s="43"/>
      <c r="E287" s="41"/>
      <c r="F287" s="41"/>
      <c r="G287" s="42"/>
    </row>
    <row r="288" spans="1:7" ht="13.5" x14ac:dyDescent="0.25">
      <c r="A288" s="39"/>
      <c r="B288" s="43"/>
      <c r="C288" s="39"/>
      <c r="D288" s="43"/>
      <c r="E288" s="41"/>
      <c r="F288" s="41"/>
      <c r="G288" s="42"/>
    </row>
    <row r="289" spans="1:7" ht="13.5" x14ac:dyDescent="0.25">
      <c r="A289" s="39"/>
      <c r="B289" s="43"/>
      <c r="C289" s="39"/>
      <c r="D289" s="43"/>
      <c r="E289" s="41"/>
      <c r="F289" s="41"/>
      <c r="G289" s="42"/>
    </row>
    <row r="290" spans="1:7" ht="13.5" x14ac:dyDescent="0.25">
      <c r="A290" s="39"/>
      <c r="B290" s="43"/>
      <c r="C290" s="39"/>
      <c r="D290" s="43"/>
      <c r="E290" s="41"/>
      <c r="F290" s="41"/>
      <c r="G290" s="42"/>
    </row>
    <row r="291" spans="1:7" ht="13.5" x14ac:dyDescent="0.25">
      <c r="A291" s="39"/>
      <c r="B291" s="43"/>
      <c r="C291" s="39"/>
      <c r="D291" s="43"/>
      <c r="E291" s="41"/>
      <c r="F291" s="41"/>
      <c r="G291" s="42"/>
    </row>
    <row r="292" spans="1:7" ht="13.5" x14ac:dyDescent="0.25">
      <c r="A292" s="39"/>
      <c r="B292" s="43"/>
      <c r="C292" s="39"/>
      <c r="D292" s="43"/>
      <c r="E292" s="41"/>
      <c r="F292" s="41"/>
      <c r="G292" s="42"/>
    </row>
    <row r="293" spans="1:7" ht="13.5" x14ac:dyDescent="0.25">
      <c r="A293" s="39"/>
      <c r="B293" s="43"/>
      <c r="C293" s="39"/>
      <c r="D293" s="43"/>
      <c r="E293" s="41"/>
      <c r="F293" s="41"/>
      <c r="G293" s="42"/>
    </row>
    <row r="294" spans="1:7" ht="13.5" x14ac:dyDescent="0.25">
      <c r="A294" s="39"/>
      <c r="B294" s="43"/>
      <c r="C294" s="39"/>
      <c r="D294" s="43"/>
      <c r="E294" s="41"/>
      <c r="F294" s="41"/>
      <c r="G294" s="42"/>
    </row>
    <row r="295" spans="1:7" ht="13.5" x14ac:dyDescent="0.25">
      <c r="A295" s="39"/>
      <c r="B295" s="43"/>
      <c r="C295" s="39"/>
      <c r="D295" s="43"/>
      <c r="E295" s="41"/>
      <c r="F295" s="41"/>
      <c r="G295" s="42"/>
    </row>
    <row r="296" spans="1:7" ht="13.5" x14ac:dyDescent="0.25">
      <c r="A296" s="26"/>
      <c r="B296" s="15"/>
      <c r="C296" s="26"/>
      <c r="D296" s="15"/>
      <c r="E296" s="41"/>
      <c r="F296" s="41"/>
      <c r="G296" s="21"/>
    </row>
    <row r="297" spans="1:7" ht="13.5" x14ac:dyDescent="0.25">
      <c r="A297" s="26"/>
      <c r="B297" s="15"/>
      <c r="C297" s="26"/>
      <c r="D297" s="15"/>
      <c r="E297" s="41"/>
      <c r="F297" s="41"/>
      <c r="G297" s="21"/>
    </row>
    <row r="298" spans="1:7" ht="13.5" x14ac:dyDescent="0.25">
      <c r="A298" s="26"/>
      <c r="B298" s="15"/>
      <c r="C298" s="26"/>
      <c r="D298" s="15"/>
      <c r="E298" s="41"/>
      <c r="F298" s="41"/>
      <c r="G298" s="21"/>
    </row>
    <row r="299" spans="1:7" ht="13.5" x14ac:dyDescent="0.25">
      <c r="A299" s="26"/>
      <c r="B299" s="15"/>
      <c r="C299" s="26"/>
      <c r="D299" s="15"/>
      <c r="E299" s="41"/>
      <c r="F299" s="41"/>
      <c r="G299" s="21"/>
    </row>
    <row r="300" spans="1:7" ht="13.5" x14ac:dyDescent="0.25">
      <c r="A300" s="26"/>
      <c r="B300" s="15"/>
      <c r="C300" s="26"/>
      <c r="D300" s="15"/>
      <c r="E300" s="41"/>
      <c r="F300" s="41"/>
      <c r="G300" s="21"/>
    </row>
    <row r="301" spans="1:7" ht="13.5" x14ac:dyDescent="0.25">
      <c r="A301" s="26"/>
      <c r="B301" s="15"/>
      <c r="C301" s="26"/>
      <c r="D301" s="15"/>
      <c r="E301" s="41"/>
      <c r="F301" s="41"/>
      <c r="G301" s="21"/>
    </row>
    <row r="302" spans="1:7" x14ac:dyDescent="0.2">
      <c r="A302" s="44"/>
      <c r="B302" s="44"/>
      <c r="C302" s="44"/>
      <c r="D302" s="44"/>
      <c r="E302" s="44"/>
      <c r="F302" s="44"/>
      <c r="G302" s="44"/>
    </row>
    <row r="303" spans="1:7" x14ac:dyDescent="0.2">
      <c r="A303" s="171"/>
      <c r="B303" s="171"/>
      <c r="C303" s="171"/>
      <c r="D303" s="172"/>
      <c r="E303" s="172"/>
      <c r="F303" s="172"/>
      <c r="G303" s="172"/>
    </row>
    <row r="304" spans="1:7" x14ac:dyDescent="0.2">
      <c r="A304" s="172"/>
      <c r="B304" s="172"/>
      <c r="C304" s="172"/>
      <c r="D304" s="172"/>
      <c r="E304" s="172"/>
      <c r="F304" s="172"/>
      <c r="G304" s="172"/>
    </row>
    <row r="305" spans="1:7" x14ac:dyDescent="0.2">
      <c r="A305" s="44"/>
      <c r="B305" s="44"/>
      <c r="C305" s="44"/>
      <c r="D305" s="44"/>
      <c r="E305" s="44"/>
      <c r="F305" s="44"/>
      <c r="G305" s="44"/>
    </row>
    <row r="306" spans="1:7" x14ac:dyDescent="0.2">
      <c r="A306" s="33"/>
      <c r="B306" s="34"/>
      <c r="C306" s="33"/>
      <c r="D306" s="34"/>
      <c r="E306" s="34"/>
      <c r="F306" s="34"/>
      <c r="G306" s="34"/>
    </row>
    <row r="307" spans="1:7" x14ac:dyDescent="0.2">
      <c r="A307" s="45"/>
      <c r="B307" s="34"/>
      <c r="C307" s="45"/>
      <c r="D307" s="34"/>
      <c r="E307" s="34"/>
      <c r="F307" s="34"/>
      <c r="G307" s="34"/>
    </row>
    <row r="308" spans="1:7" x14ac:dyDescent="0.2">
      <c r="A308" s="173"/>
      <c r="B308" s="173"/>
      <c r="C308" s="173"/>
      <c r="D308" s="173"/>
      <c r="E308" s="173"/>
      <c r="F308" s="173"/>
      <c r="G308" s="173"/>
    </row>
    <row r="309" spans="1:7" x14ac:dyDescent="0.2">
      <c r="A309" s="44"/>
      <c r="B309" s="46"/>
      <c r="C309" s="44"/>
      <c r="D309" s="46"/>
      <c r="E309" s="44"/>
      <c r="F309" s="44"/>
      <c r="G309" s="44"/>
    </row>
    <row r="310" spans="1:7" x14ac:dyDescent="0.2">
      <c r="A310" s="168"/>
      <c r="B310" s="168"/>
      <c r="C310" s="168"/>
      <c r="D310" s="168"/>
      <c r="E310" s="170"/>
      <c r="F310" s="169"/>
      <c r="G310" s="170"/>
    </row>
    <row r="311" spans="1:7" ht="23.25" customHeight="1" x14ac:dyDescent="0.2">
      <c r="A311" s="168"/>
      <c r="B311" s="168"/>
      <c r="C311" s="168"/>
      <c r="D311" s="168"/>
      <c r="E311" s="169"/>
      <c r="F311" s="169"/>
      <c r="G311" s="169"/>
    </row>
    <row r="312" spans="1:7" ht="18" customHeight="1" x14ac:dyDescent="0.2">
      <c r="A312" s="168"/>
      <c r="B312" s="168"/>
      <c r="C312" s="168"/>
      <c r="D312" s="168"/>
      <c r="E312" s="169"/>
      <c r="F312" s="169"/>
      <c r="G312" s="169"/>
    </row>
    <row r="313" spans="1:7" x14ac:dyDescent="0.2">
      <c r="A313" s="44"/>
      <c r="B313" s="46"/>
      <c r="C313" s="44"/>
      <c r="D313" s="46"/>
      <c r="E313" s="44"/>
      <c r="F313" s="44"/>
      <c r="G313" s="44"/>
    </row>
    <row r="314" spans="1:7" ht="13.5" x14ac:dyDescent="0.25">
      <c r="A314" s="26"/>
      <c r="B314" s="15"/>
      <c r="C314" s="26"/>
      <c r="D314" s="15"/>
      <c r="E314" s="21"/>
      <c r="F314" s="21"/>
      <c r="G314" s="21"/>
    </row>
    <row r="315" spans="1:7" ht="13.5" x14ac:dyDescent="0.25">
      <c r="A315" s="26"/>
      <c r="B315" s="15"/>
      <c r="C315" s="26"/>
      <c r="D315" s="15"/>
      <c r="E315" s="21"/>
      <c r="F315" s="21"/>
      <c r="G315" s="21"/>
    </row>
    <row r="316" spans="1:7" ht="13.5" x14ac:dyDescent="0.25">
      <c r="A316" s="26"/>
      <c r="B316" s="15"/>
      <c r="C316" s="26"/>
      <c r="D316" s="15"/>
      <c r="E316" s="21"/>
      <c r="F316" s="21"/>
      <c r="G316" s="21"/>
    </row>
    <row r="317" spans="1:7" ht="13.5" x14ac:dyDescent="0.25">
      <c r="A317" s="26"/>
      <c r="B317" s="15"/>
      <c r="C317" s="26"/>
      <c r="D317" s="15"/>
      <c r="E317" s="21"/>
      <c r="F317" s="21"/>
      <c r="G317" s="21"/>
    </row>
    <row r="318" spans="1:7" ht="13.5" x14ac:dyDescent="0.25">
      <c r="A318" s="26"/>
      <c r="B318" s="15"/>
      <c r="C318" s="26"/>
      <c r="D318" s="15"/>
      <c r="E318" s="21"/>
      <c r="F318" s="21"/>
      <c r="G318" s="21"/>
    </row>
    <row r="319" spans="1:7" ht="13.5" x14ac:dyDescent="0.25">
      <c r="A319" s="26"/>
      <c r="B319" s="15"/>
      <c r="C319" s="26"/>
      <c r="D319" s="15"/>
      <c r="E319" s="21"/>
      <c r="F319" s="21"/>
      <c r="G319" s="21"/>
    </row>
    <row r="320" spans="1:7" ht="13.5" x14ac:dyDescent="0.25">
      <c r="A320" s="26"/>
      <c r="B320" s="15"/>
      <c r="C320" s="26"/>
      <c r="D320" s="15"/>
      <c r="E320" s="21"/>
      <c r="F320" s="21"/>
      <c r="G320" s="21"/>
    </row>
    <row r="321" spans="1:7" ht="13.5" x14ac:dyDescent="0.25">
      <c r="A321" s="26"/>
      <c r="B321" s="15"/>
      <c r="C321" s="26"/>
      <c r="D321" s="15"/>
      <c r="E321" s="21"/>
      <c r="F321" s="21"/>
      <c r="G321" s="21"/>
    </row>
    <row r="322" spans="1:7" ht="13.5" x14ac:dyDescent="0.25">
      <c r="A322" s="26"/>
      <c r="B322" s="15"/>
      <c r="C322" s="26"/>
      <c r="D322" s="15"/>
      <c r="E322" s="21"/>
      <c r="F322" s="21"/>
      <c r="G322" s="21"/>
    </row>
    <row r="323" spans="1:7" ht="13.5" x14ac:dyDescent="0.25">
      <c r="A323" s="26"/>
      <c r="B323" s="15"/>
      <c r="C323" s="26"/>
      <c r="D323" s="15"/>
      <c r="E323" s="21"/>
      <c r="F323" s="21"/>
      <c r="G323" s="21"/>
    </row>
    <row r="324" spans="1:7" ht="13.5" x14ac:dyDescent="0.25">
      <c r="A324" s="26"/>
      <c r="B324" s="15"/>
      <c r="C324" s="26"/>
      <c r="D324" s="15"/>
      <c r="E324" s="21"/>
      <c r="F324" s="21"/>
      <c r="G324" s="21"/>
    </row>
    <row r="325" spans="1:7" ht="13.5" x14ac:dyDescent="0.25">
      <c r="A325" s="26"/>
      <c r="B325" s="15"/>
      <c r="C325" s="26"/>
      <c r="D325" s="15"/>
      <c r="E325" s="21"/>
      <c r="F325" s="21"/>
      <c r="G325" s="21"/>
    </row>
    <row r="326" spans="1:7" ht="13.5" x14ac:dyDescent="0.25">
      <c r="A326" s="26"/>
      <c r="B326" s="15"/>
      <c r="C326" s="26"/>
      <c r="D326" s="15"/>
      <c r="E326" s="21"/>
      <c r="F326" s="21"/>
      <c r="G326" s="21"/>
    </row>
    <row r="327" spans="1:7" ht="13.5" x14ac:dyDescent="0.25">
      <c r="A327" s="26"/>
      <c r="B327" s="15"/>
      <c r="C327" s="26"/>
      <c r="D327" s="15"/>
      <c r="E327" s="21"/>
      <c r="F327" s="21"/>
      <c r="G327" s="21"/>
    </row>
    <row r="328" spans="1:7" ht="13.5" x14ac:dyDescent="0.25">
      <c r="A328" s="26"/>
      <c r="B328" s="15"/>
      <c r="C328" s="26"/>
      <c r="D328" s="15"/>
      <c r="E328" s="21"/>
      <c r="F328" s="21"/>
      <c r="G328" s="21"/>
    </row>
    <row r="329" spans="1:7" ht="13.5" x14ac:dyDescent="0.25">
      <c r="A329" s="26"/>
      <c r="B329" s="15"/>
      <c r="C329" s="26"/>
      <c r="D329" s="15"/>
      <c r="E329" s="21"/>
      <c r="F329" s="21"/>
      <c r="G329" s="21"/>
    </row>
    <row r="330" spans="1:7" ht="13.5" x14ac:dyDescent="0.25">
      <c r="A330" s="26"/>
      <c r="B330" s="15"/>
      <c r="C330" s="26"/>
      <c r="D330" s="15"/>
      <c r="E330" s="21"/>
      <c r="F330" s="21"/>
      <c r="G330" s="21"/>
    </row>
    <row r="331" spans="1:7" ht="13.5" x14ac:dyDescent="0.25">
      <c r="A331" s="26"/>
      <c r="B331" s="15"/>
      <c r="C331" s="26"/>
      <c r="D331" s="15"/>
      <c r="E331" s="21"/>
      <c r="F331" s="21"/>
      <c r="G331" s="21"/>
    </row>
    <row r="332" spans="1:7" ht="13.5" x14ac:dyDescent="0.25">
      <c r="A332" s="26"/>
      <c r="B332" s="15"/>
      <c r="C332" s="26"/>
      <c r="D332" s="15"/>
      <c r="E332" s="21"/>
      <c r="F332" s="21"/>
      <c r="G332" s="21"/>
    </row>
    <row r="333" spans="1:7" ht="13.5" x14ac:dyDescent="0.25">
      <c r="A333" s="47"/>
      <c r="B333" s="48"/>
      <c r="C333" s="47"/>
      <c r="D333" s="48"/>
      <c r="E333" s="22"/>
      <c r="F333" s="22"/>
      <c r="G333" s="22"/>
    </row>
    <row r="334" spans="1:7" x14ac:dyDescent="0.2">
      <c r="A334" s="44"/>
      <c r="B334" s="44"/>
      <c r="C334" s="44"/>
      <c r="D334" s="44"/>
      <c r="E334" s="44"/>
      <c r="F334" s="44"/>
      <c r="G334" s="44"/>
    </row>
    <row r="335" spans="1:7" x14ac:dyDescent="0.2">
      <c r="A335" s="44"/>
      <c r="B335" s="44"/>
      <c r="C335" s="44"/>
      <c r="D335" s="44"/>
      <c r="E335" s="44"/>
      <c r="F335" s="44"/>
      <c r="G335" s="44"/>
    </row>
    <row r="336" spans="1:7" x14ac:dyDescent="0.2">
      <c r="A336" s="33"/>
      <c r="B336" s="34"/>
      <c r="C336" s="33"/>
      <c r="D336" s="34"/>
      <c r="E336" s="34"/>
      <c r="F336" s="34"/>
      <c r="G336" s="34"/>
    </row>
    <row r="337" spans="1:7" x14ac:dyDescent="0.2">
      <c r="A337" s="45"/>
      <c r="B337" s="34"/>
      <c r="C337" s="45"/>
      <c r="D337" s="34"/>
      <c r="E337" s="34"/>
      <c r="F337" s="34"/>
      <c r="G337" s="34"/>
    </row>
    <row r="338" spans="1:7" ht="15.75" x14ac:dyDescent="0.25">
      <c r="A338" s="44"/>
      <c r="B338" s="46"/>
      <c r="C338" s="44"/>
      <c r="D338" s="46"/>
      <c r="E338" s="44"/>
      <c r="F338" s="44"/>
      <c r="G338" s="35"/>
    </row>
    <row r="339" spans="1:7" x14ac:dyDescent="0.2">
      <c r="A339" s="44"/>
      <c r="B339" s="46"/>
      <c r="C339" s="44"/>
      <c r="D339" s="46"/>
      <c r="E339" s="44"/>
      <c r="F339" s="44"/>
      <c r="G339" s="44"/>
    </row>
    <row r="340" spans="1:7" x14ac:dyDescent="0.2">
      <c r="A340" s="168"/>
      <c r="B340" s="168"/>
      <c r="C340" s="168"/>
      <c r="D340" s="169"/>
      <c r="E340" s="170"/>
      <c r="F340" s="169"/>
      <c r="G340" s="170"/>
    </row>
    <row r="341" spans="1:7" ht="22.5" customHeight="1" x14ac:dyDescent="0.2">
      <c r="A341" s="168"/>
      <c r="B341" s="168"/>
      <c r="C341" s="168"/>
      <c r="D341" s="169"/>
      <c r="E341" s="169"/>
      <c r="F341" s="169"/>
      <c r="G341" s="169"/>
    </row>
    <row r="342" spans="1:7" ht="19.5" customHeight="1" x14ac:dyDescent="0.2">
      <c r="A342" s="168"/>
      <c r="B342" s="168"/>
      <c r="C342" s="168"/>
      <c r="D342" s="169"/>
      <c r="E342" s="169"/>
      <c r="F342" s="169"/>
      <c r="G342" s="169"/>
    </row>
    <row r="343" spans="1:7" x14ac:dyDescent="0.2">
      <c r="A343" s="44"/>
      <c r="B343" s="46"/>
      <c r="C343" s="44"/>
      <c r="D343" s="46"/>
      <c r="E343" s="63"/>
      <c r="F343" s="63"/>
      <c r="G343" s="63"/>
    </row>
    <row r="344" spans="1:7" ht="13.5" x14ac:dyDescent="0.25">
      <c r="A344" s="26"/>
      <c r="B344" s="15"/>
      <c r="C344" s="26"/>
      <c r="D344" s="15"/>
      <c r="E344" s="21"/>
      <c r="F344" s="21"/>
      <c r="G344" s="21"/>
    </row>
    <row r="345" spans="1:7" ht="13.5" x14ac:dyDescent="0.25">
      <c r="A345" s="26"/>
      <c r="B345" s="15"/>
      <c r="C345" s="26"/>
      <c r="D345" s="15"/>
      <c r="E345" s="21"/>
      <c r="F345" s="21"/>
      <c r="G345" s="21"/>
    </row>
    <row r="346" spans="1:7" ht="13.5" x14ac:dyDescent="0.25">
      <c r="A346" s="26"/>
      <c r="B346" s="15"/>
      <c r="C346" s="26"/>
      <c r="D346" s="15"/>
      <c r="E346" s="21"/>
      <c r="F346" s="21"/>
      <c r="G346" s="21"/>
    </row>
    <row r="347" spans="1:7" ht="13.5" x14ac:dyDescent="0.25">
      <c r="A347" s="26"/>
      <c r="B347" s="15"/>
      <c r="C347" s="26"/>
      <c r="D347" s="15"/>
      <c r="E347" s="21"/>
      <c r="F347" s="21"/>
      <c r="G347" s="21"/>
    </row>
    <row r="348" spans="1:7" ht="13.5" x14ac:dyDescent="0.25">
      <c r="A348" s="26"/>
      <c r="B348" s="15"/>
      <c r="C348" s="26"/>
      <c r="D348" s="15"/>
      <c r="E348" s="21"/>
      <c r="F348" s="21"/>
      <c r="G348" s="21"/>
    </row>
    <row r="349" spans="1:7" ht="13.5" x14ac:dyDescent="0.25">
      <c r="A349" s="26"/>
      <c r="B349" s="15"/>
      <c r="C349" s="26"/>
      <c r="D349" s="15"/>
      <c r="E349" s="21"/>
      <c r="F349" s="21"/>
      <c r="G349" s="21"/>
    </row>
    <row r="350" spans="1:7" ht="13.5" x14ac:dyDescent="0.25">
      <c r="A350" s="26"/>
      <c r="B350" s="15"/>
      <c r="C350" s="26"/>
      <c r="D350" s="15"/>
      <c r="E350" s="21"/>
      <c r="F350" s="21"/>
      <c r="G350" s="21"/>
    </row>
    <row r="351" spans="1:7" ht="13.5" x14ac:dyDescent="0.25">
      <c r="A351" s="26"/>
      <c r="B351" s="15"/>
      <c r="C351" s="26"/>
      <c r="D351" s="15"/>
      <c r="E351" s="21"/>
      <c r="F351" s="21"/>
      <c r="G351" s="21"/>
    </row>
    <row r="352" spans="1:7" ht="13.5" x14ac:dyDescent="0.25">
      <c r="A352" s="26"/>
      <c r="B352" s="15"/>
      <c r="C352" s="26"/>
      <c r="D352" s="15"/>
      <c r="E352" s="21"/>
      <c r="F352" s="21"/>
      <c r="G352" s="21"/>
    </row>
    <row r="353" spans="1:7" ht="13.5" x14ac:dyDescent="0.25">
      <c r="A353" s="26"/>
      <c r="B353" s="15"/>
      <c r="C353" s="26"/>
      <c r="D353" s="15"/>
      <c r="E353" s="21"/>
      <c r="F353" s="21"/>
      <c r="G353" s="21"/>
    </row>
    <row r="354" spans="1:7" ht="13.5" x14ac:dyDescent="0.25">
      <c r="A354" s="26"/>
      <c r="B354" s="15"/>
      <c r="C354" s="26"/>
      <c r="D354" s="15"/>
      <c r="E354" s="21"/>
      <c r="F354" s="21"/>
      <c r="G354" s="21"/>
    </row>
    <row r="355" spans="1:7" ht="13.5" x14ac:dyDescent="0.25">
      <c r="A355" s="26"/>
      <c r="B355" s="15"/>
      <c r="C355" s="26"/>
      <c r="D355" s="15"/>
      <c r="E355" s="21"/>
      <c r="F355" s="21"/>
      <c r="G355" s="21"/>
    </row>
    <row r="356" spans="1:7" ht="13.5" x14ac:dyDescent="0.25">
      <c r="A356" s="26"/>
      <c r="B356" s="15"/>
      <c r="C356" s="26"/>
      <c r="D356" s="15"/>
      <c r="E356" s="21"/>
      <c r="F356" s="21"/>
      <c r="G356" s="21"/>
    </row>
    <row r="357" spans="1:7" ht="13.5" x14ac:dyDescent="0.25">
      <c r="A357" s="26"/>
      <c r="B357" s="15"/>
      <c r="C357" s="26"/>
      <c r="D357" s="15"/>
      <c r="E357" s="21"/>
      <c r="F357" s="21"/>
      <c r="G357" s="21"/>
    </row>
    <row r="358" spans="1:7" ht="13.5" x14ac:dyDescent="0.25">
      <c r="A358" s="26"/>
      <c r="B358" s="15"/>
      <c r="C358" s="26"/>
      <c r="D358" s="15"/>
      <c r="E358" s="21"/>
      <c r="F358" s="21"/>
      <c r="G358" s="21"/>
    </row>
    <row r="359" spans="1:7" ht="13.5" x14ac:dyDescent="0.25">
      <c r="A359" s="26"/>
      <c r="B359" s="15"/>
      <c r="C359" s="26"/>
      <c r="D359" s="15"/>
      <c r="E359" s="21"/>
      <c r="F359" s="21"/>
      <c r="G359" s="21"/>
    </row>
    <row r="360" spans="1:7" ht="13.5" x14ac:dyDescent="0.25">
      <c r="A360" s="26"/>
      <c r="B360" s="15"/>
      <c r="C360" s="26"/>
      <c r="D360" s="15"/>
      <c r="E360" s="21"/>
      <c r="F360" s="21"/>
      <c r="G360" s="21"/>
    </row>
    <row r="361" spans="1:7" ht="13.5" x14ac:dyDescent="0.25">
      <c r="A361" s="26"/>
      <c r="B361" s="15"/>
      <c r="C361" s="26"/>
      <c r="D361" s="15"/>
      <c r="E361" s="21"/>
      <c r="F361" s="21"/>
      <c r="G361" s="21"/>
    </row>
    <row r="362" spans="1:7" ht="13.5" x14ac:dyDescent="0.25">
      <c r="A362" s="26"/>
      <c r="B362" s="15"/>
      <c r="C362" s="26"/>
      <c r="D362" s="15"/>
      <c r="E362" s="21"/>
      <c r="F362" s="21"/>
      <c r="G362" s="21"/>
    </row>
    <row r="363" spans="1:7" ht="13.5" x14ac:dyDescent="0.25">
      <c r="A363" s="47"/>
      <c r="B363" s="13"/>
      <c r="C363" s="47"/>
      <c r="D363" s="13"/>
      <c r="E363" s="22"/>
      <c r="F363" s="22"/>
      <c r="G363" s="22"/>
    </row>
    <row r="364" spans="1:7" x14ac:dyDescent="0.2">
      <c r="A364" s="44"/>
      <c r="B364" s="44"/>
      <c r="C364" s="44"/>
      <c r="D364" s="44"/>
      <c r="E364" s="44"/>
      <c r="F364" s="44"/>
      <c r="G364" s="44"/>
    </row>
    <row r="365" spans="1:7" x14ac:dyDescent="0.2">
      <c r="A365" s="44"/>
      <c r="B365" s="44"/>
      <c r="C365" s="44"/>
      <c r="D365" s="44"/>
      <c r="E365" s="44"/>
      <c r="F365" s="44"/>
      <c r="G365" s="44"/>
    </row>
    <row r="366" spans="1:7" x14ac:dyDescent="0.2">
      <c r="A366" s="44"/>
      <c r="B366" s="44"/>
      <c r="C366" s="44"/>
      <c r="D366" s="44"/>
      <c r="E366" s="44"/>
      <c r="F366" s="44"/>
      <c r="G366" s="44"/>
    </row>
    <row r="367" spans="1:7" x14ac:dyDescent="0.2">
      <c r="A367" s="44"/>
      <c r="B367" s="44"/>
      <c r="C367" s="44"/>
      <c r="D367" s="44"/>
      <c r="E367" s="44"/>
      <c r="F367" s="44"/>
      <c r="G367" s="44"/>
    </row>
    <row r="368" spans="1:7" x14ac:dyDescent="0.2">
      <c r="A368" s="44"/>
      <c r="B368" s="44"/>
      <c r="C368" s="44"/>
      <c r="D368" s="44"/>
      <c r="E368" s="44"/>
      <c r="F368" s="44"/>
      <c r="G368" s="44"/>
    </row>
    <row r="369" spans="1:7" x14ac:dyDescent="0.2">
      <c r="A369" s="44"/>
      <c r="B369" s="44"/>
      <c r="C369" s="44"/>
      <c r="D369" s="44"/>
      <c r="E369" s="44"/>
      <c r="F369" s="44"/>
      <c r="G369" s="44"/>
    </row>
    <row r="370" spans="1:7" x14ac:dyDescent="0.2">
      <c r="A370" s="44"/>
      <c r="B370" s="44"/>
      <c r="C370" s="44"/>
      <c r="D370" s="44"/>
      <c r="E370" s="44"/>
      <c r="F370" s="44"/>
      <c r="G370" s="44"/>
    </row>
  </sheetData>
  <sheetProtection sheet="1"/>
  <mergeCells count="20">
    <mergeCell ref="C1:J1"/>
    <mergeCell ref="C98:D99"/>
    <mergeCell ref="C142:D143"/>
    <mergeCell ref="C188:D189"/>
    <mergeCell ref="C227:D228"/>
    <mergeCell ref="A8:D9"/>
    <mergeCell ref="A47:J47"/>
    <mergeCell ref="A54:D55"/>
    <mergeCell ref="A91:J91"/>
    <mergeCell ref="A135:J135"/>
    <mergeCell ref="A181:J181"/>
    <mergeCell ref="A220:J220"/>
    <mergeCell ref="A340:D342"/>
    <mergeCell ref="E340:F342"/>
    <mergeCell ref="G340:G342"/>
    <mergeCell ref="A303:G304"/>
    <mergeCell ref="A308:G308"/>
    <mergeCell ref="A310:D312"/>
    <mergeCell ref="E310:F312"/>
    <mergeCell ref="G310:G312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Recibo</vt:lpstr>
      <vt:lpstr>Tabelas Continente 2010</vt:lpstr>
      <vt:lpstr>Recibo!Área_de_Impressão</vt:lpstr>
    </vt:vector>
  </TitlesOfParts>
  <Company>KPMG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Proiete</dc:creator>
  <cp:lastModifiedBy>Maria Proiete</cp:lastModifiedBy>
  <cp:lastPrinted>2008-02-03T18:21:45Z</cp:lastPrinted>
  <dcterms:created xsi:type="dcterms:W3CDTF">2008-01-27T15:38:04Z</dcterms:created>
  <dcterms:modified xsi:type="dcterms:W3CDTF">2010-09-27T08:38:26Z</dcterms:modified>
</cp:coreProperties>
</file>