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Google Drive\# Metropolia UAS\Software Business Start-Up\Assignment - Basics of business in your company\"/>
    </mc:Choice>
  </mc:AlternateContent>
  <bookViews>
    <workbookView xWindow="0" yWindow="0" windowWidth="23040" windowHeight="9048" xr2:uid="{CD465364-8AF7-4A6C-8A71-E3DCD79E7784}"/>
  </bookViews>
  <sheets>
    <sheet name="Chash flow" sheetId="1" r:id="rId1"/>
    <sheet name="Expected sales" sheetId="7" r:id="rId2"/>
    <sheet name="Chart of accounts" sheetId="2" r:id="rId3"/>
    <sheet name="Balance sheet" sheetId="4" r:id="rId4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D14" i="1"/>
  <c r="E14" i="1"/>
  <c r="B14" i="1"/>
  <c r="B16" i="1" s="1"/>
  <c r="B9" i="1"/>
  <c r="C9" i="1"/>
  <c r="D9" i="1"/>
  <c r="E9" i="1"/>
  <c r="B11" i="1"/>
  <c r="B8" i="1"/>
  <c r="C8" i="1"/>
  <c r="D8" i="1"/>
  <c r="E8" i="1"/>
  <c r="N3" i="7"/>
  <c r="N8" i="7" s="1"/>
  <c r="N9" i="7" s="1"/>
  <c r="N10" i="7" s="1"/>
  <c r="C8" i="7"/>
  <c r="D8" i="7"/>
  <c r="D9" i="7" s="1"/>
  <c r="D10" i="7" s="1"/>
  <c r="E8" i="7"/>
  <c r="E9" i="7" s="1"/>
  <c r="E10" i="7" s="1"/>
  <c r="F8" i="7"/>
  <c r="G8" i="7"/>
  <c r="G9" i="7" s="1"/>
  <c r="G10" i="7" s="1"/>
  <c r="H8" i="7"/>
  <c r="H9" i="7" s="1"/>
  <c r="H10" i="7" s="1"/>
  <c r="I8" i="7"/>
  <c r="I9" i="7" s="1"/>
  <c r="I10" i="7" s="1"/>
  <c r="J8" i="7"/>
  <c r="J9" i="7" s="1"/>
  <c r="J10" i="7" s="1"/>
  <c r="K8" i="7"/>
  <c r="L8" i="7"/>
  <c r="L9" i="7" s="1"/>
  <c r="L10" i="7" s="1"/>
  <c r="M8" i="7"/>
  <c r="M9" i="7" s="1"/>
  <c r="M10" i="7" s="1"/>
  <c r="C9" i="7"/>
  <c r="C10" i="7" s="1"/>
  <c r="F9" i="7"/>
  <c r="F10" i="7" s="1"/>
  <c r="K9" i="7"/>
  <c r="K10" i="7" s="1"/>
  <c r="C13" i="7"/>
  <c r="C16" i="7" s="1"/>
  <c r="D13" i="7"/>
  <c r="D16" i="7" s="1"/>
  <c r="E13" i="7"/>
  <c r="E16" i="7" s="1"/>
  <c r="F13" i="7"/>
  <c r="F15" i="7" s="1"/>
  <c r="G13" i="7"/>
  <c r="G16" i="7" s="1"/>
  <c r="H13" i="7"/>
  <c r="H16" i="7" s="1"/>
  <c r="I13" i="7"/>
  <c r="I16" i="7" s="1"/>
  <c r="J13" i="7"/>
  <c r="J15" i="7" s="1"/>
  <c r="K13" i="7"/>
  <c r="K16" i="7" s="1"/>
  <c r="L13" i="7"/>
  <c r="L16" i="7" s="1"/>
  <c r="M13" i="7"/>
  <c r="M16" i="7" s="1"/>
  <c r="B13" i="7"/>
  <c r="B15" i="7" s="1"/>
  <c r="D10" i="4"/>
  <c r="B5" i="4"/>
  <c r="B11" i="4" s="1"/>
  <c r="B20" i="4" s="1"/>
  <c r="D14" i="4"/>
  <c r="B15" i="4"/>
  <c r="C31" i="1"/>
  <c r="E31" i="1"/>
  <c r="D31" i="1"/>
  <c r="B31" i="1"/>
  <c r="C36" i="1"/>
  <c r="D36" i="1"/>
  <c r="E36" i="1"/>
  <c r="B36" i="1"/>
  <c r="C16" i="1"/>
  <c r="D16" i="1"/>
  <c r="E16" i="1"/>
  <c r="C11" i="1"/>
  <c r="D11" i="1"/>
  <c r="E11" i="1"/>
  <c r="B24" i="4" l="1"/>
  <c r="M15" i="7"/>
  <c r="I15" i="7"/>
  <c r="E15" i="7"/>
  <c r="L15" i="7"/>
  <c r="H15" i="7"/>
  <c r="D15" i="7"/>
  <c r="D17" i="7" s="1"/>
  <c r="D18" i="7" s="1"/>
  <c r="F16" i="7"/>
  <c r="K15" i="7"/>
  <c r="K17" i="7" s="1"/>
  <c r="K18" i="7" s="1"/>
  <c r="G15" i="7"/>
  <c r="G17" i="7" s="1"/>
  <c r="G18" i="7" s="1"/>
  <c r="C15" i="7"/>
  <c r="J16" i="7"/>
  <c r="J17" i="7" s="1"/>
  <c r="J18" i="7" s="1"/>
  <c r="B16" i="7"/>
  <c r="M17" i="7"/>
  <c r="M18" i="7" s="1"/>
  <c r="I17" i="7"/>
  <c r="I18" i="7" s="1"/>
  <c r="E17" i="7"/>
  <c r="E18" i="7" s="1"/>
  <c r="C17" i="7"/>
  <c r="C18" i="7" s="1"/>
  <c r="L17" i="7"/>
  <c r="L18" i="7" s="1"/>
  <c r="H17" i="7"/>
  <c r="H18" i="7" s="1"/>
  <c r="F17" i="7"/>
  <c r="F18" i="7" s="1"/>
  <c r="N13" i="7"/>
  <c r="N15" i="7" s="1"/>
  <c r="B17" i="7"/>
  <c r="D16" i="4"/>
  <c r="B39" i="1"/>
  <c r="C5" i="1" s="1"/>
  <c r="C39" i="1" s="1"/>
  <c r="N16" i="7" l="1"/>
  <c r="D5" i="1"/>
  <c r="D39" i="1" s="1"/>
  <c r="E5" i="1" s="1"/>
  <c r="E39" i="1" s="1"/>
  <c r="N17" i="7" l="1"/>
  <c r="N18" i="7" s="1"/>
  <c r="D18" i="4" l="1"/>
  <c r="B25" i="4" s="1"/>
  <c r="D20" i="4" l="1"/>
  <c r="B8" i="7"/>
  <c r="B9" i="7" l="1"/>
  <c r="B10" i="7" s="1"/>
  <c r="B18" i="7" s="1"/>
</calcChain>
</file>

<file path=xl/sharedStrings.xml><?xml version="1.0" encoding="utf-8"?>
<sst xmlns="http://schemas.openxmlformats.org/spreadsheetml/2006/main" count="185" uniqueCount="140">
  <si>
    <t>Opening balance</t>
  </si>
  <si>
    <t>Income</t>
  </si>
  <si>
    <t>Total income</t>
  </si>
  <si>
    <t>Cost of Sales</t>
  </si>
  <si>
    <t>Total Cost of Sales</t>
  </si>
  <si>
    <t>Expenses</t>
  </si>
  <si>
    <t>Equipment</t>
  </si>
  <si>
    <t>Bank Charges</t>
  </si>
  <si>
    <t>Electricity &amp; Water</t>
  </si>
  <si>
    <t>Insurance</t>
  </si>
  <si>
    <t>Rent</t>
  </si>
  <si>
    <t>Salaries &amp; Wages</t>
  </si>
  <si>
    <t>Telephone &amp; Internet</t>
  </si>
  <si>
    <t>IT operations</t>
  </si>
  <si>
    <t>Additional costs</t>
  </si>
  <si>
    <t>Delivery costs</t>
  </si>
  <si>
    <t>Private deliveries</t>
  </si>
  <si>
    <t>Commission on private deliveries</t>
  </si>
  <si>
    <t>Premium delivery costs</t>
  </si>
  <si>
    <t>Cash Flow</t>
  </si>
  <si>
    <t>Number</t>
  </si>
  <si>
    <t>Description</t>
  </si>
  <si>
    <t>Account Type</t>
  </si>
  <si>
    <t>Financial Statement</t>
  </si>
  <si>
    <t>Asset</t>
  </si>
  <si>
    <t>Cash (main checking account)</t>
  </si>
  <si>
    <t>Cash (payroll account)</t>
  </si>
  <si>
    <t>Petty Cash</t>
  </si>
  <si>
    <t>Inventory</t>
  </si>
  <si>
    <t>Prepaid Expenses</t>
  </si>
  <si>
    <t>Other Assets</t>
  </si>
  <si>
    <t>Accounts Payable</t>
  </si>
  <si>
    <t>Accrued Liabilities</t>
  </si>
  <si>
    <t>Taxes Payable</t>
  </si>
  <si>
    <t>Wages Payable</t>
  </si>
  <si>
    <t>Notes Payable</t>
  </si>
  <si>
    <t>Revenue</t>
  </si>
  <si>
    <t>Sales returns and allowances</t>
  </si>
  <si>
    <t>Cost of Goods Sold</t>
  </si>
  <si>
    <t>Advertising Expense</t>
  </si>
  <si>
    <t>Bank Fees</t>
  </si>
  <si>
    <t>Depreciation Expense</t>
  </si>
  <si>
    <t>Payroll Tax Expense</t>
  </si>
  <si>
    <t>Rent Expense</t>
  </si>
  <si>
    <t>Supplies Expense</t>
  </si>
  <si>
    <t>Utilities Expense</t>
  </si>
  <si>
    <t>Wages Expense</t>
  </si>
  <si>
    <t>Other Expenses</t>
  </si>
  <si>
    <t>Income Statement</t>
  </si>
  <si>
    <t>Balance Sheet</t>
  </si>
  <si>
    <t>1-001</t>
  </si>
  <si>
    <t>1-010</t>
  </si>
  <si>
    <t>1-020</t>
  </si>
  <si>
    <t>1-030</t>
  </si>
  <si>
    <t>1-040</t>
  </si>
  <si>
    <t>1-050</t>
  </si>
  <si>
    <t>Expense</t>
  </si>
  <si>
    <t>Liability</t>
  </si>
  <si>
    <t>2-001</t>
  </si>
  <si>
    <t>2-010</t>
  </si>
  <si>
    <t>2-020</t>
  </si>
  <si>
    <t>2-030</t>
  </si>
  <si>
    <t>2-040</t>
  </si>
  <si>
    <t>3-010</t>
  </si>
  <si>
    <t>3-020</t>
  </si>
  <si>
    <t>Other</t>
  </si>
  <si>
    <t>4-001</t>
  </si>
  <si>
    <t>4-010</t>
  </si>
  <si>
    <t>4-020</t>
  </si>
  <si>
    <t>4-030</t>
  </si>
  <si>
    <t>4-040</t>
  </si>
  <si>
    <t>4-050</t>
  </si>
  <si>
    <t>4-060</t>
  </si>
  <si>
    <t>4-070</t>
  </si>
  <si>
    <t>4-080</t>
  </si>
  <si>
    <t>5-001</t>
  </si>
  <si>
    <t>ASSETS</t>
  </si>
  <si>
    <t>€</t>
  </si>
  <si>
    <t>LIABILITIES</t>
  </si>
  <si>
    <t>Current Assets:</t>
  </si>
  <si>
    <t>Current Liabilities:</t>
  </si>
  <si>
    <t>  Accounts Payable</t>
  </si>
  <si>
    <t>  Wages Payable</t>
  </si>
  <si>
    <t>  Net Cash</t>
  </si>
  <si>
    <t>  Office Rent</t>
  </si>
  <si>
    <t>  Inventory</t>
  </si>
  <si>
    <t>  Utilities</t>
  </si>
  <si>
    <t>Total Current Assets</t>
  </si>
  <si>
    <t>Fixed Assets:</t>
  </si>
  <si>
    <t>Total Current Liabilities</t>
  </si>
  <si>
    <t>TOTAL LIABILITIES</t>
  </si>
  <si>
    <t>TOTAL ASSETS</t>
  </si>
  <si>
    <t>LIABILITIES AND EQUITY</t>
  </si>
  <si>
    <t>Financing</t>
  </si>
  <si>
    <t>Loan</t>
  </si>
  <si>
    <t>Total financing</t>
  </si>
  <si>
    <t>Total expenses</t>
  </si>
  <si>
    <t>Loan repayment</t>
  </si>
  <si>
    <t>Balance sheet for Sept 2018</t>
  </si>
  <si>
    <t>OWNERS EQUITY</t>
  </si>
  <si>
    <t>EVALUATION</t>
  </si>
  <si>
    <t>Acid-Test Ration</t>
  </si>
  <si>
    <t xml:space="preserve">  Loan</t>
  </si>
  <si>
    <t xml:space="preserve">  Accounts receivable</t>
  </si>
  <si>
    <t xml:space="preserve">  IT Operations</t>
  </si>
  <si>
    <t>    Cash in Bank</t>
  </si>
  <si>
    <t>    Petty Cash</t>
  </si>
  <si>
    <t xml:space="preserve">    Loan</t>
  </si>
  <si>
    <t>Total fixed assets</t>
  </si>
  <si>
    <t>Total long-term liabilities</t>
  </si>
  <si>
    <t>Long-term liabilities</t>
  </si>
  <si>
    <t xml:space="preserve">  Equipment</t>
  </si>
  <si>
    <t>Debt/Equity Ration</t>
  </si>
  <si>
    <t>This result indicates that we have been heavily taking on debt and thus have a high risk</t>
  </si>
  <si>
    <t>This ratio indicates that we have sufficient short-term assets to cover our immediate liabilities</t>
  </si>
  <si>
    <t>Brand marketing</t>
  </si>
  <si>
    <t>Orders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</si>
  <si>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</si>
  <si>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</si>
  <si>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</si>
  <si>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</si>
  <si>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</si>
  <si>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</si>
  <si>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</si>
  <si>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</si>
  <si>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</si>
  <si>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</si>
  <si>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</si>
  <si>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</si>
  <si>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</si>
  <si>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 xml:space="preserve">  percentage</t>
  </si>
  <si>
    <t xml:space="preserve">  count</t>
  </si>
  <si>
    <t xml:space="preserve">  cost</t>
  </si>
  <si>
    <t xml:space="preserve">  revenue</t>
  </si>
  <si>
    <t>Premium deliveries</t>
  </si>
  <si>
    <t xml:space="preserve">  pay</t>
  </si>
  <si>
    <t xml:space="preserve">  comission</t>
  </si>
  <si>
    <t>Comission %</t>
  </si>
  <si>
    <t>Total revenue</t>
  </si>
  <si>
    <t>Commission on premium 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</si>
</sst>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40B]"/>
    <numFmt numFmtId="169" formatCode="#,##0.00\ [$€-40B];\-#,##0.00\ [$€-40B]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 val="double"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17" fontId="4" fillId="2" borderId="0" xfId="0" applyNumberFormat="1" applyFont="1" applyFill="1" applyAlignment="1">
      <alignment horizontal="center" vertical="center"/>
    </xf>
    <xf numFmtId="0" fontId="2" fillId="3" borderId="0" xfId="0" applyFont="1" applyFill="1"/>
    <xf numFmtId="0" fontId="2" fillId="2" borderId="0" xfId="0" applyFont="1" applyFill="1"/>
    <xf numFmtId="0" fontId="3" fillId="0" borderId="0" xfId="0" applyFont="1"/>
    <xf numFmtId="0" fontId="2" fillId="5" borderId="0" xfId="0" applyFont="1" applyFill="1"/>
    <xf numFmtId="164" fontId="2" fillId="2" borderId="0" xfId="0" applyNumberFormat="1" applyFont="1" applyFill="1"/>
    <xf numFmtId="164" fontId="0" fillId="0" borderId="0" xfId="0" applyNumberFormat="1"/>
    <xf numFmtId="164" fontId="2" fillId="3" borderId="0" xfId="0" applyNumberFormat="1" applyFont="1" applyFill="1"/>
    <xf numFmtId="164" fontId="2" fillId="5" borderId="0" xfId="0" applyNumberFormat="1" applyFont="1" applyFill="1"/>
    <xf numFmtId="169" fontId="0" fillId="0" borderId="0" xfId="0" applyNumberFormat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0" fillId="0" borderId="0" xfId="0" applyBorder="1"/>
    <xf numFmtId="164" fontId="0" fillId="0" borderId="0" xfId="0" applyNumberFormat="1" applyBorder="1"/>
    <xf numFmtId="164" fontId="5" fillId="0" borderId="0" xfId="0" applyNumberFormat="1" applyFont="1" applyBorder="1"/>
    <xf numFmtId="164" fontId="5" fillId="0" borderId="0" xfId="0" applyNumberFormat="1" applyFont="1"/>
    <xf numFmtId="0" fontId="0" fillId="0" borderId="0" xfId="0" applyFont="1"/>
    <xf numFmtId="164" fontId="6" fillId="0" borderId="0" xfId="0" applyNumberFormat="1" applyFont="1" applyBorder="1"/>
    <xf numFmtId="164" fontId="6" fillId="0" borderId="0" xfId="0" applyNumberFormat="1" applyFont="1"/>
    <xf numFmtId="0" fontId="2" fillId="6" borderId="0" xfId="0" applyFont="1" applyFill="1"/>
    <xf numFmtId="164" fontId="2" fillId="6" borderId="0" xfId="0" applyNumberFormat="1" applyFont="1" applyFill="1"/>
    <xf numFmtId="164" fontId="7" fillId="0" borderId="0" xfId="0" applyNumberFormat="1" applyFont="1" applyBorder="1"/>
    <xf numFmtId="164" fontId="0" fillId="0" borderId="0" xfId="0" applyNumberFormat="1" applyFont="1" applyBorder="1"/>
    <xf numFmtId="4" fontId="3" fillId="0" borderId="0" xfId="0" applyNumberFormat="1" applyFont="1"/>
    <xf numFmtId="4" fontId="3" fillId="0" borderId="0" xfId="1" applyNumberFormat="1" applyFont="1" applyBorder="1"/>
    <xf numFmtId="164" fontId="0" fillId="0" borderId="0" xfId="0" applyNumberFormat="1" applyFont="1"/>
    <xf numFmtId="0" fontId="3" fillId="0" borderId="0" xfId="0" applyFont="1" applyAlignment="1">
      <alignment horizontal="center"/>
    </xf>
    <xf numFmtId="3" fontId="0" fillId="0" borderId="0" xfId="0" applyNumberFormat="1"/>
    <xf numFmtId="9" fontId="0" fillId="0" borderId="0" xfId="0" applyNumberFormat="1"/>
    <xf numFmtId="0" fontId="2" fillId="4" borderId="0" xfId="0" applyFont="1" applyFill="1"/>
    <xf numFmtId="164" fontId="8" fillId="4" borderId="0" xfId="0" applyNumberFormat="1" applyFont="1" applyFill="1"/>
    <xf numFmtId="3" fontId="9" fillId="4" borderId="0" xfId="0" applyNumberFormat="1" applyFont="1" applyFill="1"/>
    <xf numFmtId="164" fontId="2" fillId="4" borderId="0" xfId="0" applyNumberFormat="1" applyFont="1" applyFill="1"/>
    <xf numFmtId="9" fontId="2" fillId="4" borderId="0" xfId="0" applyNumberFormat="1" applyFont="1" applyFill="1"/>
    <xf numFmtId="3" fontId="2" fillId="4" borderId="0" xfId="0" applyNumberFormat="1" applyFont="1" applyFill="1"/>
  </cellXfs>
  <cellStyles count="2">
    <cellStyle name="Normal" xfId="0" builtinId="0"/>
    <cellStyle name="Percent" xfId="1" builtinId="5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286B-AED9-4B1A-BFF0-5DF515F0A22A}">
  <dimension ref="A3:G39"/>
  <sheetViews>
    <sheetView tabSelected="1" topLeftCell="A4" workbookViewId="0">
      <selection activeCell="G47" sqref="G47"/>
    </sheetView>
  </sheetViews>
  <sheetFormatPr defaultRowHeight="14.4" x14ac:dyDescent="0.3"/>
  <cols>
    <col min="1" max="1" width="29.77734375" bestFit="1" customWidth="1"/>
    <col min="2" max="5" width="25.77734375" customWidth="1"/>
    <col min="6" max="7" width="10.44140625" bestFit="1" customWidth="1"/>
  </cols>
  <sheetData>
    <row r="3" spans="1:7" ht="30" customHeight="1" x14ac:dyDescent="0.3">
      <c r="B3" s="1">
        <v>42979</v>
      </c>
      <c r="C3" s="1">
        <v>43009</v>
      </c>
      <c r="D3" s="1">
        <v>43040</v>
      </c>
      <c r="E3" s="1">
        <v>43070</v>
      </c>
    </row>
    <row r="5" spans="1:7" x14ac:dyDescent="0.3">
      <c r="A5" s="3" t="s">
        <v>0</v>
      </c>
      <c r="B5" s="6">
        <v>0</v>
      </c>
      <c r="C5" s="6">
        <f>B39</f>
        <v>1250</v>
      </c>
      <c r="D5" s="6">
        <f t="shared" ref="D5:E5" si="0">C39</f>
        <v>4700</v>
      </c>
      <c r="E5" s="6">
        <f t="shared" si="0"/>
        <v>7100</v>
      </c>
    </row>
    <row r="6" spans="1:7" x14ac:dyDescent="0.3">
      <c r="B6" s="7"/>
      <c r="C6" s="7"/>
      <c r="D6" s="7"/>
      <c r="E6" s="7"/>
    </row>
    <row r="7" spans="1:7" x14ac:dyDescent="0.3">
      <c r="A7" s="4" t="s">
        <v>1</v>
      </c>
      <c r="B7" s="7"/>
      <c r="C7" s="7"/>
      <c r="D7" s="7"/>
      <c r="E7" s="7"/>
    </row>
    <row r="8" spans="1:7" x14ac:dyDescent="0.3">
      <c r="A8" t="s">
        <v>17</v>
      </c>
      <c r="B8" s="10">
        <f xml:space="preserve"> 'Expected sales'!J9</f>
        <v>24</v>
      </c>
      <c r="C8" s="10">
        <f xml:space="preserve"> 'Expected sales'!K9</f>
        <v>60</v>
      </c>
      <c r="D8" s="10">
        <f xml:space="preserve"> 'Expected sales'!L9</f>
        <v>144</v>
      </c>
      <c r="E8" s="10">
        <f xml:space="preserve"> 'Expected sales'!M9</f>
        <v>264</v>
      </c>
    </row>
    <row r="9" spans="1:7" x14ac:dyDescent="0.3">
      <c r="A9" t="s">
        <v>139</v>
      </c>
      <c r="B9" s="7">
        <f>'Expected sales'!J16</f>
        <v>36</v>
      </c>
      <c r="C9" s="7">
        <f>'Expected sales'!K16</f>
        <v>90</v>
      </c>
      <c r="D9" s="7">
        <f>'Expected sales'!L16</f>
        <v>216</v>
      </c>
      <c r="E9" s="7">
        <f>'Expected sales'!M16</f>
        <v>396</v>
      </c>
      <c r="F9" s="7"/>
      <c r="G9" s="7"/>
    </row>
    <row r="10" spans="1:7" x14ac:dyDescent="0.3">
      <c r="B10" s="7"/>
      <c r="C10" s="7"/>
      <c r="D10" s="7"/>
      <c r="E10" s="7"/>
    </row>
    <row r="11" spans="1:7" x14ac:dyDescent="0.3">
      <c r="A11" s="2" t="s">
        <v>2</v>
      </c>
      <c r="B11" s="8">
        <f>SUM(B8:B9)</f>
        <v>60</v>
      </c>
      <c r="C11" s="8">
        <f t="shared" ref="C11:E11" si="1">SUM(C8:C9)</f>
        <v>150</v>
      </c>
      <c r="D11" s="8">
        <f t="shared" si="1"/>
        <v>360</v>
      </c>
      <c r="E11" s="8">
        <f t="shared" si="1"/>
        <v>660</v>
      </c>
    </row>
    <row r="12" spans="1:7" x14ac:dyDescent="0.3">
      <c r="B12" s="7"/>
      <c r="C12" s="7"/>
      <c r="D12" s="7"/>
      <c r="E12" s="7"/>
    </row>
    <row r="13" spans="1:7" x14ac:dyDescent="0.3">
      <c r="A13" s="4" t="s">
        <v>3</v>
      </c>
      <c r="B13" s="7"/>
      <c r="C13" s="7"/>
      <c r="D13" s="7"/>
      <c r="E13" s="7"/>
    </row>
    <row r="14" spans="1:7" x14ac:dyDescent="0.3">
      <c r="A14" t="s">
        <v>18</v>
      </c>
      <c r="B14" s="7">
        <f>'Expected sales'!J15</f>
        <v>360</v>
      </c>
      <c r="C14" s="7">
        <f>'Expected sales'!K15</f>
        <v>900</v>
      </c>
      <c r="D14" s="7">
        <f>'Expected sales'!L15</f>
        <v>2160</v>
      </c>
      <c r="E14" s="7">
        <f>'Expected sales'!M15</f>
        <v>3960</v>
      </c>
    </row>
    <row r="15" spans="1:7" x14ac:dyDescent="0.3">
      <c r="B15" s="7"/>
      <c r="C15" s="7"/>
      <c r="D15" s="7"/>
      <c r="E15" s="7"/>
    </row>
    <row r="16" spans="1:7" x14ac:dyDescent="0.3">
      <c r="A16" s="5" t="s">
        <v>4</v>
      </c>
      <c r="B16" s="9">
        <f>SUM(B14:B14)</f>
        <v>360</v>
      </c>
      <c r="C16" s="9">
        <f>SUM(C14:C14)</f>
        <v>900</v>
      </c>
      <c r="D16" s="9">
        <f>SUM(D14:D14)</f>
        <v>2160</v>
      </c>
      <c r="E16" s="9">
        <f>SUM(E14:E14)</f>
        <v>3960</v>
      </c>
    </row>
    <row r="17" spans="1:5" x14ac:dyDescent="0.3">
      <c r="B17" s="7"/>
      <c r="C17" s="7"/>
      <c r="D17" s="7"/>
      <c r="E17" s="7"/>
    </row>
    <row r="18" spans="1:5" x14ac:dyDescent="0.3">
      <c r="A18" s="4" t="s">
        <v>5</v>
      </c>
      <c r="B18" s="7"/>
      <c r="C18" s="7"/>
      <c r="D18" s="7"/>
      <c r="E18" s="7"/>
    </row>
    <row r="19" spans="1:5" x14ac:dyDescent="0.3">
      <c r="A19" t="s">
        <v>6</v>
      </c>
      <c r="B19" s="7">
        <v>3000</v>
      </c>
      <c r="C19" s="7">
        <v>1000</v>
      </c>
      <c r="D19" s="7">
        <v>0</v>
      </c>
      <c r="E19" s="7">
        <v>0</v>
      </c>
    </row>
    <row r="20" spans="1:5" x14ac:dyDescent="0.3">
      <c r="A20" t="s">
        <v>7</v>
      </c>
      <c r="B20" s="7">
        <v>0</v>
      </c>
      <c r="C20" s="7">
        <v>0</v>
      </c>
      <c r="D20" s="7">
        <v>0</v>
      </c>
      <c r="E20" s="7">
        <v>0</v>
      </c>
    </row>
    <row r="21" spans="1:5" x14ac:dyDescent="0.3">
      <c r="A21" t="s">
        <v>8</v>
      </c>
      <c r="B21" s="7">
        <v>0</v>
      </c>
      <c r="C21" s="7">
        <v>0</v>
      </c>
      <c r="D21" s="7">
        <v>0</v>
      </c>
      <c r="E21" s="7">
        <v>0</v>
      </c>
    </row>
    <row r="22" spans="1:5" x14ac:dyDescent="0.3">
      <c r="A22" t="s">
        <v>9</v>
      </c>
      <c r="B22" s="7">
        <v>0</v>
      </c>
      <c r="C22" s="7">
        <v>0</v>
      </c>
      <c r="D22" s="7">
        <v>0</v>
      </c>
      <c r="E22" s="7">
        <v>0</v>
      </c>
    </row>
    <row r="23" spans="1:5" x14ac:dyDescent="0.3">
      <c r="A23" t="s">
        <v>10</v>
      </c>
      <c r="B23" s="7">
        <v>0</v>
      </c>
      <c r="C23" s="7">
        <v>0</v>
      </c>
      <c r="D23" s="7">
        <v>0</v>
      </c>
      <c r="E23" s="7">
        <v>0</v>
      </c>
    </row>
    <row r="24" spans="1:5" x14ac:dyDescent="0.3">
      <c r="A24" t="s">
        <v>11</v>
      </c>
      <c r="B24" s="7">
        <v>12800</v>
      </c>
      <c r="C24" s="7">
        <v>12800</v>
      </c>
      <c r="D24" s="7">
        <v>12800</v>
      </c>
      <c r="E24" s="7">
        <v>12800</v>
      </c>
    </row>
    <row r="25" spans="1:5" x14ac:dyDescent="0.3">
      <c r="A25" t="s">
        <v>12</v>
      </c>
      <c r="B25" s="7">
        <v>0</v>
      </c>
      <c r="C25" s="7">
        <v>0</v>
      </c>
      <c r="D25" s="7">
        <v>0</v>
      </c>
      <c r="E25" s="7">
        <v>0</v>
      </c>
    </row>
    <row r="26" spans="1:5" x14ac:dyDescent="0.3">
      <c r="A26" t="s">
        <v>115</v>
      </c>
      <c r="B26" s="7">
        <v>2000</v>
      </c>
      <c r="C26" s="7">
        <v>2000</v>
      </c>
      <c r="D26" s="7">
        <v>3000</v>
      </c>
      <c r="E26" s="7">
        <v>4500</v>
      </c>
    </row>
    <row r="27" spans="1:5" x14ac:dyDescent="0.3">
      <c r="A27" t="s">
        <v>13</v>
      </c>
      <c r="B27" s="7">
        <v>0</v>
      </c>
      <c r="C27" s="7">
        <v>0</v>
      </c>
      <c r="D27" s="7">
        <v>0</v>
      </c>
      <c r="E27" s="7">
        <v>0</v>
      </c>
    </row>
    <row r="28" spans="1:5" x14ac:dyDescent="0.3">
      <c r="A28" t="s">
        <v>14</v>
      </c>
      <c r="B28" s="7">
        <v>650</v>
      </c>
      <c r="C28" s="7">
        <v>0</v>
      </c>
      <c r="D28" s="7">
        <v>0</v>
      </c>
      <c r="E28" s="7">
        <v>0</v>
      </c>
    </row>
    <row r="29" spans="1:5" x14ac:dyDescent="0.3">
      <c r="A29" t="s">
        <v>97</v>
      </c>
      <c r="B29" s="7">
        <v>0</v>
      </c>
      <c r="C29" s="7">
        <v>0</v>
      </c>
      <c r="D29" s="7">
        <v>0</v>
      </c>
      <c r="E29" s="7">
        <v>0</v>
      </c>
    </row>
    <row r="30" spans="1:5" x14ac:dyDescent="0.3">
      <c r="B30" s="7"/>
      <c r="C30" s="7"/>
      <c r="D30" s="7"/>
      <c r="E30" s="7"/>
    </row>
    <row r="31" spans="1:5" x14ac:dyDescent="0.3">
      <c r="A31" s="5" t="s">
        <v>96</v>
      </c>
      <c r="B31" s="9">
        <f>SUM(B19:B29)</f>
        <v>18450</v>
      </c>
      <c r="C31" s="9">
        <f>SUM(C19:C29)</f>
        <v>15800</v>
      </c>
      <c r="D31" s="9">
        <f>SUM(D19:D29)</f>
        <v>15800</v>
      </c>
      <c r="E31" s="9">
        <f>SUM(E19:E29)</f>
        <v>17300</v>
      </c>
    </row>
    <row r="32" spans="1:5" x14ac:dyDescent="0.3">
      <c r="B32" s="7"/>
      <c r="C32" s="7"/>
      <c r="D32" s="7"/>
      <c r="E32" s="7"/>
    </row>
    <row r="33" spans="1:5" x14ac:dyDescent="0.3">
      <c r="A33" s="4" t="s">
        <v>93</v>
      </c>
      <c r="B33" s="7"/>
      <c r="C33" s="7"/>
      <c r="D33" s="7"/>
      <c r="E33" s="7"/>
    </row>
    <row r="34" spans="1:5" x14ac:dyDescent="0.3">
      <c r="A34" t="s">
        <v>94</v>
      </c>
      <c r="B34" s="7">
        <v>20000</v>
      </c>
      <c r="C34" s="7">
        <v>20000</v>
      </c>
      <c r="D34" s="7">
        <v>20000</v>
      </c>
      <c r="E34" s="7">
        <v>20000</v>
      </c>
    </row>
    <row r="35" spans="1:5" x14ac:dyDescent="0.3">
      <c r="B35" s="7"/>
      <c r="C35" s="7"/>
      <c r="D35" s="7"/>
      <c r="E35" s="7"/>
    </row>
    <row r="36" spans="1:5" x14ac:dyDescent="0.3">
      <c r="A36" s="20" t="s">
        <v>95</v>
      </c>
      <c r="B36" s="21">
        <f>SUM(B34:B35)</f>
        <v>20000</v>
      </c>
      <c r="C36" s="21">
        <f t="shared" ref="C36:E36" si="2">SUM(C34:C35)</f>
        <v>20000</v>
      </c>
      <c r="D36" s="21">
        <f t="shared" si="2"/>
        <v>20000</v>
      </c>
      <c r="E36" s="21">
        <f t="shared" si="2"/>
        <v>20000</v>
      </c>
    </row>
    <row r="37" spans="1:5" x14ac:dyDescent="0.3">
      <c r="B37" s="7"/>
      <c r="C37" s="7"/>
      <c r="D37" s="7"/>
      <c r="E37" s="7"/>
    </row>
    <row r="38" spans="1:5" x14ac:dyDescent="0.3">
      <c r="B38" s="7"/>
      <c r="C38" s="7"/>
      <c r="D38" s="7"/>
      <c r="E38" s="7"/>
    </row>
    <row r="39" spans="1:5" x14ac:dyDescent="0.3">
      <c r="A39" s="3" t="s">
        <v>19</v>
      </c>
      <c r="B39" s="6">
        <f>B5+B11-B16-B31+B36</f>
        <v>1250</v>
      </c>
      <c r="C39" s="6">
        <f>C5+C11-C16-C31+C36</f>
        <v>4700</v>
      </c>
      <c r="D39" s="6">
        <f>D5+D11-D16-D31+D36</f>
        <v>7100</v>
      </c>
      <c r="E39" s="6">
        <f>E5+E11-E16-E31+E36</f>
        <v>6500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B8BC-0805-4EB3-A3BE-A83B31E41107}">
  <dimension ref="A1:N19"/>
  <sheetViews>
    <sheetView workbookViewId="0">
      <pane xSplit="1" topLeftCell="B1" activePane="topRight" state="frozen"/>
      <selection pane="topRight" activeCell="C16" sqref="C16"/>
    </sheetView>
  </sheetViews>
  <sheetFormatPr defaultRowHeight="14.4" x14ac:dyDescent="0.3"/>
  <cols>
    <col min="1" max="1" width="22.21875" bestFit="1" customWidth="1"/>
    <col min="2" max="13" width="11.44140625" bestFit="1" customWidth="1"/>
    <col min="14" max="14" width="13.6640625" bestFit="1" customWidth="1"/>
  </cols>
  <sheetData>
    <row r="1" spans="1:14" x14ac:dyDescent="0.3">
      <c r="B1" s="27">
        <v>2017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4" x14ac:dyDescent="0.3">
      <c r="B2" s="4" t="s">
        <v>117</v>
      </c>
      <c r="C2" s="4" t="s">
        <v>118</v>
      </c>
      <c r="D2" s="4" t="s">
        <v>119</v>
      </c>
      <c r="E2" s="4" t="s">
        <v>120</v>
      </c>
      <c r="F2" s="4" t="s">
        <v>121</v>
      </c>
      <c r="G2" s="4" t="s">
        <v>122</v>
      </c>
      <c r="H2" s="4" t="s">
        <v>123</v>
      </c>
      <c r="I2" s="4" t="s">
        <v>124</v>
      </c>
      <c r="J2" s="4" t="s">
        <v>125</v>
      </c>
      <c r="K2" s="4" t="s">
        <v>126</v>
      </c>
      <c r="L2" s="4" t="s">
        <v>127</v>
      </c>
      <c r="M2" s="4" t="s">
        <v>128</v>
      </c>
      <c r="N2" s="30" t="s">
        <v>129</v>
      </c>
    </row>
    <row r="3" spans="1:14" x14ac:dyDescent="0.3">
      <c r="A3" s="4" t="s">
        <v>116</v>
      </c>
      <c r="B3" s="28">
        <v>0</v>
      </c>
      <c r="C3" s="28">
        <v>0</v>
      </c>
      <c r="D3" s="28">
        <v>0</v>
      </c>
      <c r="E3" s="28">
        <v>0</v>
      </c>
      <c r="F3" s="28">
        <v>0</v>
      </c>
      <c r="G3" s="28">
        <v>0</v>
      </c>
      <c r="H3" s="28">
        <v>0</v>
      </c>
      <c r="I3" s="28">
        <v>0</v>
      </c>
      <c r="J3" s="28">
        <v>100</v>
      </c>
      <c r="K3" s="28">
        <v>250</v>
      </c>
      <c r="L3" s="28">
        <v>600</v>
      </c>
      <c r="M3" s="28">
        <v>1100</v>
      </c>
      <c r="N3" s="32">
        <f>SUM(B3:M3)</f>
        <v>2050</v>
      </c>
    </row>
    <row r="4" spans="1:14" x14ac:dyDescent="0.3">
      <c r="A4" s="4" t="s">
        <v>15</v>
      </c>
      <c r="B4" s="7">
        <v>2</v>
      </c>
      <c r="C4" s="7">
        <v>2</v>
      </c>
      <c r="D4" s="7">
        <v>2</v>
      </c>
      <c r="E4" s="7">
        <v>2</v>
      </c>
      <c r="F4" s="7">
        <v>2</v>
      </c>
      <c r="G4" s="7">
        <v>2</v>
      </c>
      <c r="H4" s="7">
        <v>2</v>
      </c>
      <c r="I4" s="7">
        <v>2</v>
      </c>
      <c r="J4" s="7">
        <v>2</v>
      </c>
      <c r="K4" s="7">
        <v>2</v>
      </c>
      <c r="L4" s="7">
        <v>2</v>
      </c>
      <c r="M4" s="7">
        <v>2</v>
      </c>
      <c r="N4" s="33">
        <v>2</v>
      </c>
    </row>
    <row r="5" spans="1:14" x14ac:dyDescent="0.3">
      <c r="A5" s="4" t="s">
        <v>137</v>
      </c>
      <c r="B5" s="29">
        <v>0.3</v>
      </c>
      <c r="C5" s="29">
        <v>0.3</v>
      </c>
      <c r="D5" s="29">
        <v>0.3</v>
      </c>
      <c r="E5" s="29">
        <v>0.3</v>
      </c>
      <c r="F5" s="29">
        <v>0.3</v>
      </c>
      <c r="G5" s="29">
        <v>0.3</v>
      </c>
      <c r="H5" s="29">
        <v>0.3</v>
      </c>
      <c r="I5" s="29">
        <v>0.3</v>
      </c>
      <c r="J5" s="29">
        <v>0.3</v>
      </c>
      <c r="K5" s="29">
        <v>0.3</v>
      </c>
      <c r="L5" s="29">
        <v>0.3</v>
      </c>
      <c r="M5" s="29">
        <v>0.3</v>
      </c>
      <c r="N5" s="34">
        <v>0.3</v>
      </c>
    </row>
    <row r="6" spans="1:14" x14ac:dyDescent="0.3">
      <c r="A6" s="4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33"/>
    </row>
    <row r="7" spans="1:14" x14ac:dyDescent="0.3">
      <c r="A7" s="17" t="s">
        <v>130</v>
      </c>
      <c r="B7" s="29">
        <v>0.4</v>
      </c>
      <c r="C7" s="29">
        <v>0.4</v>
      </c>
      <c r="D7" s="29">
        <v>0.4</v>
      </c>
      <c r="E7" s="29">
        <v>0.4</v>
      </c>
      <c r="F7" s="29">
        <v>0.4</v>
      </c>
      <c r="G7" s="29">
        <v>0.4</v>
      </c>
      <c r="H7" s="29">
        <v>0.4</v>
      </c>
      <c r="I7" s="29">
        <v>0.4</v>
      </c>
      <c r="J7" s="29">
        <v>0.4</v>
      </c>
      <c r="K7" s="29">
        <v>0.4</v>
      </c>
      <c r="L7" s="29">
        <v>0.4</v>
      </c>
      <c r="M7" s="29">
        <v>0.4</v>
      </c>
      <c r="N7" s="34">
        <v>0.4</v>
      </c>
    </row>
    <row r="8" spans="1:14" x14ac:dyDescent="0.3">
      <c r="A8" s="17" t="s">
        <v>131</v>
      </c>
      <c r="B8" s="28">
        <f>B3*B7</f>
        <v>0</v>
      </c>
      <c r="C8" s="28">
        <f t="shared" ref="C8:N8" si="0">C3*C7</f>
        <v>0</v>
      </c>
      <c r="D8" s="28">
        <f t="shared" si="0"/>
        <v>0</v>
      </c>
      <c r="E8" s="28">
        <f t="shared" si="0"/>
        <v>0</v>
      </c>
      <c r="F8" s="28">
        <f t="shared" si="0"/>
        <v>0</v>
      </c>
      <c r="G8" s="28">
        <f t="shared" si="0"/>
        <v>0</v>
      </c>
      <c r="H8" s="28">
        <f t="shared" si="0"/>
        <v>0</v>
      </c>
      <c r="I8" s="28">
        <f t="shared" si="0"/>
        <v>0</v>
      </c>
      <c r="J8" s="28">
        <f t="shared" si="0"/>
        <v>40</v>
      </c>
      <c r="K8" s="28">
        <f t="shared" si="0"/>
        <v>100</v>
      </c>
      <c r="L8" s="28">
        <f t="shared" si="0"/>
        <v>240</v>
      </c>
      <c r="M8" s="28">
        <f t="shared" si="0"/>
        <v>440</v>
      </c>
      <c r="N8" s="35">
        <f t="shared" si="0"/>
        <v>820</v>
      </c>
    </row>
    <row r="9" spans="1:14" x14ac:dyDescent="0.3">
      <c r="A9" s="17" t="s">
        <v>136</v>
      </c>
      <c r="B9" s="7">
        <f>B8*B4*B5</f>
        <v>0</v>
      </c>
      <c r="C9" s="7">
        <f>C8*C4*C5</f>
        <v>0</v>
      </c>
      <c r="D9" s="7">
        <f>D8*D4*D5</f>
        <v>0</v>
      </c>
      <c r="E9" s="7">
        <f>E8*E4*E5</f>
        <v>0</v>
      </c>
      <c r="F9" s="7">
        <f>F8*F4*F5</f>
        <v>0</v>
      </c>
      <c r="G9" s="7">
        <f>G8*G4*G5</f>
        <v>0</v>
      </c>
      <c r="H9" s="7">
        <f>H8*H4*H5</f>
        <v>0</v>
      </c>
      <c r="I9" s="7">
        <f>I8*I4*I5</f>
        <v>0</v>
      </c>
      <c r="J9" s="7">
        <f>J8*J4*J5</f>
        <v>24</v>
      </c>
      <c r="K9" s="7">
        <f>K8*K4*K5</f>
        <v>60</v>
      </c>
      <c r="L9" s="7">
        <f>L8*L4*L5</f>
        <v>144</v>
      </c>
      <c r="M9" s="7">
        <f>M8*M4*M5</f>
        <v>264</v>
      </c>
      <c r="N9" s="33">
        <f>N8*N4*N5</f>
        <v>492</v>
      </c>
    </row>
    <row r="10" spans="1:14" x14ac:dyDescent="0.3">
      <c r="A10" s="17" t="s">
        <v>133</v>
      </c>
      <c r="B10" s="7">
        <f>B9</f>
        <v>0</v>
      </c>
      <c r="C10" s="7">
        <f t="shared" ref="C10:N10" si="1">C9</f>
        <v>0</v>
      </c>
      <c r="D10" s="7">
        <f t="shared" si="1"/>
        <v>0</v>
      </c>
      <c r="E10" s="7">
        <f t="shared" si="1"/>
        <v>0</v>
      </c>
      <c r="F10" s="7">
        <f t="shared" si="1"/>
        <v>0</v>
      </c>
      <c r="G10" s="7">
        <f t="shared" si="1"/>
        <v>0</v>
      </c>
      <c r="H10" s="7">
        <f t="shared" si="1"/>
        <v>0</v>
      </c>
      <c r="I10" s="7">
        <f t="shared" si="1"/>
        <v>0</v>
      </c>
      <c r="J10" s="7">
        <f t="shared" si="1"/>
        <v>24</v>
      </c>
      <c r="K10" s="7">
        <f t="shared" si="1"/>
        <v>60</v>
      </c>
      <c r="L10" s="7">
        <f t="shared" si="1"/>
        <v>144</v>
      </c>
      <c r="M10" s="7">
        <f t="shared" si="1"/>
        <v>264</v>
      </c>
      <c r="N10" s="33">
        <f t="shared" si="1"/>
        <v>492</v>
      </c>
    </row>
    <row r="11" spans="1:14" x14ac:dyDescent="0.3">
      <c r="A11" s="4" t="s">
        <v>134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33"/>
    </row>
    <row r="12" spans="1:14" x14ac:dyDescent="0.3">
      <c r="A12" s="17" t="s">
        <v>130</v>
      </c>
      <c r="B12" s="29">
        <v>0.6</v>
      </c>
      <c r="C12" s="29">
        <v>0.6</v>
      </c>
      <c r="D12" s="29">
        <v>0.6</v>
      </c>
      <c r="E12" s="29">
        <v>0.6</v>
      </c>
      <c r="F12" s="29">
        <v>0.6</v>
      </c>
      <c r="G12" s="29">
        <v>0.6</v>
      </c>
      <c r="H12" s="29">
        <v>0.6</v>
      </c>
      <c r="I12" s="29">
        <v>0.6</v>
      </c>
      <c r="J12" s="29">
        <v>0.6</v>
      </c>
      <c r="K12" s="29">
        <v>0.6</v>
      </c>
      <c r="L12" s="29">
        <v>0.6</v>
      </c>
      <c r="M12" s="29">
        <v>0.6</v>
      </c>
      <c r="N12" s="34">
        <v>0.6</v>
      </c>
    </row>
    <row r="13" spans="1:14" x14ac:dyDescent="0.3">
      <c r="A13" s="17" t="s">
        <v>131</v>
      </c>
      <c r="B13" s="28">
        <f>B3*B12</f>
        <v>0</v>
      </c>
      <c r="C13" s="28">
        <f>C3*C12</f>
        <v>0</v>
      </c>
      <c r="D13" s="28">
        <f>D3*D12</f>
        <v>0</v>
      </c>
      <c r="E13" s="28">
        <f>E3*E12</f>
        <v>0</v>
      </c>
      <c r="F13" s="28">
        <f>F3*F12</f>
        <v>0</v>
      </c>
      <c r="G13" s="28">
        <f>G3*G12</f>
        <v>0</v>
      </c>
      <c r="H13" s="28">
        <f>H3*H12</f>
        <v>0</v>
      </c>
      <c r="I13" s="28">
        <f>I3*I12</f>
        <v>0</v>
      </c>
      <c r="J13" s="28">
        <f>J3*J12</f>
        <v>60</v>
      </c>
      <c r="K13" s="28">
        <f>K3*K12</f>
        <v>150</v>
      </c>
      <c r="L13" s="28">
        <f>L3*L12</f>
        <v>360</v>
      </c>
      <c r="M13" s="28">
        <f>M3*M12</f>
        <v>660</v>
      </c>
      <c r="N13" s="35">
        <f>N3*N12</f>
        <v>1230</v>
      </c>
    </row>
    <row r="14" spans="1:14" x14ac:dyDescent="0.3">
      <c r="A14" s="17" t="s">
        <v>135</v>
      </c>
      <c r="B14" s="7">
        <v>6</v>
      </c>
      <c r="C14" s="7">
        <v>6</v>
      </c>
      <c r="D14" s="7">
        <v>6</v>
      </c>
      <c r="E14" s="7">
        <v>6</v>
      </c>
      <c r="F14" s="7">
        <v>6</v>
      </c>
      <c r="G14" s="7">
        <v>6</v>
      </c>
      <c r="H14" s="7">
        <v>6</v>
      </c>
      <c r="I14" s="7">
        <v>6</v>
      </c>
      <c r="J14" s="7">
        <v>6</v>
      </c>
      <c r="K14" s="7">
        <v>6</v>
      </c>
      <c r="L14" s="7">
        <v>6</v>
      </c>
      <c r="M14" s="7">
        <v>6</v>
      </c>
      <c r="N14" s="33">
        <v>6</v>
      </c>
    </row>
    <row r="15" spans="1:14" x14ac:dyDescent="0.3">
      <c r="A15" s="17" t="s">
        <v>132</v>
      </c>
      <c r="B15" s="7">
        <f>B13*(B14)</f>
        <v>0</v>
      </c>
      <c r="C15" s="7">
        <f t="shared" ref="C15:M15" si="2">C13*(C14)</f>
        <v>0</v>
      </c>
      <c r="D15" s="7">
        <f t="shared" si="2"/>
        <v>0</v>
      </c>
      <c r="E15" s="7">
        <f t="shared" si="2"/>
        <v>0</v>
      </c>
      <c r="F15" s="7">
        <f t="shared" si="2"/>
        <v>0</v>
      </c>
      <c r="G15" s="7">
        <f t="shared" si="2"/>
        <v>0</v>
      </c>
      <c r="H15" s="7">
        <f t="shared" si="2"/>
        <v>0</v>
      </c>
      <c r="I15" s="7">
        <f t="shared" si="2"/>
        <v>0</v>
      </c>
      <c r="J15" s="7">
        <f t="shared" si="2"/>
        <v>360</v>
      </c>
      <c r="K15" s="7">
        <f t="shared" si="2"/>
        <v>900</v>
      </c>
      <c r="L15" s="7">
        <f t="shared" si="2"/>
        <v>2160</v>
      </c>
      <c r="M15" s="7">
        <f t="shared" si="2"/>
        <v>3960</v>
      </c>
      <c r="N15" s="33">
        <f>N13*(N14)</f>
        <v>7380</v>
      </c>
    </row>
    <row r="16" spans="1:14" x14ac:dyDescent="0.3">
      <c r="A16" s="17" t="s">
        <v>136</v>
      </c>
      <c r="B16" s="7">
        <f>B13*B4*B5</f>
        <v>0</v>
      </c>
      <c r="C16" s="7">
        <f>C13*C4*C5</f>
        <v>0</v>
      </c>
      <c r="D16" s="7">
        <f>D13*D4*D5</f>
        <v>0</v>
      </c>
      <c r="E16" s="7">
        <f>E13*E4*E5</f>
        <v>0</v>
      </c>
      <c r="F16" s="7">
        <f>F13*F4*F5</f>
        <v>0</v>
      </c>
      <c r="G16" s="7">
        <f>G13*G4*G5</f>
        <v>0</v>
      </c>
      <c r="H16" s="7">
        <f>H13*H4*H5</f>
        <v>0</v>
      </c>
      <c r="I16" s="7">
        <f>I13*I4*I5</f>
        <v>0</v>
      </c>
      <c r="J16" s="7">
        <f>J13*J4*J5</f>
        <v>36</v>
      </c>
      <c r="K16" s="7">
        <f>K13*K4*K5</f>
        <v>90</v>
      </c>
      <c r="L16" s="7">
        <f>L13*L4*L5</f>
        <v>216</v>
      </c>
      <c r="M16" s="7">
        <f>M13*M4*M5</f>
        <v>396</v>
      </c>
      <c r="N16" s="33">
        <f>N13*N4*N5</f>
        <v>738</v>
      </c>
    </row>
    <row r="17" spans="1:14" x14ac:dyDescent="0.3">
      <c r="A17" s="17" t="s">
        <v>133</v>
      </c>
      <c r="B17" s="7">
        <f>B16-B15</f>
        <v>0</v>
      </c>
      <c r="C17" s="7">
        <f t="shared" ref="C17:N17" si="3">C16-C15</f>
        <v>0</v>
      </c>
      <c r="D17" s="7">
        <f t="shared" si="3"/>
        <v>0</v>
      </c>
      <c r="E17" s="7">
        <f t="shared" si="3"/>
        <v>0</v>
      </c>
      <c r="F17" s="7">
        <f t="shared" si="3"/>
        <v>0</v>
      </c>
      <c r="G17" s="7">
        <f t="shared" si="3"/>
        <v>0</v>
      </c>
      <c r="H17" s="7">
        <f t="shared" si="3"/>
        <v>0</v>
      </c>
      <c r="I17" s="7">
        <f t="shared" si="3"/>
        <v>0</v>
      </c>
      <c r="J17" s="7">
        <f t="shared" si="3"/>
        <v>-324</v>
      </c>
      <c r="K17" s="7">
        <f t="shared" si="3"/>
        <v>-810</v>
      </c>
      <c r="L17" s="7">
        <f t="shared" si="3"/>
        <v>-1944</v>
      </c>
      <c r="M17" s="7">
        <f t="shared" si="3"/>
        <v>-3564</v>
      </c>
      <c r="N17" s="33">
        <f t="shared" si="3"/>
        <v>-6642</v>
      </c>
    </row>
    <row r="18" spans="1:14" x14ac:dyDescent="0.3">
      <c r="A18" s="4" t="s">
        <v>138</v>
      </c>
      <c r="B18" s="19">
        <f>B10+B17</f>
        <v>0</v>
      </c>
      <c r="C18" s="19">
        <f t="shared" ref="C18:N18" si="4">C10+C17</f>
        <v>0</v>
      </c>
      <c r="D18" s="19">
        <f t="shared" si="4"/>
        <v>0</v>
      </c>
      <c r="E18" s="19">
        <f t="shared" si="4"/>
        <v>0</v>
      </c>
      <c r="F18" s="19">
        <f t="shared" si="4"/>
        <v>0</v>
      </c>
      <c r="G18" s="19">
        <f t="shared" si="4"/>
        <v>0</v>
      </c>
      <c r="H18" s="19">
        <f t="shared" si="4"/>
        <v>0</v>
      </c>
      <c r="I18" s="19">
        <f t="shared" si="4"/>
        <v>0</v>
      </c>
      <c r="J18" s="19">
        <f t="shared" si="4"/>
        <v>-300</v>
      </c>
      <c r="K18" s="19">
        <f t="shared" si="4"/>
        <v>-750</v>
      </c>
      <c r="L18" s="19">
        <f t="shared" si="4"/>
        <v>-1800</v>
      </c>
      <c r="M18" s="19">
        <f t="shared" si="4"/>
        <v>-3300</v>
      </c>
      <c r="N18" s="31">
        <f t="shared" si="4"/>
        <v>-6150</v>
      </c>
    </row>
    <row r="19" spans="1:14" x14ac:dyDescent="0.3">
      <c r="B19" s="28"/>
    </row>
  </sheetData>
  <mergeCells count="1">
    <mergeCell ref="B1:M1"/>
  </mergeCells>
  <conditionalFormatting sqref="B10:N10">
    <cfRule type="cellIs" dxfId="5" priority="21" operator="lessThan">
      <formula>0</formula>
    </cfRule>
    <cfRule type="cellIs" dxfId="4" priority="22" operator="greaterThan">
      <formula>0</formula>
    </cfRule>
  </conditionalFormatting>
  <conditionalFormatting sqref="B17:N17">
    <cfRule type="cellIs" dxfId="3" priority="19" operator="lessThan">
      <formula>0</formula>
    </cfRule>
    <cfRule type="cellIs" dxfId="2" priority="20" operator="greaterThan">
      <formula>0</formula>
    </cfRule>
  </conditionalFormatting>
  <conditionalFormatting sqref="B18:N18">
    <cfRule type="cellIs" dxfId="1" priority="13" operator="lessThan">
      <formula>0</formula>
    </cfRule>
    <cfRule type="cellIs" dxfId="0" priority="14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6658D-FC1E-4BF9-A82C-F420739F82EE}">
  <dimension ref="A1:D24"/>
  <sheetViews>
    <sheetView workbookViewId="0">
      <selection activeCell="G1" sqref="G1"/>
    </sheetView>
  </sheetViews>
  <sheetFormatPr defaultRowHeight="14.4" x14ac:dyDescent="0.3"/>
  <cols>
    <col min="1" max="1" width="7.88671875" bestFit="1" customWidth="1"/>
    <col min="2" max="2" width="25.21875" bestFit="1" customWidth="1"/>
    <col min="3" max="3" width="12" bestFit="1" customWidth="1"/>
    <col min="4" max="4" width="17.77734375" bestFit="1" customWidth="1"/>
  </cols>
  <sheetData>
    <row r="1" spans="1:4" x14ac:dyDescent="0.3">
      <c r="A1" s="3" t="s">
        <v>20</v>
      </c>
      <c r="B1" s="3" t="s">
        <v>21</v>
      </c>
      <c r="C1" s="3" t="s">
        <v>22</v>
      </c>
      <c r="D1" s="3" t="s">
        <v>23</v>
      </c>
    </row>
    <row r="2" spans="1:4" x14ac:dyDescent="0.3">
      <c r="A2" t="s">
        <v>50</v>
      </c>
      <c r="B2" t="s">
        <v>25</v>
      </c>
      <c r="C2" t="s">
        <v>24</v>
      </c>
      <c r="D2" t="s">
        <v>49</v>
      </c>
    </row>
    <row r="3" spans="1:4" x14ac:dyDescent="0.3">
      <c r="A3" t="s">
        <v>51</v>
      </c>
      <c r="B3" t="s">
        <v>26</v>
      </c>
      <c r="C3" t="s">
        <v>24</v>
      </c>
      <c r="D3" t="s">
        <v>49</v>
      </c>
    </row>
    <row r="4" spans="1:4" x14ac:dyDescent="0.3">
      <c r="A4" t="s">
        <v>52</v>
      </c>
      <c r="B4" t="s">
        <v>27</v>
      </c>
      <c r="C4" t="s">
        <v>24</v>
      </c>
      <c r="D4" t="s">
        <v>49</v>
      </c>
    </row>
    <row r="5" spans="1:4" x14ac:dyDescent="0.3">
      <c r="A5" t="s">
        <v>53</v>
      </c>
      <c r="B5" t="s">
        <v>28</v>
      </c>
      <c r="C5" t="s">
        <v>24</v>
      </c>
      <c r="D5" t="s">
        <v>49</v>
      </c>
    </row>
    <row r="6" spans="1:4" x14ac:dyDescent="0.3">
      <c r="A6" t="s">
        <v>54</v>
      </c>
      <c r="B6" t="s">
        <v>29</v>
      </c>
      <c r="C6" t="s">
        <v>24</v>
      </c>
      <c r="D6" t="s">
        <v>49</v>
      </c>
    </row>
    <row r="7" spans="1:4" x14ac:dyDescent="0.3">
      <c r="A7" t="s">
        <v>55</v>
      </c>
      <c r="B7" t="s">
        <v>30</v>
      </c>
      <c r="C7" t="s">
        <v>24</v>
      </c>
      <c r="D7" t="s">
        <v>49</v>
      </c>
    </row>
    <row r="8" spans="1:4" x14ac:dyDescent="0.3">
      <c r="A8" t="s">
        <v>58</v>
      </c>
      <c r="B8" t="s">
        <v>31</v>
      </c>
      <c r="C8" t="s">
        <v>57</v>
      </c>
      <c r="D8" t="s">
        <v>49</v>
      </c>
    </row>
    <row r="9" spans="1:4" x14ac:dyDescent="0.3">
      <c r="A9" t="s">
        <v>59</v>
      </c>
      <c r="B9" t="s">
        <v>32</v>
      </c>
      <c r="C9" t="s">
        <v>57</v>
      </c>
      <c r="D9" t="s">
        <v>49</v>
      </c>
    </row>
    <row r="10" spans="1:4" x14ac:dyDescent="0.3">
      <c r="A10" t="s">
        <v>60</v>
      </c>
      <c r="B10" t="s">
        <v>33</v>
      </c>
      <c r="C10" t="s">
        <v>57</v>
      </c>
      <c r="D10" t="s">
        <v>49</v>
      </c>
    </row>
    <row r="11" spans="1:4" x14ac:dyDescent="0.3">
      <c r="A11" t="s">
        <v>61</v>
      </c>
      <c r="B11" t="s">
        <v>34</v>
      </c>
      <c r="C11" t="s">
        <v>57</v>
      </c>
      <c r="D11" t="s">
        <v>49</v>
      </c>
    </row>
    <row r="12" spans="1:4" x14ac:dyDescent="0.3">
      <c r="A12" t="s">
        <v>62</v>
      </c>
      <c r="B12" t="s">
        <v>35</v>
      </c>
      <c r="C12" t="s">
        <v>57</v>
      </c>
      <c r="D12" t="s">
        <v>49</v>
      </c>
    </row>
    <row r="13" spans="1:4" x14ac:dyDescent="0.3">
      <c r="A13" t="s">
        <v>63</v>
      </c>
      <c r="B13" t="s">
        <v>36</v>
      </c>
      <c r="C13" t="s">
        <v>36</v>
      </c>
      <c r="D13" t="s">
        <v>48</v>
      </c>
    </row>
    <row r="14" spans="1:4" x14ac:dyDescent="0.3">
      <c r="A14" t="s">
        <v>64</v>
      </c>
      <c r="B14" t="s">
        <v>37</v>
      </c>
      <c r="C14" t="s">
        <v>36</v>
      </c>
      <c r="D14" t="s">
        <v>48</v>
      </c>
    </row>
    <row r="15" spans="1:4" x14ac:dyDescent="0.3">
      <c r="A15" t="s">
        <v>66</v>
      </c>
      <c r="B15" t="s">
        <v>38</v>
      </c>
      <c r="C15" t="s">
        <v>56</v>
      </c>
      <c r="D15" t="s">
        <v>48</v>
      </c>
    </row>
    <row r="16" spans="1:4" x14ac:dyDescent="0.3">
      <c r="A16" t="s">
        <v>67</v>
      </c>
      <c r="B16" t="s">
        <v>39</v>
      </c>
      <c r="C16" t="s">
        <v>56</v>
      </c>
      <c r="D16" t="s">
        <v>48</v>
      </c>
    </row>
    <row r="17" spans="1:4" x14ac:dyDescent="0.3">
      <c r="A17" t="s">
        <v>68</v>
      </c>
      <c r="B17" t="s">
        <v>40</v>
      </c>
      <c r="C17" t="s">
        <v>56</v>
      </c>
      <c r="D17" t="s">
        <v>48</v>
      </c>
    </row>
    <row r="18" spans="1:4" x14ac:dyDescent="0.3">
      <c r="A18" t="s">
        <v>69</v>
      </c>
      <c r="B18" t="s">
        <v>41</v>
      </c>
      <c r="C18" t="s">
        <v>56</v>
      </c>
      <c r="D18" t="s">
        <v>48</v>
      </c>
    </row>
    <row r="19" spans="1:4" x14ac:dyDescent="0.3">
      <c r="A19" t="s">
        <v>70</v>
      </c>
      <c r="B19" t="s">
        <v>42</v>
      </c>
      <c r="C19" t="s">
        <v>56</v>
      </c>
      <c r="D19" t="s">
        <v>48</v>
      </c>
    </row>
    <row r="20" spans="1:4" x14ac:dyDescent="0.3">
      <c r="A20" t="s">
        <v>71</v>
      </c>
      <c r="B20" t="s">
        <v>43</v>
      </c>
      <c r="C20" t="s">
        <v>56</v>
      </c>
      <c r="D20" t="s">
        <v>48</v>
      </c>
    </row>
    <row r="21" spans="1:4" x14ac:dyDescent="0.3">
      <c r="A21" t="s">
        <v>72</v>
      </c>
      <c r="B21" t="s">
        <v>44</v>
      </c>
      <c r="C21" t="s">
        <v>56</v>
      </c>
      <c r="D21" t="s">
        <v>48</v>
      </c>
    </row>
    <row r="22" spans="1:4" x14ac:dyDescent="0.3">
      <c r="A22" t="s">
        <v>73</v>
      </c>
      <c r="B22" t="s">
        <v>45</v>
      </c>
      <c r="C22" t="s">
        <v>56</v>
      </c>
      <c r="D22" t="s">
        <v>48</v>
      </c>
    </row>
    <row r="23" spans="1:4" x14ac:dyDescent="0.3">
      <c r="A23" t="s">
        <v>74</v>
      </c>
      <c r="B23" t="s">
        <v>46</v>
      </c>
      <c r="C23" t="s">
        <v>56</v>
      </c>
      <c r="D23" t="s">
        <v>48</v>
      </c>
    </row>
    <row r="24" spans="1:4" x14ac:dyDescent="0.3">
      <c r="A24" t="s">
        <v>75</v>
      </c>
      <c r="B24" t="s">
        <v>47</v>
      </c>
      <c r="C24" t="s">
        <v>65</v>
      </c>
      <c r="D2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140EB-3C2C-4946-99F5-6632E948F2DB}">
  <dimension ref="A1:D38"/>
  <sheetViews>
    <sheetView workbookViewId="0">
      <selection activeCell="H11" sqref="H11"/>
    </sheetView>
  </sheetViews>
  <sheetFormatPr defaultRowHeight="14.4" x14ac:dyDescent="0.3"/>
  <cols>
    <col min="1" max="1" width="18.77734375" bestFit="1" customWidth="1"/>
    <col min="2" max="2" width="12.88671875" bestFit="1" customWidth="1"/>
    <col min="3" max="3" width="24.88671875" bestFit="1" customWidth="1"/>
    <col min="4" max="4" width="13.21875" bestFit="1" customWidth="1"/>
  </cols>
  <sheetData>
    <row r="1" spans="1:4" x14ac:dyDescent="0.3">
      <c r="A1" s="4" t="s">
        <v>98</v>
      </c>
    </row>
    <row r="3" spans="1:4" x14ac:dyDescent="0.3">
      <c r="A3" s="3" t="s">
        <v>76</v>
      </c>
      <c r="B3" s="11" t="s">
        <v>77</v>
      </c>
      <c r="C3" s="3" t="s">
        <v>78</v>
      </c>
      <c r="D3" s="12" t="s">
        <v>77</v>
      </c>
    </row>
    <row r="4" spans="1:4" x14ac:dyDescent="0.3">
      <c r="A4" s="4" t="s">
        <v>79</v>
      </c>
      <c r="B4" s="13"/>
      <c r="C4" s="4" t="s">
        <v>80</v>
      </c>
    </row>
    <row r="5" spans="1:4" x14ac:dyDescent="0.3">
      <c r="A5" t="s">
        <v>83</v>
      </c>
      <c r="B5" s="22">
        <f>SUM(B6:B8)</f>
        <v>40500</v>
      </c>
      <c r="C5" t="s">
        <v>81</v>
      </c>
      <c r="D5" s="26">
        <v>0</v>
      </c>
    </row>
    <row r="6" spans="1:4" x14ac:dyDescent="0.3">
      <c r="A6" t="s">
        <v>105</v>
      </c>
      <c r="B6" s="14">
        <v>0</v>
      </c>
      <c r="C6" t="s">
        <v>82</v>
      </c>
      <c r="D6" s="7">
        <v>153648</v>
      </c>
    </row>
    <row r="7" spans="1:4" x14ac:dyDescent="0.3">
      <c r="A7" t="s">
        <v>106</v>
      </c>
      <c r="B7" s="14">
        <v>500</v>
      </c>
      <c r="C7" t="s">
        <v>84</v>
      </c>
      <c r="D7" s="7">
        <v>0</v>
      </c>
    </row>
    <row r="8" spans="1:4" x14ac:dyDescent="0.3">
      <c r="A8" t="s">
        <v>107</v>
      </c>
      <c r="B8" s="7">
        <v>40000</v>
      </c>
      <c r="C8" t="s">
        <v>86</v>
      </c>
      <c r="D8" s="7">
        <v>50000</v>
      </c>
    </row>
    <row r="9" spans="1:4" x14ac:dyDescent="0.3">
      <c r="A9" t="s">
        <v>103</v>
      </c>
      <c r="B9" s="23">
        <v>0</v>
      </c>
      <c r="C9" t="s">
        <v>104</v>
      </c>
      <c r="D9" s="7">
        <v>4000</v>
      </c>
    </row>
    <row r="10" spans="1:4" x14ac:dyDescent="0.3">
      <c r="A10" t="s">
        <v>85</v>
      </c>
      <c r="B10" s="14">
        <v>264744</v>
      </c>
      <c r="C10" s="4" t="s">
        <v>89</v>
      </c>
      <c r="D10" s="16">
        <f>D9+D8+D7+D6+D5</f>
        <v>207648</v>
      </c>
    </row>
    <row r="11" spans="1:4" x14ac:dyDescent="0.3">
      <c r="A11" s="4" t="s">
        <v>87</v>
      </c>
      <c r="B11" s="15">
        <f>B5+B9+B10</f>
        <v>305244</v>
      </c>
    </row>
    <row r="12" spans="1:4" x14ac:dyDescent="0.3">
      <c r="C12" s="4" t="s">
        <v>110</v>
      </c>
    </row>
    <row r="13" spans="1:4" x14ac:dyDescent="0.3">
      <c r="A13" s="4" t="s">
        <v>88</v>
      </c>
      <c r="B13" s="14"/>
      <c r="C13" t="s">
        <v>102</v>
      </c>
      <c r="D13" s="7">
        <v>40000</v>
      </c>
    </row>
    <row r="14" spans="1:4" x14ac:dyDescent="0.3">
      <c r="A14" s="17" t="s">
        <v>111</v>
      </c>
      <c r="B14" s="14">
        <v>4000</v>
      </c>
      <c r="C14" s="4" t="s">
        <v>109</v>
      </c>
      <c r="D14" s="16">
        <f>D13</f>
        <v>40000</v>
      </c>
    </row>
    <row r="15" spans="1:4" x14ac:dyDescent="0.3">
      <c r="A15" s="4" t="s">
        <v>108</v>
      </c>
      <c r="B15" s="15">
        <f>B14</f>
        <v>4000</v>
      </c>
    </row>
    <row r="16" spans="1:4" x14ac:dyDescent="0.3">
      <c r="C16" s="4" t="s">
        <v>90</v>
      </c>
      <c r="D16" s="16">
        <f>D10+D14</f>
        <v>247648</v>
      </c>
    </row>
    <row r="17" spans="1:4" x14ac:dyDescent="0.3">
      <c r="C17" s="4"/>
      <c r="D17" s="7"/>
    </row>
    <row r="18" spans="1:4" x14ac:dyDescent="0.3">
      <c r="C18" s="4" t="s">
        <v>99</v>
      </c>
      <c r="D18" s="16">
        <f>ABS(D16-B20)</f>
        <v>61596</v>
      </c>
    </row>
    <row r="20" spans="1:4" x14ac:dyDescent="0.3">
      <c r="A20" s="4" t="s">
        <v>91</v>
      </c>
      <c r="B20" s="18">
        <f>B11+B15</f>
        <v>309244</v>
      </c>
      <c r="C20" s="4" t="s">
        <v>92</v>
      </c>
      <c r="D20" s="19">
        <f>D16+D18</f>
        <v>309244</v>
      </c>
    </row>
    <row r="23" spans="1:4" x14ac:dyDescent="0.3">
      <c r="A23" s="4" t="s">
        <v>100</v>
      </c>
      <c r="B23" s="15"/>
    </row>
    <row r="24" spans="1:4" x14ac:dyDescent="0.3">
      <c r="A24" t="s">
        <v>101</v>
      </c>
      <c r="B24" s="25">
        <f>(B5+B9)/D10</f>
        <v>0.19504160887656033</v>
      </c>
      <c r="C24" s="17" t="s">
        <v>114</v>
      </c>
      <c r="D24" s="7"/>
    </row>
    <row r="25" spans="1:4" x14ac:dyDescent="0.3">
      <c r="A25" t="s">
        <v>112</v>
      </c>
      <c r="B25" s="24">
        <f>D16/D18</f>
        <v>4.0205208130398074</v>
      </c>
      <c r="C25" t="s">
        <v>113</v>
      </c>
    </row>
    <row r="28" spans="1:4" x14ac:dyDescent="0.3">
      <c r="B28" s="14"/>
    </row>
    <row r="29" spans="1:4" x14ac:dyDescent="0.3">
      <c r="B29" s="14"/>
    </row>
    <row r="30" spans="1:4" x14ac:dyDescent="0.3">
      <c r="B30" s="14"/>
      <c r="D30" s="7"/>
    </row>
    <row r="31" spans="1:4" x14ac:dyDescent="0.3">
      <c r="B31" s="14"/>
      <c r="C31" s="4"/>
      <c r="D31" s="7"/>
    </row>
    <row r="32" spans="1:4" x14ac:dyDescent="0.3">
      <c r="B32" s="14"/>
      <c r="D32" s="7"/>
    </row>
    <row r="33" spans="2:4" x14ac:dyDescent="0.3">
      <c r="B33" s="14"/>
      <c r="D33" s="7"/>
    </row>
    <row r="34" spans="2:4" x14ac:dyDescent="0.3">
      <c r="B34" s="14"/>
      <c r="D34" s="7"/>
    </row>
    <row r="35" spans="2:4" x14ac:dyDescent="0.3">
      <c r="B35" s="14"/>
      <c r="C35" s="4"/>
      <c r="D35" s="16"/>
    </row>
    <row r="36" spans="2:4" x14ac:dyDescent="0.3">
      <c r="B36" s="14"/>
      <c r="D36" s="7"/>
    </row>
    <row r="38" spans="2:4" x14ac:dyDescent="0.3">
      <c r="B3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Chash flow</vt:lpstr>
      <vt:lpstr>Expected sales</vt:lpstr>
      <vt:lpstr>Chart of accounts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Benz</dc:creator>
  <cp:lastModifiedBy>Benedikt Benz</cp:lastModifiedBy>
  <dcterms:created xsi:type="dcterms:W3CDTF">2017-09-20T19:46:59Z</dcterms:created>
  <dcterms:modified xsi:type="dcterms:W3CDTF">2017-09-24T12:53:30Z</dcterms:modified>
</cp:coreProperties>
</file>