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TI\Excel\Task3_Project\"/>
    </mc:Choice>
  </mc:AlternateContent>
  <xr:revisionPtr revIDLastSave="0" documentId="13_ncr:1_{49C1921D-3847-4E25-BA02-A4D9CB26AC7C}" xr6:coauthVersionLast="47" xr6:coauthVersionMax="47" xr10:uidLastSave="{00000000-0000-0000-0000-000000000000}"/>
  <bookViews>
    <workbookView xWindow="-108" yWindow="-108" windowWidth="23256" windowHeight="12456" activeTab="2" xr2:uid="{A755D0A3-AB86-432E-855F-070FD993B388}"/>
  </bookViews>
  <sheets>
    <sheet name="Data" sheetId="1" r:id="rId1"/>
    <sheet name="pivotT" sheetId="9" r:id="rId2"/>
    <sheet name="DashBoard" sheetId="10" r:id="rId3"/>
  </sheets>
  <definedNames>
    <definedName name="_xlcn.WorksheetConnection_SocialMediaMetricssolved.xlsxFacebook1" hidden="1">Facebook[]</definedName>
    <definedName name="_xlcn.WorksheetConnection_SocialMediaMetricssolved.xlsxInstagram1" hidden="1">Instagram[]</definedName>
    <definedName name="_xlcn.WorksheetConnection_SocialMediaMetricssolved.xlsxLinkedin1" hidden="1">Linkedin[]</definedName>
    <definedName name="_xlcn.WorksheetConnection_SocialMediaMetricssolved.xlsxX1" hidden="1">X[]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ebook" name="Facebook" connection="WorksheetConnection_Social-Media-Metrics-solved.xlsx!Facebook"/>
          <x15:modelTable id="Instagram" name="Instagram" connection="WorksheetConnection_Social-Media-Metrics-solved.xlsx!Instagram"/>
          <x15:modelTable id="Linkedin" name="Linkedin" connection="WorksheetConnection_Social-Media-Metrics-solved.xlsx!Linkedin"/>
          <x15:modelTable id="X" name="X" connection="WorksheetConnection_Social-Media-Metrics-solved.xlsx!X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1" l="1"/>
  <c r="AJ9" i="1"/>
  <c r="H9" i="1"/>
  <c r="AF9" i="1"/>
  <c r="AF8" i="1"/>
  <c r="AF7" i="1"/>
  <c r="AF6" i="1"/>
  <c r="AF5" i="1"/>
  <c r="AF3" i="1"/>
  <c r="AF4" i="1" s="1"/>
  <c r="X9" i="1"/>
  <c r="X8" i="1"/>
  <c r="X7" i="1"/>
  <c r="X6" i="1"/>
  <c r="X5" i="1"/>
  <c r="X3" i="1"/>
  <c r="X4" i="1" s="1"/>
  <c r="P9" i="1"/>
  <c r="P8" i="1"/>
  <c r="P7" i="1"/>
  <c r="P6" i="1"/>
  <c r="P5" i="1"/>
  <c r="P3" i="1"/>
  <c r="P4" i="1" s="1"/>
  <c r="H8" i="1"/>
  <c r="H7" i="1"/>
  <c r="H6" i="1"/>
  <c r="H5" i="1"/>
  <c r="H3" i="1"/>
  <c r="I3" i="1" s="1"/>
  <c r="H4" i="1" l="1"/>
  <c r="Y3" i="1"/>
  <c r="Q3" i="1"/>
  <c r="A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F08BD-41DF-426D-BC5F-BBE225E101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C961F0-B71E-4170-A003-976327CC2486}" name="WorksheetConnection_Social-Media-Metrics-solved.xlsx!Facebook" type="102" refreshedVersion="8" minRefreshableVersion="5">
    <extLst>
      <ext xmlns:x15="http://schemas.microsoft.com/office/spreadsheetml/2010/11/main" uri="{DE250136-89BD-433C-8126-D09CA5730AF9}">
        <x15:connection id="Facebook" autoDelete="1">
          <x15:rangePr sourceName="_xlcn.WorksheetConnection_SocialMediaMetricssolved.xlsxFacebook1"/>
        </x15:connection>
      </ext>
    </extLst>
  </connection>
  <connection id="3" xr16:uid="{4D14492D-8447-49A7-897E-BD95314907A8}" name="WorksheetConnection_Social-Media-Metrics-solved.xlsx!Instagram" type="102" refreshedVersion="8" minRefreshableVersion="5">
    <extLst>
      <ext xmlns:x15="http://schemas.microsoft.com/office/spreadsheetml/2010/11/main" uri="{DE250136-89BD-433C-8126-D09CA5730AF9}">
        <x15:connection id="Instagram">
          <x15:rangePr sourceName="_xlcn.WorksheetConnection_SocialMediaMetricssolved.xlsxInstagram1"/>
        </x15:connection>
      </ext>
    </extLst>
  </connection>
  <connection id="4" xr16:uid="{702C2622-82D3-4D8C-9A87-8D433580AFB8}" name="WorksheetConnection_Social-Media-Metrics-solved.xlsx!Linkedin" type="102" refreshedVersion="8" minRefreshableVersion="5">
    <extLst>
      <ext xmlns:x15="http://schemas.microsoft.com/office/spreadsheetml/2010/11/main" uri="{DE250136-89BD-433C-8126-D09CA5730AF9}">
        <x15:connection id="Linkedin">
          <x15:rangePr sourceName="_xlcn.WorksheetConnection_SocialMediaMetricssolved.xlsxLinkedin1"/>
        </x15:connection>
      </ext>
    </extLst>
  </connection>
  <connection id="5" xr16:uid="{F304ECE5-E8E1-42E3-8014-0AED296592E8}" name="WorksheetConnection_Social-Media-Metrics-solved.xlsx!X" type="102" refreshedVersion="8" minRefreshableVersion="5">
    <extLst>
      <ext xmlns:x15="http://schemas.microsoft.com/office/spreadsheetml/2010/11/main" uri="{DE250136-89BD-433C-8126-D09CA5730AF9}">
        <x15:connection id="X">
          <x15:rangePr sourceName="_xlcn.WorksheetConnection_SocialMediaMetricssolved.xlsxX1"/>
        </x15:connection>
      </ext>
    </extLst>
  </connection>
</connections>
</file>

<file path=xl/sharedStrings.xml><?xml version="1.0" encoding="utf-8"?>
<sst xmlns="http://schemas.openxmlformats.org/spreadsheetml/2006/main" count="86" uniqueCount="28">
  <si>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</si>
  <si>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</si>
  <si>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</si>
  <si>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</si>
  <si>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</si>
  <si>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</si>
  <si>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</si>
  <si>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</si>
  <si>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</si>
  <si>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</si>
  <si>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</si>
  <si>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</si>
  <si>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</si>
  <si>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</si>
  <si>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</si>
  <si>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</si>
  <si>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</si>
  <si>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>Row Labels</t>
  </si>
  <si>
    <t>Grand Total</t>
  </si>
  <si>
    <t>instgram</t>
  </si>
  <si>
    <t>Time/Week</t>
  </si>
  <si>
    <t>Facebook_Impressions</t>
  </si>
  <si>
    <t>Instgram_Impressions</t>
  </si>
  <si>
    <t>LinkedIn_Impressions</t>
  </si>
  <si>
    <t>X_Impressions</t>
  </si>
  <si>
    <t>Sum of Audience Growth Rate</t>
  </si>
  <si>
    <t xml:space="preserve">Facebook 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</si>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</sst>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10" fontId="5" fillId="2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3" fontId="3" fillId="0" borderId="0" xfId="0" applyNumberFormat="1" applyFont="1"/>
    <xf numFmtId="0" fontId="0" fillId="3" borderId="0" xfId="0" applyFill="1"/>
    <xf numFmtId="3" fontId="0" fillId="3" borderId="0" xfId="0" applyNumberFormat="1" applyFill="1"/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5F5F5"/>
      <color rgb="FF7ADDEA"/>
      <color rgb="FFD6ACDE"/>
      <color rgb="FFDE0875"/>
      <color rgb="FFD5ACFA"/>
      <color rgb="FF6E32A0"/>
      <color rgb="FF8264F0"/>
      <color rgb="FF9CD6DF"/>
      <color rgb="FF475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pivotT!$F$3</c:f>
              <c:strCache>
                <c:ptCount val="1"/>
                <c:pt idx="0">
                  <c:v>Facebook_Impressions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pivotT!$E$4:$E$55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pivotT!$F$4:$F$55</c:f>
              <c:numCache>
                <c:formatCode>General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DE-4337-BF77-62D4DCADFCFB}"/>
            </c:ext>
          </c:extLst>
        </c:ser>
        <c:ser>
          <c:idx val="1"/>
          <c:order val="1"/>
          <c:tx>
            <c:strRef>
              <c:f>pivotT!$G$3</c:f>
              <c:strCache>
                <c:ptCount val="1"/>
                <c:pt idx="0">
                  <c:v>Instgram_Impressions</c:v>
                </c:pt>
              </c:strCache>
            </c:strRef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cat>
            <c:numRef>
              <c:f>pivotT!$E$4:$E$55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pivotT!$G$4:$G$55</c:f>
              <c:numCache>
                <c:formatCode>General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DE-4337-BF77-62D4DCADFCFB}"/>
            </c:ext>
          </c:extLst>
        </c:ser>
        <c:ser>
          <c:idx val="2"/>
          <c:order val="2"/>
          <c:tx>
            <c:strRef>
              <c:f>pivotT!$H$3</c:f>
              <c:strCache>
                <c:ptCount val="1"/>
                <c:pt idx="0">
                  <c:v>LinkedIn_Impressions</c:v>
                </c:pt>
              </c:strCache>
            </c:strRef>
          </c:tx>
          <c:spPr>
            <a:ln w="28575" cap="rnd">
              <a:solidFill>
                <a:srgbClr val="DE0875"/>
              </a:solidFill>
              <a:round/>
            </a:ln>
            <a:effectLst/>
          </c:spPr>
          <c:marker>
            <c:symbol val="none"/>
          </c:marker>
          <c:cat>
            <c:numRef>
              <c:f>pivotT!$E$4:$E$55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pivotT!$H$4:$H$55</c:f>
              <c:numCache>
                <c:formatCode>General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DE-4337-BF77-62D4DCADFCFB}"/>
            </c:ext>
          </c:extLst>
        </c:ser>
        <c:ser>
          <c:idx val="3"/>
          <c:order val="3"/>
          <c:tx>
            <c:strRef>
              <c:f>pivotT!$I$3</c:f>
              <c:strCache>
                <c:ptCount val="1"/>
                <c:pt idx="0">
                  <c:v>X_Impressions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pivotT!$E$4:$E$55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pivotT!$I$4:$I$55</c:f>
              <c:numCache>
                <c:formatCode>General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DE-4337-BF77-62D4DC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53215"/>
        <c:axId val="775453695"/>
      </c:lineChart>
      <c:catAx>
        <c:axId val="77545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3695"/>
        <c:crosses val="autoZero"/>
        <c:auto val="1"/>
        <c:lblAlgn val="ctr"/>
        <c:lblOffset val="100"/>
        <c:noMultiLvlLbl val="0"/>
      </c:catAx>
      <c:valAx>
        <c:axId val="775453695"/>
        <c:scaling>
          <c:orientation val="minMax"/>
          <c:max val="2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[Social-Media-Metrics-solved.xlsx]pivotT!PivotTable10</c:name>
    <c:fmtId val="15"/>
  </c:pivotSource>
  <c:chart>
    <c:autoTitleDeleted val="1"/>
    <c:pivotFmts>
      <c:pivotFmt>
        <c:idx val="0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ADDEA"/>
          </a:solidFill>
          <a:ln>
            <a:solidFill>
              <a:srgbClr val="7ADDEA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ADDEA"/>
            </a:solidFill>
            <a:ln>
              <a:solidFill>
                <a:srgbClr val="7ADDEA"/>
              </a:solidFill>
            </a:ln>
            <a:effectLst/>
          </c:spPr>
          <c:invertIfNegative val="0"/>
          <c:cat>
            <c:strRef>
              <c:f>pivotT!$A$4:$A$56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pivotT!$B$4:$B$56</c:f>
              <c:numCache>
                <c:formatCode>General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4-453C-9AFF-EEE270E5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41215792"/>
        <c:axId val="1341231152"/>
      </c:barChart>
      <c:catAx>
        <c:axId val="134121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231152"/>
        <c:crossesAt val="1"/>
        <c:auto val="1"/>
        <c:lblAlgn val="ctr"/>
        <c:lblOffset val="100"/>
        <c:noMultiLvlLbl val="0"/>
      </c:catAx>
      <c:valAx>
        <c:axId val="1341231152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[Social-Media-Metrics-solved.xlsx]pivotT!PivotTable13</c:name>
    <c:fmtId val="7"/>
  </c:pivotSource>
  <c:chart>
    <c:autoTitleDeleted val="1"/>
    <c:pivotFmts>
      <c:pivotFmt>
        <c:idx val="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pivotT!$Q$4:$Q$56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pivotT!$R$4:$R$56</c:f>
              <c:numCache>
                <c:formatCode>General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D-4528-BE86-B59EAF6F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1865743"/>
        <c:axId val="421860463"/>
      </c:barChart>
      <c:catAx>
        <c:axId val="42186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860463"/>
        <c:crosses val="autoZero"/>
        <c:auto val="1"/>
        <c:lblAlgn val="ctr"/>
        <c:lblOffset val="100"/>
        <c:noMultiLvlLbl val="0"/>
      </c:catAx>
      <c:valAx>
        <c:axId val="421860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[Social-Media-Metrics-solved.xlsx]pivotT!PivotTable12</c:name>
    <c:fmtId val="7"/>
  </c:pivotSource>
  <c:chart>
    <c:autoTitleDeleted val="1"/>
    <c:pivotFmts>
      <c:pivotFmt>
        <c:idx val="0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E0875"/>
          </a:solidFill>
          <a:ln>
            <a:solidFill>
              <a:srgbClr val="DE087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E0875"/>
            </a:solidFill>
            <a:ln>
              <a:solidFill>
                <a:srgbClr val="DE0875"/>
              </a:solidFill>
            </a:ln>
            <a:effectLst/>
          </c:spPr>
          <c:invertIfNegative val="0"/>
          <c:cat>
            <c:strRef>
              <c:f>pivotT!$N$4:$N$56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pivotT!$O$4:$O$56</c:f>
              <c:numCache>
                <c:formatCode>General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3-45B3-8200-5A16DE6C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1865263"/>
        <c:axId val="421866703"/>
      </c:barChart>
      <c:catAx>
        <c:axId val="421865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866703"/>
        <c:crosses val="autoZero"/>
        <c:auto val="1"/>
        <c:lblAlgn val="ctr"/>
        <c:lblOffset val="100"/>
        <c:noMultiLvlLbl val="0"/>
      </c:catAx>
      <c:valAx>
        <c:axId val="421866703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[Social-Media-Metrics-solved.xlsx]pivotT!PivotTable11</c:name>
    <c:fmtId val="7"/>
  </c:pivotSource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pivotT!$K$4:$K$56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pivotT!$L$4:$L$56</c:f>
              <c:numCache>
                <c:formatCode>General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8-4018-8154-6FE3EF98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1834543"/>
        <c:axId val="421808143"/>
      </c:barChart>
      <c:catAx>
        <c:axId val="421834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808143"/>
        <c:crosses val="autoZero"/>
        <c:auto val="1"/>
        <c:lblAlgn val="ctr"/>
        <c:lblOffset val="100"/>
        <c:noMultiLvlLbl val="0"/>
      </c:catAx>
      <c:valAx>
        <c:axId val="421808143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2.jpeg"/><Relationship Id="rId2" Type="http://schemas.openxmlformats.org/officeDocument/2006/relationships/image" Target="../media/image4.png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1.png"/><Relationship Id="rId15" Type="http://schemas.openxmlformats.org/officeDocument/2006/relationships/chart" Target="../charts/chart4.xml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90095</xdr:colOff>
      <xdr:row>9</xdr:row>
      <xdr:rowOff>20170</xdr:rowOff>
    </xdr:from>
    <xdr:to>
      <xdr:col>1</xdr:col>
      <xdr:colOff>522095</xdr:colOff>
      <xdr:row>9</xdr:row>
      <xdr:rowOff>452170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95" y="1624852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2</xdr:row>
      <xdr:rowOff>1</xdr:rowOff>
    </xdr:from>
    <xdr:to>
      <xdr:col>21</xdr:col>
      <xdr:colOff>280737</xdr:colOff>
      <xdr:row>14</xdr:row>
      <xdr:rowOff>48126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554C80-1D79-4B7D-B498-C45525D02939}"/>
            </a:ext>
          </a:extLst>
        </xdr:cNvPr>
        <xdr:cNvSpPr/>
      </xdr:nvSpPr>
      <xdr:spPr>
        <a:xfrm>
          <a:off x="609598" y="368969"/>
          <a:ext cx="12472739" cy="2261936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137159</xdr:colOff>
      <xdr:row>2</xdr:row>
      <xdr:rowOff>99061</xdr:rowOff>
    </xdr:from>
    <xdr:to>
      <xdr:col>13</xdr:col>
      <xdr:colOff>569495</xdr:colOff>
      <xdr:row>13</xdr:row>
      <xdr:rowOff>72189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B811E-F291-47FB-9978-BDEF4AA7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590885</xdr:colOff>
      <xdr:row>2</xdr:row>
      <xdr:rowOff>72189</xdr:rowOff>
    </xdr:from>
    <xdr:to>
      <xdr:col>19</xdr:col>
      <xdr:colOff>280737</xdr:colOff>
      <xdr:row>4</xdr:row>
      <xdr:rowOff>2673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CC1C83-7BDB-079C-4A24-73EBA4CFAA1C}"/>
            </a:ext>
          </a:extLst>
        </xdr:cNvPr>
        <xdr:cNvSpPr txBox="1"/>
      </xdr:nvSpPr>
      <xdr:spPr>
        <a:xfrm>
          <a:off x="9734885" y="441157"/>
          <a:ext cx="2128252" cy="29945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+mn-lt"/>
              <a:ea typeface="ADLaM Display" panose="02010000000000000000" pitchFamily="2" charset="0"/>
              <a:cs typeface="ADLaM Display" panose="02010000000000000000" pitchFamily="2" charset="0"/>
            </a:rPr>
            <a:t>IMPRESSIONS</a:t>
          </a:r>
        </a:p>
      </xdr:txBody>
    </xdr:sp>
    <xdr:clientData/>
  </xdr:twoCellAnchor>
  <xdr:twoCellAnchor>
    <xdr:from>
      <xdr:col>16</xdr:col>
      <xdr:colOff>38769</xdr:colOff>
      <xdr:row>10</xdr:row>
      <xdr:rowOff>41776</xdr:rowOff>
    </xdr:from>
    <xdr:to>
      <xdr:col>20</xdr:col>
      <xdr:colOff>64169</xdr:colOff>
      <xdr:row>12</xdr:row>
      <xdr:rowOff>8021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48EE1C4-5D85-E02E-D456-F421C5C87C31}"/>
            </a:ext>
          </a:extLst>
        </xdr:cNvPr>
        <xdr:cNvSpPr/>
      </xdr:nvSpPr>
      <xdr:spPr>
        <a:xfrm>
          <a:off x="9792369" y="1886618"/>
          <a:ext cx="2463800" cy="335214"/>
        </a:xfrm>
        <a:prstGeom prst="roundRect">
          <a:avLst/>
        </a:prstGeom>
        <a:solidFill>
          <a:srgbClr val="DE0875"/>
        </a:solidFill>
        <a:ln>
          <a:solidFill>
            <a:srgbClr val="DE0875"/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DE0875"/>
            </a:solidFill>
          </a:endParaRPr>
        </a:p>
      </xdr:txBody>
    </xdr:sp>
    <xdr:clientData/>
  </xdr:twoCellAnchor>
  <xdr:twoCellAnchor>
    <xdr:from>
      <xdr:col>16</xdr:col>
      <xdr:colOff>78204</xdr:colOff>
      <xdr:row>10</xdr:row>
      <xdr:rowOff>68848</xdr:rowOff>
    </xdr:from>
    <xdr:to>
      <xdr:col>18</xdr:col>
      <xdr:colOff>473241</xdr:colOff>
      <xdr:row>11</xdr:row>
      <xdr:rowOff>177132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FB1725B-FCA5-62FC-137F-CADF1371B1FE}"/>
            </a:ext>
          </a:extLst>
        </xdr:cNvPr>
        <xdr:cNvSpPr txBox="1"/>
      </xdr:nvSpPr>
      <xdr:spPr>
        <a:xfrm>
          <a:off x="9831804" y="1913690"/>
          <a:ext cx="1614237" cy="292768"/>
        </a:xfrm>
        <a:prstGeom prst="rect">
          <a:avLst/>
        </a:prstGeom>
        <a:solidFill>
          <a:srgbClr val="DE0875"/>
        </a:solidFill>
        <a:ln w="9525" cmpd="sng">
          <a:solidFill>
            <a:srgbClr val="DE087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TOTAL</a:t>
          </a:r>
          <a:r>
            <a:rPr lang="en-US" sz="1200" b="1" baseline="0">
              <a:solidFill>
                <a:schemeClr val="bg1"/>
              </a:solidFill>
            </a:rPr>
            <a:t> IMPRESSIONS : 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388688</xdr:colOff>
      <xdr:row>10</xdr:row>
      <xdr:rowOff>48127</xdr:rowOff>
    </xdr:from>
    <xdr:to>
      <xdr:col>20</xdr:col>
      <xdr:colOff>24064</xdr:colOff>
      <xdr:row>11</xdr:row>
      <xdr:rowOff>167440</xdr:rowOff>
    </xdr:to>
    <xdr:sp macro="" textlink="Data!AK12">
      <xdr:nvSpPr>
        <xdr:cNvPr id="12" name="TextBox 11">
          <a:extLst>
            <a:ext uri="{FF2B5EF4-FFF2-40B4-BE49-F238E27FC236}">
              <a16:creationId xmlns:a16="http://schemas.microsoft.com/office/drawing/2014/main" id="{FDA2165C-1695-5938-191A-5F9A288ED642}"/>
            </a:ext>
          </a:extLst>
        </xdr:cNvPr>
        <xdr:cNvSpPr txBox="1"/>
      </xdr:nvSpPr>
      <xdr:spPr>
        <a:xfrm>
          <a:off x="11361488" y="1892969"/>
          <a:ext cx="854576" cy="303797"/>
        </a:xfrm>
        <a:prstGeom prst="rect">
          <a:avLst/>
        </a:prstGeom>
        <a:solidFill>
          <a:srgbClr val="DE0875"/>
        </a:solidFill>
        <a:ln w="9525" cmpd="sng">
          <a:solidFill>
            <a:srgbClr val="DE087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7A76168-59A2-4ED5-A473-CCEAC41620D4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l"/>
            <a:t>2,341,079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23327</xdr:colOff>
      <xdr:row>15</xdr:row>
      <xdr:rowOff>54429</xdr:rowOff>
    </xdr:from>
    <xdr:to>
      <xdr:col>7</xdr:col>
      <xdr:colOff>144780</xdr:colOff>
      <xdr:row>28</xdr:row>
      <xdr:rowOff>76201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40F7D54-BEC0-DE2C-39F4-8D7240E5EC18}"/>
            </a:ext>
          </a:extLst>
        </xdr:cNvPr>
        <xdr:cNvSpPr/>
      </xdr:nvSpPr>
      <xdr:spPr>
        <a:xfrm>
          <a:off x="634932" y="2761534"/>
          <a:ext cx="3791085" cy="236793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bg1">
              <a:alpha val="40000"/>
            </a:schemeClr>
          </a:glow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123509</xdr:colOff>
      <xdr:row>16</xdr:row>
      <xdr:rowOff>85193</xdr:rowOff>
    </xdr:from>
    <xdr:to>
      <xdr:col>2</xdr:col>
      <xdr:colOff>230292</xdr:colOff>
      <xdr:row>20</xdr:row>
      <xdr:rowOff>73359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D2D5B89-10BC-4ADD-BBC2-9A24AD1A3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09" y="3011273"/>
          <a:ext cx="716383" cy="719686"/>
        </a:xfrm>
        <a:prstGeom prst="rect">
          <a:avLst/>
        </a:prstGeom>
      </xdr:spPr>
    </xdr:pic>
    <xdr:clientData/>
  </xdr:twoCellAnchor>
  <xdr:twoCellAnchor>
    <xdr:from>
      <xdr:col>4</xdr:col>
      <xdr:colOff>271693</xdr:colOff>
      <xdr:row>16</xdr:row>
      <xdr:rowOff>66753</xdr:rowOff>
    </xdr:from>
    <xdr:to>
      <xdr:col>6</xdr:col>
      <xdr:colOff>491825</xdr:colOff>
      <xdr:row>18</xdr:row>
      <xdr:rowOff>173433</xdr:rowOff>
    </xdr:to>
    <xdr:sp macro="" textlink="Data!H9">
      <xdr:nvSpPr>
        <xdr:cNvPr id="20" name="TextBox 19">
          <a:extLst>
            <a:ext uri="{FF2B5EF4-FFF2-40B4-BE49-F238E27FC236}">
              <a16:creationId xmlns:a16="http://schemas.microsoft.com/office/drawing/2014/main" id="{9FA981B3-335E-67BC-05A6-6DF3EB6329EE}"/>
            </a:ext>
          </a:extLst>
        </xdr:cNvPr>
        <xdr:cNvSpPr txBox="1"/>
      </xdr:nvSpPr>
      <xdr:spPr>
        <a:xfrm>
          <a:off x="2718114" y="2954332"/>
          <a:ext cx="1443343" cy="46762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2BCEB15-0C93-4BB9-A57D-B51C91D10388}" type="TxLink">
            <a:rPr lang="en-US" sz="28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525,047</a:t>
          </a:fld>
          <a:endParaRPr lang="en-US" sz="36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5</xdr:col>
      <xdr:colOff>80612</xdr:colOff>
      <xdr:row>18</xdr:row>
      <xdr:rowOff>105834</xdr:rowOff>
    </xdr:from>
    <xdr:to>
      <xdr:col>7</xdr:col>
      <xdr:colOff>4412</xdr:colOff>
      <xdr:row>19</xdr:row>
      <xdr:rowOff>153247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345F159-0CF0-EFD0-BDDE-196B58E94576}"/>
            </a:ext>
          </a:extLst>
        </xdr:cNvPr>
        <xdr:cNvSpPr txBox="1"/>
      </xdr:nvSpPr>
      <xdr:spPr>
        <a:xfrm>
          <a:off x="3138638" y="3354360"/>
          <a:ext cx="1147011" cy="22788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1</xdr:col>
      <xdr:colOff>115147</xdr:colOff>
      <xdr:row>21</xdr:row>
      <xdr:rowOff>83819</xdr:rowOff>
    </xdr:from>
    <xdr:to>
      <xdr:col>2</xdr:col>
      <xdr:colOff>225214</xdr:colOff>
      <xdr:row>23</xdr:row>
      <xdr:rowOff>7620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52EA372-DAC5-3C4B-90E1-66CEB80D5193}"/>
            </a:ext>
          </a:extLst>
        </xdr:cNvPr>
        <xdr:cNvSpPr txBox="1"/>
      </xdr:nvSpPr>
      <xdr:spPr>
        <a:xfrm>
          <a:off x="724747" y="3924299"/>
          <a:ext cx="719667" cy="289561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FANS</a:t>
          </a:r>
        </a:p>
      </xdr:txBody>
    </xdr:sp>
    <xdr:clientData/>
  </xdr:twoCellAnchor>
  <xdr:twoCellAnchor>
    <xdr:from>
      <xdr:col>1</xdr:col>
      <xdr:colOff>115992</xdr:colOff>
      <xdr:row>22</xdr:row>
      <xdr:rowOff>144779</xdr:rowOff>
    </xdr:from>
    <xdr:to>
      <xdr:col>2</xdr:col>
      <xdr:colOff>276859</xdr:colOff>
      <xdr:row>24</xdr:row>
      <xdr:rowOff>43180</xdr:rowOff>
    </xdr:to>
    <xdr:sp macro="" textlink="Data!H4">
      <xdr:nvSpPr>
        <xdr:cNvPr id="23" name="TextBox 22">
          <a:extLst>
            <a:ext uri="{FF2B5EF4-FFF2-40B4-BE49-F238E27FC236}">
              <a16:creationId xmlns:a16="http://schemas.microsoft.com/office/drawing/2014/main" id="{75294D80-FB4B-D0C6-BF7F-FB19EF7AE4F3}"/>
            </a:ext>
          </a:extLst>
        </xdr:cNvPr>
        <xdr:cNvSpPr txBox="1"/>
      </xdr:nvSpPr>
      <xdr:spPr>
        <a:xfrm>
          <a:off x="725592" y="4168139"/>
          <a:ext cx="770467" cy="26416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8276C0-0A71-4C89-AC01-B3361EA65663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26,292</a:t>
          </a:fld>
          <a:endParaRPr lang="en-US" sz="1800">
            <a:solidFill>
              <a:srgbClr val="6E32A0"/>
            </a:solidFill>
          </a:endParaRPr>
        </a:p>
      </xdr:txBody>
    </xdr:sp>
    <xdr:clientData/>
  </xdr:twoCellAnchor>
  <xdr:twoCellAnchor>
    <xdr:from>
      <xdr:col>1</xdr:col>
      <xdr:colOff>112504</xdr:colOff>
      <xdr:row>24</xdr:row>
      <xdr:rowOff>118879</xdr:rowOff>
    </xdr:from>
    <xdr:to>
      <xdr:col>3</xdr:col>
      <xdr:colOff>7620</xdr:colOff>
      <xdr:row>26</xdr:row>
      <xdr:rowOff>46067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4EADDE-023F-4BA4-B2E6-71A64A808C44}"/>
            </a:ext>
          </a:extLst>
        </xdr:cNvPr>
        <xdr:cNvSpPr txBox="1"/>
      </xdr:nvSpPr>
      <xdr:spPr>
        <a:xfrm>
          <a:off x="722104" y="4507999"/>
          <a:ext cx="1114316" cy="292948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NEW FANS</a:t>
          </a:r>
        </a:p>
      </xdr:txBody>
    </xdr:sp>
    <xdr:clientData/>
  </xdr:twoCellAnchor>
  <xdr:twoCellAnchor>
    <xdr:from>
      <xdr:col>1</xdr:col>
      <xdr:colOff>126897</xdr:colOff>
      <xdr:row>25</xdr:row>
      <xdr:rowOff>178992</xdr:rowOff>
    </xdr:from>
    <xdr:to>
      <xdr:col>2</xdr:col>
      <xdr:colOff>287764</xdr:colOff>
      <xdr:row>27</xdr:row>
      <xdr:rowOff>77393</xdr:rowOff>
    </xdr:to>
    <xdr:sp macro="" textlink="Data!I3">
      <xdr:nvSpPr>
        <xdr:cNvPr id="26" name="TextBox 25">
          <a:extLst>
            <a:ext uri="{FF2B5EF4-FFF2-40B4-BE49-F238E27FC236}">
              <a16:creationId xmlns:a16="http://schemas.microsoft.com/office/drawing/2014/main" id="{3F9E3DF9-6089-4952-B5D8-713B38D3C327}"/>
            </a:ext>
          </a:extLst>
        </xdr:cNvPr>
        <xdr:cNvSpPr txBox="1"/>
      </xdr:nvSpPr>
      <xdr:spPr>
        <a:xfrm>
          <a:off x="736497" y="4750992"/>
          <a:ext cx="770467" cy="26416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BD292D2-F865-44D3-A7CD-7BB49EB655FE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3.31%</a:t>
          </a:fld>
          <a:endParaRPr lang="en-US" sz="3200">
            <a:solidFill>
              <a:srgbClr val="6E32A0"/>
            </a:solidFill>
          </a:endParaRPr>
        </a:p>
      </xdr:txBody>
    </xdr:sp>
    <xdr:clientData/>
  </xdr:twoCellAnchor>
  <xdr:twoCellAnchor>
    <xdr:from>
      <xdr:col>4</xdr:col>
      <xdr:colOff>602446</xdr:colOff>
      <xdr:row>21</xdr:row>
      <xdr:rowOff>53340</xdr:rowOff>
    </xdr:from>
    <xdr:to>
      <xdr:col>7</xdr:col>
      <xdr:colOff>7620</xdr:colOff>
      <xdr:row>23</xdr:row>
      <xdr:rowOff>167640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E4885CA4-C964-49D4-8C52-CBBEE9571E4C}"/>
            </a:ext>
          </a:extLst>
        </xdr:cNvPr>
        <xdr:cNvSpPr/>
      </xdr:nvSpPr>
      <xdr:spPr>
        <a:xfrm>
          <a:off x="3040846" y="3893820"/>
          <a:ext cx="1233974" cy="48006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21</xdr:row>
      <xdr:rowOff>68580</xdr:rowOff>
    </xdr:from>
    <xdr:to>
      <xdr:col>4</xdr:col>
      <xdr:colOff>508000</xdr:colOff>
      <xdr:row>23</xdr:row>
      <xdr:rowOff>162278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73637F5-90A1-4620-89D4-2E170162F122}"/>
            </a:ext>
          </a:extLst>
        </xdr:cNvPr>
        <xdr:cNvSpPr/>
      </xdr:nvSpPr>
      <xdr:spPr>
        <a:xfrm>
          <a:off x="1708856" y="3920913"/>
          <a:ext cx="1226255" cy="460587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</xdr:colOff>
      <xdr:row>21</xdr:row>
      <xdr:rowOff>68581</xdr:rowOff>
    </xdr:from>
    <xdr:to>
      <xdr:col>4</xdr:col>
      <xdr:colOff>350520</xdr:colOff>
      <xdr:row>22</xdr:row>
      <xdr:rowOff>105833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1172FC1-2FCB-BC47-1696-69CB83183706}"/>
            </a:ext>
          </a:extLst>
        </xdr:cNvPr>
        <xdr:cNvSpPr txBox="1"/>
      </xdr:nvSpPr>
      <xdr:spPr>
        <a:xfrm>
          <a:off x="1873673" y="3920914"/>
          <a:ext cx="903958" cy="220697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 baseline="0">
              <a:solidFill>
                <a:schemeClr val="bg1"/>
              </a:solidFill>
            </a:rPr>
            <a:t> REACH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121920</xdr:colOff>
      <xdr:row>22</xdr:row>
      <xdr:rowOff>114300</xdr:rowOff>
    </xdr:from>
    <xdr:to>
      <xdr:col>4</xdr:col>
      <xdr:colOff>281940</xdr:colOff>
      <xdr:row>23</xdr:row>
      <xdr:rowOff>121920</xdr:rowOff>
    </xdr:to>
    <xdr:sp macro="" textlink="Data!H5">
      <xdr:nvSpPr>
        <xdr:cNvPr id="35" name="TextBox 34">
          <a:extLst>
            <a:ext uri="{FF2B5EF4-FFF2-40B4-BE49-F238E27FC236}">
              <a16:creationId xmlns:a16="http://schemas.microsoft.com/office/drawing/2014/main" id="{9B8AA3E4-4D5C-1D71-D36A-3573D3173710}"/>
            </a:ext>
          </a:extLst>
        </xdr:cNvPr>
        <xdr:cNvSpPr txBox="1"/>
      </xdr:nvSpPr>
      <xdr:spPr>
        <a:xfrm>
          <a:off x="1950720" y="4137660"/>
          <a:ext cx="769620" cy="190500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BC9AFB-5C94-4018-9DCF-108B2B23E622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414,739</a:t>
          </a:fld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601980</xdr:colOff>
      <xdr:row>24</xdr:row>
      <xdr:rowOff>45720</xdr:rowOff>
    </xdr:from>
    <xdr:to>
      <xdr:col>7</xdr:col>
      <xdr:colOff>15240</xdr:colOff>
      <xdr:row>26</xdr:row>
      <xdr:rowOff>167640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0CD13FB-79A1-4B79-AD14-31D1B404EE7C}"/>
            </a:ext>
          </a:extLst>
        </xdr:cNvPr>
        <xdr:cNvSpPr/>
      </xdr:nvSpPr>
      <xdr:spPr>
        <a:xfrm>
          <a:off x="3040380" y="4434840"/>
          <a:ext cx="1242060" cy="487680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510540</xdr:colOff>
      <xdr:row>24</xdr:row>
      <xdr:rowOff>49390</xdr:rowOff>
    </xdr:from>
    <xdr:to>
      <xdr:col>4</xdr:col>
      <xdr:colOff>529167</xdr:colOff>
      <xdr:row>26</xdr:row>
      <xdr:rowOff>175261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A89F7F98-9377-40F1-ACD8-E1E46D927C5D}"/>
            </a:ext>
          </a:extLst>
        </xdr:cNvPr>
        <xdr:cNvSpPr/>
      </xdr:nvSpPr>
      <xdr:spPr>
        <a:xfrm>
          <a:off x="1724096" y="4452057"/>
          <a:ext cx="1232182" cy="492760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159456</xdr:colOff>
      <xdr:row>21</xdr:row>
      <xdr:rowOff>66886</xdr:rowOff>
    </xdr:from>
    <xdr:to>
      <xdr:col>6</xdr:col>
      <xdr:colOff>388056</xdr:colOff>
      <xdr:row>22</xdr:row>
      <xdr:rowOff>63500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E3160C6-8F5B-4030-970D-0230D5FEE775}"/>
            </a:ext>
          </a:extLst>
        </xdr:cNvPr>
        <xdr:cNvSpPr txBox="1"/>
      </xdr:nvSpPr>
      <xdr:spPr>
        <a:xfrm>
          <a:off x="3193345" y="3919219"/>
          <a:ext cx="835378" cy="180059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221446</xdr:colOff>
      <xdr:row>22</xdr:row>
      <xdr:rowOff>91440</xdr:rowOff>
    </xdr:from>
    <xdr:to>
      <xdr:col>6</xdr:col>
      <xdr:colOff>381466</xdr:colOff>
      <xdr:row>23</xdr:row>
      <xdr:rowOff>99060</xdr:rowOff>
    </xdr:to>
    <xdr:sp macro="" textlink="Data!H6">
      <xdr:nvSpPr>
        <xdr:cNvPr id="40" name="TextBox 39">
          <a:extLst>
            <a:ext uri="{FF2B5EF4-FFF2-40B4-BE49-F238E27FC236}">
              <a16:creationId xmlns:a16="http://schemas.microsoft.com/office/drawing/2014/main" id="{6507CC73-99DC-43FE-AAB0-B9A81F2ED554}"/>
            </a:ext>
          </a:extLst>
        </xdr:cNvPr>
        <xdr:cNvSpPr txBox="1"/>
      </xdr:nvSpPr>
      <xdr:spPr>
        <a:xfrm>
          <a:off x="3269446" y="4114800"/>
          <a:ext cx="769620" cy="190500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EBD1A2-9525-49A4-9AF4-6C390CB74712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23,516</a:t>
          </a:fld>
          <a:endParaRPr lang="en-US" sz="3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43463</xdr:colOff>
      <xdr:row>24</xdr:row>
      <xdr:rowOff>76200</xdr:rowOff>
    </xdr:from>
    <xdr:to>
      <xdr:col>4</xdr:col>
      <xdr:colOff>429260</xdr:colOff>
      <xdr:row>25</xdr:row>
      <xdr:rowOff>84667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C399C8C-118C-4502-AC46-033845885EA5}"/>
            </a:ext>
          </a:extLst>
        </xdr:cNvPr>
        <xdr:cNvSpPr txBox="1"/>
      </xdr:nvSpPr>
      <xdr:spPr>
        <a:xfrm>
          <a:off x="1863796" y="4478867"/>
          <a:ext cx="992575" cy="191911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RESPONSE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121920</xdr:colOff>
      <xdr:row>25</xdr:row>
      <xdr:rowOff>106680</xdr:rowOff>
    </xdr:from>
    <xdr:to>
      <xdr:col>4</xdr:col>
      <xdr:colOff>281940</xdr:colOff>
      <xdr:row>26</xdr:row>
      <xdr:rowOff>114300</xdr:rowOff>
    </xdr:to>
    <xdr:sp macro="" textlink="Data!H8">
      <xdr:nvSpPr>
        <xdr:cNvPr id="42" name="TextBox 41">
          <a:extLst>
            <a:ext uri="{FF2B5EF4-FFF2-40B4-BE49-F238E27FC236}">
              <a16:creationId xmlns:a16="http://schemas.microsoft.com/office/drawing/2014/main" id="{CA7E8AF5-C853-48C7-AE62-A83C2D7F7782}"/>
            </a:ext>
          </a:extLst>
        </xdr:cNvPr>
        <xdr:cNvSpPr txBox="1"/>
      </xdr:nvSpPr>
      <xdr:spPr>
        <a:xfrm>
          <a:off x="1950720" y="4678680"/>
          <a:ext cx="769620" cy="190500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2435E5-A967-432A-90C6-F129D299AAF0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84.29%</a:t>
          </a:fld>
          <a:endParaRPr lang="en-US" sz="5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30480</xdr:colOff>
      <xdr:row>24</xdr:row>
      <xdr:rowOff>53340</xdr:rowOff>
    </xdr:from>
    <xdr:to>
      <xdr:col>6</xdr:col>
      <xdr:colOff>579120</xdr:colOff>
      <xdr:row>25</xdr:row>
      <xdr:rowOff>63500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5002323-3B59-4592-83F2-B3ED6987F02D}"/>
            </a:ext>
          </a:extLst>
        </xdr:cNvPr>
        <xdr:cNvSpPr txBox="1"/>
      </xdr:nvSpPr>
      <xdr:spPr>
        <a:xfrm>
          <a:off x="3064369" y="4456007"/>
          <a:ext cx="1155418" cy="19360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ENGAGMENT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213360</xdr:colOff>
      <xdr:row>25</xdr:row>
      <xdr:rowOff>114300</xdr:rowOff>
    </xdr:from>
    <xdr:to>
      <xdr:col>6</xdr:col>
      <xdr:colOff>373380</xdr:colOff>
      <xdr:row>26</xdr:row>
      <xdr:rowOff>121920</xdr:rowOff>
    </xdr:to>
    <xdr:sp macro="" textlink="Data!H7">
      <xdr:nvSpPr>
        <xdr:cNvPr id="48" name="TextBox 47">
          <a:extLst>
            <a:ext uri="{FF2B5EF4-FFF2-40B4-BE49-F238E27FC236}">
              <a16:creationId xmlns:a16="http://schemas.microsoft.com/office/drawing/2014/main" id="{73B29E17-C4D1-4727-80F1-F38D1FD480CC}"/>
            </a:ext>
          </a:extLst>
        </xdr:cNvPr>
        <xdr:cNvSpPr txBox="1"/>
      </xdr:nvSpPr>
      <xdr:spPr>
        <a:xfrm>
          <a:off x="3261360" y="4686300"/>
          <a:ext cx="769620" cy="190500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5EDADE9-6F02-471B-A271-886577B94010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2.22%</a:t>
          </a:fld>
          <a:endParaRPr lang="en-US" sz="8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417871</xdr:colOff>
      <xdr:row>15</xdr:row>
      <xdr:rowOff>54659</xdr:rowOff>
    </xdr:from>
    <xdr:to>
      <xdr:col>13</xdr:col>
      <xdr:colOff>539324</xdr:colOff>
      <xdr:row>28</xdr:row>
      <xdr:rowOff>76431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95CBBC3E-FB17-4572-8F98-5298CD5583E5}"/>
            </a:ext>
          </a:extLst>
        </xdr:cNvPr>
        <xdr:cNvSpPr/>
      </xdr:nvSpPr>
      <xdr:spPr>
        <a:xfrm>
          <a:off x="4699108" y="2761764"/>
          <a:ext cx="3791084" cy="236793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bg1">
              <a:alpha val="40000"/>
            </a:schemeClr>
          </a:glow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503901</xdr:colOff>
      <xdr:row>16</xdr:row>
      <xdr:rowOff>73741</xdr:rowOff>
    </xdr:from>
    <xdr:to>
      <xdr:col>8</xdr:col>
      <xdr:colOff>594996</xdr:colOff>
      <xdr:row>20</xdr:row>
      <xdr:rowOff>49160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6B31E5-B68C-4126-9B48-C34AC6F1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5514" y="3023418"/>
          <a:ext cx="705611" cy="712839"/>
        </a:xfrm>
        <a:prstGeom prst="rect">
          <a:avLst/>
        </a:prstGeom>
      </xdr:spPr>
    </xdr:pic>
    <xdr:clientData/>
  </xdr:twoCellAnchor>
  <xdr:twoCellAnchor>
    <xdr:from>
      <xdr:col>11</xdr:col>
      <xdr:colOff>170200</xdr:colOff>
      <xdr:row>16</xdr:row>
      <xdr:rowOff>51368</xdr:rowOff>
    </xdr:from>
    <xdr:to>
      <xdr:col>13</xdr:col>
      <xdr:colOff>390331</xdr:colOff>
      <xdr:row>18</xdr:row>
      <xdr:rowOff>158048</xdr:rowOff>
    </xdr:to>
    <xdr:sp macro="" textlink="Data!X9">
      <xdr:nvSpPr>
        <xdr:cNvPr id="51" name="TextBox 50">
          <a:extLst>
            <a:ext uri="{FF2B5EF4-FFF2-40B4-BE49-F238E27FC236}">
              <a16:creationId xmlns:a16="http://schemas.microsoft.com/office/drawing/2014/main" id="{E8923E3D-BC79-404F-B614-D412637C5B78}"/>
            </a:ext>
          </a:extLst>
        </xdr:cNvPr>
        <xdr:cNvSpPr txBox="1"/>
      </xdr:nvSpPr>
      <xdr:spPr>
        <a:xfrm>
          <a:off x="6897858" y="2938947"/>
          <a:ext cx="1443341" cy="46762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426D833-AC84-411A-897D-45BE80C1D1B2}" type="TxLink">
            <a:rPr lang="en-US" sz="28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612,149</a:t>
          </a:fld>
          <a:endParaRPr lang="en-US" sz="88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11</xdr:col>
      <xdr:colOff>511260</xdr:colOff>
      <xdr:row>18</xdr:row>
      <xdr:rowOff>54004</xdr:rowOff>
    </xdr:from>
    <xdr:to>
      <xdr:col>13</xdr:col>
      <xdr:colOff>435060</xdr:colOff>
      <xdr:row>19</xdr:row>
      <xdr:rowOff>101417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5CE8AA5-1934-482A-9AFC-96DDB2F86705}"/>
            </a:ext>
          </a:extLst>
        </xdr:cNvPr>
        <xdr:cNvSpPr txBox="1"/>
      </xdr:nvSpPr>
      <xdr:spPr>
        <a:xfrm>
          <a:off x="7238918" y="3302530"/>
          <a:ext cx="1147010" cy="22788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7</xdr:col>
      <xdr:colOff>498518</xdr:colOff>
      <xdr:row>21</xdr:row>
      <xdr:rowOff>58689</xdr:rowOff>
    </xdr:from>
    <xdr:to>
      <xdr:col>9</xdr:col>
      <xdr:colOff>696</xdr:colOff>
      <xdr:row>22</xdr:row>
      <xdr:rowOff>162287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FFD2C22-C528-4A5D-814D-468952F64700}"/>
            </a:ext>
          </a:extLst>
        </xdr:cNvPr>
        <xdr:cNvSpPr txBox="1"/>
      </xdr:nvSpPr>
      <xdr:spPr>
        <a:xfrm>
          <a:off x="4753731" y="3834442"/>
          <a:ext cx="717954" cy="283396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FANS</a:t>
          </a:r>
        </a:p>
      </xdr:txBody>
    </xdr:sp>
    <xdr:clientData/>
  </xdr:twoCellAnchor>
  <xdr:twoCellAnchor>
    <xdr:from>
      <xdr:col>7</xdr:col>
      <xdr:colOff>508110</xdr:colOff>
      <xdr:row>22</xdr:row>
      <xdr:rowOff>135746</xdr:rowOff>
    </xdr:from>
    <xdr:to>
      <xdr:col>9</xdr:col>
      <xdr:colOff>61088</xdr:colOff>
      <xdr:row>24</xdr:row>
      <xdr:rowOff>34147</xdr:rowOff>
    </xdr:to>
    <xdr:sp macro="" textlink="Data!X4">
      <xdr:nvSpPr>
        <xdr:cNvPr id="54" name="TextBox 53">
          <a:extLst>
            <a:ext uri="{FF2B5EF4-FFF2-40B4-BE49-F238E27FC236}">
              <a16:creationId xmlns:a16="http://schemas.microsoft.com/office/drawing/2014/main" id="{468AE65F-90B8-4BE7-A350-EEDD0EADBBFE}"/>
            </a:ext>
          </a:extLst>
        </xdr:cNvPr>
        <xdr:cNvSpPr txBox="1"/>
      </xdr:nvSpPr>
      <xdr:spPr>
        <a:xfrm>
          <a:off x="4755554" y="4171524"/>
          <a:ext cx="766534" cy="26529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C35F84-7216-4CE5-8379-86FEA50F73E5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29,693</a:t>
          </a:fld>
          <a:endParaRPr lang="en-US" sz="3200">
            <a:solidFill>
              <a:srgbClr val="6E32A0"/>
            </a:solidFill>
          </a:endParaRPr>
        </a:p>
      </xdr:txBody>
    </xdr:sp>
    <xdr:clientData/>
  </xdr:twoCellAnchor>
  <xdr:twoCellAnchor>
    <xdr:from>
      <xdr:col>7</xdr:col>
      <xdr:colOff>486151</xdr:colOff>
      <xdr:row>24</xdr:row>
      <xdr:rowOff>59403</xdr:rowOff>
    </xdr:from>
    <xdr:to>
      <xdr:col>9</xdr:col>
      <xdr:colOff>381266</xdr:colOff>
      <xdr:row>25</xdr:row>
      <xdr:rowOff>170036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DFBBA66-0E0D-4EF4-8B74-17F94FC25A75}"/>
            </a:ext>
          </a:extLst>
        </xdr:cNvPr>
        <xdr:cNvSpPr txBox="1"/>
      </xdr:nvSpPr>
      <xdr:spPr>
        <a:xfrm>
          <a:off x="4733595" y="4462070"/>
          <a:ext cx="1108671" cy="294077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NEW FANS</a:t>
          </a:r>
        </a:p>
      </xdr:txBody>
    </xdr:sp>
    <xdr:clientData/>
  </xdr:twoCellAnchor>
  <xdr:twoCellAnchor>
    <xdr:from>
      <xdr:col>7</xdr:col>
      <xdr:colOff>507317</xdr:colOff>
      <xdr:row>25</xdr:row>
      <xdr:rowOff>127000</xdr:rowOff>
    </xdr:from>
    <xdr:to>
      <xdr:col>8</xdr:col>
      <xdr:colOff>543278</xdr:colOff>
      <xdr:row>27</xdr:row>
      <xdr:rowOff>35416</xdr:rowOff>
    </xdr:to>
    <xdr:sp macro="" textlink="Data!Y3">
      <xdr:nvSpPr>
        <xdr:cNvPr id="56" name="TextBox 55">
          <a:extLst>
            <a:ext uri="{FF2B5EF4-FFF2-40B4-BE49-F238E27FC236}">
              <a16:creationId xmlns:a16="http://schemas.microsoft.com/office/drawing/2014/main" id="{C4870B8E-E255-4504-8A3F-C863B7A97AD9}"/>
            </a:ext>
          </a:extLst>
        </xdr:cNvPr>
        <xdr:cNvSpPr txBox="1"/>
      </xdr:nvSpPr>
      <xdr:spPr>
        <a:xfrm>
          <a:off x="4754761" y="4713111"/>
          <a:ext cx="642739" cy="27530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C0CDBE-3A36-4C25-82D3-8FB1FFB3563E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4.19%</a:t>
          </a:fld>
          <a:endParaRPr lang="en-US" sz="7200">
            <a:solidFill>
              <a:srgbClr val="6E32A0"/>
            </a:solidFill>
          </a:endParaRPr>
        </a:p>
      </xdr:txBody>
    </xdr:sp>
    <xdr:clientData/>
  </xdr:twoCellAnchor>
  <xdr:twoCellAnchor>
    <xdr:from>
      <xdr:col>11</xdr:col>
      <xdr:colOff>424926</xdr:colOff>
      <xdr:row>20</xdr:row>
      <xdr:rowOff>130413</xdr:rowOff>
    </xdr:from>
    <xdr:to>
      <xdr:col>13</xdr:col>
      <xdr:colOff>436878</xdr:colOff>
      <xdr:row>23</xdr:row>
      <xdr:rowOff>61269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2CD9D93E-7C4F-4BC7-A4A3-10E769147AF6}"/>
            </a:ext>
          </a:extLst>
        </xdr:cNvPr>
        <xdr:cNvSpPr/>
      </xdr:nvSpPr>
      <xdr:spPr>
        <a:xfrm>
          <a:off x="7099482" y="3799302"/>
          <a:ext cx="1225507" cy="481189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302160</xdr:colOff>
      <xdr:row>20</xdr:row>
      <xdr:rowOff>141702</xdr:rowOff>
    </xdr:from>
    <xdr:to>
      <xdr:col>11</xdr:col>
      <xdr:colOff>314111</xdr:colOff>
      <xdr:row>23</xdr:row>
      <xdr:rowOff>72558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C4CEFC72-6794-4A0C-904F-65FCCCA257C6}"/>
            </a:ext>
          </a:extLst>
        </xdr:cNvPr>
        <xdr:cNvSpPr/>
      </xdr:nvSpPr>
      <xdr:spPr>
        <a:xfrm>
          <a:off x="5763160" y="3810591"/>
          <a:ext cx="1225507" cy="481189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306393</xdr:colOff>
      <xdr:row>23</xdr:row>
      <xdr:rowOff>181213</xdr:rowOff>
    </xdr:from>
    <xdr:to>
      <xdr:col>11</xdr:col>
      <xdr:colOff>318344</xdr:colOff>
      <xdr:row>26</xdr:row>
      <xdr:rowOff>112068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065B61E9-F66D-4B1F-98E0-57BEEF4290DF}"/>
            </a:ext>
          </a:extLst>
        </xdr:cNvPr>
        <xdr:cNvSpPr/>
      </xdr:nvSpPr>
      <xdr:spPr>
        <a:xfrm>
          <a:off x="5767393" y="4400435"/>
          <a:ext cx="1225507" cy="481189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430571</xdr:colOff>
      <xdr:row>24</xdr:row>
      <xdr:rowOff>2001</xdr:rowOff>
    </xdr:from>
    <xdr:to>
      <xdr:col>13</xdr:col>
      <xdr:colOff>442523</xdr:colOff>
      <xdr:row>26</xdr:row>
      <xdr:rowOff>116301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D14B39A8-5C8F-4C4C-8B2E-4B66B97709D2}"/>
            </a:ext>
          </a:extLst>
        </xdr:cNvPr>
        <xdr:cNvSpPr/>
      </xdr:nvSpPr>
      <xdr:spPr>
        <a:xfrm>
          <a:off x="7105127" y="4404668"/>
          <a:ext cx="1225507" cy="481189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471494</xdr:colOff>
      <xdr:row>20</xdr:row>
      <xdr:rowOff>141702</xdr:rowOff>
    </xdr:from>
    <xdr:to>
      <xdr:col>11</xdr:col>
      <xdr:colOff>161896</xdr:colOff>
      <xdr:row>22</xdr:row>
      <xdr:rowOff>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0D0A1B0-516C-41E9-8BC3-73247CE54B86}"/>
            </a:ext>
          </a:extLst>
        </xdr:cNvPr>
        <xdr:cNvSpPr txBox="1"/>
      </xdr:nvSpPr>
      <xdr:spPr>
        <a:xfrm>
          <a:off x="5932494" y="3810591"/>
          <a:ext cx="903958" cy="225187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 baseline="0">
              <a:solidFill>
                <a:schemeClr val="bg1"/>
              </a:solidFill>
            </a:rPr>
            <a:t> REACH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601315</xdr:colOff>
      <xdr:row>20</xdr:row>
      <xdr:rowOff>130413</xdr:rowOff>
    </xdr:from>
    <xdr:to>
      <xdr:col>13</xdr:col>
      <xdr:colOff>223138</xdr:colOff>
      <xdr:row>21</xdr:row>
      <xdr:rowOff>168514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A5367F1-ED06-4B83-B13D-D7BCA73108E2}"/>
            </a:ext>
          </a:extLst>
        </xdr:cNvPr>
        <xdr:cNvSpPr txBox="1"/>
      </xdr:nvSpPr>
      <xdr:spPr>
        <a:xfrm>
          <a:off x="7275871" y="3799302"/>
          <a:ext cx="835378" cy="221545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489837</xdr:colOff>
      <xdr:row>24</xdr:row>
      <xdr:rowOff>14113</xdr:rowOff>
    </xdr:from>
    <xdr:to>
      <xdr:col>13</xdr:col>
      <xdr:colOff>423333</xdr:colOff>
      <xdr:row>25</xdr:row>
      <xdr:rowOff>21167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251850C-D0B2-443A-884A-08321129F439}"/>
            </a:ext>
          </a:extLst>
        </xdr:cNvPr>
        <xdr:cNvSpPr txBox="1"/>
      </xdr:nvSpPr>
      <xdr:spPr>
        <a:xfrm>
          <a:off x="7164393" y="4416780"/>
          <a:ext cx="1147051" cy="190498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ENGAGMENT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405171</xdr:colOff>
      <xdr:row>24</xdr:row>
      <xdr:rowOff>4823</xdr:rowOff>
    </xdr:from>
    <xdr:to>
      <xdr:col>11</xdr:col>
      <xdr:colOff>184190</xdr:colOff>
      <xdr:row>25</xdr:row>
      <xdr:rowOff>13290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E28636C-0D69-4047-94A6-0DE28A32AD72}"/>
            </a:ext>
          </a:extLst>
        </xdr:cNvPr>
        <xdr:cNvSpPr txBox="1"/>
      </xdr:nvSpPr>
      <xdr:spPr>
        <a:xfrm>
          <a:off x="5866171" y="4407490"/>
          <a:ext cx="992575" cy="191911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RESPONSE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542049</xdr:colOff>
      <xdr:row>22</xdr:row>
      <xdr:rowOff>7647</xdr:rowOff>
    </xdr:from>
    <xdr:to>
      <xdr:col>11</xdr:col>
      <xdr:colOff>95291</xdr:colOff>
      <xdr:row>23</xdr:row>
      <xdr:rowOff>15267</xdr:rowOff>
    </xdr:to>
    <xdr:sp macro="" textlink="Data!X5">
      <xdr:nvSpPr>
        <xdr:cNvPr id="66" name="TextBox 65">
          <a:extLst>
            <a:ext uri="{FF2B5EF4-FFF2-40B4-BE49-F238E27FC236}">
              <a16:creationId xmlns:a16="http://schemas.microsoft.com/office/drawing/2014/main" id="{1EB04CCD-B43B-4A85-845D-CD9FE5B2502B}"/>
            </a:ext>
          </a:extLst>
        </xdr:cNvPr>
        <xdr:cNvSpPr txBox="1"/>
      </xdr:nvSpPr>
      <xdr:spPr>
        <a:xfrm>
          <a:off x="6003049" y="4043425"/>
          <a:ext cx="766798" cy="19106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4A4D675-ECEE-4221-BBD7-DDF402E4AD0F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431,067</a:t>
          </a:fld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29816</xdr:colOff>
      <xdr:row>21</xdr:row>
      <xdr:rowOff>165692</xdr:rowOff>
    </xdr:from>
    <xdr:to>
      <xdr:col>13</xdr:col>
      <xdr:colOff>189836</xdr:colOff>
      <xdr:row>22</xdr:row>
      <xdr:rowOff>173311</xdr:rowOff>
    </xdr:to>
    <xdr:sp macro="" textlink="Data!X6">
      <xdr:nvSpPr>
        <xdr:cNvPr id="67" name="TextBox 66">
          <a:extLst>
            <a:ext uri="{FF2B5EF4-FFF2-40B4-BE49-F238E27FC236}">
              <a16:creationId xmlns:a16="http://schemas.microsoft.com/office/drawing/2014/main" id="{C1FE6FEE-4409-4626-9D8B-995133E81B64}"/>
            </a:ext>
          </a:extLst>
        </xdr:cNvPr>
        <xdr:cNvSpPr txBox="1"/>
      </xdr:nvSpPr>
      <xdr:spPr>
        <a:xfrm>
          <a:off x="7311149" y="4018025"/>
          <a:ext cx="766798" cy="19106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9FA9A97-CF33-4DA0-BFD0-723D79FC20A0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62,610</a:t>
          </a:fld>
          <a:endParaRPr lang="en-US" sz="6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511005</xdr:colOff>
      <xdr:row>25</xdr:row>
      <xdr:rowOff>25991</xdr:rowOff>
    </xdr:from>
    <xdr:to>
      <xdr:col>11</xdr:col>
      <xdr:colOff>64247</xdr:colOff>
      <xdr:row>26</xdr:row>
      <xdr:rowOff>33610</xdr:rowOff>
    </xdr:to>
    <xdr:sp macro="" textlink="Data!X8">
      <xdr:nvSpPr>
        <xdr:cNvPr id="68" name="TextBox 67">
          <a:extLst>
            <a:ext uri="{FF2B5EF4-FFF2-40B4-BE49-F238E27FC236}">
              <a16:creationId xmlns:a16="http://schemas.microsoft.com/office/drawing/2014/main" id="{96A6C272-E8E2-4157-99CC-67A4BBFBA040}"/>
            </a:ext>
          </a:extLst>
        </xdr:cNvPr>
        <xdr:cNvSpPr txBox="1"/>
      </xdr:nvSpPr>
      <xdr:spPr>
        <a:xfrm>
          <a:off x="5972005" y="4612102"/>
          <a:ext cx="766798" cy="19106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BC5761-BD6B-485D-BABB-F58205D9EBFA}" type="TxLink">
            <a:rPr lang="en-US" sz="1600" b="1" i="0" u="none" strike="noStrike">
              <a:solidFill>
                <a:schemeClr val="bg1"/>
              </a:solidFill>
              <a:latin typeface="Bahnschrift"/>
            </a:rPr>
            <a:pPr algn="ctr"/>
            <a:t>85.12%</a:t>
          </a:fld>
          <a:endParaRPr lang="en-US" sz="9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63683</xdr:colOff>
      <xdr:row>25</xdr:row>
      <xdr:rowOff>9057</xdr:rowOff>
    </xdr:from>
    <xdr:to>
      <xdr:col>13</xdr:col>
      <xdr:colOff>223703</xdr:colOff>
      <xdr:row>26</xdr:row>
      <xdr:rowOff>16676</xdr:rowOff>
    </xdr:to>
    <xdr:sp macro="" textlink="Data!X7">
      <xdr:nvSpPr>
        <xdr:cNvPr id="69" name="TextBox 68">
          <a:extLst>
            <a:ext uri="{FF2B5EF4-FFF2-40B4-BE49-F238E27FC236}">
              <a16:creationId xmlns:a16="http://schemas.microsoft.com/office/drawing/2014/main" id="{3470AB08-B96D-4609-951F-73E47C38E0D8}"/>
            </a:ext>
          </a:extLst>
        </xdr:cNvPr>
        <xdr:cNvSpPr txBox="1"/>
      </xdr:nvSpPr>
      <xdr:spPr>
        <a:xfrm>
          <a:off x="7345016" y="4595168"/>
          <a:ext cx="766798" cy="19106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32916A-200F-4EEF-BE04-5259474151B1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2.36%</a:t>
          </a:fld>
          <a:endParaRPr lang="en-US" sz="4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28222</xdr:colOff>
      <xdr:row>30</xdr:row>
      <xdr:rowOff>5395</xdr:rowOff>
    </xdr:from>
    <xdr:to>
      <xdr:col>7</xdr:col>
      <xdr:colOff>149676</xdr:colOff>
      <xdr:row>43</xdr:row>
      <xdr:rowOff>23017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C37A0245-6FDF-4605-AC71-EE4F17EBA5F1}"/>
            </a:ext>
          </a:extLst>
        </xdr:cNvPr>
        <xdr:cNvSpPr/>
      </xdr:nvSpPr>
      <xdr:spPr>
        <a:xfrm>
          <a:off x="640810" y="5384219"/>
          <a:ext cx="3796984" cy="234844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bg1">
              <a:alpha val="40000"/>
            </a:schemeClr>
          </a:glow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427703</xdr:colOff>
      <xdr:row>29</xdr:row>
      <xdr:rowOff>159154</xdr:rowOff>
    </xdr:from>
    <xdr:to>
      <xdr:col>13</xdr:col>
      <xdr:colOff>549156</xdr:colOff>
      <xdr:row>43</xdr:row>
      <xdr:rowOff>1631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A2C755BB-24D9-4E17-8143-069680D52D1D}"/>
            </a:ext>
          </a:extLst>
        </xdr:cNvPr>
        <xdr:cNvSpPr/>
      </xdr:nvSpPr>
      <xdr:spPr>
        <a:xfrm>
          <a:off x="4715821" y="5358683"/>
          <a:ext cx="3796982" cy="235259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bg1">
              <a:alpha val="40000"/>
            </a:schemeClr>
          </a:glow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133684</xdr:colOff>
      <xdr:row>30</xdr:row>
      <xdr:rowOff>178246</xdr:rowOff>
    </xdr:from>
    <xdr:to>
      <xdr:col>2</xdr:col>
      <xdr:colOff>217720</xdr:colOff>
      <xdr:row>34</xdr:row>
      <xdr:rowOff>140369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F1BEFBF-42B5-4874-B430-B9D2FE174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89" y="5592457"/>
          <a:ext cx="695642" cy="684017"/>
        </a:xfrm>
        <a:prstGeom prst="rect">
          <a:avLst/>
        </a:prstGeom>
      </xdr:spPr>
    </xdr:pic>
    <xdr:clientData/>
  </xdr:twoCellAnchor>
  <xdr:twoCellAnchor>
    <xdr:from>
      <xdr:col>4</xdr:col>
      <xdr:colOff>203869</xdr:colOff>
      <xdr:row>31</xdr:row>
      <xdr:rowOff>7799</xdr:rowOff>
    </xdr:from>
    <xdr:to>
      <xdr:col>6</xdr:col>
      <xdr:colOff>424001</xdr:colOff>
      <xdr:row>33</xdr:row>
      <xdr:rowOff>114478</xdr:rowOff>
    </xdr:to>
    <xdr:sp macro="" textlink="Data!P9">
      <xdr:nvSpPr>
        <xdr:cNvPr id="73" name="TextBox 72">
          <a:extLst>
            <a:ext uri="{FF2B5EF4-FFF2-40B4-BE49-F238E27FC236}">
              <a16:creationId xmlns:a16="http://schemas.microsoft.com/office/drawing/2014/main" id="{1D6A0010-830C-40C3-9C73-83C218FE20FF}"/>
            </a:ext>
          </a:extLst>
        </xdr:cNvPr>
        <xdr:cNvSpPr txBox="1"/>
      </xdr:nvSpPr>
      <xdr:spPr>
        <a:xfrm>
          <a:off x="2650290" y="5602483"/>
          <a:ext cx="1443343" cy="46762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C48C91-4C47-485D-A5B6-10F12C3EF98B}" type="TxLink">
            <a:rPr lang="en-US" sz="28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466,294</a:t>
          </a:fld>
          <a:endParaRPr lang="en-US" sz="28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5</xdr:col>
      <xdr:colOff>13368</xdr:colOff>
      <xdr:row>33</xdr:row>
      <xdr:rowOff>47904</xdr:rowOff>
    </xdr:from>
    <xdr:to>
      <xdr:col>6</xdr:col>
      <xdr:colOff>548773</xdr:colOff>
      <xdr:row>34</xdr:row>
      <xdr:rowOff>95318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5707FD9-58F8-4A6F-9161-0144A5A1B994}"/>
            </a:ext>
          </a:extLst>
        </xdr:cNvPr>
        <xdr:cNvSpPr txBox="1"/>
      </xdr:nvSpPr>
      <xdr:spPr>
        <a:xfrm>
          <a:off x="3071394" y="6003536"/>
          <a:ext cx="1147011" cy="22788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1</xdr:col>
      <xdr:colOff>123658</xdr:colOff>
      <xdr:row>35</xdr:row>
      <xdr:rowOff>128114</xdr:rowOff>
    </xdr:from>
    <xdr:to>
      <xdr:col>2</xdr:col>
      <xdr:colOff>233725</xdr:colOff>
      <xdr:row>37</xdr:row>
      <xdr:rowOff>51916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B7336EF-A335-44B1-8809-E6703CECEDE0}"/>
            </a:ext>
          </a:extLst>
        </xdr:cNvPr>
        <xdr:cNvSpPr txBox="1"/>
      </xdr:nvSpPr>
      <xdr:spPr>
        <a:xfrm>
          <a:off x="735263" y="6444693"/>
          <a:ext cx="721673" cy="284749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FANS</a:t>
          </a:r>
        </a:p>
      </xdr:txBody>
    </xdr:sp>
    <xdr:clientData/>
  </xdr:twoCellAnchor>
  <xdr:twoCellAnchor>
    <xdr:from>
      <xdr:col>1</xdr:col>
      <xdr:colOff>123658</xdr:colOff>
      <xdr:row>37</xdr:row>
      <xdr:rowOff>28244</xdr:rowOff>
    </xdr:from>
    <xdr:to>
      <xdr:col>2</xdr:col>
      <xdr:colOff>284525</xdr:colOff>
      <xdr:row>38</xdr:row>
      <xdr:rowOff>107118</xdr:rowOff>
    </xdr:to>
    <xdr:sp macro="" textlink="Data!P4">
      <xdr:nvSpPr>
        <xdr:cNvPr id="76" name="TextBox 75">
          <a:extLst>
            <a:ext uri="{FF2B5EF4-FFF2-40B4-BE49-F238E27FC236}">
              <a16:creationId xmlns:a16="http://schemas.microsoft.com/office/drawing/2014/main" id="{52BE5EA8-B732-4776-BB19-34EE9C855021}"/>
            </a:ext>
          </a:extLst>
        </xdr:cNvPr>
        <xdr:cNvSpPr txBox="1"/>
      </xdr:nvSpPr>
      <xdr:spPr>
        <a:xfrm>
          <a:off x="736246" y="6662126"/>
          <a:ext cx="773455" cy="258168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DBD476-94A7-4996-82EF-279B9C338E59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19,350</a:t>
          </a:fld>
          <a:endParaRPr lang="en-US" sz="3200">
            <a:solidFill>
              <a:srgbClr val="6E32A0"/>
            </a:solidFill>
          </a:endParaRPr>
        </a:p>
      </xdr:txBody>
    </xdr:sp>
    <xdr:clientData/>
  </xdr:twoCellAnchor>
  <xdr:twoCellAnchor>
    <xdr:from>
      <xdr:col>1</xdr:col>
      <xdr:colOff>127000</xdr:colOff>
      <xdr:row>38</xdr:row>
      <xdr:rowOff>125756</xdr:rowOff>
    </xdr:from>
    <xdr:to>
      <xdr:col>3</xdr:col>
      <xdr:colOff>22116</xdr:colOff>
      <xdr:row>40</xdr:row>
      <xdr:rowOff>52943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BF8E524A-6F5D-49BC-ABA6-4719BDD97B81}"/>
            </a:ext>
          </a:extLst>
        </xdr:cNvPr>
        <xdr:cNvSpPr txBox="1"/>
      </xdr:nvSpPr>
      <xdr:spPr>
        <a:xfrm>
          <a:off x="739588" y="6938932"/>
          <a:ext cx="1120293" cy="285776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NEW FANS</a:t>
          </a:r>
        </a:p>
      </xdr:txBody>
    </xdr:sp>
    <xdr:clientData/>
  </xdr:twoCellAnchor>
  <xdr:twoCellAnchor>
    <xdr:from>
      <xdr:col>1</xdr:col>
      <xdr:colOff>141941</xdr:colOff>
      <xdr:row>40</xdr:row>
      <xdr:rowOff>28637</xdr:rowOff>
    </xdr:from>
    <xdr:to>
      <xdr:col>2</xdr:col>
      <xdr:colOff>302808</xdr:colOff>
      <xdr:row>41</xdr:row>
      <xdr:rowOff>106332</xdr:rowOff>
    </xdr:to>
    <xdr:sp macro="" textlink="Data!Q3">
      <xdr:nvSpPr>
        <xdr:cNvPr id="78" name="TextBox 77">
          <a:extLst>
            <a:ext uri="{FF2B5EF4-FFF2-40B4-BE49-F238E27FC236}">
              <a16:creationId xmlns:a16="http://schemas.microsoft.com/office/drawing/2014/main" id="{67746B9C-F87F-4228-929B-5D6FB25D11E6}"/>
            </a:ext>
          </a:extLst>
        </xdr:cNvPr>
        <xdr:cNvSpPr txBox="1"/>
      </xdr:nvSpPr>
      <xdr:spPr>
        <a:xfrm>
          <a:off x="754529" y="7200402"/>
          <a:ext cx="773455" cy="25698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003562-2E3C-4FB0-A010-706A16457B34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4.59%</a:t>
          </a:fld>
          <a:endParaRPr lang="en-US" sz="1400">
            <a:solidFill>
              <a:srgbClr val="6E32A0"/>
            </a:solidFill>
          </a:endParaRPr>
        </a:p>
      </xdr:txBody>
    </xdr:sp>
    <xdr:clientData/>
  </xdr:twoCellAnchor>
  <xdr:twoCellAnchor>
    <xdr:from>
      <xdr:col>2</xdr:col>
      <xdr:colOff>513811</xdr:colOff>
      <xdr:row>39</xdr:row>
      <xdr:rowOff>5395</xdr:rowOff>
    </xdr:from>
    <xdr:to>
      <xdr:col>4</xdr:col>
      <xdr:colOff>532438</xdr:colOff>
      <xdr:row>41</xdr:row>
      <xdr:rowOff>131266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58AA2A07-1AF9-48CF-9AE9-76AE7F50A804}"/>
            </a:ext>
          </a:extLst>
        </xdr:cNvPr>
        <xdr:cNvSpPr/>
      </xdr:nvSpPr>
      <xdr:spPr>
        <a:xfrm>
          <a:off x="1738987" y="6997866"/>
          <a:ext cx="1243804" cy="484459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20751</xdr:colOff>
      <xdr:row>38</xdr:row>
      <xdr:rowOff>169748</xdr:rowOff>
    </xdr:from>
    <xdr:to>
      <xdr:col>7</xdr:col>
      <xdr:colOff>44823</xdr:colOff>
      <xdr:row>41</xdr:row>
      <xdr:rowOff>141941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9A6151E9-580F-4C7E-83F3-84E1818DB2E1}"/>
            </a:ext>
          </a:extLst>
        </xdr:cNvPr>
        <xdr:cNvSpPr/>
      </xdr:nvSpPr>
      <xdr:spPr>
        <a:xfrm>
          <a:off x="3083692" y="6982924"/>
          <a:ext cx="1249249" cy="510076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506340</xdr:colOff>
      <xdr:row>35</xdr:row>
      <xdr:rowOff>117454</xdr:rowOff>
    </xdr:from>
    <xdr:to>
      <xdr:col>4</xdr:col>
      <xdr:colOff>530412</xdr:colOff>
      <xdr:row>38</xdr:row>
      <xdr:rowOff>89648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61A1BAFE-B3E5-496B-8CB6-D60FE3B10094}"/>
            </a:ext>
          </a:extLst>
        </xdr:cNvPr>
        <xdr:cNvSpPr/>
      </xdr:nvSpPr>
      <xdr:spPr>
        <a:xfrm>
          <a:off x="1731516" y="6392748"/>
          <a:ext cx="1249249" cy="510076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13280</xdr:colOff>
      <xdr:row>35</xdr:row>
      <xdr:rowOff>109984</xdr:rowOff>
    </xdr:from>
    <xdr:to>
      <xdr:col>7</xdr:col>
      <xdr:colOff>37352</xdr:colOff>
      <xdr:row>38</xdr:row>
      <xdr:rowOff>82177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B4A876C7-B723-4832-849F-2138BD885ED6}"/>
            </a:ext>
          </a:extLst>
        </xdr:cNvPr>
        <xdr:cNvSpPr/>
      </xdr:nvSpPr>
      <xdr:spPr>
        <a:xfrm>
          <a:off x="3076221" y="6385278"/>
          <a:ext cx="1249249" cy="510075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28221</xdr:colOff>
      <xdr:row>35</xdr:row>
      <xdr:rowOff>139866</xdr:rowOff>
    </xdr:from>
    <xdr:to>
      <xdr:col>4</xdr:col>
      <xdr:colOff>325401</xdr:colOff>
      <xdr:row>36</xdr:row>
      <xdr:rowOff>177119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31AD0167-E4A4-4512-AB0C-22E301D83DAC}"/>
            </a:ext>
          </a:extLst>
        </xdr:cNvPr>
        <xdr:cNvSpPr txBox="1"/>
      </xdr:nvSpPr>
      <xdr:spPr>
        <a:xfrm>
          <a:off x="1865986" y="6415160"/>
          <a:ext cx="909768" cy="216547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 baseline="0">
              <a:solidFill>
                <a:schemeClr val="bg1"/>
              </a:solidFill>
            </a:rPr>
            <a:t> REACH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192574</xdr:colOff>
      <xdr:row>35</xdr:row>
      <xdr:rowOff>124926</xdr:rowOff>
    </xdr:from>
    <xdr:to>
      <xdr:col>6</xdr:col>
      <xdr:colOff>421174</xdr:colOff>
      <xdr:row>36</xdr:row>
      <xdr:rowOff>121541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7868A81D-EAD5-4306-B6E7-AA437D8B9F2D}"/>
            </a:ext>
          </a:extLst>
        </xdr:cNvPr>
        <xdr:cNvSpPr txBox="1"/>
      </xdr:nvSpPr>
      <xdr:spPr>
        <a:xfrm>
          <a:off x="3255515" y="6400220"/>
          <a:ext cx="841188" cy="175909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5810</xdr:colOff>
      <xdr:row>39</xdr:row>
      <xdr:rowOff>35278</xdr:rowOff>
    </xdr:from>
    <xdr:to>
      <xdr:col>4</xdr:col>
      <xdr:colOff>391607</xdr:colOff>
      <xdr:row>40</xdr:row>
      <xdr:rowOff>43745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354C9259-894D-4408-9C18-9014930D639B}"/>
            </a:ext>
          </a:extLst>
        </xdr:cNvPr>
        <xdr:cNvSpPr txBox="1"/>
      </xdr:nvSpPr>
      <xdr:spPr>
        <a:xfrm>
          <a:off x="1843575" y="7027749"/>
          <a:ext cx="998385" cy="187761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RESPONSE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65575</xdr:colOff>
      <xdr:row>39</xdr:row>
      <xdr:rowOff>12865</xdr:rowOff>
    </xdr:from>
    <xdr:to>
      <xdr:col>7</xdr:col>
      <xdr:colOff>1626</xdr:colOff>
      <xdr:row>40</xdr:row>
      <xdr:rowOff>23025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3B18F89-8B5C-4FE6-8E9C-2C5B2FDE8C39}"/>
            </a:ext>
          </a:extLst>
        </xdr:cNvPr>
        <xdr:cNvSpPr txBox="1"/>
      </xdr:nvSpPr>
      <xdr:spPr>
        <a:xfrm>
          <a:off x="3128516" y="7005336"/>
          <a:ext cx="1161228" cy="18945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ENGAGMENT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610927</xdr:colOff>
      <xdr:row>31</xdr:row>
      <xdr:rowOff>87568</xdr:rowOff>
    </xdr:from>
    <xdr:to>
      <xdr:col>9</xdr:col>
      <xdr:colOff>22412</xdr:colOff>
      <xdr:row>34</xdr:row>
      <xdr:rowOff>174173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4B67FF7-4D06-4E90-8498-C42281C1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9045" y="5645686"/>
          <a:ext cx="636661" cy="624487"/>
        </a:xfrm>
        <a:prstGeom prst="rect">
          <a:avLst/>
        </a:prstGeom>
      </xdr:spPr>
    </xdr:pic>
    <xdr:clientData/>
  </xdr:twoCellAnchor>
  <xdr:twoCellAnchor>
    <xdr:from>
      <xdr:col>11</xdr:col>
      <xdr:colOff>136350</xdr:colOff>
      <xdr:row>31</xdr:row>
      <xdr:rowOff>62037</xdr:rowOff>
    </xdr:from>
    <xdr:to>
      <xdr:col>13</xdr:col>
      <xdr:colOff>356482</xdr:colOff>
      <xdr:row>33</xdr:row>
      <xdr:rowOff>168716</xdr:rowOff>
    </xdr:to>
    <xdr:sp macro="" textlink="Data!AF9">
      <xdr:nvSpPr>
        <xdr:cNvPr id="91" name="TextBox 90">
          <a:extLst>
            <a:ext uri="{FF2B5EF4-FFF2-40B4-BE49-F238E27FC236}">
              <a16:creationId xmlns:a16="http://schemas.microsoft.com/office/drawing/2014/main" id="{5BD67620-5C6C-422C-BD78-2C24E0CB15B9}"/>
            </a:ext>
          </a:extLst>
        </xdr:cNvPr>
        <xdr:cNvSpPr txBox="1"/>
      </xdr:nvSpPr>
      <xdr:spPr>
        <a:xfrm>
          <a:off x="6874821" y="5620155"/>
          <a:ext cx="1445308" cy="4652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A30DC7-5BB3-4B59-885C-6CF1112630C8}" type="TxLink">
            <a:rPr lang="en-US" sz="28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737,589</a:t>
          </a:fld>
          <a:endParaRPr lang="en-US" sz="28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11</xdr:col>
      <xdr:colOff>509879</xdr:colOff>
      <xdr:row>33</xdr:row>
      <xdr:rowOff>91918</xdr:rowOff>
    </xdr:from>
    <xdr:to>
      <xdr:col>13</xdr:col>
      <xdr:colOff>432696</xdr:colOff>
      <xdr:row>34</xdr:row>
      <xdr:rowOff>139332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A0B31B43-119C-4A3F-9FB3-CC807112D12C}"/>
            </a:ext>
          </a:extLst>
        </xdr:cNvPr>
        <xdr:cNvSpPr txBox="1"/>
      </xdr:nvSpPr>
      <xdr:spPr>
        <a:xfrm>
          <a:off x="7248350" y="6008624"/>
          <a:ext cx="1147993" cy="22670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7</xdr:col>
      <xdr:colOff>532291</xdr:colOff>
      <xdr:row>35</xdr:row>
      <xdr:rowOff>151684</xdr:rowOff>
    </xdr:from>
    <xdr:to>
      <xdr:col>9</xdr:col>
      <xdr:colOff>29770</xdr:colOff>
      <xdr:row>37</xdr:row>
      <xdr:rowOff>75486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82FD65F-0FDB-455E-B095-2E403CB4503B}"/>
            </a:ext>
          </a:extLst>
        </xdr:cNvPr>
        <xdr:cNvSpPr txBox="1"/>
      </xdr:nvSpPr>
      <xdr:spPr>
        <a:xfrm>
          <a:off x="4820409" y="6426978"/>
          <a:ext cx="722655" cy="28239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FANS</a:t>
          </a:r>
        </a:p>
      </xdr:txBody>
    </xdr:sp>
    <xdr:clientData/>
  </xdr:twoCellAnchor>
  <xdr:twoCellAnchor>
    <xdr:from>
      <xdr:col>3</xdr:col>
      <xdr:colOff>80516</xdr:colOff>
      <xdr:row>37</xdr:row>
      <xdr:rowOff>27808</xdr:rowOff>
    </xdr:from>
    <xdr:to>
      <xdr:col>4</xdr:col>
      <xdr:colOff>240536</xdr:colOff>
      <xdr:row>38</xdr:row>
      <xdr:rowOff>35428</xdr:rowOff>
    </xdr:to>
    <xdr:sp macro="" textlink="Data!P5">
      <xdr:nvSpPr>
        <xdr:cNvPr id="94" name="TextBox 93">
          <a:extLst>
            <a:ext uri="{FF2B5EF4-FFF2-40B4-BE49-F238E27FC236}">
              <a16:creationId xmlns:a16="http://schemas.microsoft.com/office/drawing/2014/main" id="{73D5F1E9-A55B-489E-A5D4-D586597FD394}"/>
            </a:ext>
          </a:extLst>
        </xdr:cNvPr>
        <xdr:cNvSpPr txBox="1"/>
      </xdr:nvSpPr>
      <xdr:spPr>
        <a:xfrm>
          <a:off x="1918281" y="6661690"/>
          <a:ext cx="772608" cy="18691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DF9A67-47A7-479D-8ECC-2A6A94115255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371,601</a:t>
          </a:fld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229927</xdr:colOff>
      <xdr:row>37</xdr:row>
      <xdr:rowOff>5396</xdr:rowOff>
    </xdr:from>
    <xdr:to>
      <xdr:col>6</xdr:col>
      <xdr:colOff>389947</xdr:colOff>
      <xdr:row>38</xdr:row>
      <xdr:rowOff>13016</xdr:rowOff>
    </xdr:to>
    <xdr:sp macro="" textlink="Data!P6">
      <xdr:nvSpPr>
        <xdr:cNvPr id="95" name="TextBox 94">
          <a:extLst>
            <a:ext uri="{FF2B5EF4-FFF2-40B4-BE49-F238E27FC236}">
              <a16:creationId xmlns:a16="http://schemas.microsoft.com/office/drawing/2014/main" id="{4E8AF5E8-B81F-49ED-9FFD-10BE1D529D50}"/>
            </a:ext>
          </a:extLst>
        </xdr:cNvPr>
        <xdr:cNvSpPr txBox="1"/>
      </xdr:nvSpPr>
      <xdr:spPr>
        <a:xfrm>
          <a:off x="3292868" y="6639278"/>
          <a:ext cx="772608" cy="18691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54753D0-BEF2-4714-B86B-E45FCFF11898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54,101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117870</xdr:colOff>
      <xdr:row>40</xdr:row>
      <xdr:rowOff>72630</xdr:rowOff>
    </xdr:from>
    <xdr:to>
      <xdr:col>4</xdr:col>
      <xdr:colOff>277890</xdr:colOff>
      <xdr:row>41</xdr:row>
      <xdr:rowOff>80250</xdr:rowOff>
    </xdr:to>
    <xdr:sp macro="" textlink="Data!P8">
      <xdr:nvSpPr>
        <xdr:cNvPr id="96" name="TextBox 95">
          <a:extLst>
            <a:ext uri="{FF2B5EF4-FFF2-40B4-BE49-F238E27FC236}">
              <a16:creationId xmlns:a16="http://schemas.microsoft.com/office/drawing/2014/main" id="{D7349C01-A5EA-498D-9F40-5AEF57E75505}"/>
            </a:ext>
          </a:extLst>
        </xdr:cNvPr>
        <xdr:cNvSpPr txBox="1"/>
      </xdr:nvSpPr>
      <xdr:spPr>
        <a:xfrm>
          <a:off x="1955635" y="7244395"/>
          <a:ext cx="772608" cy="18691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BCAF7D-B656-4799-8977-03AF763D4B54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85.06%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207515</xdr:colOff>
      <xdr:row>40</xdr:row>
      <xdr:rowOff>42747</xdr:rowOff>
    </xdr:from>
    <xdr:to>
      <xdr:col>6</xdr:col>
      <xdr:colOff>367535</xdr:colOff>
      <xdr:row>41</xdr:row>
      <xdr:rowOff>50367</xdr:rowOff>
    </xdr:to>
    <xdr:sp macro="" textlink="Data!P7">
      <xdr:nvSpPr>
        <xdr:cNvPr id="98" name="TextBox 97">
          <a:extLst>
            <a:ext uri="{FF2B5EF4-FFF2-40B4-BE49-F238E27FC236}">
              <a16:creationId xmlns:a16="http://schemas.microsoft.com/office/drawing/2014/main" id="{497F524D-2DB3-4E69-B535-613D100061BB}"/>
            </a:ext>
          </a:extLst>
        </xdr:cNvPr>
        <xdr:cNvSpPr txBox="1"/>
      </xdr:nvSpPr>
      <xdr:spPr>
        <a:xfrm>
          <a:off x="3270456" y="7214512"/>
          <a:ext cx="772608" cy="18691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30B05F2-B7D8-4D8A-9C60-A1CEA9079ACC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2.13%</a:t>
          </a:fld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532291</xdr:colOff>
      <xdr:row>37</xdr:row>
      <xdr:rowOff>39624</xdr:rowOff>
    </xdr:from>
    <xdr:to>
      <xdr:col>9</xdr:col>
      <xdr:colOff>80570</xdr:colOff>
      <xdr:row>38</xdr:row>
      <xdr:rowOff>118498</xdr:rowOff>
    </xdr:to>
    <xdr:sp macro="" textlink="Data!AF4">
      <xdr:nvSpPr>
        <xdr:cNvPr id="99" name="TextBox 98">
          <a:extLst>
            <a:ext uri="{FF2B5EF4-FFF2-40B4-BE49-F238E27FC236}">
              <a16:creationId xmlns:a16="http://schemas.microsoft.com/office/drawing/2014/main" id="{0EC55112-7E48-4D6B-902B-33193C086B56}"/>
            </a:ext>
          </a:extLst>
        </xdr:cNvPr>
        <xdr:cNvSpPr txBox="1"/>
      </xdr:nvSpPr>
      <xdr:spPr>
        <a:xfrm>
          <a:off x="4820409" y="6673506"/>
          <a:ext cx="773455" cy="258168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95018-9C27-44BA-BAAE-F8C71736682E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36,818</a:t>
          </a:fld>
          <a:endParaRPr lang="en-US" sz="1400">
            <a:solidFill>
              <a:srgbClr val="6E32A0"/>
            </a:solidFill>
          </a:endParaRPr>
        </a:p>
      </xdr:txBody>
    </xdr:sp>
    <xdr:clientData/>
  </xdr:twoCellAnchor>
  <xdr:twoCellAnchor>
    <xdr:from>
      <xdr:col>7</xdr:col>
      <xdr:colOff>524821</xdr:colOff>
      <xdr:row>38</xdr:row>
      <xdr:rowOff>114331</xdr:rowOff>
    </xdr:from>
    <xdr:to>
      <xdr:col>9</xdr:col>
      <xdr:colOff>419938</xdr:colOff>
      <xdr:row>40</xdr:row>
      <xdr:rowOff>41518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69D6F004-AE86-4D00-93E9-55C7341CF998}"/>
            </a:ext>
          </a:extLst>
        </xdr:cNvPr>
        <xdr:cNvSpPr txBox="1"/>
      </xdr:nvSpPr>
      <xdr:spPr>
        <a:xfrm>
          <a:off x="4812939" y="6927507"/>
          <a:ext cx="1120293" cy="285776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6E32A0"/>
              </a:solidFill>
              <a:effectLst/>
            </a:rPr>
            <a:t>NEW FANS</a:t>
          </a:r>
        </a:p>
      </xdr:txBody>
    </xdr:sp>
    <xdr:clientData/>
  </xdr:twoCellAnchor>
  <xdr:twoCellAnchor>
    <xdr:from>
      <xdr:col>7</xdr:col>
      <xdr:colOff>554703</xdr:colOff>
      <xdr:row>40</xdr:row>
      <xdr:rowOff>17212</xdr:rowOff>
    </xdr:from>
    <xdr:to>
      <xdr:col>9</xdr:col>
      <xdr:colOff>102982</xdr:colOff>
      <xdr:row>41</xdr:row>
      <xdr:rowOff>94907</xdr:rowOff>
    </xdr:to>
    <xdr:sp macro="" textlink="Data!AG3">
      <xdr:nvSpPr>
        <xdr:cNvPr id="101" name="TextBox 100">
          <a:extLst>
            <a:ext uri="{FF2B5EF4-FFF2-40B4-BE49-F238E27FC236}">
              <a16:creationId xmlns:a16="http://schemas.microsoft.com/office/drawing/2014/main" id="{E1952D36-463A-4366-80FB-F6210F94839F}"/>
            </a:ext>
          </a:extLst>
        </xdr:cNvPr>
        <xdr:cNvSpPr txBox="1"/>
      </xdr:nvSpPr>
      <xdr:spPr>
        <a:xfrm>
          <a:off x="4842821" y="7188977"/>
          <a:ext cx="773455" cy="25698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9450FB-C487-4393-AA83-4FD0877894B3}" type="TxLink">
            <a:rPr lang="en-US" sz="1400" b="1" i="0" u="none" strike="noStrike">
              <a:solidFill>
                <a:srgbClr val="6E32A0"/>
              </a:solidFill>
              <a:latin typeface="Bahnschrift"/>
            </a:rPr>
            <a:pPr/>
            <a:t>3.69%</a:t>
          </a:fld>
          <a:endParaRPr lang="en-US" sz="1400">
            <a:solidFill>
              <a:srgbClr val="6E32A0"/>
            </a:solidFill>
          </a:endParaRPr>
        </a:p>
      </xdr:txBody>
    </xdr:sp>
    <xdr:clientData/>
  </xdr:twoCellAnchor>
  <xdr:twoCellAnchor>
    <xdr:from>
      <xdr:col>9</xdr:col>
      <xdr:colOff>270823</xdr:colOff>
      <xdr:row>35</xdr:row>
      <xdr:rowOff>91919</xdr:rowOff>
    </xdr:from>
    <xdr:to>
      <xdr:col>11</xdr:col>
      <xdr:colOff>294895</xdr:colOff>
      <xdr:row>38</xdr:row>
      <xdr:rowOff>64113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98A35AA2-4077-477D-9792-3881A76F1E63}"/>
            </a:ext>
          </a:extLst>
        </xdr:cNvPr>
        <xdr:cNvSpPr/>
      </xdr:nvSpPr>
      <xdr:spPr>
        <a:xfrm>
          <a:off x="5784117" y="6367213"/>
          <a:ext cx="1249249" cy="510076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270821</xdr:colOff>
      <xdr:row>38</xdr:row>
      <xdr:rowOff>144211</xdr:rowOff>
    </xdr:from>
    <xdr:to>
      <xdr:col>11</xdr:col>
      <xdr:colOff>294893</xdr:colOff>
      <xdr:row>41</xdr:row>
      <xdr:rowOff>116403</xdr:rowOff>
    </xdr:to>
    <xdr:sp macro="" textlink="">
      <xdr:nvSpPr>
        <xdr:cNvPr id="104" name="Rectangle: Rounded Corners 103">
          <a:extLst>
            <a:ext uri="{FF2B5EF4-FFF2-40B4-BE49-F238E27FC236}">
              <a16:creationId xmlns:a16="http://schemas.microsoft.com/office/drawing/2014/main" id="{10104192-E987-4C3A-970D-EBB4966838AF}"/>
            </a:ext>
          </a:extLst>
        </xdr:cNvPr>
        <xdr:cNvSpPr/>
      </xdr:nvSpPr>
      <xdr:spPr>
        <a:xfrm>
          <a:off x="5784115" y="6957387"/>
          <a:ext cx="1249249" cy="510075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400808</xdr:colOff>
      <xdr:row>35</xdr:row>
      <xdr:rowOff>94906</xdr:rowOff>
    </xdr:from>
    <xdr:to>
      <xdr:col>13</xdr:col>
      <xdr:colOff>478117</xdr:colOff>
      <xdr:row>38</xdr:row>
      <xdr:rowOff>74706</xdr:rowOff>
    </xdr:to>
    <xdr:sp macro="" textlink="">
      <xdr:nvSpPr>
        <xdr:cNvPr id="105" name="Rectangle: Rounded Corners 104">
          <a:extLst>
            <a:ext uri="{FF2B5EF4-FFF2-40B4-BE49-F238E27FC236}">
              <a16:creationId xmlns:a16="http://schemas.microsoft.com/office/drawing/2014/main" id="{F42C0C97-435D-4825-A785-BBC3153EA886}"/>
            </a:ext>
          </a:extLst>
        </xdr:cNvPr>
        <xdr:cNvSpPr/>
      </xdr:nvSpPr>
      <xdr:spPr>
        <a:xfrm>
          <a:off x="7139279" y="6370200"/>
          <a:ext cx="1302485" cy="517682"/>
        </a:xfrm>
        <a:prstGeom prst="round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442644</xdr:colOff>
      <xdr:row>38</xdr:row>
      <xdr:rowOff>136742</xdr:rowOff>
    </xdr:from>
    <xdr:to>
      <xdr:col>13</xdr:col>
      <xdr:colOff>466717</xdr:colOff>
      <xdr:row>41</xdr:row>
      <xdr:rowOff>108935</xdr:rowOff>
    </xdr:to>
    <xdr:sp macro="" textlink="">
      <xdr:nvSpPr>
        <xdr:cNvPr id="106" name="Rectangle: Rounded Corners 105">
          <a:extLst>
            <a:ext uri="{FF2B5EF4-FFF2-40B4-BE49-F238E27FC236}">
              <a16:creationId xmlns:a16="http://schemas.microsoft.com/office/drawing/2014/main" id="{21AAFA4D-3871-4075-A93B-7A3892591F52}"/>
            </a:ext>
          </a:extLst>
        </xdr:cNvPr>
        <xdr:cNvSpPr/>
      </xdr:nvSpPr>
      <xdr:spPr>
        <a:xfrm>
          <a:off x="7181115" y="6949918"/>
          <a:ext cx="1249249" cy="510076"/>
        </a:xfrm>
        <a:prstGeom prst="roundRect">
          <a:avLst/>
        </a:prstGeom>
        <a:solidFill>
          <a:srgbClr val="8264F0"/>
        </a:solidFill>
        <a:ln>
          <a:solidFill>
            <a:srgbClr val="8264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405293</xdr:colOff>
      <xdr:row>35</xdr:row>
      <xdr:rowOff>129272</xdr:rowOff>
    </xdr:from>
    <xdr:to>
      <xdr:col>11</xdr:col>
      <xdr:colOff>89884</xdr:colOff>
      <xdr:row>36</xdr:row>
      <xdr:rowOff>166525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B4779BDF-50B5-4BF2-B74D-F2F5DC841178}"/>
            </a:ext>
          </a:extLst>
        </xdr:cNvPr>
        <xdr:cNvSpPr txBox="1"/>
      </xdr:nvSpPr>
      <xdr:spPr>
        <a:xfrm>
          <a:off x="5918587" y="6404566"/>
          <a:ext cx="909768" cy="216547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POST</a:t>
          </a:r>
          <a:r>
            <a:rPr lang="en-US" sz="1100" baseline="0">
              <a:solidFill>
                <a:schemeClr val="bg1"/>
              </a:solidFill>
            </a:rPr>
            <a:t> REACH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609985</xdr:colOff>
      <xdr:row>35</xdr:row>
      <xdr:rowOff>117318</xdr:rowOff>
    </xdr:from>
    <xdr:to>
      <xdr:col>13</xdr:col>
      <xdr:colOff>225997</xdr:colOff>
      <xdr:row>36</xdr:row>
      <xdr:rowOff>113933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35103093-722F-4024-9A9C-40EA0E8AA8C6}"/>
            </a:ext>
          </a:extLst>
        </xdr:cNvPr>
        <xdr:cNvSpPr txBox="1"/>
      </xdr:nvSpPr>
      <xdr:spPr>
        <a:xfrm>
          <a:off x="7348456" y="6392612"/>
          <a:ext cx="841188" cy="175909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LIKES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375409</xdr:colOff>
      <xdr:row>38</xdr:row>
      <xdr:rowOff>174093</xdr:rowOff>
    </xdr:from>
    <xdr:to>
      <xdr:col>11</xdr:col>
      <xdr:colOff>148617</xdr:colOff>
      <xdr:row>40</xdr:row>
      <xdr:rowOff>3265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A7A6D3D1-91BF-4C5B-8DA5-83B1C80945DE}"/>
            </a:ext>
          </a:extLst>
        </xdr:cNvPr>
        <xdr:cNvSpPr txBox="1"/>
      </xdr:nvSpPr>
      <xdr:spPr>
        <a:xfrm>
          <a:off x="5888703" y="6987269"/>
          <a:ext cx="998385" cy="187761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RESPONSE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494938</xdr:colOff>
      <xdr:row>38</xdr:row>
      <xdr:rowOff>166625</xdr:rowOff>
    </xdr:from>
    <xdr:to>
      <xdr:col>13</xdr:col>
      <xdr:colOff>430990</xdr:colOff>
      <xdr:row>39</xdr:row>
      <xdr:rowOff>176784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68D261A-21DA-4E38-8925-FB67B40E0FBE}"/>
            </a:ext>
          </a:extLst>
        </xdr:cNvPr>
        <xdr:cNvSpPr txBox="1"/>
      </xdr:nvSpPr>
      <xdr:spPr>
        <a:xfrm>
          <a:off x="7233409" y="6979801"/>
          <a:ext cx="1161228" cy="18945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AVG</a:t>
          </a:r>
          <a:r>
            <a:rPr lang="en-US" sz="1000" baseline="0">
              <a:solidFill>
                <a:schemeClr val="bg1"/>
              </a:solidFill>
            </a:rPr>
            <a:t> ENGAGMENT</a:t>
          </a:r>
          <a:endParaRPr lang="en-US" sz="105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472529</xdr:colOff>
      <xdr:row>37</xdr:row>
      <xdr:rowOff>9744</xdr:rowOff>
    </xdr:from>
    <xdr:to>
      <xdr:col>11</xdr:col>
      <xdr:colOff>19960</xdr:colOff>
      <xdr:row>38</xdr:row>
      <xdr:rowOff>17364</xdr:rowOff>
    </xdr:to>
    <xdr:sp macro="" textlink="Data!AF5">
      <xdr:nvSpPr>
        <xdr:cNvPr id="111" name="TextBox 110">
          <a:extLst>
            <a:ext uri="{FF2B5EF4-FFF2-40B4-BE49-F238E27FC236}">
              <a16:creationId xmlns:a16="http://schemas.microsoft.com/office/drawing/2014/main" id="{BB9C9D3E-3130-4410-AF82-A82E5DC204F6}"/>
            </a:ext>
          </a:extLst>
        </xdr:cNvPr>
        <xdr:cNvSpPr txBox="1"/>
      </xdr:nvSpPr>
      <xdr:spPr>
        <a:xfrm>
          <a:off x="5985823" y="6643626"/>
          <a:ext cx="772608" cy="18691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ABE4CD-91BF-4FA1-9CE2-DBE75170B83A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426,091</a:t>
          </a:fld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76586</xdr:colOff>
      <xdr:row>40</xdr:row>
      <xdr:rowOff>9741</xdr:rowOff>
    </xdr:from>
    <xdr:to>
      <xdr:col>13</xdr:col>
      <xdr:colOff>236606</xdr:colOff>
      <xdr:row>41</xdr:row>
      <xdr:rowOff>17361</xdr:rowOff>
    </xdr:to>
    <xdr:sp macro="" textlink="Data!AF7">
      <xdr:nvSpPr>
        <xdr:cNvPr id="112" name="TextBox 111">
          <a:extLst>
            <a:ext uri="{FF2B5EF4-FFF2-40B4-BE49-F238E27FC236}">
              <a16:creationId xmlns:a16="http://schemas.microsoft.com/office/drawing/2014/main" id="{41FDA5F2-AD24-4194-8A93-50C92D95472B}"/>
            </a:ext>
          </a:extLst>
        </xdr:cNvPr>
        <xdr:cNvSpPr txBox="1"/>
      </xdr:nvSpPr>
      <xdr:spPr>
        <a:xfrm>
          <a:off x="7427645" y="7181506"/>
          <a:ext cx="772608" cy="186914"/>
        </a:xfrm>
        <a:prstGeom prst="rect">
          <a:avLst/>
        </a:prstGeom>
        <a:solidFill>
          <a:srgbClr val="8264F0"/>
        </a:solidFill>
        <a:ln w="9525" cmpd="sng">
          <a:solidFill>
            <a:srgbClr val="8264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86EECB-825B-4A51-9384-9C4A8CFDDD36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2.69%</a:t>
          </a:fld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479998</xdr:colOff>
      <xdr:row>40</xdr:row>
      <xdr:rowOff>32151</xdr:rowOff>
    </xdr:from>
    <xdr:to>
      <xdr:col>11</xdr:col>
      <xdr:colOff>27429</xdr:colOff>
      <xdr:row>41</xdr:row>
      <xdr:rowOff>39771</xdr:rowOff>
    </xdr:to>
    <xdr:sp macro="" textlink="Data!AF8">
      <xdr:nvSpPr>
        <xdr:cNvPr id="113" name="TextBox 112">
          <a:extLst>
            <a:ext uri="{FF2B5EF4-FFF2-40B4-BE49-F238E27FC236}">
              <a16:creationId xmlns:a16="http://schemas.microsoft.com/office/drawing/2014/main" id="{1F905C72-F21C-408A-934C-252E18B65A07}"/>
            </a:ext>
          </a:extLst>
        </xdr:cNvPr>
        <xdr:cNvSpPr txBox="1"/>
      </xdr:nvSpPr>
      <xdr:spPr>
        <a:xfrm>
          <a:off x="5993292" y="7203916"/>
          <a:ext cx="772608" cy="18691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AB71E69-0916-4F65-93B6-0EAAA409AA99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85.02%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42221</xdr:colOff>
      <xdr:row>36</xdr:row>
      <xdr:rowOff>162142</xdr:rowOff>
    </xdr:from>
    <xdr:to>
      <xdr:col>13</xdr:col>
      <xdr:colOff>202241</xdr:colOff>
      <xdr:row>37</xdr:row>
      <xdr:rowOff>169762</xdr:rowOff>
    </xdr:to>
    <xdr:sp macro="" textlink="Data!AF6">
      <xdr:nvSpPr>
        <xdr:cNvPr id="114" name="TextBox 113">
          <a:extLst>
            <a:ext uri="{FF2B5EF4-FFF2-40B4-BE49-F238E27FC236}">
              <a16:creationId xmlns:a16="http://schemas.microsoft.com/office/drawing/2014/main" id="{2950154F-7A6E-4524-8790-AA22AC1B0405}"/>
            </a:ext>
          </a:extLst>
        </xdr:cNvPr>
        <xdr:cNvSpPr txBox="1"/>
      </xdr:nvSpPr>
      <xdr:spPr>
        <a:xfrm>
          <a:off x="7393280" y="6616730"/>
          <a:ext cx="772608" cy="186914"/>
        </a:xfrm>
        <a:prstGeom prst="rect">
          <a:avLst/>
        </a:prstGeom>
        <a:solidFill>
          <a:srgbClr val="6E32A0"/>
        </a:solidFill>
        <a:ln w="9525" cmpd="sng">
          <a:solidFill>
            <a:srgbClr val="6E32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D9AFC7A-D684-4774-8B42-E3FBB304B9EA}" type="TxLink">
            <a:rPr lang="en-US" sz="1400" b="1" i="0" u="none" strike="noStrike">
              <a:solidFill>
                <a:schemeClr val="bg1"/>
              </a:solidFill>
              <a:latin typeface="Bahnschrift"/>
            </a:rPr>
            <a:pPr algn="ctr"/>
            <a:t>75,811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168441</xdr:colOff>
      <xdr:row>4</xdr:row>
      <xdr:rowOff>136358</xdr:rowOff>
    </xdr:from>
    <xdr:to>
      <xdr:col>16</xdr:col>
      <xdr:colOff>208546</xdr:colOff>
      <xdr:row>8</xdr:row>
      <xdr:rowOff>32085</xdr:rowOff>
    </xdr:to>
    <xdr:sp macro="" textlink="">
      <xdr:nvSpPr>
        <xdr:cNvPr id="116" name="Rectangle: Rounded Corners 115">
          <a:extLst>
            <a:ext uri="{FF2B5EF4-FFF2-40B4-BE49-F238E27FC236}">
              <a16:creationId xmlns:a16="http://schemas.microsoft.com/office/drawing/2014/main" id="{90941CD5-D7D3-CC72-3884-1BCCC93703F9}"/>
            </a:ext>
          </a:extLst>
        </xdr:cNvPr>
        <xdr:cNvSpPr/>
      </xdr:nvSpPr>
      <xdr:spPr>
        <a:xfrm>
          <a:off x="9312441" y="874295"/>
          <a:ext cx="649705" cy="633664"/>
        </a:xfrm>
        <a:prstGeom prst="roundRect">
          <a:avLst/>
        </a:prstGeom>
        <a:solidFill>
          <a:schemeClr val="bg1"/>
        </a:solidFill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196941</xdr:colOff>
      <xdr:row>4</xdr:row>
      <xdr:rowOff>145835</xdr:rowOff>
    </xdr:from>
    <xdr:to>
      <xdr:col>16</xdr:col>
      <xdr:colOff>174822</xdr:colOff>
      <xdr:row>8</xdr:row>
      <xdr:rowOff>3958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3D009743-3757-43C7-A4A6-0FD6A330A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595" y="868758"/>
          <a:ext cx="588458" cy="581046"/>
        </a:xfrm>
        <a:prstGeom prst="rect">
          <a:avLst/>
        </a:prstGeom>
      </xdr:spPr>
    </xdr:pic>
    <xdr:clientData/>
  </xdr:twoCellAnchor>
  <xdr:twoCellAnchor>
    <xdr:from>
      <xdr:col>16</xdr:col>
      <xdr:colOff>497305</xdr:colOff>
      <xdr:row>4</xdr:row>
      <xdr:rowOff>144379</xdr:rowOff>
    </xdr:from>
    <xdr:to>
      <xdr:col>17</xdr:col>
      <xdr:colOff>497305</xdr:colOff>
      <xdr:row>8</xdr:row>
      <xdr:rowOff>32086</xdr:rowOff>
    </xdr:to>
    <xdr:sp macro="" textlink="">
      <xdr:nvSpPr>
        <xdr:cNvPr id="121" name="Rectangle: Rounded Corners 120">
          <a:extLst>
            <a:ext uri="{FF2B5EF4-FFF2-40B4-BE49-F238E27FC236}">
              <a16:creationId xmlns:a16="http://schemas.microsoft.com/office/drawing/2014/main" id="{9DE48E09-5AAB-4E89-B2A2-6839BA54A7E6}"/>
            </a:ext>
          </a:extLst>
        </xdr:cNvPr>
        <xdr:cNvSpPr/>
      </xdr:nvSpPr>
      <xdr:spPr>
        <a:xfrm>
          <a:off x="10250905" y="882316"/>
          <a:ext cx="609600" cy="625644"/>
        </a:xfrm>
        <a:prstGeom prst="roundRect">
          <a:avLst/>
        </a:prstGeom>
        <a:solidFill>
          <a:schemeClr val="bg1"/>
        </a:solidFill>
        <a:ln w="28575">
          <a:solidFill>
            <a:srgbClr val="DE087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529388</xdr:colOff>
      <xdr:row>5</xdr:row>
      <xdr:rowOff>1</xdr:rowOff>
    </xdr:from>
    <xdr:to>
      <xdr:col>17</xdr:col>
      <xdr:colOff>461209</xdr:colOff>
      <xdr:row>7</xdr:row>
      <xdr:rowOff>178486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5CEEA6F-FCFE-4239-878A-507032BF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2988" y="922422"/>
          <a:ext cx="541421" cy="547453"/>
        </a:xfrm>
        <a:prstGeom prst="rect">
          <a:avLst/>
        </a:prstGeom>
      </xdr:spPr>
    </xdr:pic>
    <xdr:clientData/>
  </xdr:twoCellAnchor>
  <xdr:twoCellAnchor>
    <xdr:from>
      <xdr:col>18</xdr:col>
      <xdr:colOff>168440</xdr:colOff>
      <xdr:row>4</xdr:row>
      <xdr:rowOff>136358</xdr:rowOff>
    </xdr:from>
    <xdr:to>
      <xdr:col>19</xdr:col>
      <xdr:colOff>168440</xdr:colOff>
      <xdr:row>8</xdr:row>
      <xdr:rowOff>24065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DDFE1729-D46F-4450-9265-2E8657C5C043}"/>
            </a:ext>
          </a:extLst>
        </xdr:cNvPr>
        <xdr:cNvSpPr/>
      </xdr:nvSpPr>
      <xdr:spPr>
        <a:xfrm>
          <a:off x="11141240" y="874295"/>
          <a:ext cx="609600" cy="625644"/>
        </a:xfrm>
        <a:prstGeom prst="roundRect">
          <a:avLst/>
        </a:prstGeom>
        <a:solidFill>
          <a:schemeClr val="bg1"/>
        </a:solidFill>
        <a:ln w="28575">
          <a:solidFill>
            <a:srgbClr val="7ADDE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449177</xdr:colOff>
      <xdr:row>4</xdr:row>
      <xdr:rowOff>128337</xdr:rowOff>
    </xdr:from>
    <xdr:to>
      <xdr:col>20</xdr:col>
      <xdr:colOff>449177</xdr:colOff>
      <xdr:row>8</xdr:row>
      <xdr:rowOff>16044</xdr:rowOff>
    </xdr:to>
    <xdr:sp macro="" textlink="">
      <xdr:nvSpPr>
        <xdr:cNvPr id="124" name="Rectangle: Rounded Corners 123">
          <a:extLst>
            <a:ext uri="{FF2B5EF4-FFF2-40B4-BE49-F238E27FC236}">
              <a16:creationId xmlns:a16="http://schemas.microsoft.com/office/drawing/2014/main" id="{CE395278-0B8E-433E-B8D3-2C83673B1BC1}"/>
            </a:ext>
          </a:extLst>
        </xdr:cNvPr>
        <xdr:cNvSpPr/>
      </xdr:nvSpPr>
      <xdr:spPr>
        <a:xfrm>
          <a:off x="12031577" y="866274"/>
          <a:ext cx="609600" cy="625644"/>
        </a:xfrm>
        <a:prstGeom prst="round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198728</xdr:colOff>
      <xdr:row>5</xdr:row>
      <xdr:rowOff>4744</xdr:rowOff>
    </xdr:from>
    <xdr:to>
      <xdr:col>19</xdr:col>
      <xdr:colOff>149399</xdr:colOff>
      <xdr:row>8</xdr:row>
      <xdr:rowOff>15771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D008CCE-CB11-49BA-A6C3-02DDDB47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1528" y="919144"/>
          <a:ext cx="560271" cy="559667"/>
        </a:xfrm>
        <a:prstGeom prst="rect">
          <a:avLst/>
        </a:prstGeom>
      </xdr:spPr>
    </xdr:pic>
    <xdr:clientData/>
  </xdr:twoCellAnchor>
  <xdr:twoCellAnchor editAs="oneCell">
    <xdr:from>
      <xdr:col>19</xdr:col>
      <xdr:colOff>501404</xdr:colOff>
      <xdr:row>4</xdr:row>
      <xdr:rowOff>180591</xdr:rowOff>
    </xdr:from>
    <xdr:to>
      <xdr:col>20</xdr:col>
      <xdr:colOff>404750</xdr:colOff>
      <xdr:row>7</xdr:row>
      <xdr:rowOff>145162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75CA174-8015-4A65-83F7-92C1074A7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66" y="903514"/>
          <a:ext cx="513922" cy="50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240632</xdr:colOff>
      <xdr:row>8</xdr:row>
      <xdr:rowOff>72188</xdr:rowOff>
    </xdr:from>
    <xdr:to>
      <xdr:col>16</xdr:col>
      <xdr:colOff>127993</xdr:colOff>
      <xdr:row>9</xdr:row>
      <xdr:rowOff>66253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35B20472-9EEC-FE0A-8FC1-C87B6407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84632" y="1548062"/>
          <a:ext cx="496961" cy="178549"/>
        </a:xfrm>
        <a:prstGeom prst="rect">
          <a:avLst/>
        </a:prstGeom>
      </xdr:spPr>
    </xdr:pic>
    <xdr:clientData/>
  </xdr:twoCellAnchor>
  <xdr:twoCellAnchor editAs="oneCell">
    <xdr:from>
      <xdr:col>16</xdr:col>
      <xdr:colOff>561475</xdr:colOff>
      <xdr:row>8</xdr:row>
      <xdr:rowOff>78065</xdr:rowOff>
    </xdr:from>
    <xdr:to>
      <xdr:col>17</xdr:col>
      <xdr:colOff>425117</xdr:colOff>
      <xdr:row>9</xdr:row>
      <xdr:rowOff>31653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BF73B7D-9093-6206-549B-584E9039A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4765"/>
        <a:stretch/>
      </xdr:blipFill>
      <xdr:spPr>
        <a:xfrm>
          <a:off x="10315075" y="1553939"/>
          <a:ext cx="473242" cy="138072"/>
        </a:xfrm>
        <a:prstGeom prst="rect">
          <a:avLst/>
        </a:prstGeom>
      </xdr:spPr>
    </xdr:pic>
    <xdr:clientData/>
  </xdr:twoCellAnchor>
  <xdr:twoCellAnchor editAs="oneCell">
    <xdr:from>
      <xdr:col>18</xdr:col>
      <xdr:colOff>208548</xdr:colOff>
      <xdr:row>8</xdr:row>
      <xdr:rowOff>88847</xdr:rowOff>
    </xdr:from>
    <xdr:to>
      <xdr:col>19</xdr:col>
      <xdr:colOff>72190</xdr:colOff>
      <xdr:row>9</xdr:row>
      <xdr:rowOff>44685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624F9B31-09B6-213D-2841-88B129CD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81348" y="1564721"/>
          <a:ext cx="473242" cy="140322"/>
        </a:xfrm>
        <a:prstGeom prst="rect">
          <a:avLst/>
        </a:prstGeom>
      </xdr:spPr>
    </xdr:pic>
    <xdr:clientData/>
  </xdr:twoCellAnchor>
  <xdr:twoCellAnchor editAs="oneCell">
    <xdr:from>
      <xdr:col>19</xdr:col>
      <xdr:colOff>513347</xdr:colOff>
      <xdr:row>8</xdr:row>
      <xdr:rowOff>112294</xdr:rowOff>
    </xdr:from>
    <xdr:to>
      <xdr:col>20</xdr:col>
      <xdr:colOff>406747</xdr:colOff>
      <xdr:row>9</xdr:row>
      <xdr:rowOff>60727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B9BCE866-C974-0DA7-C816-3E3812693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95747" y="1588168"/>
          <a:ext cx="503000" cy="132917"/>
        </a:xfrm>
        <a:prstGeom prst="rect">
          <a:avLst/>
        </a:prstGeom>
      </xdr:spPr>
    </xdr:pic>
    <xdr:clientData/>
  </xdr:twoCellAnchor>
  <xdr:twoCellAnchor>
    <xdr:from>
      <xdr:col>14</xdr:col>
      <xdr:colOff>207576</xdr:colOff>
      <xdr:row>15</xdr:row>
      <xdr:rowOff>73892</xdr:rowOff>
    </xdr:from>
    <xdr:to>
      <xdr:col>21</xdr:col>
      <xdr:colOff>175492</xdr:colOff>
      <xdr:row>20</xdr:row>
      <xdr:rowOff>181798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EB185D60-ACF3-A0D3-B689-ED173B4C60D9}"/>
            </a:ext>
          </a:extLst>
        </xdr:cNvPr>
        <xdr:cNvSpPr/>
      </xdr:nvSpPr>
      <xdr:spPr>
        <a:xfrm>
          <a:off x="8741976" y="2844801"/>
          <a:ext cx="4235116" cy="103154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01600">
            <a:schemeClr val="bg1">
              <a:alpha val="60000"/>
            </a:schemeClr>
          </a:glow>
          <a:outerShdw blurRad="50800" dist="38100" dir="2700000" algn="tl" rotWithShape="0">
            <a:srgbClr val="D5ACFA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343846</xdr:colOff>
      <xdr:row>15</xdr:row>
      <xdr:rowOff>142683</xdr:rowOff>
    </xdr:from>
    <xdr:to>
      <xdr:col>15</xdr:col>
      <xdr:colOff>73892</xdr:colOff>
      <xdr:row>17</xdr:row>
      <xdr:rowOff>117196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758BAAC-CBB6-43DC-B0D6-7B90FA68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8246" y="2913592"/>
          <a:ext cx="339646" cy="343968"/>
        </a:xfrm>
        <a:prstGeom prst="rect">
          <a:avLst/>
        </a:prstGeom>
      </xdr:spPr>
    </xdr:pic>
    <xdr:clientData/>
  </xdr:twoCellAnchor>
  <xdr:twoCellAnchor>
    <xdr:from>
      <xdr:col>14</xdr:col>
      <xdr:colOff>236391</xdr:colOff>
      <xdr:row>18</xdr:row>
      <xdr:rowOff>36424</xdr:rowOff>
    </xdr:from>
    <xdr:to>
      <xdr:col>15</xdr:col>
      <xdr:colOff>189801</xdr:colOff>
      <xdr:row>19</xdr:row>
      <xdr:rowOff>89092</xdr:rowOff>
    </xdr:to>
    <xdr:sp macro="" textlink="Data!H3">
      <xdr:nvSpPr>
        <xdr:cNvPr id="158" name="TextBox 157">
          <a:extLst>
            <a:ext uri="{FF2B5EF4-FFF2-40B4-BE49-F238E27FC236}">
              <a16:creationId xmlns:a16="http://schemas.microsoft.com/office/drawing/2014/main" id="{351C877A-85E8-4B55-816C-51A442BB6C42}"/>
            </a:ext>
          </a:extLst>
        </xdr:cNvPr>
        <xdr:cNvSpPr txBox="1"/>
      </xdr:nvSpPr>
      <xdr:spPr>
        <a:xfrm>
          <a:off x="8770791" y="3361515"/>
          <a:ext cx="563010" cy="23739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3891C5-99DA-4706-9CD9-2D007CE85412}" type="TxLink">
            <a:rPr lang="en-US" sz="14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842</a:t>
          </a:fld>
          <a:endParaRPr lang="en-US" sz="166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14</xdr:col>
      <xdr:colOff>281467</xdr:colOff>
      <xdr:row>19</xdr:row>
      <xdr:rowOff>55418</xdr:rowOff>
    </xdr:from>
    <xdr:to>
      <xdr:col>16</xdr:col>
      <xdr:colOff>452581</xdr:colOff>
      <xdr:row>20</xdr:row>
      <xdr:rowOff>157018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A4C8DDFE-E037-4683-81E7-2D6647356C22}"/>
            </a:ext>
          </a:extLst>
        </xdr:cNvPr>
        <xdr:cNvSpPr txBox="1"/>
      </xdr:nvSpPr>
      <xdr:spPr>
        <a:xfrm>
          <a:off x="8815867" y="3565236"/>
          <a:ext cx="1390314" cy="28632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AUDIENCE</a:t>
          </a:r>
          <a:r>
            <a:rPr lang="en-US" sz="1100" baseline="0"/>
            <a:t> GROWTH</a:t>
          </a:r>
          <a:endParaRPr lang="en-US" sz="1100"/>
        </a:p>
      </xdr:txBody>
    </xdr:sp>
    <xdr:clientData/>
  </xdr:twoCellAnchor>
  <xdr:twoCellAnchor>
    <xdr:from>
      <xdr:col>14</xdr:col>
      <xdr:colOff>213761</xdr:colOff>
      <xdr:row>22</xdr:row>
      <xdr:rowOff>66574</xdr:rowOff>
    </xdr:from>
    <xdr:to>
      <xdr:col>21</xdr:col>
      <xdr:colOff>181677</xdr:colOff>
      <xdr:row>27</xdr:row>
      <xdr:rowOff>172074</xdr:rowOff>
    </xdr:to>
    <xdr:sp macro="" textlink="">
      <xdr:nvSpPr>
        <xdr:cNvPr id="162" name="Rectangle: Rounded Corners 161">
          <a:extLst>
            <a:ext uri="{FF2B5EF4-FFF2-40B4-BE49-F238E27FC236}">
              <a16:creationId xmlns:a16="http://schemas.microsoft.com/office/drawing/2014/main" id="{30E6FED1-376F-4F7C-AFAB-471BB77734DE}"/>
            </a:ext>
          </a:extLst>
        </xdr:cNvPr>
        <xdr:cNvSpPr/>
      </xdr:nvSpPr>
      <xdr:spPr>
        <a:xfrm>
          <a:off x="8776235" y="4036995"/>
          <a:ext cx="4249153" cy="100786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01600">
            <a:schemeClr val="bg1">
              <a:alpha val="60000"/>
            </a:schemeClr>
          </a:glow>
          <a:outerShdw blurRad="50800" dist="38100" dir="2700000" algn="tl" rotWithShape="0">
            <a:srgbClr val="D6ACDE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209535</xdr:colOff>
      <xdr:row>29</xdr:row>
      <xdr:rowOff>176864</xdr:rowOff>
    </xdr:from>
    <xdr:to>
      <xdr:col>21</xdr:col>
      <xdr:colOff>177451</xdr:colOff>
      <xdr:row>35</xdr:row>
      <xdr:rowOff>101890</xdr:rowOff>
    </xdr:to>
    <xdr:sp macro="" textlink="">
      <xdr:nvSpPr>
        <xdr:cNvPr id="163" name="Rectangle: Rounded Corners 162">
          <a:extLst>
            <a:ext uri="{FF2B5EF4-FFF2-40B4-BE49-F238E27FC236}">
              <a16:creationId xmlns:a16="http://schemas.microsoft.com/office/drawing/2014/main" id="{EF9206DA-EB0E-44DE-8846-B2C489F6E826}"/>
            </a:ext>
          </a:extLst>
        </xdr:cNvPr>
        <xdr:cNvSpPr/>
      </xdr:nvSpPr>
      <xdr:spPr>
        <a:xfrm>
          <a:off x="8757612" y="5418056"/>
          <a:ext cx="4241954" cy="100941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srgbClr val="D6ACDE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229402</xdr:colOff>
      <xdr:row>37</xdr:row>
      <xdr:rowOff>6416</xdr:rowOff>
    </xdr:from>
    <xdr:to>
      <xdr:col>21</xdr:col>
      <xdr:colOff>197318</xdr:colOff>
      <xdr:row>42</xdr:row>
      <xdr:rowOff>111915</xdr:rowOff>
    </xdr:to>
    <xdr:sp macro="" textlink="">
      <xdr:nvSpPr>
        <xdr:cNvPr id="164" name="Rectangle: Rounded Corners 163">
          <a:extLst>
            <a:ext uri="{FF2B5EF4-FFF2-40B4-BE49-F238E27FC236}">
              <a16:creationId xmlns:a16="http://schemas.microsoft.com/office/drawing/2014/main" id="{E5D05D44-FD6E-48E8-9247-455B13951C6C}"/>
            </a:ext>
          </a:extLst>
        </xdr:cNvPr>
        <xdr:cNvSpPr/>
      </xdr:nvSpPr>
      <xdr:spPr>
        <a:xfrm>
          <a:off x="8791876" y="6683942"/>
          <a:ext cx="4249153" cy="100786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srgbClr val="D6ACDE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390768</xdr:colOff>
      <xdr:row>30</xdr:row>
      <xdr:rowOff>48847</xdr:rowOff>
    </xdr:from>
    <xdr:to>
      <xdr:col>21</xdr:col>
      <xdr:colOff>107460</xdr:colOff>
      <xdr:row>35</xdr:row>
      <xdr:rowOff>29309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396F72F1-13A7-4056-B49E-A7BB3B722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383081</xdr:colOff>
      <xdr:row>30</xdr:row>
      <xdr:rowOff>138626</xdr:rowOff>
    </xdr:from>
    <xdr:to>
      <xdr:col>15</xdr:col>
      <xdr:colOff>111998</xdr:colOff>
      <xdr:row>32</xdr:row>
      <xdr:rowOff>112248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C185D963-C478-496F-B15B-58605254D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144" y="5496439"/>
          <a:ext cx="336135" cy="330809"/>
        </a:xfrm>
        <a:prstGeom prst="rect">
          <a:avLst/>
        </a:prstGeom>
      </xdr:spPr>
    </xdr:pic>
    <xdr:clientData/>
  </xdr:twoCellAnchor>
  <xdr:twoCellAnchor>
    <xdr:from>
      <xdr:col>14</xdr:col>
      <xdr:colOff>234585</xdr:colOff>
      <xdr:row>24</xdr:row>
      <xdr:rowOff>160411</xdr:rowOff>
    </xdr:from>
    <xdr:to>
      <xdr:col>15</xdr:col>
      <xdr:colOff>187995</xdr:colOff>
      <xdr:row>26</xdr:row>
      <xdr:rowOff>32348</xdr:rowOff>
    </xdr:to>
    <xdr:sp macro="" textlink="Data!P3">
      <xdr:nvSpPr>
        <xdr:cNvPr id="167" name="TextBox 166">
          <a:extLst>
            <a:ext uri="{FF2B5EF4-FFF2-40B4-BE49-F238E27FC236}">
              <a16:creationId xmlns:a16="http://schemas.microsoft.com/office/drawing/2014/main" id="{5BCA253E-8BCE-407D-B362-98D5EB64059E}"/>
            </a:ext>
          </a:extLst>
        </xdr:cNvPr>
        <xdr:cNvSpPr txBox="1"/>
      </xdr:nvSpPr>
      <xdr:spPr>
        <a:xfrm>
          <a:off x="8782662" y="4497949"/>
          <a:ext cx="563987" cy="2333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037994F-90DD-46D2-B5F5-BBE87713BB9D}" type="TxLink">
            <a:rPr lang="en-US" sz="14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850</a:t>
          </a:fld>
          <a:endParaRPr lang="en-US" sz="14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14</xdr:col>
      <xdr:colOff>272119</xdr:colOff>
      <xdr:row>26</xdr:row>
      <xdr:rowOff>36495</xdr:rowOff>
    </xdr:from>
    <xdr:to>
      <xdr:col>16</xdr:col>
      <xdr:colOff>443233</xdr:colOff>
      <xdr:row>27</xdr:row>
      <xdr:rowOff>138094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20AC4391-70C0-4526-961A-35942C7E1383}"/>
            </a:ext>
          </a:extLst>
        </xdr:cNvPr>
        <xdr:cNvSpPr txBox="1"/>
      </xdr:nvSpPr>
      <xdr:spPr>
        <a:xfrm>
          <a:off x="8820196" y="4735495"/>
          <a:ext cx="1392268" cy="28233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AUDIENCE</a:t>
          </a:r>
          <a:r>
            <a:rPr lang="en-US" sz="1100" baseline="0"/>
            <a:t> GROWTH</a:t>
          </a:r>
          <a:endParaRPr lang="en-US" sz="1100"/>
        </a:p>
      </xdr:txBody>
    </xdr:sp>
    <xdr:clientData/>
  </xdr:twoCellAnchor>
  <xdr:twoCellAnchor editAs="oneCell">
    <xdr:from>
      <xdr:col>14</xdr:col>
      <xdr:colOff>339938</xdr:colOff>
      <xdr:row>22</xdr:row>
      <xdr:rowOff>170424</xdr:rowOff>
    </xdr:from>
    <xdr:to>
      <xdr:col>15</xdr:col>
      <xdr:colOff>53731</xdr:colOff>
      <xdr:row>24</xdr:row>
      <xdr:rowOff>131866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4D03579F-5525-4596-8E6F-C669A57F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8015" y="4146501"/>
          <a:ext cx="324370" cy="322903"/>
        </a:xfrm>
        <a:prstGeom prst="rect">
          <a:avLst/>
        </a:prstGeom>
      </xdr:spPr>
    </xdr:pic>
    <xdr:clientData/>
  </xdr:twoCellAnchor>
  <xdr:twoCellAnchor>
    <xdr:from>
      <xdr:col>14</xdr:col>
      <xdr:colOff>302086</xdr:colOff>
      <xdr:row>33</xdr:row>
      <xdr:rowOff>161192</xdr:rowOff>
    </xdr:from>
    <xdr:to>
      <xdr:col>16</xdr:col>
      <xdr:colOff>483576</xdr:colOff>
      <xdr:row>35</xdr:row>
      <xdr:rowOff>46316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35B749DD-7EA6-46A2-9821-31227DD19E50}"/>
            </a:ext>
          </a:extLst>
        </xdr:cNvPr>
        <xdr:cNvSpPr txBox="1"/>
      </xdr:nvSpPr>
      <xdr:spPr>
        <a:xfrm>
          <a:off x="8850163" y="6125307"/>
          <a:ext cx="1402644" cy="24658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AUDIENCE</a:t>
          </a:r>
          <a:r>
            <a:rPr lang="en-US" sz="1100" baseline="0"/>
            <a:t> GROWTH</a:t>
          </a:r>
          <a:endParaRPr lang="en-US" sz="1100"/>
        </a:p>
      </xdr:txBody>
    </xdr:sp>
    <xdr:clientData/>
  </xdr:twoCellAnchor>
  <xdr:twoCellAnchor>
    <xdr:from>
      <xdr:col>14</xdr:col>
      <xdr:colOff>302086</xdr:colOff>
      <xdr:row>32</xdr:row>
      <xdr:rowOff>135216</xdr:rowOff>
    </xdr:from>
    <xdr:to>
      <xdr:col>15</xdr:col>
      <xdr:colOff>255496</xdr:colOff>
      <xdr:row>34</xdr:row>
      <xdr:rowOff>7154</xdr:rowOff>
    </xdr:to>
    <xdr:sp macro="" textlink="Data!X3">
      <xdr:nvSpPr>
        <xdr:cNvPr id="171" name="TextBox 170">
          <a:extLst>
            <a:ext uri="{FF2B5EF4-FFF2-40B4-BE49-F238E27FC236}">
              <a16:creationId xmlns:a16="http://schemas.microsoft.com/office/drawing/2014/main" id="{F2817468-ECDC-4373-B1EB-76D444917E43}"/>
            </a:ext>
          </a:extLst>
        </xdr:cNvPr>
        <xdr:cNvSpPr txBox="1"/>
      </xdr:nvSpPr>
      <xdr:spPr>
        <a:xfrm>
          <a:off x="8850163" y="5918601"/>
          <a:ext cx="563987" cy="2333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A864A23-1037-4968-BBCA-8242EE8A6EC9}" type="TxLink">
            <a:rPr lang="en-US" sz="14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1,193</a:t>
          </a:fld>
          <a:endParaRPr lang="en-US" sz="24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14</xdr:col>
      <xdr:colOff>400107</xdr:colOff>
      <xdr:row>37</xdr:row>
      <xdr:rowOff>131278</xdr:rowOff>
    </xdr:from>
    <xdr:to>
      <xdr:col>15</xdr:col>
      <xdr:colOff>87922</xdr:colOff>
      <xdr:row>39</xdr:row>
      <xdr:rowOff>64052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6863AC12-752F-4915-96C1-65BD82C9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8184" y="6818316"/>
          <a:ext cx="298392" cy="294235"/>
        </a:xfrm>
        <a:prstGeom prst="rect">
          <a:avLst/>
        </a:prstGeom>
      </xdr:spPr>
    </xdr:pic>
    <xdr:clientData/>
  </xdr:twoCellAnchor>
  <xdr:twoCellAnchor>
    <xdr:from>
      <xdr:col>14</xdr:col>
      <xdr:colOff>302415</xdr:colOff>
      <xdr:row>39</xdr:row>
      <xdr:rowOff>109249</xdr:rowOff>
    </xdr:from>
    <xdr:to>
      <xdr:col>15</xdr:col>
      <xdr:colOff>255825</xdr:colOff>
      <xdr:row>40</xdr:row>
      <xdr:rowOff>161917</xdr:rowOff>
    </xdr:to>
    <xdr:sp macro="" textlink="Data!AF3">
      <xdr:nvSpPr>
        <xdr:cNvPr id="173" name="TextBox 172">
          <a:extLst>
            <a:ext uri="{FF2B5EF4-FFF2-40B4-BE49-F238E27FC236}">
              <a16:creationId xmlns:a16="http://schemas.microsoft.com/office/drawing/2014/main" id="{154650D6-F97F-4C8F-99F9-6C48AB9C19E5}"/>
            </a:ext>
          </a:extLst>
        </xdr:cNvPr>
        <xdr:cNvSpPr txBox="1"/>
      </xdr:nvSpPr>
      <xdr:spPr>
        <a:xfrm>
          <a:off x="8850492" y="7157749"/>
          <a:ext cx="563987" cy="2333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38947E2-2A25-4606-BC3B-470ACD64B222}" type="TxLink">
            <a:rPr lang="en-US" sz="1400" b="0" i="0" u="none" strike="noStrike">
              <a:ln>
                <a:solidFill>
                  <a:sysClr val="windowText" lastClr="000000"/>
                </a:solidFill>
              </a:ln>
              <a:solidFill>
                <a:srgbClr val="111111"/>
              </a:solidFill>
              <a:latin typeface="Bahnschrift"/>
            </a:rPr>
            <a:pPr algn="ctr"/>
            <a:t>1,310</a:t>
          </a:fld>
          <a:endParaRPr lang="en-US" sz="140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14</xdr:col>
      <xdr:colOff>326837</xdr:colOff>
      <xdr:row>40</xdr:row>
      <xdr:rowOff>158096</xdr:rowOff>
    </xdr:from>
    <xdr:to>
      <xdr:col>16</xdr:col>
      <xdr:colOff>508327</xdr:colOff>
      <xdr:row>42</xdr:row>
      <xdr:rowOff>43221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1044845D-42C5-4B6C-B52E-E8C8181DF7B1}"/>
            </a:ext>
          </a:extLst>
        </xdr:cNvPr>
        <xdr:cNvSpPr txBox="1"/>
      </xdr:nvSpPr>
      <xdr:spPr>
        <a:xfrm>
          <a:off x="8874914" y="7387327"/>
          <a:ext cx="1402644" cy="24658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AUDIENCE</a:t>
          </a:r>
          <a:r>
            <a:rPr lang="en-US" sz="1100" baseline="0"/>
            <a:t> GROWTH</a:t>
          </a:r>
          <a:endParaRPr lang="en-US" sz="1100"/>
        </a:p>
      </xdr:txBody>
    </xdr:sp>
    <xdr:clientData/>
  </xdr:twoCellAnchor>
  <xdr:twoCellAnchor>
    <xdr:from>
      <xdr:col>16</xdr:col>
      <xdr:colOff>404991</xdr:colOff>
      <xdr:row>37</xdr:row>
      <xdr:rowOff>78154</xdr:rowOff>
    </xdr:from>
    <xdr:to>
      <xdr:col>21</xdr:col>
      <xdr:colOff>112346</xdr:colOff>
      <xdr:row>42</xdr:row>
      <xdr:rowOff>66035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C383E440-5EB5-43E2-A68A-5D2C81A9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317499</xdr:colOff>
      <xdr:row>22</xdr:row>
      <xdr:rowOff>107461</xdr:rowOff>
    </xdr:from>
    <xdr:to>
      <xdr:col>21</xdr:col>
      <xdr:colOff>112347</xdr:colOff>
      <xdr:row>27</xdr:row>
      <xdr:rowOff>73269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B31CE16A-617E-47D4-AA70-695A13EA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482090</xdr:colOff>
      <xdr:row>15</xdr:row>
      <xdr:rowOff>102577</xdr:rowOff>
    </xdr:from>
    <xdr:to>
      <xdr:col>21</xdr:col>
      <xdr:colOff>58615</xdr:colOff>
      <xdr:row>20</xdr:row>
      <xdr:rowOff>86314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3D0F132C-2B29-4946-9092-42F5FE83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84667</xdr:colOff>
      <xdr:row>0</xdr:row>
      <xdr:rowOff>1577474</xdr:rowOff>
    </xdr:from>
    <xdr:to>
      <xdr:col>21</xdr:col>
      <xdr:colOff>159774</xdr:colOff>
      <xdr:row>1</xdr:row>
      <xdr:rowOff>98323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E17A241-EFBA-9DA7-F8AF-B4D5A022020B}"/>
            </a:ext>
          </a:extLst>
        </xdr:cNvPr>
        <xdr:cNvSpPr/>
      </xdr:nvSpPr>
      <xdr:spPr>
        <a:xfrm>
          <a:off x="699183" y="1577474"/>
          <a:ext cx="12365430" cy="1003494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  <a:effectLst>
          <a:glow rad="139700">
            <a:srgbClr val="F5F5F5">
              <a:alpha val="40000"/>
            </a:srgbClr>
          </a:glow>
          <a:outerShdw blurRad="50800" dist="38100" dir="5400000" algn="t" rotWithShape="0">
            <a:srgbClr val="D6ACDE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DE087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+mn-cs"/>
            </a:rPr>
            <a:t>Social Media Metrics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rgbClr val="DE087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+mn-cs"/>
            </a:rPr>
            <a:t> DashBoard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rgbClr val="DE087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  <a:p>
          <a:pPr algn="l"/>
          <a:endParaRPr lang="en-US" sz="1100" b="1"/>
        </a:p>
      </xdr:txBody>
    </xdr:sp>
    <xdr:clientData/>
  </xdr:twoCellAnchor>
  <xdr:twoCellAnchor editAs="oneCell">
    <xdr:from>
      <xdr:col>26</xdr:col>
      <xdr:colOff>0</xdr:colOff>
      <xdr:row>5</xdr:row>
      <xdr:rowOff>90083</xdr:rowOff>
    </xdr:from>
    <xdr:to>
      <xdr:col>28</xdr:col>
      <xdr:colOff>270387</xdr:colOff>
      <xdr:row>13</xdr:row>
      <xdr:rowOff>121921</xdr:rowOff>
    </xdr:to>
    <xdr:sp macro="" textlink="">
      <xdr:nvSpPr>
        <xdr:cNvPr id="2050" name="AutoShape 2" descr="Social Media Day - Colorful 3D social media icons with hearts - CleanPNG /  KissPNG">
          <a:extLst>
            <a:ext uri="{FF2B5EF4-FFF2-40B4-BE49-F238E27FC236}">
              <a16:creationId xmlns:a16="http://schemas.microsoft.com/office/drawing/2014/main" id="{49311EA7-01F0-C31D-FF59-CBA2764D774A}"/>
            </a:ext>
          </a:extLst>
        </xdr:cNvPr>
        <xdr:cNvSpPr>
          <a:spLocks noChangeAspect="1" noChangeArrowheads="1"/>
        </xdr:cNvSpPr>
      </xdr:nvSpPr>
      <xdr:spPr bwMode="auto">
        <a:xfrm>
          <a:off x="15977419" y="3310148"/>
          <a:ext cx="1499420" cy="150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19</xdr:row>
      <xdr:rowOff>0</xdr:rowOff>
    </xdr:from>
    <xdr:to>
      <xdr:col>25</xdr:col>
      <xdr:colOff>304800</xdr:colOff>
      <xdr:row>20</xdr:row>
      <xdr:rowOff>121920</xdr:rowOff>
    </xdr:to>
    <xdr:sp macro="" textlink="">
      <xdr:nvSpPr>
        <xdr:cNvPr id="2052" name="AutoShape 4" descr="Social Media Day - Colorful 3D social media icons with hearts - CleanPNG /  KissPNG">
          <a:extLst>
            <a:ext uri="{FF2B5EF4-FFF2-40B4-BE49-F238E27FC236}">
              <a16:creationId xmlns:a16="http://schemas.microsoft.com/office/drawing/2014/main" id="{D2892DE0-9A80-036E-62E6-6BA05769E759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576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12293</xdr:colOff>
      <xdr:row>0</xdr:row>
      <xdr:rowOff>1726457</xdr:rowOff>
    </xdr:from>
    <xdr:to>
      <xdr:col>20</xdr:col>
      <xdr:colOff>208936</xdr:colOff>
      <xdr:row>0</xdr:row>
      <xdr:rowOff>2455852</xdr:rowOff>
    </xdr:to>
    <xdr:pic>
      <xdr:nvPicPr>
        <xdr:cNvPr id="14" name="Picture 13" descr="Hand Drawing Smart Phone with Social Media Stock Illustration -  Illustration of media, community: 38196469">
          <a:extLst>
            <a:ext uri="{FF2B5EF4-FFF2-40B4-BE49-F238E27FC236}">
              <a16:creationId xmlns:a16="http://schemas.microsoft.com/office/drawing/2014/main" id="{9056112A-F313-9312-E4BB-9F8F9A676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8099" y="1726457"/>
          <a:ext cx="811160" cy="729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6.98686863426" backgroundQuery="1" createdVersion="8" refreshedVersion="8" minRefreshableVersion="3" recordCount="0" supportSubquery="1" supportAdvancedDrill="1" xr:uid="{7D7E1E81-3A6E-4F44-A6FF-7146D537FB05}">
  <cacheSource type="external" connectionId="1"/>
  <cacheFields count="2">
    <cacheField name="[Measures].[Sum of Audience Growth Rate 3]" caption="Sum of Audience Growth Rate 3" numFmtId="0" hierarchy="43" level="32767"/>
    <cacheField name="[Linkedin].[Week].[Week]" caption="Week" numFmtId="0" hierarchy="14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Linkedin].[Week].&amp;[1]"/>
            <x15:cachedUniqueName index="1" name="[Linkedin].[Week].&amp;[2]"/>
            <x15:cachedUniqueName index="2" name="[Linkedin].[Week].&amp;[3]"/>
            <x15:cachedUniqueName index="3" name="[Linkedin].[Week].&amp;[4]"/>
            <x15:cachedUniqueName index="4" name="[Linkedin].[Week].&amp;[5]"/>
            <x15:cachedUniqueName index="5" name="[Linkedin].[Week].&amp;[6]"/>
            <x15:cachedUniqueName index="6" name="[Linkedin].[Week].&amp;[7]"/>
            <x15:cachedUniqueName index="7" name="[Linkedin].[Week].&amp;[8]"/>
            <x15:cachedUniqueName index="8" name="[Linkedin].[Week].&amp;[9]"/>
            <x15:cachedUniqueName index="9" name="[Linkedin].[Week].&amp;[10]"/>
            <x15:cachedUniqueName index="10" name="[Linkedin].[Week].&amp;[11]"/>
            <x15:cachedUniqueName index="11" name="[Linkedin].[Week].&amp;[12]"/>
            <x15:cachedUniqueName index="12" name="[Linkedin].[Week].&amp;[13]"/>
            <x15:cachedUniqueName index="13" name="[Linkedin].[Week].&amp;[14]"/>
            <x15:cachedUniqueName index="14" name="[Linkedin].[Week].&amp;[15]"/>
            <x15:cachedUniqueName index="15" name="[Linkedin].[Week].&amp;[16]"/>
            <x15:cachedUniqueName index="16" name="[Linkedin].[Week].&amp;[17]"/>
            <x15:cachedUniqueName index="17" name="[Linkedin].[Week].&amp;[18]"/>
            <x15:cachedUniqueName index="18" name="[Linkedin].[Week].&amp;[19]"/>
            <x15:cachedUniqueName index="19" name="[Linkedin].[Week].&amp;[20]"/>
            <x15:cachedUniqueName index="20" name="[Linkedin].[Week].&amp;[21]"/>
            <x15:cachedUniqueName index="21" name="[Linkedin].[Week].&amp;[22]"/>
            <x15:cachedUniqueName index="22" name="[Linkedin].[Week].&amp;[23]"/>
            <x15:cachedUniqueName index="23" name="[Linkedin].[Week].&amp;[24]"/>
            <x15:cachedUniqueName index="24" name="[Linkedin].[Week].&amp;[25]"/>
            <x15:cachedUniqueName index="25" name="[Linkedin].[Week].&amp;[26]"/>
            <x15:cachedUniqueName index="26" name="[Linkedin].[Week].&amp;[27]"/>
            <x15:cachedUniqueName index="27" name="[Linkedin].[Week].&amp;[28]"/>
            <x15:cachedUniqueName index="28" name="[Linkedin].[Week].&amp;[29]"/>
            <x15:cachedUniqueName index="29" name="[Linkedin].[Week].&amp;[30]"/>
            <x15:cachedUniqueName index="30" name="[Linkedin].[Week].&amp;[31]"/>
            <x15:cachedUniqueName index="31" name="[Linkedin].[Week].&amp;[32]"/>
            <x15:cachedUniqueName index="32" name="[Linkedin].[Week].&amp;[33]"/>
            <x15:cachedUniqueName index="33" name="[Linkedin].[Week].&amp;[34]"/>
            <x15:cachedUniqueName index="34" name="[Linkedin].[Week].&amp;[35]"/>
            <x15:cachedUniqueName index="35" name="[Linkedin].[Week].&amp;[36]"/>
            <x15:cachedUniqueName index="36" name="[Linkedin].[Week].&amp;[37]"/>
            <x15:cachedUniqueName index="37" name="[Linkedin].[Week].&amp;[38]"/>
            <x15:cachedUniqueName index="38" name="[Linkedin].[Week].&amp;[39]"/>
            <x15:cachedUniqueName index="39" name="[Linkedin].[Week].&amp;[40]"/>
            <x15:cachedUniqueName index="40" name="[Linkedin].[Week].&amp;[41]"/>
            <x15:cachedUniqueName index="41" name="[Linkedin].[Week].&amp;[42]"/>
            <x15:cachedUniqueName index="42" name="[Linkedin].[Week].&amp;[43]"/>
            <x15:cachedUniqueName index="43" name="[Linkedin].[Week].&amp;[44]"/>
            <x15:cachedUniqueName index="44" name="[Linkedin].[Week].&amp;[45]"/>
            <x15:cachedUniqueName index="45" name="[Linkedin].[Week].&amp;[46]"/>
            <x15:cachedUniqueName index="46" name="[Linkedin].[Week].&amp;[47]"/>
            <x15:cachedUniqueName index="47" name="[Linkedin].[Week].&amp;[48]"/>
            <x15:cachedUniqueName index="48" name="[Linkedin].[Week].&amp;[49]"/>
            <x15:cachedUniqueName index="49" name="[Linkedin].[Week].&amp;[50]"/>
            <x15:cachedUniqueName index="50" name="[Linkedin].[Week].&amp;[51]"/>
            <x15:cachedUniqueName index="51" name="[Linkedin].[Week].&amp;[52]"/>
          </x15:cachedUniqueNames>
        </ext>
      </extLst>
    </cacheField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2" memberValueDatatype="20" unbalanced="0">
      <fieldsUsage count="2">
        <fieldUsage x="-1"/>
        <fieldUsage x="1"/>
      </fieldsUsage>
    </cacheHierarchy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eek]" caption="Sum of Week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eek 2]" caption="Sum of Week 2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eek 3]" caption="Sum of Week 3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ek 4]" caption="Sum of Week 4" measure="1" displayFolder="" measureGroup="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udience Growth Rate]" caption="Sum of Audience Growth Rate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udience Growth Rate 2]" caption="Sum of Audience Growth Rate 2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dience Growth Rate 3]" caption="Sum of Audience Growth Rate 3" measure="1" displayFolder="" measureGroup="Linkedi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6.986453703707" backgroundQuery="1" createdVersion="8" refreshedVersion="8" minRefreshableVersion="3" recordCount="0" supportSubquery="1" supportAdvancedDrill="1" xr:uid="{78127D57-AA47-4B80-8BF5-ED616CA198B0}">
  <cacheSource type="external" connectionId="1"/>
  <cacheFields count="2">
    <cacheField name="[Measures].[Sum of Audience Growth Rate 2]" caption="Sum of Audience Growth Rate 2" numFmtId="0" hierarchy="42" level="32767"/>
    <cacheField name="[Facebook].[Week].[Week]" caption="Week" numFmtId="0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Facebook].[Week].&amp;[1]"/>
            <x15:cachedUniqueName index="1" name="[Facebook].[Week].&amp;[2]"/>
            <x15:cachedUniqueName index="2" name="[Facebook].[Week].&amp;[3]"/>
            <x15:cachedUniqueName index="3" name="[Facebook].[Week].&amp;[4]"/>
            <x15:cachedUniqueName index="4" name="[Facebook].[Week].&amp;[5]"/>
            <x15:cachedUniqueName index="5" name="[Facebook].[Week].&amp;[6]"/>
            <x15:cachedUniqueName index="6" name="[Facebook].[Week].&amp;[7]"/>
            <x15:cachedUniqueName index="7" name="[Facebook].[Week].&amp;[8]"/>
            <x15:cachedUniqueName index="8" name="[Facebook].[Week].&amp;[9]"/>
            <x15:cachedUniqueName index="9" name="[Facebook].[Week].&amp;[10]"/>
            <x15:cachedUniqueName index="10" name="[Facebook].[Week].&amp;[11]"/>
            <x15:cachedUniqueName index="11" name="[Facebook].[Week].&amp;[12]"/>
            <x15:cachedUniqueName index="12" name="[Facebook].[Week].&amp;[13]"/>
            <x15:cachedUniqueName index="13" name="[Facebook].[Week].&amp;[14]"/>
            <x15:cachedUniqueName index="14" name="[Facebook].[Week].&amp;[15]"/>
            <x15:cachedUniqueName index="15" name="[Facebook].[Week].&amp;[16]"/>
            <x15:cachedUniqueName index="16" name="[Facebook].[Week].&amp;[17]"/>
            <x15:cachedUniqueName index="17" name="[Facebook].[Week].&amp;[18]"/>
            <x15:cachedUniqueName index="18" name="[Facebook].[Week].&amp;[19]"/>
            <x15:cachedUniqueName index="19" name="[Facebook].[Week].&amp;[20]"/>
            <x15:cachedUniqueName index="20" name="[Facebook].[Week].&amp;[21]"/>
            <x15:cachedUniqueName index="21" name="[Facebook].[Week].&amp;[22]"/>
            <x15:cachedUniqueName index="22" name="[Facebook].[Week].&amp;[23]"/>
            <x15:cachedUniqueName index="23" name="[Facebook].[Week].&amp;[24]"/>
            <x15:cachedUniqueName index="24" name="[Facebook].[Week].&amp;[25]"/>
            <x15:cachedUniqueName index="25" name="[Facebook].[Week].&amp;[26]"/>
            <x15:cachedUniqueName index="26" name="[Facebook].[Week].&amp;[27]"/>
            <x15:cachedUniqueName index="27" name="[Facebook].[Week].&amp;[28]"/>
            <x15:cachedUniqueName index="28" name="[Facebook].[Week].&amp;[29]"/>
            <x15:cachedUniqueName index="29" name="[Facebook].[Week].&amp;[30]"/>
            <x15:cachedUniqueName index="30" name="[Facebook].[Week].&amp;[31]"/>
            <x15:cachedUniqueName index="31" name="[Facebook].[Week].&amp;[32]"/>
            <x15:cachedUniqueName index="32" name="[Facebook].[Week].&amp;[33]"/>
            <x15:cachedUniqueName index="33" name="[Facebook].[Week].&amp;[34]"/>
            <x15:cachedUniqueName index="34" name="[Facebook].[Week].&amp;[35]"/>
            <x15:cachedUniqueName index="35" name="[Facebook].[Week].&amp;[36]"/>
            <x15:cachedUniqueName index="36" name="[Facebook].[Week].&amp;[37]"/>
            <x15:cachedUniqueName index="37" name="[Facebook].[Week].&amp;[38]"/>
            <x15:cachedUniqueName index="38" name="[Facebook].[Week].&amp;[39]"/>
            <x15:cachedUniqueName index="39" name="[Facebook].[Week].&amp;[40]"/>
            <x15:cachedUniqueName index="40" name="[Facebook].[Week].&amp;[41]"/>
            <x15:cachedUniqueName index="41" name="[Facebook].[Week].&amp;[42]"/>
            <x15:cachedUniqueName index="42" name="[Facebook].[Week].&amp;[43]"/>
            <x15:cachedUniqueName index="43" name="[Facebook].[Week].&amp;[44]"/>
            <x15:cachedUniqueName index="44" name="[Facebook].[Week].&amp;[45]"/>
            <x15:cachedUniqueName index="45" name="[Facebook].[Week].&amp;[46]"/>
            <x15:cachedUniqueName index="46" name="[Facebook].[Week].&amp;[47]"/>
            <x15:cachedUniqueName index="47" name="[Facebook].[Week].&amp;[48]"/>
            <x15:cachedUniqueName index="48" name="[Facebook].[Week].&amp;[49]"/>
            <x15:cachedUniqueName index="49" name="[Facebook].[Week].&amp;[50]"/>
            <x15:cachedUniqueName index="50" name="[Facebook].[Week].&amp;[51]"/>
            <x15:cachedUniqueName index="51" name="[Facebook].[Week].&amp;[52]"/>
          </x15:cachedUniqueNames>
        </ext>
      </extLst>
    </cacheField>
  </cacheFields>
  <cacheHierarchies count="45">
    <cacheHierarchy uniqueName="[Facebook].[Week]" caption="Week" attribute="1" defaultMemberUniqueName="[Facebook].[Week].[All]" allUniqueName="[Facebook].[Week].[All]" dimensionUniqueName="[Facebook]" displayFolder="" count="2" memberValueDatatype="20" unbalanced="0">
      <fieldsUsage count="2">
        <fieldUsage x="-1"/>
        <fieldUsage x="1"/>
      </fieldsUsage>
    </cacheHierarchy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eek]" caption="Sum of Week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eek 2]" caption="Sum of Week 2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eek 3]" caption="Sum of Week 3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ek 4]" caption="Sum of Week 4" measure="1" displayFolder="" measureGroup="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udience Growth Rate]" caption="Sum of Audience Growth Rate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udience Growth Rate 2]" caption="Sum of Audience Growth Rate 2" measure="1" displayFolder="" measureGroup="Facebook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6.982251620371" backgroundQuery="1" createdVersion="8" refreshedVersion="8" minRefreshableVersion="3" recordCount="0" supportSubquery="1" supportAdvancedDrill="1" xr:uid="{058EC776-7C91-4388-8D55-972C844FCC3D}">
  <cacheSource type="external" connectionId="1"/>
  <cacheFields count="2">
    <cacheField name="[Measures].[Sum of Audience Growth Rate]" caption="Sum of Audience Growth Rate" numFmtId="0" hierarchy="41" level="32767"/>
    <cacheField name="[Instagram].[Week].[Week]" caption="Week" numFmtId="0" hierarchy="7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Instagram].[Week].&amp;[1]"/>
            <x15:cachedUniqueName index="1" name="[Instagram].[Week].&amp;[2]"/>
            <x15:cachedUniqueName index="2" name="[Instagram].[Week].&amp;[3]"/>
            <x15:cachedUniqueName index="3" name="[Instagram].[Week].&amp;[4]"/>
            <x15:cachedUniqueName index="4" name="[Instagram].[Week].&amp;[5]"/>
            <x15:cachedUniqueName index="5" name="[Instagram].[Week].&amp;[6]"/>
            <x15:cachedUniqueName index="6" name="[Instagram].[Week].&amp;[7]"/>
            <x15:cachedUniqueName index="7" name="[Instagram].[Week].&amp;[8]"/>
            <x15:cachedUniqueName index="8" name="[Instagram].[Week].&amp;[9]"/>
            <x15:cachedUniqueName index="9" name="[Instagram].[Week].&amp;[10]"/>
            <x15:cachedUniqueName index="10" name="[Instagram].[Week].&amp;[11]"/>
            <x15:cachedUniqueName index="11" name="[Instagram].[Week].&amp;[12]"/>
            <x15:cachedUniqueName index="12" name="[Instagram].[Week].&amp;[13]"/>
            <x15:cachedUniqueName index="13" name="[Instagram].[Week].&amp;[14]"/>
            <x15:cachedUniqueName index="14" name="[Instagram].[Week].&amp;[15]"/>
            <x15:cachedUniqueName index="15" name="[Instagram].[Week].&amp;[16]"/>
            <x15:cachedUniqueName index="16" name="[Instagram].[Week].&amp;[17]"/>
            <x15:cachedUniqueName index="17" name="[Instagram].[Week].&amp;[18]"/>
            <x15:cachedUniqueName index="18" name="[Instagram].[Week].&amp;[19]"/>
            <x15:cachedUniqueName index="19" name="[Instagram].[Week].&amp;[20]"/>
            <x15:cachedUniqueName index="20" name="[Instagram].[Week].&amp;[21]"/>
            <x15:cachedUniqueName index="21" name="[Instagram].[Week].&amp;[22]"/>
            <x15:cachedUniqueName index="22" name="[Instagram].[Week].&amp;[23]"/>
            <x15:cachedUniqueName index="23" name="[Instagram].[Week].&amp;[24]"/>
            <x15:cachedUniqueName index="24" name="[Instagram].[Week].&amp;[25]"/>
            <x15:cachedUniqueName index="25" name="[Instagram].[Week].&amp;[26]"/>
            <x15:cachedUniqueName index="26" name="[Instagram].[Week].&amp;[27]"/>
            <x15:cachedUniqueName index="27" name="[Instagram].[Week].&amp;[28]"/>
            <x15:cachedUniqueName index="28" name="[Instagram].[Week].&amp;[29]"/>
            <x15:cachedUniqueName index="29" name="[Instagram].[Week].&amp;[30]"/>
            <x15:cachedUniqueName index="30" name="[Instagram].[Week].&amp;[31]"/>
            <x15:cachedUniqueName index="31" name="[Instagram].[Week].&amp;[32]"/>
            <x15:cachedUniqueName index="32" name="[Instagram].[Week].&amp;[33]"/>
            <x15:cachedUniqueName index="33" name="[Instagram].[Week].&amp;[34]"/>
            <x15:cachedUniqueName index="34" name="[Instagram].[Week].&amp;[35]"/>
            <x15:cachedUniqueName index="35" name="[Instagram].[Week].&amp;[36]"/>
            <x15:cachedUniqueName index="36" name="[Instagram].[Week].&amp;[37]"/>
            <x15:cachedUniqueName index="37" name="[Instagram].[Week].&amp;[38]"/>
            <x15:cachedUniqueName index="38" name="[Instagram].[Week].&amp;[39]"/>
            <x15:cachedUniqueName index="39" name="[Instagram].[Week].&amp;[40]"/>
            <x15:cachedUniqueName index="40" name="[Instagram].[Week].&amp;[41]"/>
            <x15:cachedUniqueName index="41" name="[Instagram].[Week].&amp;[42]"/>
            <x15:cachedUniqueName index="42" name="[Instagram].[Week].&amp;[43]"/>
            <x15:cachedUniqueName index="43" name="[Instagram].[Week].&amp;[44]"/>
            <x15:cachedUniqueName index="44" name="[Instagram].[Week].&amp;[45]"/>
            <x15:cachedUniqueName index="45" name="[Instagram].[Week].&amp;[46]"/>
            <x15:cachedUniqueName index="46" name="[Instagram].[Week].&amp;[47]"/>
            <x15:cachedUniqueName index="47" name="[Instagram].[Week].&amp;[48]"/>
            <x15:cachedUniqueName index="48" name="[Instagram].[Week].&amp;[49]"/>
            <x15:cachedUniqueName index="49" name="[Instagram].[Week].&amp;[50]"/>
            <x15:cachedUniqueName index="50" name="[Instagram].[Week].&amp;[51]"/>
            <x15:cachedUniqueName index="51" name="[Instagram].[Week].&amp;[52]"/>
          </x15:cachedUniqueNames>
        </ext>
      </extLst>
    </cacheField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2" memberValueDatatype="20" unbalanced="0">
      <fieldsUsage count="2">
        <fieldUsage x="-1"/>
        <fieldUsage x="1"/>
      </fieldsUsage>
    </cacheHierarchy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0" memberValueDatatype="20" unbalanced="0"/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eek]" caption="Sum of Week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eek 2]" caption="Sum of Week 2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eek 3]" caption="Sum of Week 3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ek 4]" caption="Sum of Week 4" measure="1" displayFolder="" measureGroup="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udience Growth Rate]" caption="Sum of Audience Growth Rate" measure="1" displayFolder="" measureGroup="Instagra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udience Growth Rate 2]" caption="Sum of Audience Growth Rate 2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06.987345717593" backgroundQuery="1" createdVersion="8" refreshedVersion="8" minRefreshableVersion="3" recordCount="0" supportSubquery="1" supportAdvancedDrill="1" xr:uid="{BDC08B8A-3153-494B-8E37-C20D39212A8B}">
  <cacheSource type="external" connectionId="1"/>
  <cacheFields count="2">
    <cacheField name="[X].[Week].[Week]" caption="Week" numFmtId="0" hierarchy="21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X].[Week].&amp;[1]"/>
            <x15:cachedUniqueName index="1" name="[X].[Week].&amp;[2]"/>
            <x15:cachedUniqueName index="2" name="[X].[Week].&amp;[3]"/>
            <x15:cachedUniqueName index="3" name="[X].[Week].&amp;[4]"/>
            <x15:cachedUniqueName index="4" name="[X].[Week].&amp;[5]"/>
            <x15:cachedUniqueName index="5" name="[X].[Week].&amp;[6]"/>
            <x15:cachedUniqueName index="6" name="[X].[Week].&amp;[7]"/>
            <x15:cachedUniqueName index="7" name="[X].[Week].&amp;[8]"/>
            <x15:cachedUniqueName index="8" name="[X].[Week].&amp;[9]"/>
            <x15:cachedUniqueName index="9" name="[X].[Week].&amp;[10]"/>
            <x15:cachedUniqueName index="10" name="[X].[Week].&amp;[11]"/>
            <x15:cachedUniqueName index="11" name="[X].[Week].&amp;[12]"/>
            <x15:cachedUniqueName index="12" name="[X].[Week].&amp;[13]"/>
            <x15:cachedUniqueName index="13" name="[X].[Week].&amp;[14]"/>
            <x15:cachedUniqueName index="14" name="[X].[Week].&amp;[15]"/>
            <x15:cachedUniqueName index="15" name="[X].[Week].&amp;[16]"/>
            <x15:cachedUniqueName index="16" name="[X].[Week].&amp;[17]"/>
            <x15:cachedUniqueName index="17" name="[X].[Week].&amp;[18]"/>
            <x15:cachedUniqueName index="18" name="[X].[Week].&amp;[19]"/>
            <x15:cachedUniqueName index="19" name="[X].[Week].&amp;[20]"/>
            <x15:cachedUniqueName index="20" name="[X].[Week].&amp;[21]"/>
            <x15:cachedUniqueName index="21" name="[X].[Week].&amp;[22]"/>
            <x15:cachedUniqueName index="22" name="[X].[Week].&amp;[23]"/>
            <x15:cachedUniqueName index="23" name="[X].[Week].&amp;[24]"/>
            <x15:cachedUniqueName index="24" name="[X].[Week].&amp;[25]"/>
            <x15:cachedUniqueName index="25" name="[X].[Week].&amp;[26]"/>
            <x15:cachedUniqueName index="26" name="[X].[Week].&amp;[27]"/>
            <x15:cachedUniqueName index="27" name="[X].[Week].&amp;[28]"/>
            <x15:cachedUniqueName index="28" name="[X].[Week].&amp;[29]"/>
            <x15:cachedUniqueName index="29" name="[X].[Week].&amp;[30]"/>
            <x15:cachedUniqueName index="30" name="[X].[Week].&amp;[31]"/>
            <x15:cachedUniqueName index="31" name="[X].[Week].&amp;[32]"/>
            <x15:cachedUniqueName index="32" name="[X].[Week].&amp;[33]"/>
            <x15:cachedUniqueName index="33" name="[X].[Week].&amp;[34]"/>
            <x15:cachedUniqueName index="34" name="[X].[Week].&amp;[35]"/>
            <x15:cachedUniqueName index="35" name="[X].[Week].&amp;[36]"/>
            <x15:cachedUniqueName index="36" name="[X].[Week].&amp;[37]"/>
            <x15:cachedUniqueName index="37" name="[X].[Week].&amp;[38]"/>
            <x15:cachedUniqueName index="38" name="[X].[Week].&amp;[39]"/>
            <x15:cachedUniqueName index="39" name="[X].[Week].&amp;[40]"/>
            <x15:cachedUniqueName index="40" name="[X].[Week].&amp;[41]"/>
            <x15:cachedUniqueName index="41" name="[X].[Week].&amp;[42]"/>
            <x15:cachedUniqueName index="42" name="[X].[Week].&amp;[43]"/>
            <x15:cachedUniqueName index="43" name="[X].[Week].&amp;[44]"/>
            <x15:cachedUniqueName index="44" name="[X].[Week].&amp;[45]"/>
            <x15:cachedUniqueName index="45" name="[X].[Week].&amp;[46]"/>
            <x15:cachedUniqueName index="46" name="[X].[Week].&amp;[47]"/>
            <x15:cachedUniqueName index="47" name="[X].[Week].&amp;[48]"/>
            <x15:cachedUniqueName index="48" name="[X].[Week].&amp;[49]"/>
            <x15:cachedUniqueName index="49" name="[X].[Week].&amp;[50]"/>
            <x15:cachedUniqueName index="50" name="[X].[Week].&amp;[51]"/>
            <x15:cachedUniqueName index="51" name="[X].[Week].&amp;[52]"/>
          </x15:cachedUniqueNames>
        </ext>
      </extLst>
    </cacheField>
    <cacheField name="[Measures].[Sum of Audience Growth Rate 4]" caption="Sum of Audience Growth Rate 4" numFmtId="0" hierarchy="44" level="32767"/>
  </cacheFields>
  <cacheHierarchies count="45">
    <cacheHierarchy uniqueName="[Facebook].[Week]" caption="Week" attribute="1" defaultMemberUniqueName="[Facebook].[Week].[All]" allUniqueName="[Facebook].[Week].[All]" dimensionUniqueName="[Facebook]" displayFolder="" count="0" memberValueDatatype="20" unbalanced="0"/>
    <cacheHierarchy uniqueName="[Facebook].[Impressions]" caption="Impressions" attribute="1" defaultMemberUniqueName="[Facebook].[Impressions].[All]" allUniqueName="[Facebook].[Impressions].[All]" dimensionUniqueName="[Facebook]" displayFolder="" count="0" memberValueDatatype="20" unbalanced="0"/>
    <cacheHierarchy uniqueName="[Facebook].[Engagement Rate]" caption="Engagement Rate" attribute="1" defaultMemberUniqueName="[Facebook].[Engagement Rate].[All]" allUniqueName="[Facebook].[Engagement Rate].[All]" dimensionUniqueName="[Facebook]" displayFolder="" count="0" memberValueDatatype="5" unbalanced="0"/>
    <cacheHierarchy uniqueName="[Facebook].[Audience Growth Rate]" caption="Audience Growth Rate" attribute="1" defaultMemberUniqueName="[Facebook].[Audience Growth Rate].[All]" allUniqueName="[Facebook].[Audience Growth Rate].[All]" dimensionUniqueName="[Facebook]" displayFolder="" count="0" memberValueDatatype="20" unbalanced="0"/>
    <cacheHierarchy uniqueName="[Facebook].[Response Rate]" caption="Response Rate" attribute="1" defaultMemberUniqueName="[Facebook].[Response Rate].[All]" allUniqueName="[Facebook].[Response Rate].[All]" dimensionUniqueName="[Facebook]" displayFolder="" count="0" memberValueDatatype="5" unbalanced="0"/>
    <cacheHierarchy uniqueName="[Facebook].[Post Reach]" caption="Post Reach" attribute="1" defaultMemberUniqueName="[Facebook].[Post Reach].[All]" allUniqueName="[Facebook].[Post Reach].[All]" dimensionUniqueName="[Facebook]" displayFolder="" count="0" memberValueDatatype="20" unbalanced="0"/>
    <cacheHierarchy uniqueName="[Facebook].[Likes]" caption="Likes" attribute="1" defaultMemberUniqueName="[Facebook].[Likes].[All]" allUniqueName="[Facebook].[Likes].[All]" dimensionUniqueName="[Facebook]" displayFolder="" count="0" memberValueDatatype="20" unbalanced="0"/>
    <cacheHierarchy uniqueName="[Instagram].[Week]" caption="Week" attribute="1" defaultMemberUniqueName="[Instagram].[Week].[All]" allUniqueName="[Instagram].[Week].[All]" dimensionUniqueName="[Instagram]" displayFolder="" count="0" memberValueDatatype="20" unbalanced="0"/>
    <cacheHierarchy uniqueName="[Instagram].[Impressions]" caption="Impressions" attribute="1" defaultMemberUniqueName="[Instagram].[Impressions].[All]" allUniqueName="[Instagram].[Impressions].[All]" dimensionUniqueName="[Instagram]" displayFolder="" count="0" memberValueDatatype="20" unbalanced="0"/>
    <cacheHierarchy uniqueName="[Instagram].[Engagement Rate]" caption="Engagement Rate" attribute="1" defaultMemberUniqueName="[Instagram].[Engagement Rate].[All]" allUniqueName="[Instagram].[Engagement Rate].[All]" dimensionUniqueName="[Instagram]" displayFolder="" count="0" memberValueDatatype="5" unbalanced="0"/>
    <cacheHierarchy uniqueName="[Instagram].[Audience Growth Rate]" caption="Audience Growth Rate" attribute="1" defaultMemberUniqueName="[Instagram].[Audience Growth Rate].[All]" allUniqueName="[Instagram].[Audience Growth Rate].[All]" dimensionUniqueName="[Instagram]" displayFolder="" count="0" memberValueDatatype="20" unbalanced="0"/>
    <cacheHierarchy uniqueName="[Instagram].[Response Rate]" caption="Response Rate" attribute="1" defaultMemberUniqueName="[Instagram].[Response Rate].[All]" allUniqueName="[Instagram].[Response Rate].[All]" dimensionUniqueName="[Instagram]" displayFolder="" count="0" memberValueDatatype="5" unbalanced="0"/>
    <cacheHierarchy uniqueName="[Instagram].[Post Reach]" caption="Post Reach" attribute="1" defaultMemberUniqueName="[Instagram].[Post Reach].[All]" allUniqueName="[Instagram].[Post Reach].[All]" dimensionUniqueName="[Instagram]" displayFolder="" count="0" memberValueDatatype="20" unbalanced="0"/>
    <cacheHierarchy uniqueName="[Instagram].[Likes]" caption="Likes" attribute="1" defaultMemberUniqueName="[Instagram].[Likes].[All]" allUniqueName="[Instagram].[Likes].[All]" dimensionUniqueName="[Instagram]" displayFolder="" count="0" memberValueDatatype="20" unbalanced="0"/>
    <cacheHierarchy uniqueName="[Linkedin].[Week]" caption="Week" attribute="1" defaultMemberUniqueName="[Linkedin].[Week].[All]" allUniqueName="[Linkedin].[Week].[All]" dimensionUniqueName="[Linkedin]" displayFolder="" count="0" memberValueDatatype="20" unbalanced="0"/>
    <cacheHierarchy uniqueName="[Linkedin].[Impressions]" caption="Impressions" attribute="1" defaultMemberUniqueName="[Linkedin].[Impressions].[All]" allUniqueName="[Linkedin].[Impressions].[All]" dimensionUniqueName="[Linkedin]" displayFolder="" count="0" memberValueDatatype="20" unbalanced="0"/>
    <cacheHierarchy uniqueName="[Linkedin].[Engagement Rate]" caption="Engagement Rate" attribute="1" defaultMemberUniqueName="[Linkedin].[Engagement Rate].[All]" allUniqueName="[Linkedin].[Engagement Rate].[All]" dimensionUniqueName="[Linkedin]" displayFolder="" count="0" memberValueDatatype="5" unbalanced="0"/>
    <cacheHierarchy uniqueName="[Linkedin].[Audience Growth Rate]" caption="Audience Growth Rate" attribute="1" defaultMemberUniqueName="[Linkedin].[Audience Growth Rate].[All]" allUniqueName="[Linkedin].[Audience Growth Rate].[All]" dimensionUniqueName="[Linkedin]" displayFolder="" count="0" memberValueDatatype="20" unbalanced="0"/>
    <cacheHierarchy uniqueName="[Linkedin].[Response Rate]" caption="Response Rate" attribute="1" defaultMemberUniqueName="[Linkedin].[Response Rate].[All]" allUniqueName="[Linkedin].[Response Rate].[All]" dimensionUniqueName="[Linkedin]" displayFolder="" count="0" memberValueDatatype="5" unbalanced="0"/>
    <cacheHierarchy uniqueName="[Linkedin].[Post Reach]" caption="Post Reach" attribute="1" defaultMemberUniqueName="[Linkedin].[Post Reach].[All]" allUniqueName="[Linkedin].[Post Reach].[All]" dimensionUniqueName="[Linkedin]" displayFolder="" count="0" memberValueDatatype="20" unbalanced="0"/>
    <cacheHierarchy uniqueName="[Linkedin].[Likes]" caption="Likes" attribute="1" defaultMemberUniqueName="[Linkedin].[Likes].[All]" allUniqueName="[Linkedin].[Likes].[All]" dimensionUniqueName="[Linkedin]" displayFolder="" count="0" memberValueDatatype="20" unbalanced="0"/>
    <cacheHierarchy uniqueName="[X].[Week]" caption="Week" attribute="1" defaultMemberUniqueName="[X].[Week].[All]" allUniqueName="[X].[Week].[All]" dimensionUniqueName="[X]" displayFolder="" count="2" memberValueDatatype="20" unbalanced="0">
      <fieldsUsage count="2">
        <fieldUsage x="-1"/>
        <fieldUsage x="0"/>
      </fieldsUsage>
    </cacheHierarchy>
    <cacheHierarchy uniqueName="[X].[Impressions]" caption="Impressions" attribute="1" defaultMemberUniqueName="[X].[Impressions].[All]" allUniqueName="[X].[Impressions].[All]" dimensionUniqueName="[X]" displayFolder="" count="0" memberValueDatatype="20" unbalanced="0"/>
    <cacheHierarchy uniqueName="[X].[Engagement Rate]" caption="Engagement Rate" attribute="1" defaultMemberUniqueName="[X].[Engagement Rate].[All]" allUniqueName="[X].[Engagement Rate].[All]" dimensionUniqueName="[X]" displayFolder="" count="0" memberValueDatatype="5" unbalanced="0"/>
    <cacheHierarchy uniqueName="[X].[Audience Growth Rate]" caption="Audience Growth Rate" attribute="1" defaultMemberUniqueName="[X].[Audience Growth Rate].[All]" allUniqueName="[X].[Audience Growth Rate].[All]" dimensionUniqueName="[X]" displayFolder="" count="0" memberValueDatatype="20" unbalanced="0"/>
    <cacheHierarchy uniqueName="[X].[Response Rate]" caption="Response Rate" attribute="1" defaultMemberUniqueName="[X].[Response Rate].[All]" allUniqueName="[X].[Response Rate].[All]" dimensionUniqueName="[X]" displayFolder="" count="0" memberValueDatatype="5" unbalanced="0"/>
    <cacheHierarchy uniqueName="[X].[Post Reach]" caption="Post Reach" attribute="1" defaultMemberUniqueName="[X].[Post Reach].[All]" allUniqueName="[X].[Post Reach].[All]" dimensionUniqueName="[X]" displayFolder="" count="0" memberValueDatatype="20" unbalanced="0"/>
    <cacheHierarchy uniqueName="[X].[Likes]" caption="Likes" attribute="1" defaultMemberUniqueName="[X].[Likes].[All]" allUniqueName="[X].[Likes].[All]" dimensionUniqueName="[X]" displayFolder="" count="0" memberValueDatatype="20" unbalanced="0"/>
    <cacheHierarchy uniqueName="[Measures].[__XL_Count Facebook]" caption="__XL_Count Facebook" measure="1" displayFolder="" measureGroup="Facebook" count="0" hidden="1"/>
    <cacheHierarchy uniqueName="[Measures].[__XL_Count Instagram]" caption="__XL_Count Instagram" measure="1" displayFolder="" measureGroup="Instagram" count="0" hidden="1"/>
    <cacheHierarchy uniqueName="[Measures].[__XL_Count Linkedin]" caption="__XL_Count Linkedin" measure="1" displayFolder="" measureGroup="Linkedin" count="0" hidden="1"/>
    <cacheHierarchy uniqueName="[Measures].[__XL_Count X]" caption="__XL_Count X" measure="1" displayFolder="" measureGroup="X" count="0" hidden="1"/>
    <cacheHierarchy uniqueName="[Measures].[__No measures defined]" caption="__No measures defined" measure="1" displayFolder="" count="0" hidden="1"/>
    <cacheHierarchy uniqueName="[Measures].[Sum of Impressions]" caption="Sum of Impressions" measure="1" displayFolder="" measureGroup="Facebook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mpressions 2]" caption="Sum of Impressions 2" measure="1" displayFolder="" measureGroup="Instagram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mpressions 3]" caption="Sum of Impressions 3" measure="1" displayFolder="" measureGroup="Linkedi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mpressions 4]" caption="Sum of Impressions 4" measure="1" displayFolder="" measureGroup="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eek]" caption="Sum of Week" measure="1" displayFolder="" measureGroup="Facebook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eek 2]" caption="Sum of Week 2" measure="1" displayFolder="" measureGroup="Instagra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eek 3]" caption="Sum of Week 3" measure="1" displayFolder="" measureGroup="Linkedi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ek 4]" caption="Sum of Week 4" measure="1" displayFolder="" measureGroup="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udience Growth Rate]" caption="Sum of Audience Growth Rate" measure="1" displayFolder="" measureGroup="Instagra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udience Growth Rate 2]" caption="Sum of Audience Growth Rate 2" measure="1" displayFolder="" measureGroup="Facebook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dience Growth Rate 3]" caption="Sum of Audience Growth Rate 3" measure="1" displayFolder="" measureGroup="Linkedi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udience Growth Rate 4]" caption="Sum of Audience Growth Rate 4" measure="1" displayFolder="" measureGroup="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Facebook" uniqueName="[Facebook]" caption="Facebook"/>
    <dimension name="Instagram" uniqueName="[Instagram]" caption="Instagram"/>
    <dimension name="Linkedin" uniqueName="[Linkedin]" caption="Linkedin"/>
    <dimension measure="1" name="Measures" uniqueName="[Measures]" caption="Measures"/>
    <dimension name="X" uniqueName="[X]" caption="X"/>
  </dimensions>
  <measureGroups count="4">
    <measureGroup name="Facebook" caption="Facebook"/>
    <measureGroup name="Instagram" caption="Instagram"/>
    <measureGroup name="Linkedin" caption="Linkedin"/>
    <measureGroup name="X" caption="X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75C20-AB17-4D98-8BF2-2E3A18528C29}" name="PivotTable1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N3:O5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0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  <x15:activeTabTopLevelEntity name="[Linked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600E-28A8-44AA-A2AB-6735E0311471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K3:L5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0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0B0CB-437E-4571-9D21-06C173B6473E}" name="PivotTable10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>
  <location ref="A3:B5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0" baseField="0" baseItem="0"/>
  </dataFields>
  <chartFormats count="1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19D08-69F9-41C1-89E3-DE341C5B4278}" name="PivotTable13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Q3:R56" firstHeaderRow="1" firstDataRow="1" firstDataCol="1"/>
  <pivotFields count="2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udience Growth Rate" fld="1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ebook]"/>
        <x15:activeTabTopLevelEntity name="[Instagram]"/>
        <x15:activeTabTopLevelEntity name="[Linkedin]"/>
        <x15:activeTabTopLevelEntity name="[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40" dataDxfId="39">
  <tableColumns count="7">
    <tableColumn id="1" xr3:uid="{25D70E68-5107-4DDD-890E-48A69B0904A3}" name="Week" dataDxfId="38"/>
    <tableColumn id="2" xr3:uid="{F22DE97A-D59C-48F0-81B7-D38414419E7D}" name="Impressions" dataDxfId="37"/>
    <tableColumn id="3" xr3:uid="{2BE37DF8-0ED9-42A8-B6D7-DB55359B89DF}" name="Engagement Rate" dataDxfId="36"/>
    <tableColumn id="4" xr3:uid="{F236E609-3241-4A8E-91ED-0A1B0C671630}" name="Audience Growth Rate" dataDxfId="35"/>
    <tableColumn id="5" xr3:uid="{1B209FFD-2BAA-4216-A680-A05B0324A8AD}" name="Response Rate" dataDxfId="34"/>
    <tableColumn id="7" xr3:uid="{D112648D-8006-4945-A9BD-B36125BA153A}" name="Post Reach" dataDxfId="33"/>
    <tableColumn id="8" xr3:uid="{85432E2E-C6D4-4339-81F6-1DA84874227D}" name="Likes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31" dataDxfId="30">
  <tableColumns count="7">
    <tableColumn id="1" xr3:uid="{07785C78-ECA8-401F-855F-AEFF741B03A2}" name="Week" dataDxfId="29"/>
    <tableColumn id="2" xr3:uid="{8443A1CA-CBDE-46BC-9EAC-FF67BB4CE3DD}" name="Impressions" dataDxfId="28"/>
    <tableColumn id="3" xr3:uid="{92E5CC0A-E82E-45F3-8B41-5A6E8465AE44}" name="Engagement Rate" dataDxfId="27"/>
    <tableColumn id="4" xr3:uid="{BE16DAC0-32D3-46F5-872B-5A2A5074E789}" name="Audience Growth Rate" dataDxfId="26"/>
    <tableColumn id="5" xr3:uid="{ED394459-7585-4136-BFBB-2444F2B434E9}" name="Response Rate" dataDxfId="25"/>
    <tableColumn id="7" xr3:uid="{1EC76CE8-A774-447F-BA82-066CE64B1722}" name="Post Reach" dataDxfId="24"/>
    <tableColumn id="8" xr3:uid="{9F006A37-B2C7-4138-BDF7-976D57008615}" name="Like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22" dataDxfId="21">
  <tableColumns count="7">
    <tableColumn id="1" xr3:uid="{ECAB29B2-2AE1-40E2-A65D-EB63AA845F8C}" name="Week" dataDxfId="20"/>
    <tableColumn id="2" xr3:uid="{A63A424A-1A15-4D4B-AE5C-A4A8AE18615B}" name="Impressions" dataDxfId="19"/>
    <tableColumn id="3" xr3:uid="{D98CADC7-CE85-4FDE-873C-B4E969E0F279}" name="Engagement Rate" dataDxfId="18"/>
    <tableColumn id="4" xr3:uid="{68E2357B-84CE-46C0-A846-6EA90CC086C6}" name="Audience Growth Rate" dataDxfId="17"/>
    <tableColumn id="5" xr3:uid="{E38DCFD5-9CEF-45EF-8000-9A593F59C3E0}" name="Response Rate" dataDxfId="16"/>
    <tableColumn id="7" xr3:uid="{EAB5218D-C2E3-4B31-8AAE-25F1C6437781}" name="Post Reach" dataDxfId="15"/>
    <tableColumn id="8" xr3:uid="{F75A9176-ED52-41A1-9EB8-46E08A9827B1}" name="Lik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13" dataDxfId="12">
  <tableColumns count="7">
    <tableColumn id="1" xr3:uid="{4343BD06-6156-4C3F-9855-F128033584A7}" name="Week" dataDxfId="11"/>
    <tableColumn id="2" xr3:uid="{5FED86A0-FD98-4FBF-BDEB-351F2DF2D683}" name="Impressions" dataDxfId="10"/>
    <tableColumn id="3" xr3:uid="{9799D154-B5D1-4FDD-8117-F6DF61A25491}" name="Engagement Rate" dataDxfId="9"/>
    <tableColumn id="4" xr3:uid="{767F97DA-220F-4F41-B31E-4116A2691DDB}" name="Audience Growth Rate" dataDxfId="8"/>
    <tableColumn id="5" xr3:uid="{EADC66EF-5A13-4C51-A8C4-804340CED61E}" name="Response Rate" dataDxfId="7"/>
    <tableColumn id="7" xr3:uid="{D900D829-017E-4C32-9108-742F0DB897AC}" name="Post Reach" dataDxfId="6"/>
    <tableColumn id="8" xr3:uid="{0D7AE255-6F61-4D65-BABF-7453D7572E49}" name="Like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6DB497-B393-4E50-AA83-B66D28CC3EA7}" name="Table6" displayName="Table6" ref="E3:I55" totalsRowShown="0">
  <autoFilter ref="E3:I55" xr:uid="{ED6DB497-B393-4E50-AA83-B66D28CC3EA7}"/>
  <tableColumns count="5">
    <tableColumn id="1" xr3:uid="{2F891550-FB03-47BD-BA7C-6A500509172C}" name="Time/Week" dataDxfId="4"/>
    <tableColumn id="2" xr3:uid="{B744568A-6C08-43BE-ABA0-BB12A319CF7C}" name="Facebook_Impressions" dataDxfId="3"/>
    <tableColumn id="3" xr3:uid="{61EA8FC9-8182-431B-AF0B-97260DC3DB6C}" name="Instgram_Impressions" dataDxfId="2"/>
    <tableColumn id="4" xr3:uid="{396CBAE3-3AFE-43FE-A756-6498B112B8D1}" name="LinkedIn_Impressions" dataDxfId="1"/>
    <tableColumn id="5" xr3:uid="{7634F751-FC88-4637-B66C-268D2D17DEBE}" name="X_Impressions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K63"/>
  <sheetViews>
    <sheetView topLeftCell="S3" zoomScale="76" zoomScaleNormal="40" workbookViewId="0">
      <selection activeCell="AB6" sqref="AB6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16384" width="8.88671875" style="6"/>
  </cols>
  <sheetData>
    <row r="1" spans="1:37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7" ht="14.4" customHeight="1" x14ac:dyDescent="0.25">
      <c r="A2" s="8"/>
      <c r="B2" s="9"/>
      <c r="C2" s="9"/>
      <c r="D2" s="9"/>
      <c r="E2" s="9"/>
      <c r="F2" s="22" t="s">
        <v>7</v>
      </c>
      <c r="G2" s="22"/>
      <c r="H2" s="10">
        <v>25450</v>
      </c>
      <c r="I2" s="8"/>
      <c r="J2" s="9"/>
      <c r="K2" s="9"/>
      <c r="L2" s="9"/>
      <c r="M2" s="9"/>
      <c r="N2" s="22" t="s">
        <v>7</v>
      </c>
      <c r="O2" s="22"/>
      <c r="P2" s="10">
        <v>18500</v>
      </c>
      <c r="Q2" s="8"/>
      <c r="R2" s="9"/>
      <c r="S2" s="9"/>
      <c r="T2" s="9"/>
      <c r="U2" s="9"/>
      <c r="V2" s="22" t="s">
        <v>7</v>
      </c>
      <c r="W2" s="22"/>
      <c r="X2" s="10">
        <v>28500</v>
      </c>
      <c r="Y2" s="8"/>
      <c r="Z2" s="9"/>
      <c r="AA2" s="9"/>
      <c r="AB2" s="9"/>
      <c r="AC2" s="9"/>
      <c r="AD2" s="22" t="s">
        <v>7</v>
      </c>
      <c r="AE2" s="22"/>
      <c r="AF2" s="10">
        <v>35508</v>
      </c>
      <c r="AG2" s="8"/>
      <c r="AH2" s="12"/>
      <c r="AI2" s="12"/>
      <c r="AJ2" s="12"/>
    </row>
    <row r="3" spans="1:37" ht="14.4" customHeight="1" x14ac:dyDescent="0.25">
      <c r="A3" s="8"/>
      <c r="B3" s="9"/>
      <c r="C3" s="9"/>
      <c r="D3" s="9"/>
      <c r="E3" s="9"/>
      <c r="F3" s="22" t="s">
        <v>13</v>
      </c>
      <c r="G3" s="22"/>
      <c r="H3" s="10">
        <f xml:space="preserve"> SUM(Facebook[Audience Growth Rate])</f>
        <v>842</v>
      </c>
      <c r="I3" s="13">
        <f>H3/H2</f>
        <v>3.3084479371316304E-2</v>
      </c>
      <c r="J3" s="9"/>
      <c r="K3" s="9"/>
      <c r="L3" s="9"/>
      <c r="M3" s="9"/>
      <c r="N3" s="22" t="s">
        <v>13</v>
      </c>
      <c r="O3" s="22"/>
      <c r="P3" s="10">
        <f>SUM(Linkedin[Audience Growth Rate])</f>
        <v>850</v>
      </c>
      <c r="Q3" s="13">
        <f>P3/P2</f>
        <v>4.5945945945945948E-2</v>
      </c>
      <c r="R3" s="9"/>
      <c r="S3" s="9"/>
      <c r="T3" s="9"/>
      <c r="U3" s="9"/>
      <c r="V3" s="22" t="s">
        <v>13</v>
      </c>
      <c r="W3" s="22"/>
      <c r="X3" s="10">
        <f xml:space="preserve"> SUM(Instagram[Audience Growth Rate])</f>
        <v>1193</v>
      </c>
      <c r="Y3" s="13">
        <f>X3/X2</f>
        <v>4.185964912280702E-2</v>
      </c>
      <c r="Z3" s="9"/>
      <c r="AA3" s="9"/>
      <c r="AB3" s="9"/>
      <c r="AC3" s="9"/>
      <c r="AD3" s="22" t="s">
        <v>13</v>
      </c>
      <c r="AE3" s="22"/>
      <c r="AF3" s="10">
        <f xml:space="preserve"> SUM(X[Audience Growth Rate])</f>
        <v>1310</v>
      </c>
      <c r="AG3" s="13">
        <f>AF3/AF2</f>
        <v>3.6893094513912358E-2</v>
      </c>
      <c r="AH3" s="12"/>
      <c r="AI3" s="12"/>
      <c r="AJ3" s="12"/>
    </row>
    <row r="4" spans="1:37" ht="14.4" customHeight="1" x14ac:dyDescent="0.25">
      <c r="A4" s="8"/>
      <c r="B4" s="9"/>
      <c r="C4" s="9"/>
      <c r="D4" s="9"/>
      <c r="E4" s="9"/>
      <c r="F4" s="22" t="s">
        <v>12</v>
      </c>
      <c r="G4" s="22"/>
      <c r="H4" s="10">
        <f xml:space="preserve"> H2+H3</f>
        <v>26292</v>
      </c>
      <c r="I4" s="8"/>
      <c r="J4" s="9"/>
      <c r="K4" s="9"/>
      <c r="L4" s="9"/>
      <c r="M4" s="9"/>
      <c r="N4" s="22" t="s">
        <v>12</v>
      </c>
      <c r="O4" s="22"/>
      <c r="P4" s="10">
        <f>P2+P3</f>
        <v>19350</v>
      </c>
      <c r="Q4" s="8"/>
      <c r="R4" s="9"/>
      <c r="S4" s="9"/>
      <c r="T4" s="9"/>
      <c r="U4" s="9"/>
      <c r="V4" s="22" t="s">
        <v>12</v>
      </c>
      <c r="W4" s="22"/>
      <c r="X4" s="10">
        <f xml:space="preserve"> X2+X3</f>
        <v>29693</v>
      </c>
      <c r="Y4" s="8"/>
      <c r="Z4" s="9"/>
      <c r="AA4" s="9"/>
      <c r="AB4" s="9"/>
      <c r="AC4" s="9"/>
      <c r="AD4" s="22" t="s">
        <v>12</v>
      </c>
      <c r="AE4" s="22"/>
      <c r="AF4" s="10">
        <f xml:space="preserve"> AF2+AF3</f>
        <v>36818</v>
      </c>
      <c r="AG4" s="8"/>
      <c r="AH4" s="12"/>
      <c r="AI4" s="12"/>
      <c r="AJ4" s="12"/>
    </row>
    <row r="5" spans="1:37" ht="14.4" customHeight="1" x14ac:dyDescent="0.25">
      <c r="A5" s="8"/>
      <c r="B5" s="9"/>
      <c r="C5" s="9"/>
      <c r="D5" s="9"/>
      <c r="E5" s="9"/>
      <c r="F5" s="22" t="s">
        <v>5</v>
      </c>
      <c r="G5" s="22"/>
      <c r="H5" s="10">
        <f>SUM(Facebook[Post Reach])</f>
        <v>414739</v>
      </c>
      <c r="I5" s="8"/>
      <c r="J5" s="9"/>
      <c r="K5" s="9"/>
      <c r="L5" s="9"/>
      <c r="M5" s="9"/>
      <c r="N5" s="22" t="s">
        <v>5</v>
      </c>
      <c r="O5" s="22"/>
      <c r="P5" s="10">
        <f xml:space="preserve"> SUM(Linkedin[Post Reach])</f>
        <v>371601</v>
      </c>
      <c r="Q5" s="8"/>
      <c r="R5" s="9"/>
      <c r="S5" s="9"/>
      <c r="T5" s="9"/>
      <c r="U5" s="9"/>
      <c r="V5" s="22" t="s">
        <v>5</v>
      </c>
      <c r="W5" s="22"/>
      <c r="X5" s="10">
        <f xml:space="preserve"> SUM(Instagram[Post Reach])</f>
        <v>431067</v>
      </c>
      <c r="Y5" s="8"/>
      <c r="Z5" s="9"/>
      <c r="AA5" s="9"/>
      <c r="AB5" s="9"/>
      <c r="AC5" s="9"/>
      <c r="AD5" s="22" t="s">
        <v>5</v>
      </c>
      <c r="AE5" s="22"/>
      <c r="AF5" s="10">
        <f xml:space="preserve"> SUM(X[Post Reach])</f>
        <v>426091</v>
      </c>
      <c r="AG5" s="8"/>
      <c r="AH5" s="12"/>
      <c r="AI5" s="12"/>
      <c r="AJ5" s="12"/>
    </row>
    <row r="6" spans="1:37" ht="14.4" customHeight="1" x14ac:dyDescent="0.25">
      <c r="A6" s="8"/>
      <c r="B6" s="9"/>
      <c r="C6" s="9"/>
      <c r="D6" s="9"/>
      <c r="E6" s="9"/>
      <c r="F6" s="22" t="s">
        <v>9</v>
      </c>
      <c r="G6" s="22"/>
      <c r="H6" s="10">
        <f xml:space="preserve"> SUM(Facebook[Likes])</f>
        <v>23516</v>
      </c>
      <c r="I6" s="8"/>
      <c r="J6" s="9"/>
      <c r="K6" s="9"/>
      <c r="L6" s="9"/>
      <c r="M6" s="9"/>
      <c r="N6" s="22" t="s">
        <v>9</v>
      </c>
      <c r="O6" s="22"/>
      <c r="P6" s="10">
        <f xml:space="preserve"> SUM(Linkedin[Likes])</f>
        <v>54101</v>
      </c>
      <c r="Q6" s="8"/>
      <c r="R6" s="9"/>
      <c r="S6" s="9"/>
      <c r="T6" s="9"/>
      <c r="U6" s="9"/>
      <c r="V6" s="22" t="s">
        <v>9</v>
      </c>
      <c r="W6" s="22"/>
      <c r="X6" s="10">
        <f xml:space="preserve"> SUM(Instagram[Likes])</f>
        <v>62610</v>
      </c>
      <c r="Y6" s="8"/>
      <c r="Z6" s="9"/>
      <c r="AA6" s="9"/>
      <c r="AB6" s="9"/>
      <c r="AC6" s="9"/>
      <c r="AD6" s="22" t="s">
        <v>9</v>
      </c>
      <c r="AE6" s="22"/>
      <c r="AF6" s="10">
        <f xml:space="preserve"> SUM(X[Likes])</f>
        <v>75811</v>
      </c>
      <c r="AG6" s="8"/>
      <c r="AH6" s="12"/>
      <c r="AI6" s="12"/>
      <c r="AJ6" s="12"/>
    </row>
    <row r="7" spans="1:37" ht="14.4" customHeight="1" x14ac:dyDescent="0.25">
      <c r="A7" s="8"/>
      <c r="B7" s="9"/>
      <c r="C7" s="9"/>
      <c r="D7" s="9"/>
      <c r="E7" s="9"/>
      <c r="F7" s="22" t="s">
        <v>14</v>
      </c>
      <c r="G7" s="22"/>
      <c r="H7" s="11">
        <f>AVERAGE(Facebook[Engagement Rate])</f>
        <v>2.2218406593406587E-2</v>
      </c>
      <c r="I7" s="8"/>
      <c r="J7" s="9"/>
      <c r="K7" s="9"/>
      <c r="L7" s="9"/>
      <c r="M7" s="9"/>
      <c r="N7" s="22" t="s">
        <v>14</v>
      </c>
      <c r="O7" s="22"/>
      <c r="P7" s="11">
        <f xml:space="preserve"> AVERAGE(Linkedin[Engagement Rate])</f>
        <v>2.1253846153846154E-2</v>
      </c>
      <c r="Q7" s="8"/>
      <c r="R7" s="9"/>
      <c r="S7" s="9"/>
      <c r="T7" s="9"/>
      <c r="U7" s="9"/>
      <c r="V7" s="22" t="s">
        <v>14</v>
      </c>
      <c r="W7" s="22"/>
      <c r="X7" s="11">
        <f xml:space="preserve"> AVERAGE(Instagram[Engagement Rate])</f>
        <v>2.3603846153846149E-2</v>
      </c>
      <c r="Y7" s="8"/>
      <c r="Z7" s="9"/>
      <c r="AA7" s="9"/>
      <c r="AB7" s="9"/>
      <c r="AC7" s="9"/>
      <c r="AD7" s="22" t="s">
        <v>14</v>
      </c>
      <c r="AE7" s="22"/>
      <c r="AF7" s="11">
        <f xml:space="preserve"> AVERAGE(X[Engagement Rate])</f>
        <v>2.6894230769230767E-2</v>
      </c>
      <c r="AG7" s="8"/>
      <c r="AH7" s="12"/>
      <c r="AI7" s="12"/>
      <c r="AJ7" s="12"/>
    </row>
    <row r="8" spans="1:37" ht="14.4" customHeight="1" x14ac:dyDescent="0.25">
      <c r="A8" s="8"/>
      <c r="B8" s="9"/>
      <c r="C8" s="9"/>
      <c r="D8" s="9"/>
      <c r="E8" s="9"/>
      <c r="F8" s="22" t="s">
        <v>15</v>
      </c>
      <c r="G8" s="22"/>
      <c r="H8" s="11">
        <f xml:space="preserve"> AVERAGE(Facebook[Response Rate])</f>
        <v>0.84288461538461523</v>
      </c>
      <c r="I8" s="8"/>
      <c r="J8" s="9"/>
      <c r="K8" s="9"/>
      <c r="L8" s="9"/>
      <c r="M8" s="9"/>
      <c r="N8" s="22" t="s">
        <v>15</v>
      </c>
      <c r="O8" s="22"/>
      <c r="P8" s="11">
        <f xml:space="preserve"> AVERAGE(Linkedin[Response Rate])</f>
        <v>0.85057692307692301</v>
      </c>
      <c r="Q8" s="8"/>
      <c r="R8" s="9"/>
      <c r="S8" s="9"/>
      <c r="T8" s="9"/>
      <c r="U8" s="9"/>
      <c r="V8" s="22" t="s">
        <v>15</v>
      </c>
      <c r="W8" s="22"/>
      <c r="X8" s="11">
        <f>AVERAGE(Instagram[Response Rate])</f>
        <v>0.85115384615384615</v>
      </c>
      <c r="Y8" s="8"/>
      <c r="Z8" s="9"/>
      <c r="AA8" s="9"/>
      <c r="AB8" s="9"/>
      <c r="AC8" s="9"/>
      <c r="AD8" s="22" t="s">
        <v>15</v>
      </c>
      <c r="AE8" s="22"/>
      <c r="AF8" s="11">
        <f xml:space="preserve"> AVERAGE(X[Response Rate])</f>
        <v>0.85019230769230769</v>
      </c>
      <c r="AG8" s="8"/>
      <c r="AH8" s="12"/>
      <c r="AI8" s="12"/>
      <c r="AJ8" s="12"/>
    </row>
    <row r="9" spans="1:37" ht="14.4" customHeight="1" x14ac:dyDescent="0.25">
      <c r="A9" s="8"/>
      <c r="B9" s="9"/>
      <c r="C9" s="9"/>
      <c r="D9" s="9"/>
      <c r="E9" s="9"/>
      <c r="F9" s="22" t="s">
        <v>1</v>
      </c>
      <c r="G9" s="22"/>
      <c r="H9" s="10">
        <f xml:space="preserve"> SUM(Facebook[Impressions])</f>
        <v>525047</v>
      </c>
      <c r="I9" s="8"/>
      <c r="J9" s="9"/>
      <c r="K9" s="9"/>
      <c r="L9" s="9"/>
      <c r="M9" s="9"/>
      <c r="N9" s="22" t="s">
        <v>1</v>
      </c>
      <c r="O9" s="22"/>
      <c r="P9" s="10">
        <f xml:space="preserve"> SUM(Linkedin[Impressions])</f>
        <v>466294</v>
      </c>
      <c r="Q9" s="8"/>
      <c r="R9" s="9"/>
      <c r="S9" s="9"/>
      <c r="T9" s="9"/>
      <c r="U9" s="9"/>
      <c r="V9" s="22" t="s">
        <v>1</v>
      </c>
      <c r="W9" s="22"/>
      <c r="X9" s="10">
        <f xml:space="preserve"> SUM(Instagram[Impressions])</f>
        <v>612149</v>
      </c>
      <c r="Y9" s="8"/>
      <c r="Z9" s="9"/>
      <c r="AA9" s="9"/>
      <c r="AB9" s="9"/>
      <c r="AC9" s="9"/>
      <c r="AD9" s="22" t="s">
        <v>1</v>
      </c>
      <c r="AE9" s="22"/>
      <c r="AF9" s="10">
        <f xml:space="preserve"> SUM(X[Impressions])</f>
        <v>737589</v>
      </c>
      <c r="AG9" s="8"/>
      <c r="AH9" s="20" t="s">
        <v>16</v>
      </c>
      <c r="AI9" s="20"/>
      <c r="AJ9" s="14">
        <f>AF9+X9+P9+H9</f>
        <v>2341079</v>
      </c>
    </row>
    <row r="10" spans="1:37" ht="40.200000000000003" customHeight="1" x14ac:dyDescent="0.25">
      <c r="A10" s="8"/>
      <c r="B10" s="9"/>
      <c r="C10" s="23" t="s">
        <v>6</v>
      </c>
      <c r="D10" s="23"/>
      <c r="E10" s="23"/>
      <c r="F10" s="23"/>
      <c r="G10" s="23"/>
      <c r="H10" s="23"/>
      <c r="I10" s="8"/>
      <c r="J10" s="9"/>
      <c r="K10" s="23" t="s">
        <v>8</v>
      </c>
      <c r="L10" s="23"/>
      <c r="M10" s="23"/>
      <c r="N10" s="23"/>
      <c r="O10" s="23"/>
      <c r="P10" s="23"/>
      <c r="Q10" s="8"/>
      <c r="R10" s="9"/>
      <c r="S10" s="23" t="s">
        <v>10</v>
      </c>
      <c r="T10" s="23"/>
      <c r="U10" s="23"/>
      <c r="V10" s="23"/>
      <c r="W10" s="23"/>
      <c r="X10" s="23"/>
      <c r="Y10" s="8"/>
      <c r="Z10" s="9"/>
      <c r="AA10" s="23" t="s">
        <v>11</v>
      </c>
      <c r="AB10" s="23"/>
      <c r="AC10" s="23"/>
      <c r="AD10" s="23"/>
      <c r="AE10" s="23"/>
      <c r="AF10" s="23"/>
      <c r="AG10" s="8"/>
      <c r="AH10" s="12"/>
      <c r="AI10" s="12"/>
      <c r="AJ10" s="12"/>
    </row>
    <row r="11" spans="1:37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7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  <c r="AK12" s="17">
        <f>AF9+X9+P9+H9</f>
        <v>2341079</v>
      </c>
    </row>
    <row r="13" spans="1:37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7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7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7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21"/>
      <c r="AJ23" s="21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21"/>
      <c r="AJ24" s="21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21"/>
      <c r="AJ25" s="21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3:AE3"/>
    <mergeCell ref="AD4:AE4"/>
    <mergeCell ref="AD5:AE5"/>
    <mergeCell ref="AD6:AE6"/>
    <mergeCell ref="AD7:AE7"/>
    <mergeCell ref="AH9:AI9"/>
    <mergeCell ref="AI23:AJ25"/>
    <mergeCell ref="AD8:AE8"/>
    <mergeCell ref="F9:G9"/>
    <mergeCell ref="N9:O9"/>
    <mergeCell ref="V9:W9"/>
    <mergeCell ref="AD9:AE9"/>
    <mergeCell ref="AA10:AF10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59E9-8055-4A16-A527-A7D00EFF5350}">
  <dimension ref="A2:R56"/>
  <sheetViews>
    <sheetView zoomScale="68" zoomScaleNormal="68" workbookViewId="0">
      <selection activeCell="H2" sqref="H2"/>
    </sheetView>
  </sheetViews>
  <sheetFormatPr defaultRowHeight="14.4" x14ac:dyDescent="0.3"/>
  <cols>
    <col min="1" max="1" width="12.5546875" bestFit="1" customWidth="1"/>
    <col min="2" max="2" width="26.6640625" bestFit="1" customWidth="1"/>
    <col min="5" max="5" width="13" bestFit="1" customWidth="1"/>
    <col min="6" max="6" width="22.5546875" bestFit="1" customWidth="1"/>
    <col min="7" max="7" width="21.88671875" bestFit="1" customWidth="1"/>
    <col min="8" max="8" width="21.6640625" bestFit="1" customWidth="1"/>
    <col min="9" max="9" width="15.44140625" bestFit="1" customWidth="1"/>
    <col min="11" max="11" width="12.5546875" bestFit="1" customWidth="1"/>
    <col min="12" max="12" width="26.6640625" bestFit="1" customWidth="1"/>
    <col min="14" max="14" width="12.5546875" bestFit="1" customWidth="1"/>
    <col min="15" max="15" width="26.6640625" bestFit="1" customWidth="1"/>
    <col min="17" max="17" width="12.5546875" bestFit="1" customWidth="1"/>
    <col min="18" max="18" width="26.6640625" bestFit="1" customWidth="1"/>
  </cols>
  <sheetData>
    <row r="2" spans="1:18" ht="15.6" x14ac:dyDescent="0.3">
      <c r="A2" s="24" t="s">
        <v>19</v>
      </c>
      <c r="B2" s="24"/>
      <c r="K2" s="24" t="s">
        <v>26</v>
      </c>
      <c r="L2" s="24"/>
      <c r="N2" s="24" t="s">
        <v>27</v>
      </c>
      <c r="O2" s="24"/>
      <c r="Q2" s="24" t="s">
        <v>11</v>
      </c>
      <c r="R2" s="24"/>
    </row>
    <row r="3" spans="1:18" x14ac:dyDescent="0.3">
      <c r="A3" s="15" t="s">
        <v>17</v>
      </c>
      <c r="B3" t="s">
        <v>25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K3" s="15" t="s">
        <v>17</v>
      </c>
      <c r="L3" t="s">
        <v>25</v>
      </c>
      <c r="N3" s="15" t="s">
        <v>17</v>
      </c>
      <c r="O3" t="s">
        <v>25</v>
      </c>
      <c r="Q3" s="15" t="s">
        <v>17</v>
      </c>
      <c r="R3" t="s">
        <v>25</v>
      </c>
    </row>
    <row r="4" spans="1:18" x14ac:dyDescent="0.3">
      <c r="A4" s="16">
        <v>1</v>
      </c>
      <c r="B4">
        <v>23</v>
      </c>
      <c r="E4" s="16">
        <v>1</v>
      </c>
      <c r="F4">
        <v>10645</v>
      </c>
      <c r="G4">
        <v>12138</v>
      </c>
      <c r="H4">
        <v>10200</v>
      </c>
      <c r="I4">
        <v>14808</v>
      </c>
      <c r="K4" s="16">
        <v>1</v>
      </c>
      <c r="L4">
        <v>18</v>
      </c>
      <c r="N4" s="16">
        <v>1</v>
      </c>
      <c r="O4">
        <v>17</v>
      </c>
      <c r="Q4" s="16">
        <v>1</v>
      </c>
      <c r="R4">
        <v>27</v>
      </c>
    </row>
    <row r="5" spans="1:18" x14ac:dyDescent="0.3">
      <c r="A5" s="16">
        <v>2</v>
      </c>
      <c r="B5">
        <v>30</v>
      </c>
      <c r="E5" s="16">
        <v>2</v>
      </c>
      <c r="F5">
        <v>10667</v>
      </c>
      <c r="G5">
        <v>10642</v>
      </c>
      <c r="H5">
        <v>9174</v>
      </c>
      <c r="I5">
        <v>12451</v>
      </c>
      <c r="K5" s="16">
        <v>2</v>
      </c>
      <c r="L5">
        <v>20</v>
      </c>
      <c r="N5" s="16">
        <v>2</v>
      </c>
      <c r="O5">
        <v>19</v>
      </c>
      <c r="Q5" s="16">
        <v>2</v>
      </c>
      <c r="R5">
        <v>33</v>
      </c>
    </row>
    <row r="6" spans="1:18" x14ac:dyDescent="0.3">
      <c r="A6" s="16">
        <v>3</v>
      </c>
      <c r="B6">
        <v>15</v>
      </c>
      <c r="E6" s="16">
        <v>3</v>
      </c>
      <c r="F6">
        <v>8972</v>
      </c>
      <c r="G6">
        <v>12250</v>
      </c>
      <c r="H6">
        <v>8165</v>
      </c>
      <c r="I6">
        <v>14945</v>
      </c>
      <c r="K6" s="16">
        <v>3</v>
      </c>
      <c r="L6">
        <v>12</v>
      </c>
      <c r="N6" s="16">
        <v>3</v>
      </c>
      <c r="O6">
        <v>11</v>
      </c>
      <c r="Q6" s="16">
        <v>3</v>
      </c>
      <c r="R6">
        <v>18</v>
      </c>
    </row>
    <row r="7" spans="1:18" x14ac:dyDescent="0.3">
      <c r="A7" s="16">
        <v>4</v>
      </c>
      <c r="B7">
        <v>14</v>
      </c>
      <c r="E7" s="16">
        <v>4</v>
      </c>
      <c r="F7">
        <v>9958</v>
      </c>
      <c r="G7">
        <v>12090</v>
      </c>
      <c r="H7">
        <v>9520</v>
      </c>
      <c r="I7">
        <v>12695</v>
      </c>
      <c r="K7" s="16">
        <v>4</v>
      </c>
      <c r="L7">
        <v>12</v>
      </c>
      <c r="N7" s="16">
        <v>4</v>
      </c>
      <c r="O7">
        <v>11</v>
      </c>
      <c r="Q7" s="16">
        <v>4</v>
      </c>
      <c r="R7">
        <v>14</v>
      </c>
    </row>
    <row r="8" spans="1:18" x14ac:dyDescent="0.3">
      <c r="A8" s="16">
        <v>5</v>
      </c>
      <c r="B8">
        <v>12</v>
      </c>
      <c r="E8" s="16">
        <v>5</v>
      </c>
      <c r="F8">
        <v>9636</v>
      </c>
      <c r="G8">
        <v>10840</v>
      </c>
      <c r="H8">
        <v>8672</v>
      </c>
      <c r="I8">
        <v>12032</v>
      </c>
      <c r="K8" s="16">
        <v>5</v>
      </c>
      <c r="L8">
        <v>10</v>
      </c>
      <c r="N8" s="16">
        <v>5</v>
      </c>
      <c r="O8">
        <v>10</v>
      </c>
      <c r="Q8" s="16">
        <v>5</v>
      </c>
      <c r="R8">
        <v>14</v>
      </c>
    </row>
    <row r="9" spans="1:18" x14ac:dyDescent="0.3">
      <c r="A9" s="16">
        <v>6</v>
      </c>
      <c r="B9">
        <v>34</v>
      </c>
      <c r="E9" s="16">
        <v>6</v>
      </c>
      <c r="F9">
        <v>10054</v>
      </c>
      <c r="G9">
        <v>11802</v>
      </c>
      <c r="H9">
        <v>9149</v>
      </c>
      <c r="I9">
        <v>14871</v>
      </c>
      <c r="K9" s="16">
        <v>6</v>
      </c>
      <c r="L9">
        <v>23</v>
      </c>
      <c r="N9" s="16">
        <v>6</v>
      </c>
      <c r="O9">
        <v>21</v>
      </c>
      <c r="Q9" s="16">
        <v>6</v>
      </c>
      <c r="R9">
        <v>35</v>
      </c>
    </row>
    <row r="10" spans="1:18" x14ac:dyDescent="0.3">
      <c r="A10" s="16">
        <v>7</v>
      </c>
      <c r="B10">
        <v>18</v>
      </c>
      <c r="E10" s="16">
        <v>7</v>
      </c>
      <c r="F10">
        <v>9386</v>
      </c>
      <c r="G10">
        <v>9120</v>
      </c>
      <c r="H10">
        <v>8000</v>
      </c>
      <c r="I10">
        <v>11400</v>
      </c>
      <c r="K10" s="16">
        <v>7</v>
      </c>
      <c r="L10">
        <v>11</v>
      </c>
      <c r="N10" s="16">
        <v>7</v>
      </c>
      <c r="O10">
        <v>12</v>
      </c>
      <c r="Q10" s="16">
        <v>7</v>
      </c>
      <c r="R10">
        <v>21</v>
      </c>
    </row>
    <row r="11" spans="1:18" x14ac:dyDescent="0.3">
      <c r="A11" s="16">
        <v>8</v>
      </c>
      <c r="B11">
        <v>15</v>
      </c>
      <c r="E11" s="16">
        <v>8</v>
      </c>
      <c r="F11">
        <v>10231</v>
      </c>
      <c r="G11">
        <v>14520</v>
      </c>
      <c r="H11">
        <v>8185</v>
      </c>
      <c r="I11">
        <v>17714</v>
      </c>
      <c r="K11" s="16">
        <v>8</v>
      </c>
      <c r="L11">
        <v>11</v>
      </c>
      <c r="N11" s="16">
        <v>8</v>
      </c>
      <c r="O11">
        <v>10</v>
      </c>
      <c r="Q11" s="16">
        <v>8</v>
      </c>
      <c r="R11">
        <v>16</v>
      </c>
    </row>
    <row r="12" spans="1:18" x14ac:dyDescent="0.3">
      <c r="A12" s="16">
        <v>9</v>
      </c>
      <c r="B12">
        <v>27</v>
      </c>
      <c r="E12" s="16">
        <v>9</v>
      </c>
      <c r="F12">
        <v>9921</v>
      </c>
      <c r="G12">
        <v>10324</v>
      </c>
      <c r="H12">
        <v>8532</v>
      </c>
      <c r="I12">
        <v>12389</v>
      </c>
      <c r="K12" s="16">
        <v>9</v>
      </c>
      <c r="L12">
        <v>18</v>
      </c>
      <c r="N12" s="16">
        <v>9</v>
      </c>
      <c r="O12">
        <v>17</v>
      </c>
      <c r="Q12" s="16">
        <v>9</v>
      </c>
      <c r="R12">
        <v>28</v>
      </c>
    </row>
    <row r="13" spans="1:18" x14ac:dyDescent="0.3">
      <c r="A13" s="16">
        <v>10</v>
      </c>
      <c r="B13">
        <v>18</v>
      </c>
      <c r="E13" s="16">
        <v>10</v>
      </c>
      <c r="F13">
        <v>9000</v>
      </c>
      <c r="G13">
        <v>13580</v>
      </c>
      <c r="H13">
        <v>8190</v>
      </c>
      <c r="I13">
        <v>17247</v>
      </c>
      <c r="K13" s="16">
        <v>10</v>
      </c>
      <c r="L13">
        <v>15</v>
      </c>
      <c r="N13" s="16">
        <v>10</v>
      </c>
      <c r="O13">
        <v>14</v>
      </c>
      <c r="Q13" s="16">
        <v>10</v>
      </c>
      <c r="R13">
        <v>19</v>
      </c>
    </row>
    <row r="14" spans="1:18" x14ac:dyDescent="0.3">
      <c r="A14" s="16">
        <v>11</v>
      </c>
      <c r="B14">
        <v>35</v>
      </c>
      <c r="E14" s="16">
        <v>11</v>
      </c>
      <c r="F14">
        <v>9413</v>
      </c>
      <c r="G14">
        <v>9923</v>
      </c>
      <c r="H14">
        <v>7813</v>
      </c>
      <c r="I14">
        <v>10419</v>
      </c>
      <c r="K14" s="16">
        <v>11</v>
      </c>
      <c r="L14">
        <v>24</v>
      </c>
      <c r="N14" s="16">
        <v>11</v>
      </c>
      <c r="O14">
        <v>23</v>
      </c>
      <c r="Q14" s="16">
        <v>11</v>
      </c>
      <c r="R14">
        <v>35</v>
      </c>
    </row>
    <row r="15" spans="1:18" x14ac:dyDescent="0.3">
      <c r="A15" s="16">
        <v>12</v>
      </c>
      <c r="B15">
        <v>33</v>
      </c>
      <c r="E15" s="16">
        <v>12</v>
      </c>
      <c r="F15">
        <v>10737</v>
      </c>
      <c r="G15">
        <v>10742</v>
      </c>
      <c r="H15">
        <v>9341</v>
      </c>
      <c r="I15">
        <v>12246</v>
      </c>
      <c r="K15" s="16">
        <v>12</v>
      </c>
      <c r="L15">
        <v>20</v>
      </c>
      <c r="N15" s="16">
        <v>12</v>
      </c>
      <c r="O15">
        <v>21</v>
      </c>
      <c r="Q15" s="16">
        <v>12</v>
      </c>
      <c r="R15">
        <v>36</v>
      </c>
    </row>
    <row r="16" spans="1:18" x14ac:dyDescent="0.3">
      <c r="A16" s="16">
        <v>13</v>
      </c>
      <c r="B16">
        <v>24</v>
      </c>
      <c r="E16" s="16">
        <v>13</v>
      </c>
      <c r="F16">
        <v>10889</v>
      </c>
      <c r="G16">
        <v>11150</v>
      </c>
      <c r="H16">
        <v>8711</v>
      </c>
      <c r="I16">
        <v>13380</v>
      </c>
      <c r="K16" s="16">
        <v>13</v>
      </c>
      <c r="L16">
        <v>16</v>
      </c>
      <c r="N16" s="16">
        <v>13</v>
      </c>
      <c r="O16">
        <v>15</v>
      </c>
      <c r="Q16" s="16">
        <v>13</v>
      </c>
      <c r="R16">
        <v>25</v>
      </c>
    </row>
    <row r="17" spans="1:18" x14ac:dyDescent="0.3">
      <c r="A17" s="16">
        <v>14</v>
      </c>
      <c r="B17">
        <v>26</v>
      </c>
      <c r="E17" s="16">
        <v>14</v>
      </c>
      <c r="F17">
        <v>10845</v>
      </c>
      <c r="G17">
        <v>11453</v>
      </c>
      <c r="H17">
        <v>9544</v>
      </c>
      <c r="I17">
        <v>14774</v>
      </c>
      <c r="K17" s="16">
        <v>14</v>
      </c>
      <c r="L17">
        <v>23</v>
      </c>
      <c r="N17" s="16">
        <v>14</v>
      </c>
      <c r="O17">
        <v>22</v>
      </c>
      <c r="Q17" s="16">
        <v>14</v>
      </c>
      <c r="R17">
        <v>31</v>
      </c>
    </row>
    <row r="18" spans="1:18" x14ac:dyDescent="0.3">
      <c r="A18" s="16">
        <v>15</v>
      </c>
      <c r="B18">
        <v>17</v>
      </c>
      <c r="E18" s="16">
        <v>15</v>
      </c>
      <c r="F18">
        <v>8995</v>
      </c>
      <c r="G18">
        <v>8437</v>
      </c>
      <c r="H18">
        <v>7466</v>
      </c>
      <c r="I18">
        <v>10520</v>
      </c>
      <c r="K18" s="16">
        <v>15</v>
      </c>
      <c r="L18">
        <v>10</v>
      </c>
      <c r="N18" s="16">
        <v>15</v>
      </c>
      <c r="O18">
        <v>11</v>
      </c>
      <c r="Q18" s="16">
        <v>15</v>
      </c>
      <c r="R18">
        <v>18</v>
      </c>
    </row>
    <row r="19" spans="1:18" x14ac:dyDescent="0.3">
      <c r="A19" s="16">
        <v>16</v>
      </c>
      <c r="B19">
        <v>37</v>
      </c>
      <c r="E19" s="16">
        <v>16</v>
      </c>
      <c r="F19">
        <v>8781</v>
      </c>
      <c r="G19">
        <v>10226</v>
      </c>
      <c r="H19">
        <v>7464</v>
      </c>
      <c r="I19">
        <v>13498</v>
      </c>
      <c r="K19" s="16">
        <v>16</v>
      </c>
      <c r="L19">
        <v>24</v>
      </c>
      <c r="N19" s="16">
        <v>16</v>
      </c>
      <c r="O19">
        <v>25</v>
      </c>
      <c r="Q19" s="16">
        <v>16</v>
      </c>
      <c r="R19">
        <v>37</v>
      </c>
    </row>
    <row r="20" spans="1:18" x14ac:dyDescent="0.3">
      <c r="A20" s="16">
        <v>17</v>
      </c>
      <c r="B20">
        <v>36</v>
      </c>
      <c r="E20" s="16">
        <v>17</v>
      </c>
      <c r="F20">
        <v>10117</v>
      </c>
      <c r="G20">
        <v>10704</v>
      </c>
      <c r="H20">
        <v>9308</v>
      </c>
      <c r="I20">
        <v>13808</v>
      </c>
      <c r="K20" s="16">
        <v>17</v>
      </c>
      <c r="L20">
        <v>25</v>
      </c>
      <c r="N20" s="16">
        <v>17</v>
      </c>
      <c r="O20">
        <v>26</v>
      </c>
      <c r="Q20" s="16">
        <v>17</v>
      </c>
      <c r="R20">
        <v>39</v>
      </c>
    </row>
    <row r="21" spans="1:18" x14ac:dyDescent="0.3">
      <c r="A21" s="16">
        <v>18</v>
      </c>
      <c r="B21">
        <v>15</v>
      </c>
      <c r="E21" s="16">
        <v>18</v>
      </c>
      <c r="F21">
        <v>9514</v>
      </c>
      <c r="G21">
        <v>10381</v>
      </c>
      <c r="H21">
        <v>8372</v>
      </c>
      <c r="I21">
        <v>11419</v>
      </c>
      <c r="K21" s="16">
        <v>18</v>
      </c>
      <c r="L21">
        <v>12</v>
      </c>
      <c r="N21" s="16">
        <v>18</v>
      </c>
      <c r="O21">
        <v>11</v>
      </c>
      <c r="Q21" s="16">
        <v>18</v>
      </c>
      <c r="R21">
        <v>15</v>
      </c>
    </row>
    <row r="22" spans="1:18" x14ac:dyDescent="0.3">
      <c r="A22" s="16">
        <v>19</v>
      </c>
      <c r="B22">
        <v>22</v>
      </c>
      <c r="E22" s="16">
        <v>19</v>
      </c>
      <c r="F22">
        <v>9714</v>
      </c>
      <c r="G22">
        <v>11930</v>
      </c>
      <c r="H22">
        <v>8645</v>
      </c>
      <c r="I22">
        <v>13720</v>
      </c>
      <c r="K22" s="16">
        <v>19</v>
      </c>
      <c r="L22">
        <v>17</v>
      </c>
      <c r="N22" s="16">
        <v>19</v>
      </c>
      <c r="O22">
        <v>16</v>
      </c>
      <c r="Q22" s="16">
        <v>19</v>
      </c>
      <c r="R22">
        <v>22</v>
      </c>
    </row>
    <row r="23" spans="1:18" x14ac:dyDescent="0.3">
      <c r="A23" s="16">
        <v>20</v>
      </c>
      <c r="B23">
        <v>29</v>
      </c>
      <c r="E23" s="16">
        <v>20</v>
      </c>
      <c r="F23">
        <v>9973</v>
      </c>
      <c r="G23">
        <v>12510</v>
      </c>
      <c r="H23">
        <v>9000</v>
      </c>
      <c r="I23">
        <v>15638</v>
      </c>
      <c r="K23" s="16">
        <v>20</v>
      </c>
      <c r="L23">
        <v>23</v>
      </c>
      <c r="N23" s="16">
        <v>20</v>
      </c>
      <c r="O23">
        <v>22</v>
      </c>
      <c r="Q23" s="16">
        <v>20</v>
      </c>
      <c r="R23">
        <v>35</v>
      </c>
    </row>
    <row r="24" spans="1:18" x14ac:dyDescent="0.3">
      <c r="A24" s="16">
        <v>21</v>
      </c>
      <c r="B24">
        <v>10</v>
      </c>
      <c r="E24" s="16">
        <v>21</v>
      </c>
      <c r="F24">
        <v>8518</v>
      </c>
      <c r="G24">
        <v>10815</v>
      </c>
      <c r="H24">
        <v>7837</v>
      </c>
      <c r="I24">
        <v>11572</v>
      </c>
      <c r="K24" s="16">
        <v>21</v>
      </c>
      <c r="L24">
        <v>8</v>
      </c>
      <c r="N24" s="16">
        <v>21</v>
      </c>
      <c r="O24">
        <v>7</v>
      </c>
      <c r="Q24" s="16">
        <v>21</v>
      </c>
      <c r="R24">
        <v>12</v>
      </c>
    </row>
    <row r="25" spans="1:18" x14ac:dyDescent="0.3">
      <c r="A25" s="16">
        <v>22</v>
      </c>
      <c r="B25">
        <v>18</v>
      </c>
      <c r="E25" s="16">
        <v>22</v>
      </c>
      <c r="F25">
        <v>10499</v>
      </c>
      <c r="G25">
        <v>11020</v>
      </c>
      <c r="H25">
        <v>8609</v>
      </c>
      <c r="I25">
        <v>13224</v>
      </c>
      <c r="K25" s="16">
        <v>22</v>
      </c>
      <c r="L25">
        <v>14</v>
      </c>
      <c r="N25" s="16">
        <v>22</v>
      </c>
      <c r="O25">
        <v>13</v>
      </c>
      <c r="Q25" s="16">
        <v>22</v>
      </c>
      <c r="R25">
        <v>19</v>
      </c>
    </row>
    <row r="26" spans="1:18" x14ac:dyDescent="0.3">
      <c r="A26" s="16">
        <v>23</v>
      </c>
      <c r="B26">
        <v>32</v>
      </c>
      <c r="E26" s="16">
        <v>23</v>
      </c>
      <c r="F26">
        <v>9221</v>
      </c>
      <c r="G26">
        <v>10264</v>
      </c>
      <c r="H26">
        <v>8483</v>
      </c>
      <c r="I26">
        <v>11598</v>
      </c>
      <c r="K26" s="16">
        <v>23</v>
      </c>
      <c r="L26">
        <v>24</v>
      </c>
      <c r="N26" s="16">
        <v>23</v>
      </c>
      <c r="O26">
        <v>23</v>
      </c>
      <c r="Q26" s="16">
        <v>23</v>
      </c>
      <c r="R26">
        <v>39</v>
      </c>
    </row>
    <row r="27" spans="1:18" x14ac:dyDescent="0.3">
      <c r="A27" s="16">
        <v>24</v>
      </c>
      <c r="B27">
        <v>24</v>
      </c>
      <c r="E27" s="16">
        <v>24</v>
      </c>
      <c r="F27">
        <v>10547</v>
      </c>
      <c r="G27">
        <v>14445</v>
      </c>
      <c r="H27">
        <v>9387</v>
      </c>
      <c r="I27">
        <v>16178</v>
      </c>
      <c r="K27" s="16">
        <v>24</v>
      </c>
      <c r="L27">
        <v>19</v>
      </c>
      <c r="N27" s="16">
        <v>24</v>
      </c>
      <c r="O27">
        <v>20</v>
      </c>
      <c r="Q27" s="16">
        <v>24</v>
      </c>
      <c r="R27">
        <v>29</v>
      </c>
    </row>
    <row r="28" spans="1:18" x14ac:dyDescent="0.3">
      <c r="A28" s="16">
        <v>25</v>
      </c>
      <c r="B28">
        <v>19</v>
      </c>
      <c r="E28" s="16">
        <v>25</v>
      </c>
      <c r="F28">
        <v>10706</v>
      </c>
      <c r="G28">
        <v>11965</v>
      </c>
      <c r="H28">
        <v>9421</v>
      </c>
      <c r="I28">
        <v>15794</v>
      </c>
      <c r="K28" s="16">
        <v>25</v>
      </c>
      <c r="L28">
        <v>12</v>
      </c>
      <c r="N28" s="16">
        <v>25</v>
      </c>
      <c r="O28">
        <v>12</v>
      </c>
      <c r="Q28" s="16">
        <v>25</v>
      </c>
      <c r="R28">
        <v>20</v>
      </c>
    </row>
    <row r="29" spans="1:18" x14ac:dyDescent="0.3">
      <c r="A29" s="16">
        <v>26</v>
      </c>
      <c r="B29">
        <v>18</v>
      </c>
      <c r="E29" s="16">
        <v>26</v>
      </c>
      <c r="F29">
        <v>9980</v>
      </c>
      <c r="G29">
        <v>10519</v>
      </c>
      <c r="H29">
        <v>8283</v>
      </c>
      <c r="I29">
        <v>11361</v>
      </c>
      <c r="K29" s="16">
        <v>26</v>
      </c>
      <c r="L29">
        <v>12</v>
      </c>
      <c r="N29" s="16">
        <v>26</v>
      </c>
      <c r="O29">
        <v>12</v>
      </c>
      <c r="Q29" s="16">
        <v>26</v>
      </c>
      <c r="R29">
        <v>20</v>
      </c>
    </row>
    <row r="30" spans="1:18" x14ac:dyDescent="0.3">
      <c r="A30" s="16">
        <v>27</v>
      </c>
      <c r="B30">
        <v>16</v>
      </c>
      <c r="E30" s="16">
        <v>27</v>
      </c>
      <c r="F30">
        <v>9598</v>
      </c>
      <c r="G30">
        <v>10853</v>
      </c>
      <c r="H30">
        <v>9520</v>
      </c>
      <c r="I30">
        <v>11504</v>
      </c>
      <c r="K30" s="16">
        <v>27</v>
      </c>
      <c r="L30">
        <v>11</v>
      </c>
      <c r="N30" s="16">
        <v>27</v>
      </c>
      <c r="O30">
        <v>11</v>
      </c>
      <c r="Q30" s="16">
        <v>27</v>
      </c>
      <c r="R30">
        <v>19</v>
      </c>
    </row>
    <row r="31" spans="1:18" x14ac:dyDescent="0.3">
      <c r="A31" s="16">
        <v>28</v>
      </c>
      <c r="B31">
        <v>17</v>
      </c>
      <c r="E31" s="16">
        <v>28</v>
      </c>
      <c r="F31">
        <v>9572</v>
      </c>
      <c r="G31">
        <v>9244</v>
      </c>
      <c r="H31">
        <v>8328</v>
      </c>
      <c r="I31">
        <v>11555</v>
      </c>
      <c r="K31" s="16">
        <v>28</v>
      </c>
      <c r="L31">
        <v>15</v>
      </c>
      <c r="N31" s="16">
        <v>28</v>
      </c>
      <c r="O31">
        <v>13</v>
      </c>
      <c r="Q31" s="16">
        <v>28</v>
      </c>
      <c r="R31">
        <v>20</v>
      </c>
    </row>
    <row r="32" spans="1:18" x14ac:dyDescent="0.3">
      <c r="A32" s="16">
        <v>29</v>
      </c>
      <c r="B32">
        <v>16</v>
      </c>
      <c r="E32" s="16">
        <v>29</v>
      </c>
      <c r="F32">
        <v>8833</v>
      </c>
      <c r="G32">
        <v>12520</v>
      </c>
      <c r="H32">
        <v>7950</v>
      </c>
      <c r="I32">
        <v>15274</v>
      </c>
      <c r="K32" s="16">
        <v>29</v>
      </c>
      <c r="L32">
        <v>11</v>
      </c>
      <c r="N32" s="16">
        <v>29</v>
      </c>
      <c r="O32">
        <v>12</v>
      </c>
      <c r="Q32" s="16">
        <v>29</v>
      </c>
      <c r="R32">
        <v>20</v>
      </c>
    </row>
    <row r="33" spans="1:18" x14ac:dyDescent="0.3">
      <c r="A33" s="16">
        <v>30</v>
      </c>
      <c r="B33">
        <v>9</v>
      </c>
      <c r="E33" s="16">
        <v>30</v>
      </c>
      <c r="F33">
        <v>9184</v>
      </c>
      <c r="G33">
        <v>10467</v>
      </c>
      <c r="H33">
        <v>7990</v>
      </c>
      <c r="I33">
        <v>13502</v>
      </c>
      <c r="K33" s="16">
        <v>30</v>
      </c>
      <c r="L33">
        <v>8</v>
      </c>
      <c r="N33" s="16">
        <v>30</v>
      </c>
      <c r="O33">
        <v>7</v>
      </c>
      <c r="Q33" s="16">
        <v>30</v>
      </c>
      <c r="R33">
        <v>11</v>
      </c>
    </row>
    <row r="34" spans="1:18" x14ac:dyDescent="0.3">
      <c r="A34" s="16">
        <v>31</v>
      </c>
      <c r="B34">
        <v>34</v>
      </c>
      <c r="E34" s="16">
        <v>31</v>
      </c>
      <c r="F34">
        <v>8917</v>
      </c>
      <c r="G34">
        <v>10222</v>
      </c>
      <c r="H34">
        <v>7936</v>
      </c>
      <c r="I34">
        <v>12062</v>
      </c>
      <c r="K34" s="16">
        <v>31</v>
      </c>
      <c r="L34">
        <v>23</v>
      </c>
      <c r="N34" s="16">
        <v>31</v>
      </c>
      <c r="O34">
        <v>22</v>
      </c>
      <c r="Q34" s="16">
        <v>31</v>
      </c>
      <c r="R34">
        <v>35</v>
      </c>
    </row>
    <row r="35" spans="1:18" x14ac:dyDescent="0.3">
      <c r="A35" s="16">
        <v>32</v>
      </c>
      <c r="B35">
        <v>23</v>
      </c>
      <c r="E35" s="16">
        <v>32</v>
      </c>
      <c r="F35">
        <v>9426</v>
      </c>
      <c r="G35">
        <v>11013</v>
      </c>
      <c r="H35">
        <v>8672</v>
      </c>
      <c r="I35">
        <v>14317</v>
      </c>
      <c r="K35" s="16">
        <v>32</v>
      </c>
      <c r="L35">
        <v>18</v>
      </c>
      <c r="N35" s="16">
        <v>32</v>
      </c>
      <c r="O35">
        <v>16</v>
      </c>
      <c r="Q35" s="16">
        <v>32</v>
      </c>
      <c r="R35">
        <v>24</v>
      </c>
    </row>
    <row r="36" spans="1:18" x14ac:dyDescent="0.3">
      <c r="A36" s="16">
        <v>33</v>
      </c>
      <c r="B36">
        <v>29</v>
      </c>
      <c r="E36" s="16">
        <v>33</v>
      </c>
      <c r="F36">
        <v>10799</v>
      </c>
      <c r="G36">
        <v>10576</v>
      </c>
      <c r="H36">
        <v>8963</v>
      </c>
      <c r="I36">
        <v>13749</v>
      </c>
      <c r="K36" s="16">
        <v>33</v>
      </c>
      <c r="L36">
        <v>21</v>
      </c>
      <c r="N36" s="16">
        <v>33</v>
      </c>
      <c r="O36">
        <v>22</v>
      </c>
      <c r="Q36" s="16">
        <v>33</v>
      </c>
      <c r="R36">
        <v>29</v>
      </c>
    </row>
    <row r="37" spans="1:18" x14ac:dyDescent="0.3">
      <c r="A37" s="16">
        <v>34</v>
      </c>
      <c r="B37">
        <v>13</v>
      </c>
      <c r="E37" s="16">
        <v>34</v>
      </c>
      <c r="F37">
        <v>9644</v>
      </c>
      <c r="G37">
        <v>10525</v>
      </c>
      <c r="H37">
        <v>8420</v>
      </c>
      <c r="I37">
        <v>13472</v>
      </c>
      <c r="K37" s="16">
        <v>34</v>
      </c>
      <c r="L37">
        <v>11</v>
      </c>
      <c r="N37" s="16">
        <v>34</v>
      </c>
      <c r="O37">
        <v>10</v>
      </c>
      <c r="Q37" s="16">
        <v>34</v>
      </c>
      <c r="R37">
        <v>16</v>
      </c>
    </row>
    <row r="38" spans="1:18" x14ac:dyDescent="0.3">
      <c r="A38" s="16">
        <v>35</v>
      </c>
      <c r="B38">
        <v>26</v>
      </c>
      <c r="E38" s="16">
        <v>35</v>
      </c>
      <c r="F38">
        <v>8655</v>
      </c>
      <c r="G38">
        <v>11200</v>
      </c>
      <c r="H38">
        <v>7616</v>
      </c>
      <c r="I38">
        <v>11872</v>
      </c>
      <c r="K38" s="16">
        <v>35</v>
      </c>
      <c r="L38">
        <v>22</v>
      </c>
      <c r="N38" s="16">
        <v>35</v>
      </c>
      <c r="O38">
        <v>20</v>
      </c>
      <c r="Q38" s="16">
        <v>35</v>
      </c>
      <c r="R38">
        <v>31</v>
      </c>
    </row>
    <row r="39" spans="1:18" x14ac:dyDescent="0.3">
      <c r="A39" s="16">
        <v>36</v>
      </c>
      <c r="B39">
        <v>22</v>
      </c>
      <c r="E39" s="16">
        <v>36</v>
      </c>
      <c r="F39">
        <v>9065</v>
      </c>
      <c r="G39">
        <v>11042</v>
      </c>
      <c r="H39">
        <v>7887</v>
      </c>
      <c r="I39">
        <v>13250</v>
      </c>
      <c r="K39" s="16">
        <v>36</v>
      </c>
      <c r="L39">
        <v>15</v>
      </c>
      <c r="N39" s="16">
        <v>36</v>
      </c>
      <c r="O39">
        <v>16</v>
      </c>
      <c r="Q39" s="16">
        <v>36</v>
      </c>
      <c r="R39">
        <v>22</v>
      </c>
    </row>
    <row r="40" spans="1:18" x14ac:dyDescent="0.3">
      <c r="A40" s="16">
        <v>37</v>
      </c>
      <c r="B40">
        <v>10</v>
      </c>
      <c r="E40" s="16">
        <v>37</v>
      </c>
      <c r="F40">
        <v>10328</v>
      </c>
      <c r="G40">
        <v>9770</v>
      </c>
      <c r="H40">
        <v>8882</v>
      </c>
      <c r="I40">
        <v>11138</v>
      </c>
      <c r="K40" s="16">
        <v>37</v>
      </c>
      <c r="L40">
        <v>8</v>
      </c>
      <c r="N40" s="16">
        <v>37</v>
      </c>
      <c r="O40">
        <v>8</v>
      </c>
      <c r="Q40" s="16">
        <v>37</v>
      </c>
      <c r="R40">
        <v>11</v>
      </c>
    </row>
    <row r="41" spans="1:18" x14ac:dyDescent="0.3">
      <c r="A41" s="16">
        <v>38</v>
      </c>
      <c r="B41">
        <v>16</v>
      </c>
      <c r="E41" s="16">
        <v>38</v>
      </c>
      <c r="F41">
        <v>9918</v>
      </c>
      <c r="G41">
        <v>11608</v>
      </c>
      <c r="H41">
        <v>8728</v>
      </c>
      <c r="I41">
        <v>14858</v>
      </c>
      <c r="K41" s="16">
        <v>38</v>
      </c>
      <c r="L41">
        <v>13</v>
      </c>
      <c r="N41" s="16">
        <v>38</v>
      </c>
      <c r="O41">
        <v>13</v>
      </c>
      <c r="Q41" s="16">
        <v>38</v>
      </c>
      <c r="R41">
        <v>19</v>
      </c>
    </row>
    <row r="42" spans="1:18" x14ac:dyDescent="0.3">
      <c r="A42" s="16">
        <v>39</v>
      </c>
      <c r="B42">
        <v>29</v>
      </c>
      <c r="E42" s="16">
        <v>39</v>
      </c>
      <c r="F42">
        <v>9705</v>
      </c>
      <c r="G42">
        <v>9958</v>
      </c>
      <c r="H42">
        <v>8735</v>
      </c>
      <c r="I42">
        <v>12448</v>
      </c>
      <c r="K42" s="16">
        <v>39</v>
      </c>
      <c r="L42">
        <v>25</v>
      </c>
      <c r="N42" s="16">
        <v>39</v>
      </c>
      <c r="O42">
        <v>23</v>
      </c>
      <c r="Q42" s="16">
        <v>39</v>
      </c>
      <c r="R42">
        <v>34</v>
      </c>
    </row>
    <row r="43" spans="1:18" x14ac:dyDescent="0.3">
      <c r="A43" s="16">
        <v>40</v>
      </c>
      <c r="B43">
        <v>27</v>
      </c>
      <c r="E43" s="16">
        <v>40</v>
      </c>
      <c r="F43">
        <v>8669</v>
      </c>
      <c r="G43">
        <v>8253</v>
      </c>
      <c r="H43">
        <v>7369</v>
      </c>
      <c r="I43">
        <v>14500</v>
      </c>
      <c r="K43" s="16">
        <v>40</v>
      </c>
      <c r="L43">
        <v>17</v>
      </c>
      <c r="N43" s="16">
        <v>40</v>
      </c>
      <c r="O43">
        <v>17</v>
      </c>
      <c r="Q43" s="16">
        <v>40</v>
      </c>
      <c r="R43">
        <v>31</v>
      </c>
    </row>
    <row r="44" spans="1:18" x14ac:dyDescent="0.3">
      <c r="A44" s="16">
        <v>41</v>
      </c>
      <c r="B44">
        <v>20</v>
      </c>
      <c r="E44" s="16">
        <v>41</v>
      </c>
      <c r="F44">
        <v>11300</v>
      </c>
      <c r="G44">
        <v>13255</v>
      </c>
      <c r="H44">
        <v>9605</v>
      </c>
      <c r="I44">
        <v>15243</v>
      </c>
      <c r="K44" s="16">
        <v>41</v>
      </c>
      <c r="L44">
        <v>17</v>
      </c>
      <c r="N44" s="16">
        <v>41</v>
      </c>
      <c r="O44">
        <v>17</v>
      </c>
      <c r="Q44" s="16">
        <v>41</v>
      </c>
      <c r="R44">
        <v>22</v>
      </c>
    </row>
    <row r="45" spans="1:18" x14ac:dyDescent="0.3">
      <c r="A45" s="16">
        <v>42</v>
      </c>
      <c r="B45">
        <v>12</v>
      </c>
      <c r="E45" s="16">
        <v>42</v>
      </c>
      <c r="F45">
        <v>10683</v>
      </c>
      <c r="G45">
        <v>11850</v>
      </c>
      <c r="H45">
        <v>9187</v>
      </c>
      <c r="I45">
        <v>15405</v>
      </c>
      <c r="K45" s="16">
        <v>42</v>
      </c>
      <c r="L45">
        <v>10</v>
      </c>
      <c r="N45" s="16">
        <v>42</v>
      </c>
      <c r="O45">
        <v>9</v>
      </c>
      <c r="Q45" s="16">
        <v>42</v>
      </c>
      <c r="R45">
        <v>13</v>
      </c>
    </row>
    <row r="46" spans="1:18" x14ac:dyDescent="0.3">
      <c r="A46" s="16">
        <v>43</v>
      </c>
      <c r="B46">
        <v>16</v>
      </c>
      <c r="E46" s="16">
        <v>43</v>
      </c>
      <c r="F46">
        <v>12150</v>
      </c>
      <c r="G46">
        <v>12962</v>
      </c>
      <c r="H46">
        <v>10206</v>
      </c>
      <c r="I46">
        <v>15820</v>
      </c>
      <c r="K46" s="16">
        <v>43</v>
      </c>
      <c r="L46">
        <v>12</v>
      </c>
      <c r="N46" s="16">
        <v>43</v>
      </c>
      <c r="O46">
        <v>11</v>
      </c>
      <c r="Q46" s="16">
        <v>43</v>
      </c>
      <c r="R46">
        <v>18</v>
      </c>
    </row>
    <row r="47" spans="1:18" x14ac:dyDescent="0.3">
      <c r="A47" s="16">
        <v>44</v>
      </c>
      <c r="B47">
        <v>25</v>
      </c>
      <c r="E47" s="16">
        <v>44</v>
      </c>
      <c r="F47">
        <v>11542</v>
      </c>
      <c r="G47">
        <v>14118</v>
      </c>
      <c r="H47">
        <v>10157</v>
      </c>
      <c r="I47">
        <v>18777</v>
      </c>
      <c r="K47" s="16">
        <v>44</v>
      </c>
      <c r="L47">
        <v>18</v>
      </c>
      <c r="N47" s="16">
        <v>44</v>
      </c>
      <c r="O47">
        <v>18</v>
      </c>
      <c r="Q47" s="16">
        <v>44</v>
      </c>
      <c r="R47">
        <v>28</v>
      </c>
    </row>
    <row r="48" spans="1:18" x14ac:dyDescent="0.3">
      <c r="A48" s="16">
        <v>45</v>
      </c>
      <c r="B48">
        <v>25</v>
      </c>
      <c r="E48" s="16">
        <v>45</v>
      </c>
      <c r="F48">
        <v>11550</v>
      </c>
      <c r="G48">
        <v>13056</v>
      </c>
      <c r="H48">
        <v>10280</v>
      </c>
      <c r="I48">
        <v>16059</v>
      </c>
      <c r="K48" s="16">
        <v>45</v>
      </c>
      <c r="L48">
        <v>9</v>
      </c>
      <c r="N48" s="16">
        <v>45</v>
      </c>
      <c r="O48">
        <v>19</v>
      </c>
      <c r="Q48" s="16">
        <v>45</v>
      </c>
      <c r="R48">
        <v>27</v>
      </c>
    </row>
    <row r="49" spans="1:18" x14ac:dyDescent="0.3">
      <c r="A49" s="16">
        <v>46</v>
      </c>
      <c r="B49">
        <v>33</v>
      </c>
      <c r="E49" s="16">
        <v>46</v>
      </c>
      <c r="F49">
        <v>10140</v>
      </c>
      <c r="G49">
        <v>15399</v>
      </c>
      <c r="H49">
        <v>11240</v>
      </c>
      <c r="I49">
        <v>18017</v>
      </c>
      <c r="K49" s="16">
        <v>46</v>
      </c>
      <c r="L49">
        <v>22</v>
      </c>
      <c r="N49" s="16">
        <v>46</v>
      </c>
      <c r="O49">
        <v>21</v>
      </c>
      <c r="Q49" s="16">
        <v>46</v>
      </c>
      <c r="R49">
        <v>40</v>
      </c>
    </row>
    <row r="50" spans="1:18" x14ac:dyDescent="0.3">
      <c r="A50" s="16">
        <v>47</v>
      </c>
      <c r="B50">
        <v>36</v>
      </c>
      <c r="E50" s="16">
        <v>47</v>
      </c>
      <c r="F50">
        <v>10780</v>
      </c>
      <c r="G50">
        <v>14359</v>
      </c>
      <c r="H50">
        <v>10558</v>
      </c>
      <c r="I50">
        <v>17231</v>
      </c>
      <c r="K50" s="16">
        <v>47</v>
      </c>
      <c r="L50">
        <v>18</v>
      </c>
      <c r="N50" s="16">
        <v>47</v>
      </c>
      <c r="O50">
        <v>23</v>
      </c>
      <c r="Q50" s="16">
        <v>47</v>
      </c>
      <c r="R50">
        <v>37</v>
      </c>
    </row>
    <row r="51" spans="1:18" x14ac:dyDescent="0.3">
      <c r="A51" s="16">
        <v>48</v>
      </c>
      <c r="B51">
        <v>34</v>
      </c>
      <c r="E51" s="16">
        <v>48</v>
      </c>
      <c r="F51">
        <v>11210</v>
      </c>
      <c r="G51">
        <v>13800</v>
      </c>
      <c r="H51">
        <v>10253</v>
      </c>
      <c r="I51">
        <v>17664</v>
      </c>
      <c r="K51" s="16">
        <v>48</v>
      </c>
      <c r="L51">
        <v>22</v>
      </c>
      <c r="N51" s="16">
        <v>48</v>
      </c>
      <c r="O51">
        <v>23</v>
      </c>
      <c r="Q51" s="16">
        <v>48</v>
      </c>
      <c r="R51">
        <v>36</v>
      </c>
    </row>
    <row r="52" spans="1:18" x14ac:dyDescent="0.3">
      <c r="A52" s="16">
        <v>49</v>
      </c>
      <c r="B52">
        <v>23</v>
      </c>
      <c r="E52" s="16">
        <v>49</v>
      </c>
      <c r="F52">
        <v>11450</v>
      </c>
      <c r="G52">
        <v>15299</v>
      </c>
      <c r="H52">
        <v>10850</v>
      </c>
      <c r="I52">
        <v>18359</v>
      </c>
      <c r="K52" s="16">
        <v>49</v>
      </c>
      <c r="L52">
        <v>20</v>
      </c>
      <c r="N52" s="16">
        <v>49</v>
      </c>
      <c r="O52">
        <v>18</v>
      </c>
      <c r="Q52" s="16">
        <v>49</v>
      </c>
      <c r="R52">
        <v>25</v>
      </c>
    </row>
    <row r="53" spans="1:18" x14ac:dyDescent="0.3">
      <c r="A53" s="16">
        <v>50</v>
      </c>
      <c r="B53">
        <v>26</v>
      </c>
      <c r="E53" s="16">
        <v>50</v>
      </c>
      <c r="F53">
        <v>12520</v>
      </c>
      <c r="G53">
        <v>16520</v>
      </c>
      <c r="H53">
        <v>10141</v>
      </c>
      <c r="I53">
        <v>17200</v>
      </c>
      <c r="K53" s="16">
        <v>50</v>
      </c>
      <c r="L53">
        <v>11</v>
      </c>
      <c r="N53" s="16">
        <v>50</v>
      </c>
      <c r="O53">
        <v>17</v>
      </c>
      <c r="Q53" s="16">
        <v>50</v>
      </c>
      <c r="R53">
        <v>31</v>
      </c>
    </row>
    <row r="54" spans="1:18" x14ac:dyDescent="0.3">
      <c r="A54" s="16">
        <v>51</v>
      </c>
      <c r="B54">
        <v>28</v>
      </c>
      <c r="E54" s="16">
        <v>51</v>
      </c>
      <c r="F54">
        <v>11240</v>
      </c>
      <c r="G54">
        <v>15290</v>
      </c>
      <c r="H54">
        <v>11000</v>
      </c>
      <c r="I54">
        <v>18500</v>
      </c>
      <c r="K54" s="16">
        <v>51</v>
      </c>
      <c r="L54">
        <v>9</v>
      </c>
      <c r="N54" s="16">
        <v>51</v>
      </c>
      <c r="O54">
        <v>21</v>
      </c>
      <c r="Q54" s="16">
        <v>51</v>
      </c>
      <c r="R54">
        <v>27</v>
      </c>
    </row>
    <row r="55" spans="1:18" x14ac:dyDescent="0.3">
      <c r="A55" s="16">
        <v>52</v>
      </c>
      <c r="B55">
        <v>27</v>
      </c>
      <c r="E55" s="16">
        <v>52</v>
      </c>
      <c r="F55">
        <v>11250</v>
      </c>
      <c r="G55">
        <v>15200</v>
      </c>
      <c r="H55">
        <v>10350</v>
      </c>
      <c r="I55">
        <v>16112</v>
      </c>
      <c r="K55" s="16">
        <v>52</v>
      </c>
      <c r="L55">
        <v>23</v>
      </c>
      <c r="N55" s="16">
        <v>52</v>
      </c>
      <c r="O55">
        <v>22</v>
      </c>
      <c r="Q55" s="16">
        <v>52</v>
      </c>
      <c r="R55">
        <v>27</v>
      </c>
    </row>
    <row r="56" spans="1:18" x14ac:dyDescent="0.3">
      <c r="A56" s="16" t="s">
        <v>18</v>
      </c>
      <c r="B56">
        <v>1193</v>
      </c>
      <c r="K56" s="16" t="s">
        <v>18</v>
      </c>
      <c r="L56">
        <v>842</v>
      </c>
      <c r="N56" s="16" t="s">
        <v>18</v>
      </c>
      <c r="O56">
        <v>850</v>
      </c>
      <c r="Q56" s="16" t="s">
        <v>18</v>
      </c>
      <c r="R56">
        <v>1310</v>
      </c>
    </row>
  </sheetData>
  <mergeCells count="4">
    <mergeCell ref="A2:B2"/>
    <mergeCell ref="K2:L2"/>
    <mergeCell ref="N2:O2"/>
    <mergeCell ref="Q2:R2"/>
  </mergeCell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F8A-4AFC-47BE-93B0-049966EA1CE0}">
  <dimension ref="A1:W73"/>
  <sheetViews>
    <sheetView showGridLines="0" tabSelected="1" zoomScale="65" zoomScaleNormal="65" workbookViewId="0">
      <selection activeCell="Y3" sqref="Y3"/>
    </sheetView>
  </sheetViews>
  <sheetFormatPr defaultRowHeight="14.4" x14ac:dyDescent="0.3"/>
  <sheetData>
    <row r="1" spans="1:23" ht="195" customHeigh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3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mariam asal</cp:lastModifiedBy>
  <cp:lastPrinted>2024-05-29T13:43:25Z</cp:lastPrinted>
  <dcterms:created xsi:type="dcterms:W3CDTF">2024-05-27T11:02:34Z</dcterms:created>
  <dcterms:modified xsi:type="dcterms:W3CDTF">2024-08-06T22:01:47Z</dcterms:modified>
</cp:coreProperties>
</file>