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eritageofgodsociety-my.sharepoint.com/personal/mabatai_hogmonline_org1/Documents/Desktop/"/>
    </mc:Choice>
  </mc:AlternateContent>
  <xr:revisionPtr revIDLastSave="0" documentId="8_{E99FCFE3-9B1F-41CD-99CE-BF0C41E82543}" xr6:coauthVersionLast="47" xr6:coauthVersionMax="47" xr10:uidLastSave="{00000000-0000-0000-0000-000000000000}"/>
  <bookViews>
    <workbookView xWindow="-110" yWindow="-110" windowWidth="19420" windowHeight="10300" tabRatio="943" firstSheet="5" activeTab="16" xr2:uid="{00000000-000D-0000-FFFF-FFFF00000000}"/>
  </bookViews>
  <sheets>
    <sheet name="Interface" sheetId="20" r:id="rId1"/>
    <sheet name="Paste Special" sheetId="4" r:id="rId2"/>
    <sheet name="Basic &amp; Conditional Formatting" sheetId="8" r:id="rId3"/>
    <sheet name="Named-Ranges" sheetId="10" r:id="rId4"/>
    <sheet name="References" sheetId="5" r:id="rId5"/>
    <sheet name="Assignment" sheetId="6" r:id="rId6"/>
    <sheet name="Clean &amp; Trim" sheetId="11" r:id="rId7"/>
    <sheet name="LEN" sheetId="13" r:id="rId8"/>
    <sheet name="TTC 1" sheetId="15" r:id="rId9"/>
    <sheet name="Text to Column" sheetId="14" r:id="rId10"/>
    <sheet name="Table-CTRL+T" sheetId="16" r:id="rId11"/>
    <sheet name="Data Validation" sheetId="17" r:id="rId12"/>
    <sheet name="Flash Fill" sheetId="19" r:id="rId13"/>
    <sheet name="Formulas and Functions " sheetId="23" r:id="rId14"/>
    <sheet name="IF" sheetId="24" r:id="rId15"/>
    <sheet name="VLOOKUP" sheetId="21" r:id="rId16"/>
    <sheet name="XLOOKUP" sheetId="22" r:id="rId17"/>
    <sheet name="Sheet1" sheetId="28" r:id="rId18"/>
    <sheet name="Sheet7" sheetId="27" state="hidden" r:id="rId19"/>
  </sheets>
  <definedNames>
    <definedName name="_xlnm._FilterDatabase" localSheetId="14" hidden="1">IF!$A$3:$C$312</definedName>
    <definedName name="Amount">'Formulas and Functions '!$F$7:$F$31</definedName>
    <definedName name="CST">XLOOKUP!$C$6:$G$21</definedName>
    <definedName name="Customer_Table">Table1[#All]</definedName>
    <definedName name="DistributorID">'Named-Ranges'!$I$8:$I$114</definedName>
    <definedName name="Quantity">'Named-Ranges'!$Q$8:$Q$114</definedName>
    <definedName name="Quantity_Sold">'Formulas and Functions '!$E$7:$E$31</definedName>
    <definedName name="SR">'Formulas and Functions '!$D$7:$D$31</definedName>
    <definedName name="Unit_Price">'Named-Ranges'!$R$8:$R$114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21" l="1"/>
  <c r="K15" i="21"/>
  <c r="K16" i="21"/>
  <c r="K17" i="21"/>
  <c r="K14" i="21"/>
  <c r="K8" i="21"/>
  <c r="K9" i="21"/>
  <c r="K10" i="21"/>
  <c r="K7" i="21"/>
  <c r="N8" i="21"/>
  <c r="N9" i="21"/>
  <c r="N10" i="21"/>
  <c r="N7" i="21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258" i="24"/>
  <c r="C259" i="24"/>
  <c r="C260" i="24"/>
  <c r="C261" i="24"/>
  <c r="C262" i="24"/>
  <c r="C263" i="24"/>
  <c r="C264" i="24"/>
  <c r="C265" i="24"/>
  <c r="C266" i="24"/>
  <c r="C267" i="24"/>
  <c r="C268" i="24"/>
  <c r="C269" i="24"/>
  <c r="C270" i="24"/>
  <c r="C271" i="24"/>
  <c r="C272" i="24"/>
  <c r="C273" i="24"/>
  <c r="C274" i="24"/>
  <c r="C275" i="24"/>
  <c r="C276" i="24"/>
  <c r="C277" i="24"/>
  <c r="C278" i="24"/>
  <c r="C279" i="24"/>
  <c r="C280" i="24"/>
  <c r="C281" i="24"/>
  <c r="C282" i="24"/>
  <c r="C283" i="24"/>
  <c r="C284" i="24"/>
  <c r="C285" i="24"/>
  <c r="C286" i="24"/>
  <c r="C287" i="24"/>
  <c r="C288" i="24"/>
  <c r="C289" i="24"/>
  <c r="C290" i="24"/>
  <c r="C291" i="24"/>
  <c r="C292" i="24"/>
  <c r="C293" i="24"/>
  <c r="C294" i="24"/>
  <c r="C295" i="24"/>
  <c r="C296" i="24"/>
  <c r="C297" i="24"/>
  <c r="C298" i="24"/>
  <c r="C299" i="24"/>
  <c r="C300" i="24"/>
  <c r="C301" i="24"/>
  <c r="C302" i="24"/>
  <c r="C303" i="24"/>
  <c r="C304" i="24"/>
  <c r="C305" i="24"/>
  <c r="C306" i="24"/>
  <c r="C307" i="24"/>
  <c r="C308" i="24"/>
  <c r="C309" i="24"/>
  <c r="C310" i="24"/>
  <c r="C311" i="24"/>
  <c r="C312" i="24"/>
  <c r="C4" i="24"/>
  <c r="E6" i="24"/>
  <c r="E5" i="24"/>
  <c r="L13" i="23"/>
  <c r="K13" i="23"/>
  <c r="L11" i="23"/>
  <c r="K11" i="23"/>
  <c r="L10" i="23"/>
  <c r="K10" i="23"/>
  <c r="L9" i="23"/>
  <c r="L8" i="23"/>
  <c r="K7" i="23"/>
  <c r="K9" i="23"/>
  <c r="K8" i="23"/>
  <c r="L7" i="23"/>
  <c r="D6" i="13"/>
  <c r="D7" i="13"/>
  <c r="D8" i="13"/>
  <c r="D5" i="13"/>
  <c r="G17" i="11"/>
  <c r="G18" i="11"/>
  <c r="G19" i="11"/>
  <c r="G20" i="11"/>
  <c r="G16" i="11"/>
  <c r="G5" i="11"/>
  <c r="G6" i="11"/>
  <c r="G7" i="11"/>
  <c r="G8" i="11"/>
  <c r="G9" i="11"/>
  <c r="G10" i="11"/>
  <c r="G11" i="11"/>
  <c r="G4" i="11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O5" i="6"/>
  <c r="P5" i="6"/>
  <c r="Q5" i="6"/>
  <c r="D5" i="6"/>
  <c r="E5" i="6"/>
  <c r="F5" i="6"/>
  <c r="G5" i="6"/>
  <c r="H5" i="6"/>
  <c r="I5" i="6"/>
  <c r="J5" i="6"/>
  <c r="K5" i="6"/>
  <c r="L5" i="6"/>
  <c r="M5" i="6"/>
  <c r="N5" i="6"/>
  <c r="C5" i="6"/>
  <c r="F24" i="5"/>
  <c r="G24" i="5"/>
  <c r="F25" i="5"/>
  <c r="G25" i="5"/>
  <c r="F26" i="5"/>
  <c r="G26" i="5"/>
  <c r="F27" i="5"/>
  <c r="G27" i="5"/>
  <c r="F28" i="5"/>
  <c r="G28" i="5"/>
  <c r="E25" i="5"/>
  <c r="E26" i="5"/>
  <c r="E27" i="5"/>
  <c r="E28" i="5"/>
  <c r="E24" i="5"/>
  <c r="F16" i="5"/>
  <c r="F17" i="5"/>
  <c r="F18" i="5"/>
  <c r="F19" i="5"/>
  <c r="F15" i="5"/>
  <c r="H6" i="5"/>
  <c r="H7" i="5"/>
  <c r="H8" i="5"/>
  <c r="H5" i="5"/>
  <c r="I115" i="10"/>
  <c r="K126" i="10"/>
  <c r="K122" i="10"/>
  <c r="K7" i="22" a="1"/>
  <c r="K7" i="22" s="1"/>
  <c r="F36" i="4"/>
  <c r="G36" i="4"/>
  <c r="H36" i="4"/>
  <c r="I36" i="4"/>
  <c r="J36" i="4"/>
  <c r="E19" i="5"/>
  <c r="E16" i="5"/>
  <c r="E17" i="5"/>
  <c r="E18" i="5"/>
  <c r="E15" i="5"/>
  <c r="E11" i="4"/>
  <c r="E9" i="4"/>
  <c r="E10" i="4"/>
  <c r="D13" i="10" l="1"/>
  <c r="S114" i="10"/>
  <c r="P114" i="10"/>
  <c r="S113" i="10"/>
  <c r="P113" i="10"/>
  <c r="S112" i="10"/>
  <c r="P112" i="10"/>
  <c r="S111" i="10"/>
  <c r="P111" i="10"/>
  <c r="S110" i="10"/>
  <c r="P110" i="10"/>
  <c r="S109" i="10"/>
  <c r="P109" i="10"/>
  <c r="S108" i="10"/>
  <c r="P108" i="10"/>
  <c r="S107" i="10"/>
  <c r="P107" i="10"/>
  <c r="S106" i="10"/>
  <c r="P106" i="10"/>
  <c r="S105" i="10"/>
  <c r="P105" i="10"/>
  <c r="S104" i="10"/>
  <c r="P104" i="10"/>
  <c r="S103" i="10"/>
  <c r="P103" i="10"/>
  <c r="S102" i="10"/>
  <c r="P102" i="10"/>
  <c r="S101" i="10"/>
  <c r="P101" i="10"/>
  <c r="S100" i="10"/>
  <c r="P100" i="10"/>
  <c r="S99" i="10"/>
  <c r="P99" i="10"/>
  <c r="S98" i="10"/>
  <c r="P98" i="10"/>
  <c r="S97" i="10"/>
  <c r="P97" i="10"/>
  <c r="S96" i="10"/>
  <c r="P96" i="10"/>
  <c r="S95" i="10"/>
  <c r="P95" i="10"/>
  <c r="S94" i="10"/>
  <c r="P94" i="10"/>
  <c r="S93" i="10"/>
  <c r="P93" i="10"/>
  <c r="S92" i="10"/>
  <c r="P92" i="10"/>
  <c r="S91" i="10"/>
  <c r="P91" i="10"/>
  <c r="S90" i="10"/>
  <c r="P90" i="10"/>
  <c r="S89" i="10"/>
  <c r="P89" i="10"/>
  <c r="S88" i="10"/>
  <c r="P88" i="10"/>
  <c r="S87" i="10"/>
  <c r="P87" i="10"/>
  <c r="S86" i="10"/>
  <c r="P86" i="10"/>
  <c r="S85" i="10"/>
  <c r="P85" i="10"/>
  <c r="S84" i="10"/>
  <c r="P84" i="10"/>
  <c r="S83" i="10"/>
  <c r="P83" i="10"/>
  <c r="S82" i="10"/>
  <c r="P82" i="10"/>
  <c r="S81" i="10"/>
  <c r="P81" i="10"/>
  <c r="S80" i="10"/>
  <c r="P80" i="10"/>
  <c r="S79" i="10"/>
  <c r="P79" i="10"/>
  <c r="S78" i="10"/>
  <c r="P78" i="10"/>
  <c r="S77" i="10"/>
  <c r="P77" i="10"/>
  <c r="S76" i="10"/>
  <c r="P76" i="10"/>
  <c r="S75" i="10"/>
  <c r="P75" i="10"/>
  <c r="S74" i="10"/>
  <c r="P74" i="10"/>
  <c r="S73" i="10"/>
  <c r="P73" i="10"/>
  <c r="S72" i="10"/>
  <c r="P72" i="10"/>
  <c r="S71" i="10"/>
  <c r="P71" i="10"/>
  <c r="S70" i="10"/>
  <c r="P70" i="10"/>
  <c r="S69" i="10"/>
  <c r="P69" i="10"/>
  <c r="S68" i="10"/>
  <c r="P68" i="10"/>
  <c r="S67" i="10"/>
  <c r="P67" i="10"/>
  <c r="S66" i="10"/>
  <c r="P66" i="10"/>
  <c r="S65" i="10"/>
  <c r="P65" i="10"/>
  <c r="S64" i="10"/>
  <c r="P64" i="10"/>
  <c r="S63" i="10"/>
  <c r="P63" i="10"/>
  <c r="S62" i="10"/>
  <c r="P62" i="10"/>
  <c r="S61" i="10"/>
  <c r="P61" i="10"/>
  <c r="S60" i="10"/>
  <c r="P60" i="10"/>
  <c r="S59" i="10"/>
  <c r="P59" i="10"/>
  <c r="S58" i="10"/>
  <c r="P58" i="10"/>
  <c r="S57" i="10"/>
  <c r="P57" i="10"/>
  <c r="S56" i="10"/>
  <c r="P56" i="10"/>
  <c r="S55" i="10"/>
  <c r="P55" i="10"/>
  <c r="S54" i="10"/>
  <c r="P54" i="10"/>
  <c r="S53" i="10"/>
  <c r="P53" i="10"/>
  <c r="S52" i="10"/>
  <c r="P52" i="10"/>
  <c r="S51" i="10"/>
  <c r="P51" i="10"/>
  <c r="S50" i="10"/>
  <c r="P50" i="10"/>
  <c r="S49" i="10"/>
  <c r="P49" i="10"/>
  <c r="S48" i="10"/>
  <c r="P48" i="10"/>
  <c r="S47" i="10"/>
  <c r="P47" i="10"/>
  <c r="S46" i="10"/>
  <c r="P46" i="10"/>
  <c r="S45" i="10"/>
  <c r="P45" i="10"/>
  <c r="S44" i="10"/>
  <c r="P44" i="10"/>
  <c r="S43" i="10"/>
  <c r="P43" i="10"/>
  <c r="S42" i="10"/>
  <c r="P42" i="10"/>
  <c r="S41" i="10"/>
  <c r="P41" i="10"/>
  <c r="S40" i="10"/>
  <c r="P40" i="10"/>
  <c r="S39" i="10"/>
  <c r="P39" i="10"/>
  <c r="S38" i="10"/>
  <c r="P38" i="10"/>
  <c r="S37" i="10"/>
  <c r="P37" i="10"/>
  <c r="S36" i="10"/>
  <c r="P36" i="10"/>
  <c r="S35" i="10"/>
  <c r="P35" i="10"/>
  <c r="S34" i="10"/>
  <c r="P34" i="10"/>
  <c r="S33" i="10"/>
  <c r="P33" i="10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E28" i="4" l="1"/>
  <c r="E27" i="4"/>
  <c r="E26" i="4"/>
  <c r="E25" i="4"/>
  <c r="E20" i="4"/>
  <c r="E19" i="4"/>
  <c r="E18" i="4"/>
  <c r="E17" i="4"/>
  <c r="E12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<sst xmlns="http://schemas.openxmlformats.org/spreadsheetml/2006/main" count="1940" uniqueCount="793">
  <si>
    <t>Excel for Data Analytics</t>
  </si>
  <si>
    <t>Class 1</t>
  </si>
  <si>
    <t xml:space="preserve"> </t>
  </si>
  <si>
    <t>Question 1a</t>
  </si>
  <si>
    <r>
      <t xml:space="preserve">a. Pasting only </t>
    </r>
    <r>
      <rPr>
        <b/>
        <sz val="10"/>
        <color rgb="FFFF0000"/>
        <rFont val="Calibri Light"/>
        <family val="2"/>
        <scheme val="major"/>
      </rPr>
      <t>VALUES</t>
    </r>
    <r>
      <rPr>
        <b/>
        <sz val="10"/>
        <color theme="1"/>
        <rFont val="Calibri Light"/>
        <family val="2"/>
        <scheme val="major"/>
      </rPr>
      <t xml:space="preserve"> </t>
    </r>
    <r>
      <rPr>
        <sz val="10"/>
        <color theme="1"/>
        <rFont val="Calibri Light"/>
        <family val="2"/>
        <scheme val="major"/>
      </rPr>
      <t>in a dataset</t>
    </r>
  </si>
  <si>
    <r>
      <t xml:space="preserve">b. Pasting </t>
    </r>
    <r>
      <rPr>
        <b/>
        <sz val="10"/>
        <color rgb="FFFF0000"/>
        <rFont val="Calibri Light"/>
        <family val="2"/>
        <scheme val="major"/>
      </rPr>
      <t>FORMAT</t>
    </r>
    <r>
      <rPr>
        <b/>
        <sz val="10"/>
        <color theme="1"/>
        <rFont val="Calibri Light"/>
        <family val="2"/>
        <scheme val="major"/>
      </rPr>
      <t xml:space="preserve"> </t>
    </r>
    <r>
      <rPr>
        <sz val="10"/>
        <color theme="1"/>
        <rFont val="Calibri Light"/>
        <family val="2"/>
        <scheme val="major"/>
      </rPr>
      <t>in a dataset</t>
    </r>
  </si>
  <si>
    <r>
      <t xml:space="preserve">a. Pasting </t>
    </r>
    <r>
      <rPr>
        <b/>
        <sz val="10"/>
        <color rgb="FFFF0000"/>
        <rFont val="Calibri Light"/>
        <family val="2"/>
        <scheme val="major"/>
      </rPr>
      <t>FORMULAS</t>
    </r>
    <r>
      <rPr>
        <b/>
        <sz val="10"/>
        <color theme="1"/>
        <rFont val="Calibri Light"/>
        <family val="2"/>
        <scheme val="major"/>
      </rPr>
      <t xml:space="preserve"> </t>
    </r>
    <r>
      <rPr>
        <sz val="10"/>
        <color theme="1"/>
        <rFont val="Calibri Light"/>
        <family val="2"/>
        <scheme val="major"/>
      </rPr>
      <t>in a dataset</t>
    </r>
  </si>
  <si>
    <t>Question 1b</t>
  </si>
  <si>
    <t>Product 1</t>
  </si>
  <si>
    <t>Product 2</t>
  </si>
  <si>
    <t>Product 3</t>
  </si>
  <si>
    <t>Product 4</t>
  </si>
  <si>
    <t>Product 5</t>
  </si>
  <si>
    <t>Price on 27/02</t>
  </si>
  <si>
    <t>Quantity Sold on 27/02</t>
  </si>
  <si>
    <t>Total Sales on 27/02</t>
  </si>
  <si>
    <r>
      <t xml:space="preserve">a.) Your table updates on a daily basis, and currently, you want to do an analysis on the Total Sales for 27/02.  </t>
    </r>
    <r>
      <rPr>
        <b/>
        <sz val="10"/>
        <color rgb="FF000000"/>
        <rFont val="Calibri Light"/>
        <family val="2"/>
        <scheme val="major"/>
      </rPr>
      <t xml:space="preserve">Paste </t>
    </r>
    <r>
      <rPr>
        <b/>
        <sz val="10"/>
        <color rgb="FFFF0000"/>
        <rFont val="Calibri Light"/>
        <family val="2"/>
        <scheme val="major"/>
      </rPr>
      <t>Values</t>
    </r>
    <r>
      <rPr>
        <sz val="10"/>
        <color rgb="FF000000"/>
        <rFont val="Calibri Light"/>
        <family val="2"/>
        <scheme val="major"/>
      </rPr>
      <t xml:space="preserve"> for the Total Sales on 27/02 below.</t>
    </r>
  </si>
  <si>
    <t>b.) You want to create a table similar to the one above but with different information.  Paste the format of the table below.</t>
  </si>
  <si>
    <t>Question 1c</t>
  </si>
  <si>
    <t>You have the months listed in Column D, but you want to transpose the months to Row 80</t>
  </si>
  <si>
    <t>January</t>
  </si>
  <si>
    <t>February</t>
  </si>
  <si>
    <t>March</t>
  </si>
  <si>
    <t>April</t>
  </si>
  <si>
    <t>May</t>
  </si>
  <si>
    <t>Month</t>
  </si>
  <si>
    <t>Revenue</t>
  </si>
  <si>
    <t>Coronavirus cases in Nigeria as at 23-Feb-2021</t>
  </si>
  <si>
    <t>Location</t>
  </si>
  <si>
    <t>Cases</t>
  </si>
  <si>
    <t>Recovered</t>
  </si>
  <si>
    <t>Deaths</t>
  </si>
  <si>
    <t>Lagos</t>
  </si>
  <si>
    <t>Federal Capital Territory</t>
  </si>
  <si>
    <t>Plateau</t>
  </si>
  <si>
    <t>Oyo</t>
  </si>
  <si>
    <t>Rivers</t>
  </si>
  <si>
    <t>Kaduna</t>
  </si>
  <si>
    <t>Edo</t>
  </si>
  <si>
    <t>Ogun State</t>
  </si>
  <si>
    <t>Delta</t>
  </si>
  <si>
    <t>Kano</t>
  </si>
  <si>
    <t>Ondo</t>
  </si>
  <si>
    <t>Enugu</t>
  </si>
  <si>
    <t>Kwara</t>
  </si>
  <si>
    <t>Ebonyi</t>
  </si>
  <si>
    <t>Katsina</t>
  </si>
  <si>
    <t>Osun</t>
  </si>
  <si>
    <t>Gombe</t>
  </si>
  <si>
    <t>Abia</t>
  </si>
  <si>
    <t>Bauchi</t>
  </si>
  <si>
    <t>Borno</t>
  </si>
  <si>
    <t>Imo</t>
  </si>
  <si>
    <t>Date</t>
  </si>
  <si>
    <t>Sales Rep</t>
  </si>
  <si>
    <t>Amount</t>
  </si>
  <si>
    <t>James</t>
  </si>
  <si>
    <t>Vardy</t>
  </si>
  <si>
    <t xml:space="preserve">Problem 1A </t>
  </si>
  <si>
    <t>Bruno</t>
  </si>
  <si>
    <t>Mark</t>
  </si>
  <si>
    <t>Distributor ID</t>
  </si>
  <si>
    <t>Distributor Name</t>
  </si>
  <si>
    <t>Country</t>
  </si>
  <si>
    <t>Product Code</t>
  </si>
  <si>
    <t xml:space="preserve">Product </t>
  </si>
  <si>
    <t>Sales Channel</t>
  </si>
  <si>
    <t>Date Sold</t>
  </si>
  <si>
    <t>Month Sold</t>
  </si>
  <si>
    <t>Quantity</t>
  </si>
  <si>
    <t>Unit Price</t>
  </si>
  <si>
    <t>Valentino</t>
  </si>
  <si>
    <t>Devin Abbott</t>
  </si>
  <si>
    <t>France</t>
  </si>
  <si>
    <t>SUPA105</t>
  </si>
  <si>
    <t>Super Soft Bulk - 2 Litres</t>
  </si>
  <si>
    <t>Online</t>
  </si>
  <si>
    <t>Johnson</t>
  </si>
  <si>
    <t>Aphrodite Brennan</t>
  </si>
  <si>
    <t>Malawi</t>
  </si>
  <si>
    <t>Direct</t>
  </si>
  <si>
    <t>Ivy</t>
  </si>
  <si>
    <t>Guinevere Key</t>
  </si>
  <si>
    <t>Colombia</t>
  </si>
  <si>
    <t>Retail</t>
  </si>
  <si>
    <t>Zahir Fields</t>
  </si>
  <si>
    <t>Canada</t>
  </si>
  <si>
    <t>Deacon Craig</t>
  </si>
  <si>
    <t>Mongolia</t>
  </si>
  <si>
    <t>Brynne Mcgowan</t>
  </si>
  <si>
    <t>Finland</t>
  </si>
  <si>
    <t>Lani Sweet</t>
  </si>
  <si>
    <t>Vanuatu</t>
  </si>
  <si>
    <t>Noble Warner</t>
  </si>
  <si>
    <t>Burkina Faso</t>
  </si>
  <si>
    <t>SUPA104</t>
  </si>
  <si>
    <t>Super Soft - 1 Litre</t>
  </si>
  <si>
    <t>Levi Douglas</t>
  </si>
  <si>
    <t>Tanzania, United Republic of</t>
  </si>
  <si>
    <t>DETA800</t>
  </si>
  <si>
    <t>Detafast Stain Remover - 800ml</t>
  </si>
  <si>
    <t>Jelani Odonnell</t>
  </si>
  <si>
    <t>Albania</t>
  </si>
  <si>
    <t>Jared Sandoval</t>
  </si>
  <si>
    <t>Botswana</t>
  </si>
  <si>
    <t>Hiroko Acevedo</t>
  </si>
  <si>
    <t>Burundi</t>
  </si>
  <si>
    <t>Rhona Clarke</t>
  </si>
  <si>
    <t>Zimbabwe</t>
  </si>
  <si>
    <t>Tad Mack</t>
  </si>
  <si>
    <t>Iceland</t>
  </si>
  <si>
    <t>Rama Goodwin</t>
  </si>
  <si>
    <t>Tunisia</t>
  </si>
  <si>
    <t>Keaton Wolfe</t>
  </si>
  <si>
    <t>French Southern Territories</t>
  </si>
  <si>
    <t>Samuel Ayala</t>
  </si>
  <si>
    <t>Brazil</t>
  </si>
  <si>
    <t>Doris Williams</t>
  </si>
  <si>
    <t>Trinidad and Tobago</t>
  </si>
  <si>
    <t>SUPA103</t>
  </si>
  <si>
    <t>Super Soft - 500ml</t>
  </si>
  <si>
    <t>Ingrid Bush</t>
  </si>
  <si>
    <t>Montserrat</t>
  </si>
  <si>
    <t>Nell Maddox</t>
  </si>
  <si>
    <t>Azerbaijan</t>
  </si>
  <si>
    <t>Benedict Byrd</t>
  </si>
  <si>
    <t>Mauritania</t>
  </si>
  <si>
    <t>Ethan Gregory</t>
  </si>
  <si>
    <t>Tuvalu</t>
  </si>
  <si>
    <t>Ursula Mcconnell</t>
  </si>
  <si>
    <t>Hungary</t>
  </si>
  <si>
    <t>Fletcher Jimenez</t>
  </si>
  <si>
    <t>Chad</t>
  </si>
  <si>
    <t>DETA200</t>
  </si>
  <si>
    <t>Detafast Stain Remover - 200ml</t>
  </si>
  <si>
    <t>Isadora Mcclure</t>
  </si>
  <si>
    <t>Indonesia</t>
  </si>
  <si>
    <t>DETA100</t>
  </si>
  <si>
    <t>Detafast Stain Remover - 100ml</t>
  </si>
  <si>
    <t>Liberty Mcbride</t>
  </si>
  <si>
    <t>Fiji</t>
  </si>
  <si>
    <t>Noble Gilbert</t>
  </si>
  <si>
    <t>United States</t>
  </si>
  <si>
    <t>Maxine Gentry</t>
  </si>
  <si>
    <t>Panama</t>
  </si>
  <si>
    <t>Melinda Cobb</t>
  </si>
  <si>
    <t>Uruguay</t>
  </si>
  <si>
    <t>PURA250</t>
  </si>
  <si>
    <t>Pure Soft Detergent - 250ml</t>
  </si>
  <si>
    <t>Yael Carter</t>
  </si>
  <si>
    <t>Malaysia</t>
  </si>
  <si>
    <t>Kay Buckley</t>
  </si>
  <si>
    <t>Malta</t>
  </si>
  <si>
    <t>Athena Fitzpatrick</t>
  </si>
  <si>
    <t>Reunion</t>
  </si>
  <si>
    <t>Joy Vazquez</t>
  </si>
  <si>
    <t>Korea</t>
  </si>
  <si>
    <t>Amery Frazier</t>
  </si>
  <si>
    <t>Georgia</t>
  </si>
  <si>
    <t>Buckminster Hopkins</t>
  </si>
  <si>
    <t>Sierra Leone</t>
  </si>
  <si>
    <t>PURA200</t>
  </si>
  <si>
    <t>Pure Soft Detergent - 200ml</t>
  </si>
  <si>
    <t>George Best</t>
  </si>
  <si>
    <t>Western Sahara</t>
  </si>
  <si>
    <t>Maxwell Parker</t>
  </si>
  <si>
    <t>Falkland Islands (Malvinas)</t>
  </si>
  <si>
    <t>Lance Little</t>
  </si>
  <si>
    <t>Croatia</t>
  </si>
  <si>
    <t>Gwendolyn Walton</t>
  </si>
  <si>
    <t>Cuba</t>
  </si>
  <si>
    <t>SUPA102</t>
  </si>
  <si>
    <t>Super Soft - 250ml</t>
  </si>
  <si>
    <t>Isaac Wolf</t>
  </si>
  <si>
    <t>PURA500</t>
  </si>
  <si>
    <t>Pure Soft Detergent - 500ml</t>
  </si>
  <si>
    <t>Celeste Pugh</t>
  </si>
  <si>
    <t>Gabon</t>
  </si>
  <si>
    <t>Oprah Ellis</t>
  </si>
  <si>
    <t>Dominican Republic</t>
  </si>
  <si>
    <t>Emerson Beard</t>
  </si>
  <si>
    <t>Niue</t>
  </si>
  <si>
    <t>Renee Padilla</t>
  </si>
  <si>
    <t>Yemen</t>
  </si>
  <si>
    <t>Maite Henson</t>
  </si>
  <si>
    <t>Bangladesh</t>
  </si>
  <si>
    <t>Ivory Chang</t>
  </si>
  <si>
    <t>Tonga</t>
  </si>
  <si>
    <t>Clark Weaver</t>
  </si>
  <si>
    <t>Palau</t>
  </si>
  <si>
    <t>Ima Cummings</t>
  </si>
  <si>
    <t>Philippines</t>
  </si>
  <si>
    <t>Adria Kaufman</t>
  </si>
  <si>
    <t>Bouvet Island</t>
  </si>
  <si>
    <t>Nyssa Quinn</t>
  </si>
  <si>
    <t>Cocos (Keeling) Islands</t>
  </si>
  <si>
    <t>Amir Alexander</t>
  </si>
  <si>
    <t>Liberia</t>
  </si>
  <si>
    <t>Imogene Bradshaw</t>
  </si>
  <si>
    <t>Niger</t>
  </si>
  <si>
    <t>Gwendolyn Mccarty</t>
  </si>
  <si>
    <t>Madagascar</t>
  </si>
  <si>
    <t>Bell Prince</t>
  </si>
  <si>
    <t>Guinea</t>
  </si>
  <si>
    <t>Katelyn Joseph</t>
  </si>
  <si>
    <t>Slovenia</t>
  </si>
  <si>
    <t>Robert Juarez</t>
  </si>
  <si>
    <t>Svalbard and Jan Mayen</t>
  </si>
  <si>
    <t>Jerry Alvarado</t>
  </si>
  <si>
    <t>Korea, Republic of</t>
  </si>
  <si>
    <t>PURA100</t>
  </si>
  <si>
    <t>Pure Soft Detergent - 100ml</t>
  </si>
  <si>
    <t>India Gilbert</t>
  </si>
  <si>
    <t>Denmark</t>
  </si>
  <si>
    <t>Iliana Porter</t>
  </si>
  <si>
    <t>Poland</t>
  </si>
  <si>
    <t>Deanna Santana</t>
  </si>
  <si>
    <t>Solomon Islands</t>
  </si>
  <si>
    <t>Ivor Mclaughlin</t>
  </si>
  <si>
    <t>United States Minor Outlying Islands</t>
  </si>
  <si>
    <t>Latifah Wall</t>
  </si>
  <si>
    <t>Guadeloupe</t>
  </si>
  <si>
    <t>Anika Tillman</t>
  </si>
  <si>
    <t>Paul Duke</t>
  </si>
  <si>
    <t>Puerto Rico</t>
  </si>
  <si>
    <t>Sawyer Stokes</t>
  </si>
  <si>
    <t>Xerxes Smith</t>
  </si>
  <si>
    <t>Wanda Garza</t>
  </si>
  <si>
    <t>Kyrgyzstan</t>
  </si>
  <si>
    <t>Anjolie Hicks</t>
  </si>
  <si>
    <t>Turks and Caicos Islands</t>
  </si>
  <si>
    <t>Asher Weber</t>
  </si>
  <si>
    <t>Macedonia</t>
  </si>
  <si>
    <t>Mercedes Humphrey</t>
  </si>
  <si>
    <t>Turkey</t>
  </si>
  <si>
    <t>Hayes Rollins</t>
  </si>
  <si>
    <t>Nepal</t>
  </si>
  <si>
    <t>Josiah Yates</t>
  </si>
  <si>
    <t>Winifred Cantu</t>
  </si>
  <si>
    <t>Kazakhstan</t>
  </si>
  <si>
    <t>Germaine Kidd</t>
  </si>
  <si>
    <t>Kenyon Joyce</t>
  </si>
  <si>
    <t>Joel Rivers</t>
  </si>
  <si>
    <t>Australia</t>
  </si>
  <si>
    <t>Colby Knapp</t>
  </si>
  <si>
    <t>Pakistan</t>
  </si>
  <si>
    <t>Vance Campos</t>
  </si>
  <si>
    <t>Syrian Arab Republic</t>
  </si>
  <si>
    <t>Lael Gould</t>
  </si>
  <si>
    <t>El Salvador</t>
  </si>
  <si>
    <t>Jane Hernandez</t>
  </si>
  <si>
    <t>Dara Cunningham</t>
  </si>
  <si>
    <t>Saint Helena</t>
  </si>
  <si>
    <t>Colette Sargent</t>
  </si>
  <si>
    <t>Norfolk Island</t>
  </si>
  <si>
    <t>Shea Cortez</t>
  </si>
  <si>
    <t>India</t>
  </si>
  <si>
    <t>Cyrus Whitley</t>
  </si>
  <si>
    <t>Eleanor Hopper</t>
  </si>
  <si>
    <t>Forrest Macdonald</t>
  </si>
  <si>
    <t>New Caledonia</t>
  </si>
  <si>
    <t>Desirae Perkins</t>
  </si>
  <si>
    <t>Chile</t>
  </si>
  <si>
    <t>Barrett Mckinney</t>
  </si>
  <si>
    <t>Basil Vang</t>
  </si>
  <si>
    <t>Moldova</t>
  </si>
  <si>
    <t>Noel Key</t>
  </si>
  <si>
    <t>Gambia</t>
  </si>
  <si>
    <t>Ebony Mercer</t>
  </si>
  <si>
    <t>Cape Verde</t>
  </si>
  <si>
    <t>Isaac Cooper</t>
  </si>
  <si>
    <t>Netherlands Antilles</t>
  </si>
  <si>
    <t>James Spencer</t>
  </si>
  <si>
    <t>Clark Orr</t>
  </si>
  <si>
    <t>Phillip Perkins</t>
  </si>
  <si>
    <t>Nigeria</t>
  </si>
  <si>
    <t>Uriel Benton</t>
  </si>
  <si>
    <t>South Africa</t>
  </si>
  <si>
    <t>Aretha Patton</t>
  </si>
  <si>
    <t>Thomas Barnes</t>
  </si>
  <si>
    <t>Mayotte</t>
  </si>
  <si>
    <t>Victoria Solis</t>
  </si>
  <si>
    <t>Arsenio Knowles</t>
  </si>
  <si>
    <t>Ryder Conner</t>
  </si>
  <si>
    <t>Virgin Islands, British</t>
  </si>
  <si>
    <t>Roary Dixon</t>
  </si>
  <si>
    <t>Saudi Arabia</t>
  </si>
  <si>
    <t>Silas Battle</t>
  </si>
  <si>
    <t>Leonard Cardenas</t>
  </si>
  <si>
    <t>Brittany Burris</t>
  </si>
  <si>
    <t>Petra Mckenzie</t>
  </si>
  <si>
    <t>Morocco</t>
  </si>
  <si>
    <t>Angela Wise</t>
  </si>
  <si>
    <t>a.) Determine the Quantity Sold using named ranges</t>
  </si>
  <si>
    <t>Sum of Quantity Sold using named ranges</t>
  </si>
  <si>
    <t>b.) Determine the average Unit Price using named ranges (hint, you will have to create a named range for this)</t>
  </si>
  <si>
    <t>Average Unit Price using named ranges</t>
  </si>
  <si>
    <t>Relative Reference</t>
  </si>
  <si>
    <t>Calculate the Total sum</t>
  </si>
  <si>
    <t>Region</t>
  </si>
  <si>
    <t>Q1</t>
  </si>
  <si>
    <t>Q2</t>
  </si>
  <si>
    <t>Q3</t>
  </si>
  <si>
    <t>Q4</t>
  </si>
  <si>
    <t>Total</t>
  </si>
  <si>
    <t>North</t>
  </si>
  <si>
    <t>West</t>
  </si>
  <si>
    <t>East</t>
  </si>
  <si>
    <t>South</t>
  </si>
  <si>
    <t>Absolute Reference</t>
  </si>
  <si>
    <t>Calculate the new price</t>
  </si>
  <si>
    <t>Inflation Rate</t>
  </si>
  <si>
    <t>Product</t>
  </si>
  <si>
    <t>Old Price</t>
  </si>
  <si>
    <t>INFLATION</t>
  </si>
  <si>
    <t>NEW PRICE</t>
  </si>
  <si>
    <t>Wrist watch</t>
  </si>
  <si>
    <t>Shirt</t>
  </si>
  <si>
    <t>Shoe</t>
  </si>
  <si>
    <t>Trouser</t>
  </si>
  <si>
    <t>Socks</t>
  </si>
  <si>
    <t>Mixed Reference</t>
  </si>
  <si>
    <t>Commission</t>
  </si>
  <si>
    <t>Items</t>
  </si>
  <si>
    <t>Ciroma</t>
  </si>
  <si>
    <t>Chukwuma</t>
  </si>
  <si>
    <t>Adekunle</t>
  </si>
  <si>
    <t>Item 1</t>
  </si>
  <si>
    <t>Item 2</t>
  </si>
  <si>
    <t>Item 3</t>
  </si>
  <si>
    <t>Item 4</t>
  </si>
  <si>
    <t>Item 5</t>
  </si>
  <si>
    <t>Complete the multiplication table below</t>
  </si>
  <si>
    <t>RAW DATA</t>
  </si>
  <si>
    <t>CLEAN</t>
  </si>
  <si>
    <t xml:space="preserve">_x0014_CONCERTA </t>
  </si>
  <si>
    <t>_x0014_PROGRAF</t>
  </si>
  <si>
    <t>_x0014_PARIET</t>
  </si>
  <si>
    <t>_x0014_CONCERTA</t>
  </si>
  <si>
    <t>_x0014_LEUSTATIN</t>
  </si>
  <si>
    <t>_x0014_VELCADE</t>
  </si>
  <si>
    <t>TRIM</t>
  </si>
  <si>
    <t xml:space="preserve">    12 Abeokuta          Street   </t>
  </si>
  <si>
    <t xml:space="preserve">     First quarter          earning</t>
  </si>
  <si>
    <t>111111         22222             4433</t>
  </si>
  <si>
    <t>CONCERTA 54MG FR         30CP OR</t>
  </si>
  <si>
    <t>VELCADE 3,5 MG OR</t>
  </si>
  <si>
    <t>Name</t>
  </si>
  <si>
    <t>Length</t>
  </si>
  <si>
    <t>Omotola Badmus</t>
  </si>
  <si>
    <t>Nigeria@60</t>
  </si>
  <si>
    <t>Dami1999</t>
  </si>
  <si>
    <t>Aderonke Dapo</t>
  </si>
  <si>
    <t>Full Name</t>
  </si>
  <si>
    <t>First Name</t>
  </si>
  <si>
    <t xml:space="preserve">Last Name </t>
  </si>
  <si>
    <t>Chioma Eke</t>
  </si>
  <si>
    <t>Dami Kamson</t>
  </si>
  <si>
    <t>Dec 2022 Insurance Data - From Operations Team</t>
  </si>
  <si>
    <t>1.44897.DECA0104510A.ELEANOR OGUNSOWOBO.Property.318355</t>
  </si>
  <si>
    <t>2.44898.DECA0114610A.Jaena AYODELE.Aviation.334852</t>
  </si>
  <si>
    <t>3.44898.DECA0124710A.SuMMer Naomi.Technology.164000</t>
  </si>
  <si>
    <t>4.44899.DECA0134810A.Jasmine ALAKa.Technology.364466</t>
  </si>
  <si>
    <t>5.44900.DECA0144910A.ChiKEZIe Badru.Technology.355847</t>
  </si>
  <si>
    <t>6.44901.DECA0155010A.Gabriella Odumosu.Motor.375272</t>
  </si>
  <si>
    <t>7.44901.DECA0165110A.MelODY Okpeki.Marine.427057</t>
  </si>
  <si>
    <t>8.44901.DECA0175210A.Keshinro Abdulhakeem.Property.78854</t>
  </si>
  <si>
    <t>9.44901.DECA0185310A.Jacey BaDrA.Property.256174</t>
  </si>
  <si>
    <t>10.44902.DECA0195410A.LinDA ATikU.Life.248345</t>
  </si>
  <si>
    <t>11.44903.DECA0205510A.Odubote HaDLY.Property.142358</t>
  </si>
  <si>
    <t>12.44903.DECA0215610A.Madison RashEED.Marine.326320</t>
  </si>
  <si>
    <t>13.44904.DECA0225710A.RaUFU Oridupa.Motor.351372</t>
  </si>
  <si>
    <t>14.44904.DECA0235810A.Musa ONI.Marine.255445</t>
  </si>
  <si>
    <t>15.44906.DECA0245910A.KimbErly MarINa.Aviation.161086</t>
  </si>
  <si>
    <t>16.44907.DECA0256010A.Mufutau Alayaki.Technology.173889</t>
  </si>
  <si>
    <t>17.44907.DECA0266110A.Akinola Owolabi.Aviation.261151</t>
  </si>
  <si>
    <t>18.44907.DECA0276210A.Bamidele Nwejike.Technology.340480</t>
  </si>
  <si>
    <t>19.44907.DECA0286310A.Alabi JorDAN.Motor.287246</t>
  </si>
  <si>
    <t>20.44907.DECA0296410A.ADEBARE Emily.Life.285945</t>
  </si>
  <si>
    <t>21.44910.DECA0306510A.Meshack ALAYAKI.Technology.388243</t>
  </si>
  <si>
    <t>22.44910.DECA0316610A.Olaide RASHEEdat.Motor.344278</t>
  </si>
  <si>
    <t>23.44911.DECA0326710A.Candy LigalI.Technology.346685</t>
  </si>
  <si>
    <t>24.44911.DECA0336810A.CapPI Jacob.Health.341037</t>
  </si>
  <si>
    <t>25.44912.DECA0346910A.Nkech CLAIRE.Health.195572</t>
  </si>
  <si>
    <t>26.44913.DECA0357010A.Jaena Ewuyemi.Motor.242166</t>
  </si>
  <si>
    <t>27.44914.DECA0367110A.Hammed Nicole.Aviation.190620</t>
  </si>
  <si>
    <t>28.44914.DECA0377210A.Ash PETER.Health.217169</t>
  </si>
  <si>
    <t>29.44914.DECA0387310A.Adelana AbioDUn.Marine.165617</t>
  </si>
  <si>
    <t>30.44915.DECA0397410A.Alexandra Opayemi.Property.189628</t>
  </si>
  <si>
    <t>31.44915.DECA0407510A.harmONY EhindERO.Property.121882</t>
  </si>
  <si>
    <t>32.44916.DECA0417610A.Iginlagbagbe Owolabi.Aviation.273975</t>
  </si>
  <si>
    <t>33.44916.DECA0427710A.Alice Esther.Health.224311</t>
  </si>
  <si>
    <t>34.44918.DECA0437810A.Everly OBI.Marine.153924</t>
  </si>
  <si>
    <t>35.44918.DECA0447910A.Agboola BADMus.Health.225960</t>
  </si>
  <si>
    <t>36.44918.DECA0458010A.Sadie Idama.Life.294544</t>
  </si>
  <si>
    <t>37.44919.DECA0468110A.Ariel Femi.Health.104463</t>
  </si>
  <si>
    <t>38.44920.DECA0478210A.Basirat Ajayi.Health.170062</t>
  </si>
  <si>
    <t>39.44920.DECA0488310A.Maisie Ayo.Life.220934</t>
  </si>
  <si>
    <t>40.44922.DECA0498410A.Akintunde Lucy.Technology.371073</t>
  </si>
  <si>
    <t>41.44922.DECA0508510A.Anya Safiriyu.Technology.334101</t>
  </si>
  <si>
    <t>42.44923.DECA0518610A.Julia Johnbull.Life.361400</t>
  </si>
  <si>
    <t>43.44923.DECA0528710A.Osita OLABisi.Motor.243402</t>
  </si>
  <si>
    <t>44.44924.DECA0538810A.Adebowale OwolEgboN.Life.315470</t>
  </si>
  <si>
    <t>45.44924.DECA0548910A.Anna Naomi.Life.164880</t>
  </si>
  <si>
    <t>46.44924.DECA0559010A.Muhideen Bakare.Technology.333776</t>
  </si>
  <si>
    <t>47.44924.DECA0569110A.Emery AYODELE.Health.161983</t>
  </si>
  <si>
    <t>48.44924.DECA0579210A.Okenla Ijeoma.Life.305931</t>
  </si>
  <si>
    <t>49.44926.DECA0589310A.Daisy Afolabi.Motor.193821</t>
  </si>
  <si>
    <t>50.44926.DECA0599410A.Sulaimon Oluwafemi.Aviation.188589</t>
  </si>
  <si>
    <t>Hold</t>
  </si>
  <si>
    <t>Buy</t>
  </si>
  <si>
    <t>S/N</t>
  </si>
  <si>
    <t>Stocks</t>
  </si>
  <si>
    <t xml:space="preserve">Decision </t>
  </si>
  <si>
    <t>Marissa Internal Audit Review</t>
  </si>
  <si>
    <t>ADBE</t>
  </si>
  <si>
    <t>Information Request</t>
  </si>
  <si>
    <t>Status</t>
  </si>
  <si>
    <t>SPOT</t>
  </si>
  <si>
    <t>Finance Policy Manual</t>
  </si>
  <si>
    <t>Accepted</t>
  </si>
  <si>
    <t>BJ</t>
  </si>
  <si>
    <t xml:space="preserve">Human Resources Policy Manual </t>
  </si>
  <si>
    <t>Declined</t>
  </si>
  <si>
    <t>DIS</t>
  </si>
  <si>
    <t>Internal Audit Policy Charter</t>
  </si>
  <si>
    <t>FB</t>
  </si>
  <si>
    <t>Internal Audit Charter</t>
  </si>
  <si>
    <t>BABA</t>
  </si>
  <si>
    <t>Strategy Document</t>
  </si>
  <si>
    <t>LOW</t>
  </si>
  <si>
    <t xml:space="preserve">Risk and Compliance Policy Manual </t>
  </si>
  <si>
    <t>NLS</t>
  </si>
  <si>
    <t xml:space="preserve">Operations Policy Manual </t>
  </si>
  <si>
    <t>SONO</t>
  </si>
  <si>
    <t xml:space="preserve">Treasury Policy Manual </t>
  </si>
  <si>
    <t>NEM</t>
  </si>
  <si>
    <t>Social Media Policy</t>
  </si>
  <si>
    <t>Fixed Asset Register</t>
  </si>
  <si>
    <t>Trial Balance (January, February, March)</t>
  </si>
  <si>
    <t>Staff List (June, July, August)</t>
  </si>
  <si>
    <t>Enterprise Risk Register</t>
  </si>
  <si>
    <t>Enterprise Risk Management Policy Manual</t>
  </si>
  <si>
    <t>Legal Policy Manual</t>
  </si>
  <si>
    <t>IT Security Policy</t>
  </si>
  <si>
    <t>IT Governance Framework</t>
  </si>
  <si>
    <t>IT Architecture Policies</t>
  </si>
  <si>
    <t>Risk and Control Matrix</t>
  </si>
  <si>
    <t>Internal Control Framework / Manual</t>
  </si>
  <si>
    <t>Tax receipts (June, July, August)</t>
  </si>
  <si>
    <t>Organization Chart</t>
  </si>
  <si>
    <t>Risk Assessment Report</t>
  </si>
  <si>
    <t>Emails</t>
  </si>
  <si>
    <t>Initials</t>
  </si>
  <si>
    <t>Last Name</t>
  </si>
  <si>
    <t>Year</t>
  </si>
  <si>
    <t>Alex Daniel</t>
  </si>
  <si>
    <t>Ese Ehiz</t>
  </si>
  <si>
    <t>Biodun Dayo</t>
  </si>
  <si>
    <t>Lekan Lawal</t>
  </si>
  <si>
    <t>Pius Leo</t>
  </si>
  <si>
    <t>Yearly Sales Report</t>
  </si>
  <si>
    <t>FUNCTIONS</t>
  </si>
  <si>
    <t>Quantity Sold</t>
  </si>
  <si>
    <t>Ayo</t>
  </si>
  <si>
    <t>SUM</t>
  </si>
  <si>
    <t>Tola</t>
  </si>
  <si>
    <t>MINIMUM</t>
  </si>
  <si>
    <t>Abdul</t>
  </si>
  <si>
    <t>MAXIMUM</t>
  </si>
  <si>
    <t>Ada</t>
  </si>
  <si>
    <t>AVERAGE</t>
  </si>
  <si>
    <t>COUNT</t>
  </si>
  <si>
    <t>Ese</t>
  </si>
  <si>
    <t>SUMIF</t>
  </si>
  <si>
    <t>COUNTA</t>
  </si>
  <si>
    <t>Condition</t>
  </si>
  <si>
    <t>Gbenga</t>
  </si>
  <si>
    <t>1A - Group the customer age into different age categories</t>
  </si>
  <si>
    <t>Customer Age</t>
  </si>
  <si>
    <t>Age Group</t>
  </si>
  <si>
    <t>Students</t>
  </si>
  <si>
    <t>Scores</t>
  </si>
  <si>
    <t>Remarks</t>
  </si>
  <si>
    <t>William</t>
  </si>
  <si>
    <t>Ella</t>
  </si>
  <si>
    <t>Joy</t>
  </si>
  <si>
    <t>Avery</t>
  </si>
  <si>
    <t>Evelyn</t>
  </si>
  <si>
    <t>Ali</t>
  </si>
  <si>
    <t>Nonso</t>
  </si>
  <si>
    <t>Okoro</t>
  </si>
  <si>
    <t>Bisola</t>
  </si>
  <si>
    <t>Adamu</t>
  </si>
  <si>
    <t>Nasir</t>
  </si>
  <si>
    <t>Oye</t>
  </si>
  <si>
    <t>Musa</t>
  </si>
  <si>
    <t>Mason</t>
  </si>
  <si>
    <t>Banji</t>
  </si>
  <si>
    <t>Bose</t>
  </si>
  <si>
    <t>Uche</t>
  </si>
  <si>
    <t>Chuku</t>
  </si>
  <si>
    <t>Adams</t>
  </si>
  <si>
    <t>Jackson</t>
  </si>
  <si>
    <t>Harper</t>
  </si>
  <si>
    <t>VLOOKUP</t>
  </si>
  <si>
    <t>Customer ID</t>
  </si>
  <si>
    <t>Customer Name</t>
  </si>
  <si>
    <t>Email</t>
  </si>
  <si>
    <t>Type</t>
  </si>
  <si>
    <t>Premium</t>
  </si>
  <si>
    <t>DECA0215610A</t>
  </si>
  <si>
    <t>Eleanor Ogunsowobo</t>
  </si>
  <si>
    <t>Eogunsowobo@1Love.com</t>
  </si>
  <si>
    <t>Property</t>
  </si>
  <si>
    <t>DECA0144910A</t>
  </si>
  <si>
    <t>DECA0205510A</t>
  </si>
  <si>
    <t>Jaena Ayodele</t>
  </si>
  <si>
    <t>Jayodele@1Love.com</t>
  </si>
  <si>
    <t>Aviation</t>
  </si>
  <si>
    <t>DECA0114610A</t>
  </si>
  <si>
    <t>Summer Naomi</t>
  </si>
  <si>
    <t>Snaomi@1Love.com</t>
  </si>
  <si>
    <t>Technology</t>
  </si>
  <si>
    <t>DECA0155010A</t>
  </si>
  <si>
    <t>DECA0175210A</t>
  </si>
  <si>
    <t>Jasmine Alaka</t>
  </si>
  <si>
    <t>Jalaka@1Love.com</t>
  </si>
  <si>
    <t>DECA0225710A</t>
  </si>
  <si>
    <t>Chikezie Badru</t>
  </si>
  <si>
    <t>Cbadru@1Love.com</t>
  </si>
  <si>
    <t>DECA0124710A</t>
  </si>
  <si>
    <t>Gabriella Odumosu</t>
  </si>
  <si>
    <t>Godumosu@1Love.com</t>
  </si>
  <si>
    <t>Motor</t>
  </si>
  <si>
    <t>DECA0235810A</t>
  </si>
  <si>
    <t>Melody Okpeki</t>
  </si>
  <si>
    <t>Mokpeki@1Love.com</t>
  </si>
  <si>
    <t>Marine</t>
  </si>
  <si>
    <t>DECA0245910A</t>
  </si>
  <si>
    <t>Keshinro Abdulhakeem</t>
  </si>
  <si>
    <t>Kabdulhakeem@1Love.com</t>
  </si>
  <si>
    <t>DECA0134810A</t>
  </si>
  <si>
    <t>Jacey Badra</t>
  </si>
  <si>
    <t>Jbadra@1Love.com</t>
  </si>
  <si>
    <t>DECA0104510A</t>
  </si>
  <si>
    <t>Linda Obi</t>
  </si>
  <si>
    <t>Latiku@1Love.com</t>
  </si>
  <si>
    <t>Life</t>
  </si>
  <si>
    <t>DECA0165110A</t>
  </si>
  <si>
    <t>Odubote Hadly</t>
  </si>
  <si>
    <t>Ohadly@1Love.com</t>
  </si>
  <si>
    <t>DECA0195410A</t>
  </si>
  <si>
    <t>Madison Rasheed</t>
  </si>
  <si>
    <t>Mrasheed@1Love.com</t>
  </si>
  <si>
    <t>Raufu Oridupa</t>
  </si>
  <si>
    <t>Roridupa@1Love.com</t>
  </si>
  <si>
    <t>DECA0185310A</t>
  </si>
  <si>
    <t>Musa Oni</t>
  </si>
  <si>
    <t>Moni@1Love.com</t>
  </si>
  <si>
    <t>Kimberly Marina</t>
  </si>
  <si>
    <t>Kmarina@1Love.com</t>
  </si>
  <si>
    <t>XLOOKUP</t>
  </si>
  <si>
    <t>IF AND</t>
  </si>
  <si>
    <t>Column1</t>
  </si>
  <si>
    <t>Column2</t>
  </si>
  <si>
    <t>Column3</t>
  </si>
  <si>
    <t xml:space="preserve">Mathematics </t>
  </si>
  <si>
    <t>English</t>
  </si>
  <si>
    <t>*</t>
  </si>
  <si>
    <t>Omotola</t>
  </si>
  <si>
    <t>Badmus</t>
  </si>
  <si>
    <t>Chioma</t>
  </si>
  <si>
    <t>Eke</t>
  </si>
  <si>
    <t>Dami</t>
  </si>
  <si>
    <t>Kamson</t>
  </si>
  <si>
    <t>Aderonke</t>
  </si>
  <si>
    <t>Dapo</t>
  </si>
  <si>
    <t>ELEANOR OGUNSOWOBO</t>
  </si>
  <si>
    <t>Jaena AYODELE</t>
  </si>
  <si>
    <t>SuMMer Naomi</t>
  </si>
  <si>
    <t>Jasmine ALAKa</t>
  </si>
  <si>
    <t>ChiKEZIe Badru</t>
  </si>
  <si>
    <t>MelODY Okpeki</t>
  </si>
  <si>
    <t>Jacey BaDrA</t>
  </si>
  <si>
    <t>LinDA ATikU</t>
  </si>
  <si>
    <t>Odubote HaDLY</t>
  </si>
  <si>
    <t>Madison RashEED</t>
  </si>
  <si>
    <t>RaUFU Oridupa</t>
  </si>
  <si>
    <t>Musa ONI</t>
  </si>
  <si>
    <t>KimbErly MarINa</t>
  </si>
  <si>
    <t>DECA0256010A</t>
  </si>
  <si>
    <t>Mufutau Alayaki</t>
  </si>
  <si>
    <t>DECA0266110A</t>
  </si>
  <si>
    <t>Akinola Owolabi</t>
  </si>
  <si>
    <t>DECA0276210A</t>
  </si>
  <si>
    <t>Bamidele Nwejike</t>
  </si>
  <si>
    <t>DECA0286310A</t>
  </si>
  <si>
    <t>Alabi JorDAN</t>
  </si>
  <si>
    <t>DECA0296410A</t>
  </si>
  <si>
    <t>ADEBARE Emily</t>
  </si>
  <si>
    <t>DECA0306510A</t>
  </si>
  <si>
    <t>Meshack ALAYAKI</t>
  </si>
  <si>
    <t>DECA0316610A</t>
  </si>
  <si>
    <t>Olaide RASHEEdat</t>
  </si>
  <si>
    <t>DECA0326710A</t>
  </si>
  <si>
    <t>Candy LigalI</t>
  </si>
  <si>
    <t>DECA0336810A</t>
  </si>
  <si>
    <t>CapPI Jacob</t>
  </si>
  <si>
    <t>Health</t>
  </si>
  <si>
    <t>DECA0346910A</t>
  </si>
  <si>
    <t>Nkech CLAIRE</t>
  </si>
  <si>
    <t>DECA0357010A</t>
  </si>
  <si>
    <t>Jaena Ewuyemi</t>
  </si>
  <si>
    <t>DECA0367110A</t>
  </si>
  <si>
    <t>Hammed Nicole</t>
  </si>
  <si>
    <t>DECA0377210A</t>
  </si>
  <si>
    <t>Ash PETER</t>
  </si>
  <si>
    <t>DECA0387310A</t>
  </si>
  <si>
    <t>Adelana AbioDUn</t>
  </si>
  <si>
    <t>DECA0397410A</t>
  </si>
  <si>
    <t>Alexandra Opayemi</t>
  </si>
  <si>
    <t>DECA0407510A</t>
  </si>
  <si>
    <t>harmONY EhindERO</t>
  </si>
  <si>
    <t>DECA0417610A</t>
  </si>
  <si>
    <t>Iginlagbagbe Owolabi</t>
  </si>
  <si>
    <t>DECA0427710A</t>
  </si>
  <si>
    <t>Alice Esther</t>
  </si>
  <si>
    <t>DECA0437810A</t>
  </si>
  <si>
    <t>Everly OBI</t>
  </si>
  <si>
    <t>DECA0447910A</t>
  </si>
  <si>
    <t>Agboola BADMus</t>
  </si>
  <si>
    <t>DECA0458010A</t>
  </si>
  <si>
    <t>Sadie Idama</t>
  </si>
  <si>
    <t>DECA0468110A</t>
  </si>
  <si>
    <t>Ariel Femi</t>
  </si>
  <si>
    <t>DECA0478210A</t>
  </si>
  <si>
    <t>Basirat Ajayi</t>
  </si>
  <si>
    <t>DECA0488310A</t>
  </si>
  <si>
    <t>Maisie Ayo</t>
  </si>
  <si>
    <t>DECA0498410A</t>
  </si>
  <si>
    <t>Akintunde Lucy</t>
  </si>
  <si>
    <t>DECA0508510A</t>
  </si>
  <si>
    <t>Anya Safiriyu</t>
  </si>
  <si>
    <t>DECA0518610A</t>
  </si>
  <si>
    <t>Julia Johnbull</t>
  </si>
  <si>
    <t>DECA0528710A</t>
  </si>
  <si>
    <t>Osita OLABisi</t>
  </si>
  <si>
    <t>DECA0538810A</t>
  </si>
  <si>
    <t>Adebowale OwolEgboN</t>
  </si>
  <si>
    <t>DECA0548910A</t>
  </si>
  <si>
    <t>Anna Naomi</t>
  </si>
  <si>
    <t>DECA0559010A</t>
  </si>
  <si>
    <t>Muhideen Bakare</t>
  </si>
  <si>
    <t>DECA0569110A</t>
  </si>
  <si>
    <t>Emery AYODELE</t>
  </si>
  <si>
    <t>DECA0579210A</t>
  </si>
  <si>
    <t>Okenla Ijeoma</t>
  </si>
  <si>
    <t>DECA0589310A</t>
  </si>
  <si>
    <t>Daisy Afolabi</t>
  </si>
  <si>
    <t>DECA0599410A</t>
  </si>
  <si>
    <t>Sulaimon Oluwafemi</t>
  </si>
  <si>
    <t>ELEANOR</t>
  </si>
  <si>
    <t>OGUNSOWOBO</t>
  </si>
  <si>
    <t>Jaena</t>
  </si>
  <si>
    <t>AYODELE</t>
  </si>
  <si>
    <t>SuMMer</t>
  </si>
  <si>
    <t>Naomi</t>
  </si>
  <si>
    <t>Jasmine</t>
  </si>
  <si>
    <t>ALAKa</t>
  </si>
  <si>
    <t>ChiKEZIe</t>
  </si>
  <si>
    <t>Badru</t>
  </si>
  <si>
    <t>Gabriella</t>
  </si>
  <si>
    <t>Odumosu</t>
  </si>
  <si>
    <t>MelODY</t>
  </si>
  <si>
    <t>Okpeki</t>
  </si>
  <si>
    <t>Keshinro</t>
  </si>
  <si>
    <t>Abdulhakeem</t>
  </si>
  <si>
    <t>Jacey</t>
  </si>
  <si>
    <t>BaDrA</t>
  </si>
  <si>
    <t>LinDA</t>
  </si>
  <si>
    <t>ATikU</t>
  </si>
  <si>
    <t>Odubote</t>
  </si>
  <si>
    <t>HaDLY</t>
  </si>
  <si>
    <t>Madison</t>
  </si>
  <si>
    <t>RashEED</t>
  </si>
  <si>
    <t>RaUFU</t>
  </si>
  <si>
    <t>Oridupa</t>
  </si>
  <si>
    <t>ONI</t>
  </si>
  <si>
    <t>KimbErly</t>
  </si>
  <si>
    <t>MarINa</t>
  </si>
  <si>
    <t>Mufutau</t>
  </si>
  <si>
    <t>Alayaki</t>
  </si>
  <si>
    <t>Akinola</t>
  </si>
  <si>
    <t>Owolabi</t>
  </si>
  <si>
    <t>Bamidele</t>
  </si>
  <si>
    <t>Nwejike</t>
  </si>
  <si>
    <t>Alabi</t>
  </si>
  <si>
    <t>JorDAN</t>
  </si>
  <si>
    <t>ADEBARE</t>
  </si>
  <si>
    <t>Emily</t>
  </si>
  <si>
    <t>Meshack</t>
  </si>
  <si>
    <t>ALAYAKI</t>
  </si>
  <si>
    <t>Olaide</t>
  </si>
  <si>
    <t>RASHEEdat</t>
  </si>
  <si>
    <t>Candy</t>
  </si>
  <si>
    <t>LigalI</t>
  </si>
  <si>
    <t>CapPI</t>
  </si>
  <si>
    <t>Jacob</t>
  </si>
  <si>
    <t>Nkech</t>
  </si>
  <si>
    <t>CLAIRE</t>
  </si>
  <si>
    <t>Ewuyemi</t>
  </si>
  <si>
    <t>Hammed</t>
  </si>
  <si>
    <t>Nicole</t>
  </si>
  <si>
    <t>Ash</t>
  </si>
  <si>
    <t>PETER</t>
  </si>
  <si>
    <t>Adelana</t>
  </si>
  <si>
    <t>AbioDUn</t>
  </si>
  <si>
    <t>Alexandra</t>
  </si>
  <si>
    <t>Opayemi</t>
  </si>
  <si>
    <t>harmONY</t>
  </si>
  <si>
    <t>EhindERO</t>
  </si>
  <si>
    <t>Iginlagbagbe</t>
  </si>
  <si>
    <t>Alice</t>
  </si>
  <si>
    <t>Esther</t>
  </si>
  <si>
    <t>Everly</t>
  </si>
  <si>
    <t>OBI</t>
  </si>
  <si>
    <t>Agboola</t>
  </si>
  <si>
    <t>BADMus</t>
  </si>
  <si>
    <t>Sadie</t>
  </si>
  <si>
    <t>Idama</t>
  </si>
  <si>
    <t>Ariel</t>
  </si>
  <si>
    <t>Femi</t>
  </si>
  <si>
    <t>Basirat</t>
  </si>
  <si>
    <t>Ajayi</t>
  </si>
  <si>
    <t>Maisie</t>
  </si>
  <si>
    <t>Akintunde</t>
  </si>
  <si>
    <t>Lucy</t>
  </si>
  <si>
    <t>Anya</t>
  </si>
  <si>
    <t>Safiriyu</t>
  </si>
  <si>
    <t>Julia</t>
  </si>
  <si>
    <t>Johnbull</t>
  </si>
  <si>
    <t>Osita</t>
  </si>
  <si>
    <t>OLABisi</t>
  </si>
  <si>
    <t>Adebowale</t>
  </si>
  <si>
    <t>OwolEgboN</t>
  </si>
  <si>
    <t>Anna</t>
  </si>
  <si>
    <t>Muhideen</t>
  </si>
  <si>
    <t>Bakare</t>
  </si>
  <si>
    <t>Emery</t>
  </si>
  <si>
    <t>Okenla</t>
  </si>
  <si>
    <t>Ijeoma</t>
  </si>
  <si>
    <t>Daisy</t>
  </si>
  <si>
    <t>Afolabi</t>
  </si>
  <si>
    <t>Sulaimon</t>
  </si>
  <si>
    <t>Oluwafemi</t>
  </si>
  <si>
    <t>Cleaned  Dec. 2002 Insurance Data</t>
  </si>
  <si>
    <t xml:space="preserve">   </t>
  </si>
  <si>
    <t>alexdaniel@gmail.com</t>
  </si>
  <si>
    <t>omotolabadmus@gmail.com</t>
  </si>
  <si>
    <t>chiomaeke@gmail.com</t>
  </si>
  <si>
    <t>eseehiz@gmail.com</t>
  </si>
  <si>
    <t>biodundayo@gmail.com</t>
  </si>
  <si>
    <t>lekanlawal@gmail.com</t>
  </si>
  <si>
    <t>piusleo@gmail.com</t>
  </si>
  <si>
    <t>A D</t>
  </si>
  <si>
    <t>O  B</t>
  </si>
  <si>
    <t>C  E</t>
  </si>
  <si>
    <t>E  E</t>
  </si>
  <si>
    <t>B  D</t>
  </si>
  <si>
    <t>L  L</t>
  </si>
  <si>
    <t>P  L</t>
  </si>
  <si>
    <t>Alex</t>
  </si>
  <si>
    <t>Biodun</t>
  </si>
  <si>
    <t>Lekan</t>
  </si>
  <si>
    <t>Pius</t>
  </si>
  <si>
    <t>Daniel</t>
  </si>
  <si>
    <t>Ehiz</t>
  </si>
  <si>
    <t>Dayo</t>
  </si>
  <si>
    <t>Lawal</t>
  </si>
  <si>
    <t>Leo</t>
  </si>
  <si>
    <t>17-26</t>
  </si>
  <si>
    <t>27-36</t>
  </si>
  <si>
    <t>37-46</t>
  </si>
  <si>
    <t>47-56</t>
  </si>
  <si>
    <t>57-87</t>
  </si>
  <si>
    <t>Youth</t>
  </si>
  <si>
    <t>Adult 1</t>
  </si>
  <si>
    <t>Adult 2</t>
  </si>
  <si>
    <t>Adult 3</t>
  </si>
  <si>
    <t>Seniors</t>
  </si>
  <si>
    <t xml:space="preserve"> Marian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</si>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</sst>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₦&quot;* #,##0.00_-;\-&quot;₦&quot;* #,##0.00_-;_-&quot;₦&quot;* &quot;-&quot;??_-;_-@_-"/>
    <numFmt numFmtId="168" formatCode="_(* #,##0_);_(* \(#,##0\);_(* &quot;-&quot;_);@_)"/>
    <numFmt numFmtId="169" formatCode="&quot;$&quot;#,##0.00"/>
    <numFmt numFmtId="170" formatCode="_(* #,##0_);_(* \(#,##0\);_(* &quot;-&quot;??_);_(@_)"/>
    <numFmt numFmtId="171" formatCode="_(&quot;$&quot;* #,##0_);_(&quot;$&quot;* \(#,##0\);_(&quot;$&quot;* &quot;-&quot;??_);_(@_)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u/>
      <sz val="11"/>
      <color rgb="FFFF0000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602320"/>
      <name val="Calibri Light"/>
      <family val="2"/>
      <scheme val="major"/>
    </font>
    <font>
      <sz val="10"/>
      <color rgb="FFFFFFFF"/>
      <name val="Calibri Light"/>
      <family val="2"/>
      <scheme val="major"/>
    </font>
    <font>
      <b/>
      <sz val="10"/>
      <color rgb="FFFFFFFF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b/>
      <u/>
      <sz val="14"/>
      <color rgb="FF60232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9"/>
      <color rgb="FF60232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602320"/>
      <name val="Arial"/>
      <family val="2"/>
    </font>
    <font>
      <sz val="10"/>
      <name val="Arial"/>
      <family val="2"/>
    </font>
    <font>
      <b/>
      <sz val="14"/>
      <color rgb="FFFF0000"/>
      <name val="Times New Roman"/>
      <family val="1"/>
    </font>
    <font>
      <sz val="14"/>
      <color theme="1"/>
      <name val="Arial"/>
      <family val="2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u/>
      <sz val="11"/>
      <color theme="1"/>
      <name val="Calibri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0"/>
      <name val="Times New Roman"/>
      <family val="1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FF00"/>
      <name val="Calibri"/>
      <family val="2"/>
      <scheme val="minor"/>
    </font>
    <font>
      <sz val="16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0232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2320"/>
        <bgColor rgb="FF000000"/>
      </patternFill>
    </fill>
    <fill>
      <patternFill patternType="solid">
        <fgColor rgb="FFF2ABA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theme="6"/>
        <bgColor theme="6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rgb="FF602320"/>
      </top>
      <bottom style="thin">
        <color rgb="FF602320"/>
      </bottom>
      <diagonal/>
    </border>
    <border>
      <left/>
      <right/>
      <top/>
      <bottom style="thin">
        <color rgb="FF602320"/>
      </bottom>
      <diagonal/>
    </border>
    <border>
      <left/>
      <right/>
      <top/>
      <bottom style="medium">
        <color rgb="FF60232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0" fontId="23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170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168" fontId="10" fillId="0" borderId="0" xfId="0" applyNumberFormat="1" applyFont="1"/>
    <xf numFmtId="168" fontId="11" fillId="0" borderId="1" xfId="0" applyNumberFormat="1" applyFont="1" applyBorder="1"/>
    <xf numFmtId="168" fontId="11" fillId="0" borderId="2" xfId="0" applyNumberFormat="1" applyFont="1" applyBorder="1"/>
    <xf numFmtId="168" fontId="12" fillId="2" borderId="0" xfId="0" applyNumberFormat="1" applyFont="1" applyFill="1"/>
    <xf numFmtId="168" fontId="11" fillId="0" borderId="0" xfId="0" applyNumberFormat="1" applyFont="1"/>
    <xf numFmtId="0" fontId="6" fillId="3" borderId="0" xfId="0" applyFont="1" applyFill="1" applyAlignment="1">
      <alignment horizontal="right" vertical="top"/>
    </xf>
    <xf numFmtId="168" fontId="13" fillId="4" borderId="0" xfId="0" applyNumberFormat="1" applyFont="1" applyFill="1" applyAlignment="1">
      <alignment horizontal="left" vertical="top"/>
    </xf>
    <xf numFmtId="169" fontId="14" fillId="0" borderId="3" xfId="0" applyNumberFormat="1" applyFont="1" applyBorder="1" applyAlignment="1">
      <alignment vertical="center"/>
    </xf>
    <xf numFmtId="165" fontId="6" fillId="5" borderId="0" xfId="0" applyNumberFormat="1" applyFont="1" applyFill="1" applyAlignment="1">
      <alignment horizontal="right" vertical="top"/>
    </xf>
    <xf numFmtId="166" fontId="10" fillId="0" borderId="3" xfId="1" applyFont="1" applyBorder="1" applyAlignment="1">
      <alignment vertical="center"/>
    </xf>
    <xf numFmtId="170" fontId="5" fillId="0" borderId="0" xfId="1" applyNumberFormat="1" applyFont="1"/>
    <xf numFmtId="0" fontId="0" fillId="6" borderId="0" xfId="0" applyFill="1" applyAlignment="1">
      <alignment horizontal="center"/>
    </xf>
    <xf numFmtId="0" fontId="0" fillId="6" borderId="0" xfId="0" applyFill="1"/>
    <xf numFmtId="10" fontId="0" fillId="0" borderId="0" xfId="0" applyNumberFormat="1"/>
    <xf numFmtId="0" fontId="2" fillId="6" borderId="0" xfId="0" applyFont="1" applyFill="1" applyAlignment="1">
      <alignment horizontal="center"/>
    </xf>
    <xf numFmtId="9" fontId="0" fillId="7" borderId="0" xfId="0" applyNumberFormat="1" applyFill="1" applyAlignment="1">
      <alignment horizontal="center"/>
    </xf>
    <xf numFmtId="170" fontId="0" fillId="0" borderId="0" xfId="1" applyNumberFormat="1" applyFont="1"/>
    <xf numFmtId="17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8" borderId="0" xfId="0" applyFill="1"/>
    <xf numFmtId="0" fontId="0" fillId="9" borderId="0" xfId="0" applyFill="1"/>
    <xf numFmtId="0" fontId="0" fillId="0" borderId="3" xfId="0" applyBorder="1"/>
    <xf numFmtId="0" fontId="0" fillId="0" borderId="10" xfId="0" applyBorder="1"/>
    <xf numFmtId="0" fontId="15" fillId="0" borderId="0" xfId="0" applyFont="1"/>
    <xf numFmtId="0" fontId="16" fillId="0" borderId="0" xfId="0" applyFont="1"/>
    <xf numFmtId="0" fontId="17" fillId="10" borderId="12" xfId="0" applyFont="1" applyFill="1" applyBorder="1" applyAlignment="1">
      <alignment horizontal="left" wrapText="1"/>
    </xf>
    <xf numFmtId="0" fontId="17" fillId="10" borderId="0" xfId="0" applyFont="1" applyFill="1" applyAlignment="1">
      <alignment horizontal="left" wrapText="1"/>
    </xf>
    <xf numFmtId="0" fontId="17" fillId="10" borderId="0" xfId="0" applyFont="1" applyFill="1" applyAlignment="1">
      <alignment wrapText="1"/>
    </xf>
    <xf numFmtId="3" fontId="17" fillId="10" borderId="0" xfId="0" applyNumberFormat="1" applyFont="1" applyFill="1" applyAlignment="1">
      <alignment wrapText="1"/>
    </xf>
    <xf numFmtId="0" fontId="18" fillId="0" borderId="12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14" fontId="18" fillId="0" borderId="12" xfId="0" applyNumberFormat="1" applyFont="1" applyBorder="1" applyAlignment="1">
      <alignment horizontal="left"/>
    </xf>
    <xf numFmtId="1" fontId="18" fillId="0" borderId="12" xfId="0" applyNumberFormat="1" applyFont="1" applyBorder="1" applyAlignment="1">
      <alignment horizontal="center"/>
    </xf>
    <xf numFmtId="3" fontId="18" fillId="0" borderId="12" xfId="0" applyNumberFormat="1" applyFont="1" applyBorder="1"/>
    <xf numFmtId="164" fontId="18" fillId="0" borderId="12" xfId="0" applyNumberFormat="1" applyFont="1" applyBorder="1" applyAlignment="1">
      <alignment horizontal="right"/>
    </xf>
    <xf numFmtId="171" fontId="18" fillId="0" borderId="12" xfId="0" applyNumberFormat="1" applyFont="1" applyBorder="1" applyAlignment="1">
      <alignment horizontal="right"/>
    </xf>
    <xf numFmtId="0" fontId="18" fillId="0" borderId="13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8" fillId="11" borderId="12" xfId="0" applyFont="1" applyFill="1" applyBorder="1" applyAlignment="1">
      <alignment horizontal="left"/>
    </xf>
    <xf numFmtId="0" fontId="19" fillId="11" borderId="12" xfId="0" applyFont="1" applyFill="1" applyBorder="1" applyAlignment="1">
      <alignment horizontal="left"/>
    </xf>
    <xf numFmtId="49" fontId="20" fillId="0" borderId="14" xfId="0" applyNumberFormat="1" applyFont="1" applyBorder="1" applyAlignment="1">
      <alignment horizontal="right" wrapText="1"/>
    </xf>
    <xf numFmtId="171" fontId="22" fillId="13" borderId="0" xfId="0" applyNumberFormat="1" applyFont="1" applyFill="1" applyAlignment="1">
      <alignment horizontal="right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0" xfId="1" applyNumberFormat="1" applyFont="1"/>
    <xf numFmtId="0" fontId="0" fillId="0" borderId="0" xfId="0" applyAlignment="1">
      <alignment horizontal="center"/>
    </xf>
    <xf numFmtId="0" fontId="25" fillId="0" borderId="0" xfId="0" applyFont="1"/>
    <xf numFmtId="0" fontId="24" fillId="0" borderId="0" xfId="0" applyFont="1" applyAlignment="1">
      <alignment horizontal="center"/>
    </xf>
    <xf numFmtId="168" fontId="6" fillId="3" borderId="0" xfId="0" applyNumberFormat="1" applyFont="1" applyFill="1" applyAlignment="1">
      <alignment horizontal="right" vertical="top"/>
    </xf>
    <xf numFmtId="14" fontId="0" fillId="0" borderId="3" xfId="0" applyNumberFormat="1" applyBorder="1"/>
    <xf numFmtId="3" fontId="0" fillId="0" borderId="3" xfId="0" applyNumberFormat="1" applyBorder="1"/>
    <xf numFmtId="3" fontId="0" fillId="0" borderId="8" xfId="0" applyNumberFormat="1" applyBorder="1"/>
    <xf numFmtId="0" fontId="4" fillId="6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6" fillId="0" borderId="0" xfId="0" applyFont="1"/>
    <xf numFmtId="0" fontId="2" fillId="14" borderId="7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14" fontId="0" fillId="0" borderId="10" xfId="0" applyNumberFormat="1" applyBorder="1"/>
    <xf numFmtId="0" fontId="0" fillId="0" borderId="15" xfId="0" applyBorder="1"/>
    <xf numFmtId="14" fontId="0" fillId="0" borderId="15" xfId="0" applyNumberFormat="1" applyBorder="1"/>
    <xf numFmtId="0" fontId="28" fillId="0" borderId="15" xfId="5" applyBorder="1"/>
    <xf numFmtId="16" fontId="0" fillId="0" borderId="0" xfId="0" applyNumberFormat="1"/>
    <xf numFmtId="0" fontId="31" fillId="0" borderId="0" xfId="0" applyFont="1"/>
    <xf numFmtId="0" fontId="32" fillId="15" borderId="16" xfId="0" applyFont="1" applyFill="1" applyBorder="1"/>
    <xf numFmtId="0" fontId="32" fillId="15" borderId="16" xfId="0" applyFont="1" applyFill="1" applyBorder="1" applyAlignment="1">
      <alignment horizontal="center" vertical="center"/>
    </xf>
    <xf numFmtId="0" fontId="31" fillId="0" borderId="16" xfId="0" applyFont="1" applyBorder="1"/>
    <xf numFmtId="0" fontId="33" fillId="0" borderId="16" xfId="0" applyFont="1" applyBorder="1"/>
    <xf numFmtId="0" fontId="34" fillId="16" borderId="20" xfId="0" applyFont="1" applyFill="1" applyBorder="1"/>
    <xf numFmtId="0" fontId="34" fillId="16" borderId="16" xfId="0" applyFont="1" applyFill="1" applyBorder="1"/>
    <xf numFmtId="0" fontId="34" fillId="16" borderId="21" xfId="0" applyFont="1" applyFill="1" applyBorder="1"/>
    <xf numFmtId="0" fontId="39" fillId="16" borderId="20" xfId="0" applyFont="1" applyFill="1" applyBorder="1"/>
    <xf numFmtId="0" fontId="39" fillId="16" borderId="16" xfId="0" applyFont="1" applyFill="1" applyBorder="1"/>
    <xf numFmtId="0" fontId="39" fillId="16" borderId="21" xfId="0" applyFont="1" applyFill="1" applyBorder="1"/>
    <xf numFmtId="0" fontId="35" fillId="0" borderId="20" xfId="0" applyFont="1" applyBorder="1"/>
    <xf numFmtId="14" fontId="40" fillId="0" borderId="16" xfId="0" applyNumberFormat="1" applyFont="1" applyBorder="1"/>
    <xf numFmtId="0" fontId="35" fillId="0" borderId="16" xfId="0" applyFont="1" applyBorder="1"/>
    <xf numFmtId="4" fontId="35" fillId="0" borderId="21" xfId="0" applyNumberFormat="1" applyFont="1" applyBorder="1"/>
    <xf numFmtId="0" fontId="41" fillId="0" borderId="20" xfId="0" applyFont="1" applyBorder="1"/>
    <xf numFmtId="0" fontId="41" fillId="0" borderId="16" xfId="0" applyFont="1" applyBorder="1"/>
    <xf numFmtId="4" fontId="41" fillId="0" borderId="21" xfId="0" applyNumberFormat="1" applyFont="1" applyBorder="1"/>
    <xf numFmtId="0" fontId="41" fillId="0" borderId="21" xfId="0" applyFont="1" applyBorder="1"/>
    <xf numFmtId="0" fontId="41" fillId="0" borderId="22" xfId="0" applyFont="1" applyBorder="1"/>
    <xf numFmtId="0" fontId="39" fillId="17" borderId="23" xfId="0" applyFont="1" applyFill="1" applyBorder="1"/>
    <xf numFmtId="0" fontId="39" fillId="17" borderId="24" xfId="0" applyFont="1" applyFill="1" applyBorder="1"/>
    <xf numFmtId="0" fontId="39" fillId="17" borderId="25" xfId="0" applyFont="1" applyFill="1" applyBorder="1"/>
    <xf numFmtId="166" fontId="41" fillId="0" borderId="21" xfId="0" applyNumberFormat="1" applyFont="1" applyBorder="1"/>
    <xf numFmtId="0" fontId="1" fillId="0" borderId="0" xfId="0" applyFont="1"/>
    <xf numFmtId="0" fontId="1" fillId="0" borderId="3" xfId="0" applyFont="1" applyBorder="1"/>
    <xf numFmtId="0" fontId="41" fillId="0" borderId="29" xfId="0" applyFont="1" applyBorder="1"/>
    <xf numFmtId="0" fontId="41" fillId="0" borderId="30" xfId="0" applyFont="1" applyBorder="1"/>
    <xf numFmtId="0" fontId="41" fillId="0" borderId="0" xfId="0" applyFont="1"/>
    <xf numFmtId="0" fontId="41" fillId="0" borderId="31" xfId="0" applyFont="1" applyBorder="1"/>
    <xf numFmtId="0" fontId="41" fillId="0" borderId="3" xfId="0" applyFont="1" applyBorder="1"/>
    <xf numFmtId="0" fontId="38" fillId="18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19" borderId="0" xfId="0" applyFont="1" applyFill="1"/>
    <xf numFmtId="0" fontId="1" fillId="21" borderId="0" xfId="0" quotePrefix="1" applyFont="1" applyFill="1"/>
    <xf numFmtId="3" fontId="0" fillId="0" borderId="0" xfId="0" applyNumberFormat="1"/>
    <xf numFmtId="0" fontId="28" fillId="0" borderId="7" xfId="5" applyBorder="1"/>
    <xf numFmtId="0" fontId="28" fillId="0" borderId="0" xfId="5"/>
    <xf numFmtId="0" fontId="35" fillId="0" borderId="26" xfId="0" applyFont="1" applyBorder="1"/>
    <xf numFmtId="14" fontId="40" fillId="0" borderId="29" xfId="0" applyNumberFormat="1" applyFont="1" applyBorder="1"/>
    <xf numFmtId="0" fontId="35" fillId="0" borderId="29" xfId="0" applyFont="1" applyBorder="1"/>
    <xf numFmtId="4" fontId="35" fillId="0" borderId="30" xfId="0" applyNumberFormat="1" applyFont="1" applyBorder="1"/>
    <xf numFmtId="0" fontId="35" fillId="0" borderId="3" xfId="0" applyFont="1" applyBorder="1"/>
    <xf numFmtId="14" fontId="40" fillId="0" borderId="3" xfId="0" applyNumberFormat="1" applyFont="1" applyBorder="1"/>
    <xf numFmtId="4" fontId="35" fillId="0" borderId="3" xfId="0" applyNumberFormat="1" applyFont="1" applyBorder="1"/>
    <xf numFmtId="0" fontId="43" fillId="0" borderId="0" xfId="0" applyFont="1"/>
    <xf numFmtId="17" fontId="0" fillId="0" borderId="0" xfId="0" applyNumberFormat="1"/>
    <xf numFmtId="2" fontId="0" fillId="0" borderId="0" xfId="0" applyNumberFormat="1"/>
    <xf numFmtId="0" fontId="29" fillId="22" borderId="0" xfId="1" applyNumberFormat="1" applyFont="1" applyFill="1" applyBorder="1" applyAlignment="1">
      <alignment horizontal="center"/>
    </xf>
    <xf numFmtId="0" fontId="0" fillId="22" borderId="0" xfId="1" applyNumberFormat="1" applyFont="1" applyFill="1" applyBorder="1"/>
    <xf numFmtId="3" fontId="5" fillId="0" borderId="0" xfId="0" applyNumberFormat="1" applyFont="1"/>
    <xf numFmtId="169" fontId="10" fillId="23" borderId="3" xfId="0" applyNumberFormat="1" applyFont="1" applyFill="1" applyBorder="1" applyAlignment="1">
      <alignment vertical="center"/>
    </xf>
    <xf numFmtId="168" fontId="10" fillId="23" borderId="3" xfId="0" applyNumberFormat="1" applyFont="1" applyFill="1" applyBorder="1" applyAlignment="1">
      <alignment vertical="center"/>
    </xf>
    <xf numFmtId="171" fontId="0" fillId="0" borderId="0" xfId="0" applyNumberFormat="1"/>
    <xf numFmtId="0" fontId="32" fillId="15" borderId="0" xfId="0" applyFont="1" applyFill="1"/>
    <xf numFmtId="0" fontId="38" fillId="15" borderId="33" xfId="0" applyFont="1" applyFill="1" applyBorder="1" applyAlignment="1">
      <alignment horizontal="center"/>
    </xf>
    <xf numFmtId="0" fontId="38" fillId="15" borderId="29" xfId="0" applyFont="1" applyFill="1" applyBorder="1" applyAlignment="1">
      <alignment horizontal="center"/>
    </xf>
    <xf numFmtId="0" fontId="41" fillId="24" borderId="33" xfId="0" applyFont="1" applyFill="1" applyBorder="1"/>
    <xf numFmtId="0" fontId="44" fillId="24" borderId="33" xfId="0" applyFont="1" applyFill="1" applyBorder="1"/>
    <xf numFmtId="166" fontId="41" fillId="24" borderId="29" xfId="0" applyNumberFormat="1" applyFont="1" applyFill="1" applyBorder="1"/>
    <xf numFmtId="0" fontId="41" fillId="0" borderId="33" xfId="0" applyFont="1" applyBorder="1"/>
    <xf numFmtId="0" fontId="44" fillId="0" borderId="33" xfId="0" applyFont="1" applyBorder="1"/>
    <xf numFmtId="166" fontId="41" fillId="0" borderId="29" xfId="0" applyNumberFormat="1" applyFont="1" applyBorder="1"/>
    <xf numFmtId="0" fontId="41" fillId="24" borderId="32" xfId="0" applyFont="1" applyFill="1" applyBorder="1"/>
    <xf numFmtId="0" fontId="44" fillId="24" borderId="32" xfId="0" applyFont="1" applyFill="1" applyBorder="1"/>
    <xf numFmtId="166" fontId="41" fillId="24" borderId="16" xfId="0" applyNumberFormat="1" applyFont="1" applyFill="1" applyBorder="1"/>
    <xf numFmtId="168" fontId="12" fillId="22" borderId="0" xfId="0" applyNumberFormat="1" applyFont="1" applyFill="1"/>
    <xf numFmtId="0" fontId="42" fillId="0" borderId="0" xfId="0" applyFont="1"/>
    <xf numFmtId="0" fontId="46" fillId="0" borderId="0" xfId="0" applyFont="1"/>
    <xf numFmtId="0" fontId="47" fillId="25" borderId="0" xfId="0" applyFont="1" applyFill="1"/>
    <xf numFmtId="0" fontId="47" fillId="25" borderId="0" xfId="1" applyNumberFormat="1" applyFont="1" applyFill="1"/>
    <xf numFmtId="0" fontId="41" fillId="24" borderId="34" xfId="0" applyFont="1" applyFill="1" applyBorder="1"/>
    <xf numFmtId="0" fontId="41" fillId="0" borderId="34" xfId="0" applyFont="1" applyBorder="1"/>
    <xf numFmtId="166" fontId="41" fillId="24" borderId="33" xfId="0" applyNumberFormat="1" applyFont="1" applyFill="1" applyBorder="1"/>
    <xf numFmtId="166" fontId="41" fillId="0" borderId="33" xfId="0" applyNumberFormat="1" applyFont="1" applyBorder="1"/>
    <xf numFmtId="0" fontId="38" fillId="15" borderId="0" xfId="0" applyFont="1" applyFill="1" applyAlignment="1">
      <alignment horizontal="center"/>
    </xf>
    <xf numFmtId="0" fontId="38" fillId="15" borderId="35" xfId="0" applyFont="1" applyFill="1" applyBorder="1" applyAlignment="1">
      <alignment horizontal="center"/>
    </xf>
    <xf numFmtId="168" fontId="13" fillId="4" borderId="0" xfId="0" applyNumberFormat="1" applyFont="1" applyFill="1" applyAlignment="1">
      <alignment horizontal="left" vertical="top" wrapText="1"/>
    </xf>
    <xf numFmtId="0" fontId="5" fillId="0" borderId="0" xfId="0" applyFont="1"/>
    <xf numFmtId="168" fontId="10" fillId="0" borderId="0" xfId="0" applyNumberFormat="1" applyFont="1"/>
    <xf numFmtId="168" fontId="13" fillId="4" borderId="0" xfId="0" applyNumberFormat="1" applyFont="1" applyFill="1" applyAlignment="1">
      <alignment horizontal="left" vertical="top"/>
    </xf>
    <xf numFmtId="0" fontId="30" fillId="22" borderId="0" xfId="0" applyFont="1" applyFill="1" applyAlignment="1">
      <alignment horizontal="center"/>
    </xf>
    <xf numFmtId="0" fontId="21" fillId="12" borderId="13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8" fillId="26" borderId="0" xfId="0" applyFont="1" applyFill="1" applyAlignment="1">
      <alignment horizontal="center"/>
    </xf>
    <xf numFmtId="0" fontId="27" fillId="14" borderId="4" xfId="0" applyFont="1" applyFill="1" applyBorder="1" applyAlignment="1">
      <alignment horizontal="center"/>
    </xf>
    <xf numFmtId="0" fontId="27" fillId="14" borderId="5" xfId="0" applyFont="1" applyFill="1" applyBorder="1" applyAlignment="1">
      <alignment horizontal="center"/>
    </xf>
    <xf numFmtId="0" fontId="27" fillId="14" borderId="6" xfId="0" applyFont="1" applyFill="1" applyBorder="1" applyAlignment="1">
      <alignment horizontal="center"/>
    </xf>
    <xf numFmtId="0" fontId="36" fillId="15" borderId="17" xfId="0" applyFont="1" applyFill="1" applyBorder="1" applyAlignment="1">
      <alignment horizontal="center"/>
    </xf>
    <xf numFmtId="0" fontId="37" fillId="0" borderId="18" xfId="0" applyFont="1" applyBorder="1"/>
    <xf numFmtId="0" fontId="37" fillId="0" borderId="19" xfId="0" applyFont="1" applyBorder="1"/>
    <xf numFmtId="0" fontId="38" fillId="15" borderId="17" xfId="0" applyFont="1" applyFill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37" fillId="0" borderId="27" xfId="0" applyFont="1" applyBorder="1"/>
    <xf numFmtId="0" fontId="37" fillId="0" borderId="28" xfId="0" applyFont="1" applyBorder="1"/>
  </cellXfs>
  <cellStyles count="6">
    <cellStyle name="Comma" xfId="1" builtinId="3"/>
    <cellStyle name="Comma 2" xfId="4" xr:uid="{00000000-0005-0000-0000-000001000000}"/>
    <cellStyle name="Currency 2" xfId="3" xr:uid="{00000000-0005-0000-0000-000002000000}"/>
    <cellStyle name="Hyperlink" xfId="5" builtinId="8"/>
    <cellStyle name="Normal" xfId="0" builtinId="0"/>
    <cellStyle name="Normal 2" xfId="2" xr:uid="{00000000-0005-0000-0000-000004000000}"/>
  </cellStyles>
  <dxfs count="19">
    <dxf>
      <fill>
        <patternFill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2" defaultTableStyle="TableStyleMedium2" defaultPivotStyle="PivotStyleLight16">
    <tableStyle name="IF AND_IF OR-style" pivot="0" count="3" xr9:uid="{BC0E230D-1CB0-45B3-B8A8-A40159153EA8}">
      <tableStyleElement type="headerRow" dxfId="18"/>
      <tableStyleElement type="firstRowStripe" dxfId="17"/>
      <tableStyleElement type="secondRowStripe" dxfId="16"/>
    </tableStyle>
    <tableStyle name="IF AND_IF OR-style 2" pivot="0" count="3" xr9:uid="{31841450-990B-4A4B-B8BF-4A6AD175B8A3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AAE200-1124-4082-8C5F-BD744C046294}" name="Table2" displayName="Table2" ref="I5:L26" totalsRowShown="0" headerRowDxfId="12" dataDxfId="11" headerRowCellStyle="Comma" dataCellStyle="Comma">
  <autoFilter ref="I5:L26" xr:uid="{8FAAE200-1124-4082-8C5F-BD744C046294}"/>
  <tableColumns count="4">
    <tableColumn id="1" xr3:uid="{1BA17F5E-FFC5-49DC-AC41-375D035B3B86}" name="Location"/>
    <tableColumn id="2" xr3:uid="{1E4A7DF9-A1AE-4067-AD1D-CED58DA473F3}" name="Cases" dataDxfId="10" dataCellStyle="Comma"/>
    <tableColumn id="3" xr3:uid="{2D55E9D4-6758-4148-AB41-61042D5CAB98}" name="Recovered" dataDxfId="9" dataCellStyle="Comma"/>
    <tableColumn id="4" xr3:uid="{1278CFC2-50FA-4C3E-B882-D395F0ABA6FE}" name="Deaths" dataDxfId="8" dataCellStyle="Comma"/>
  </tableColumns>
  <tableStyleInfo name="IF AND_IF OR-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27BC1-487F-4BA8-97B1-270177390F15}" name="Table1" displayName="Table1" ref="C6:G21" totalsRowShown="0" headerRowDxfId="7" tableBorderDxfId="6">
  <autoFilter ref="C6:G21" xr:uid="{D0D27BC1-487F-4BA8-97B1-270177390F15}"/>
  <tableColumns count="5">
    <tableColumn id="1" xr3:uid="{B842965F-8DCE-44FC-9EFC-E5DCDE5AAF37}" name="Customer ID" dataDxfId="5"/>
    <tableColumn id="2" xr3:uid="{47DEE54C-6245-42EF-B625-5EC41BCDC579}" name="Customer Name" dataDxfId="4"/>
    <tableColumn id="3" xr3:uid="{DD8FB38B-4105-4740-A4B0-56C8D4A60426}" name="Email" dataDxfId="3"/>
    <tableColumn id="4" xr3:uid="{4CC56224-92B0-4ABC-98D4-BA5D99876781}" name="Type" dataDxfId="2"/>
    <tableColumn id="5" xr3:uid="{4E2EC294-A78B-4745-A7F3-C03D27AE1F9B}" name="Premi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6594A"/>
      </a:accent1>
      <a:accent2>
        <a:srgbClr val="A1A692"/>
      </a:accent2>
      <a:accent3>
        <a:srgbClr val="A5A5A5"/>
      </a:accent3>
      <a:accent4>
        <a:srgbClr val="A1A692"/>
      </a:accent4>
      <a:accent5>
        <a:srgbClr val="8C8A87"/>
      </a:accent5>
      <a:accent6>
        <a:srgbClr val="757070"/>
      </a:accent6>
      <a:hlink>
        <a:srgbClr val="7F7F7F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igeria@6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chiomaeke@gmail.com" TargetMode="External"/><Relationship Id="rId7" Type="http://schemas.openxmlformats.org/officeDocument/2006/relationships/hyperlink" Target="mailto:piusleo@gmail.com" TargetMode="External"/><Relationship Id="rId2" Type="http://schemas.openxmlformats.org/officeDocument/2006/relationships/hyperlink" Target="mailto:omotolabadmus@gmail.com" TargetMode="External"/><Relationship Id="rId1" Type="http://schemas.openxmlformats.org/officeDocument/2006/relationships/hyperlink" Target="mailto:alexdaniel@gmail.com" TargetMode="External"/><Relationship Id="rId6" Type="http://schemas.openxmlformats.org/officeDocument/2006/relationships/hyperlink" Target="mailto:lekanlawal@gmail.com" TargetMode="External"/><Relationship Id="rId5" Type="http://schemas.openxmlformats.org/officeDocument/2006/relationships/hyperlink" Target="mailto:biodundayo@gmail.com" TargetMode="External"/><Relationship Id="rId4" Type="http://schemas.openxmlformats.org/officeDocument/2006/relationships/hyperlink" Target="mailto:eseehiz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Kabdulhakeem@1Love.com" TargetMode="External"/><Relationship Id="rId13" Type="http://schemas.openxmlformats.org/officeDocument/2006/relationships/hyperlink" Target="mailto:Roridupa@1Love.com" TargetMode="External"/><Relationship Id="rId18" Type="http://schemas.openxmlformats.org/officeDocument/2006/relationships/hyperlink" Target="mailto:Latiku@1Love.com" TargetMode="External"/><Relationship Id="rId3" Type="http://schemas.openxmlformats.org/officeDocument/2006/relationships/hyperlink" Target="mailto:Snaomi@1Love.com" TargetMode="External"/><Relationship Id="rId21" Type="http://schemas.openxmlformats.org/officeDocument/2006/relationships/hyperlink" Target="mailto:Godumosu@1Love.com" TargetMode="External"/><Relationship Id="rId7" Type="http://schemas.openxmlformats.org/officeDocument/2006/relationships/hyperlink" Target="mailto:Mokpeki@1Love.com" TargetMode="External"/><Relationship Id="rId12" Type="http://schemas.openxmlformats.org/officeDocument/2006/relationships/hyperlink" Target="mailto:Mrasheed@1Love.com" TargetMode="External"/><Relationship Id="rId17" Type="http://schemas.openxmlformats.org/officeDocument/2006/relationships/hyperlink" Target="mailto:Godumosu@1Love.com" TargetMode="External"/><Relationship Id="rId2" Type="http://schemas.openxmlformats.org/officeDocument/2006/relationships/hyperlink" Target="mailto:Jayodele@1Love.com" TargetMode="External"/><Relationship Id="rId16" Type="http://schemas.openxmlformats.org/officeDocument/2006/relationships/hyperlink" Target="mailto:Kmarina@1Love.com" TargetMode="External"/><Relationship Id="rId20" Type="http://schemas.openxmlformats.org/officeDocument/2006/relationships/hyperlink" Target="mailto:Jayodele@1Love.com" TargetMode="External"/><Relationship Id="rId1" Type="http://schemas.openxmlformats.org/officeDocument/2006/relationships/hyperlink" Target="mailto:Eogunsowobo@1Love.com" TargetMode="External"/><Relationship Id="rId6" Type="http://schemas.openxmlformats.org/officeDocument/2006/relationships/hyperlink" Target="mailto:Godumosu@1Love.com" TargetMode="External"/><Relationship Id="rId11" Type="http://schemas.openxmlformats.org/officeDocument/2006/relationships/hyperlink" Target="mailto:Ohadly@1Love.com" TargetMode="External"/><Relationship Id="rId24" Type="http://schemas.openxmlformats.org/officeDocument/2006/relationships/table" Target="../tables/table2.xml"/><Relationship Id="rId5" Type="http://schemas.openxmlformats.org/officeDocument/2006/relationships/hyperlink" Target="mailto:Cbadru@1Love.com" TargetMode="External"/><Relationship Id="rId15" Type="http://schemas.openxmlformats.org/officeDocument/2006/relationships/hyperlink" Target="mailto:Jayodele@1Love.com" TargetMode="External"/><Relationship Id="rId23" Type="http://schemas.openxmlformats.org/officeDocument/2006/relationships/hyperlink" Target="mailto:Eogunsowobo@1Love.com" TargetMode="External"/><Relationship Id="rId10" Type="http://schemas.openxmlformats.org/officeDocument/2006/relationships/hyperlink" Target="mailto:Latiku@1Love.com" TargetMode="External"/><Relationship Id="rId19" Type="http://schemas.openxmlformats.org/officeDocument/2006/relationships/hyperlink" Target="mailto:Eogunsowobo@1Love.com" TargetMode="External"/><Relationship Id="rId4" Type="http://schemas.openxmlformats.org/officeDocument/2006/relationships/hyperlink" Target="mailto:Jalaka@1Love.com" TargetMode="External"/><Relationship Id="rId9" Type="http://schemas.openxmlformats.org/officeDocument/2006/relationships/hyperlink" Target="mailto:Jbadra@1Love.com" TargetMode="External"/><Relationship Id="rId14" Type="http://schemas.openxmlformats.org/officeDocument/2006/relationships/hyperlink" Target="mailto:Moni@1Love.com" TargetMode="External"/><Relationship Id="rId22" Type="http://schemas.openxmlformats.org/officeDocument/2006/relationships/hyperlink" Target="mailto:Latiku@1Love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alaka@1Love.com" TargetMode="External"/><Relationship Id="rId13" Type="http://schemas.openxmlformats.org/officeDocument/2006/relationships/hyperlink" Target="mailto:Jbadra@1Love.com" TargetMode="External"/><Relationship Id="rId18" Type="http://schemas.openxmlformats.org/officeDocument/2006/relationships/hyperlink" Target="mailto:Moni@1Love.com" TargetMode="External"/><Relationship Id="rId3" Type="http://schemas.openxmlformats.org/officeDocument/2006/relationships/hyperlink" Target="mailto:Latiku@1Love.com" TargetMode="External"/><Relationship Id="rId21" Type="http://schemas.openxmlformats.org/officeDocument/2006/relationships/hyperlink" Target="mailto:Godumosu@1Love.com" TargetMode="External"/><Relationship Id="rId7" Type="http://schemas.openxmlformats.org/officeDocument/2006/relationships/hyperlink" Target="mailto:Snaomi@1Love.com" TargetMode="External"/><Relationship Id="rId12" Type="http://schemas.openxmlformats.org/officeDocument/2006/relationships/hyperlink" Target="mailto:Kabdulhakeem@1Love.com" TargetMode="External"/><Relationship Id="rId17" Type="http://schemas.openxmlformats.org/officeDocument/2006/relationships/hyperlink" Target="mailto:Roridupa@1Love.com" TargetMode="External"/><Relationship Id="rId2" Type="http://schemas.openxmlformats.org/officeDocument/2006/relationships/hyperlink" Target="mailto:Godumosu@1Love.com" TargetMode="External"/><Relationship Id="rId16" Type="http://schemas.openxmlformats.org/officeDocument/2006/relationships/hyperlink" Target="mailto:Mrasheed@1Love.com" TargetMode="External"/><Relationship Id="rId20" Type="http://schemas.openxmlformats.org/officeDocument/2006/relationships/hyperlink" Target="mailto:Jayodele@1Love.com" TargetMode="External"/><Relationship Id="rId1" Type="http://schemas.openxmlformats.org/officeDocument/2006/relationships/hyperlink" Target="mailto:Jayodele@1Love.com" TargetMode="External"/><Relationship Id="rId6" Type="http://schemas.openxmlformats.org/officeDocument/2006/relationships/hyperlink" Target="mailto:Jayodele@1Love.com" TargetMode="External"/><Relationship Id="rId11" Type="http://schemas.openxmlformats.org/officeDocument/2006/relationships/hyperlink" Target="mailto:Mokpeki@1Love.com" TargetMode="External"/><Relationship Id="rId5" Type="http://schemas.openxmlformats.org/officeDocument/2006/relationships/hyperlink" Target="mailto:Eogunsowobo@1Love.com" TargetMode="External"/><Relationship Id="rId15" Type="http://schemas.openxmlformats.org/officeDocument/2006/relationships/hyperlink" Target="mailto:Ohadly@1Love.com" TargetMode="External"/><Relationship Id="rId23" Type="http://schemas.openxmlformats.org/officeDocument/2006/relationships/hyperlink" Target="mailto:Eogunsowobo@1Love.com" TargetMode="External"/><Relationship Id="rId10" Type="http://schemas.openxmlformats.org/officeDocument/2006/relationships/hyperlink" Target="mailto:Godumosu@1Love.com" TargetMode="External"/><Relationship Id="rId19" Type="http://schemas.openxmlformats.org/officeDocument/2006/relationships/hyperlink" Target="mailto:Kmarina@1Love.com" TargetMode="External"/><Relationship Id="rId4" Type="http://schemas.openxmlformats.org/officeDocument/2006/relationships/hyperlink" Target="mailto:Eogunsowobo@1Love.com" TargetMode="External"/><Relationship Id="rId9" Type="http://schemas.openxmlformats.org/officeDocument/2006/relationships/hyperlink" Target="mailto:Cbadru@1Love.com" TargetMode="External"/><Relationship Id="rId14" Type="http://schemas.openxmlformats.org/officeDocument/2006/relationships/hyperlink" Target="mailto:Latiku@1Love.com" TargetMode="External"/><Relationship Id="rId22" Type="http://schemas.openxmlformats.org/officeDocument/2006/relationships/hyperlink" Target="mailto:Latiku@1Lo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E0C4-CA6F-4BE2-982F-35C77A749BED}">
  <dimension ref="N4:O8"/>
  <sheetViews>
    <sheetView topLeftCell="D1" zoomScaleNormal="100" workbookViewId="0">
      <selection activeCell="G5" sqref="G5"/>
    </sheetView>
  </sheetViews>
  <sheetFormatPr defaultRowHeight="14.5" x14ac:dyDescent="0.35"/>
  <cols>
    <col min="1" max="1" width="9.7265625" bestFit="1" customWidth="1"/>
    <col min="2" max="2" width="9.453125" bestFit="1" customWidth="1"/>
    <col min="14" max="14" width="24.453125" customWidth="1"/>
    <col min="15" max="15" width="24.81640625" customWidth="1"/>
    <col min="18" max="18" width="17.1796875" customWidth="1"/>
  </cols>
  <sheetData>
    <row r="4" spans="14:15" x14ac:dyDescent="0.35">
      <c r="N4" s="22"/>
    </row>
    <row r="5" spans="14:15" x14ac:dyDescent="0.35">
      <c r="N5" s="22"/>
    </row>
    <row r="8" spans="14:15" x14ac:dyDescent="0.35">
      <c r="O8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showGridLines="0" zoomScale="110" zoomScaleNormal="110" workbookViewId="0">
      <selection activeCell="G5" sqref="G5"/>
    </sheetView>
  </sheetViews>
  <sheetFormatPr defaultColWidth="9.1796875" defaultRowHeight="13" x14ac:dyDescent="0.3"/>
  <cols>
    <col min="1" max="2" width="9.1796875" style="1"/>
    <col min="3" max="3" width="13.54296875" style="1" bestFit="1" customWidth="1"/>
    <col min="4" max="4" width="12.453125" style="1" customWidth="1"/>
    <col min="5" max="7" width="13.54296875" style="1" bestFit="1" customWidth="1"/>
    <col min="8" max="8" width="13.54296875" style="2" bestFit="1" customWidth="1"/>
    <col min="9" max="9" width="13.54296875" style="1" bestFit="1" customWidth="1"/>
    <col min="10" max="10" width="10.1796875" style="1" bestFit="1" customWidth="1"/>
    <col min="11" max="15" width="9.1796875" style="1"/>
    <col min="16" max="16" width="19.54296875" style="1" customWidth="1"/>
    <col min="17" max="17" width="15.1796875" style="1" customWidth="1"/>
    <col min="18" max="16384" width="9.1796875" style="1"/>
  </cols>
  <sheetData>
    <row r="1" spans="1:9" ht="17.5" x14ac:dyDescent="0.35">
      <c r="A1" s="53" t="s">
        <v>0</v>
      </c>
      <c r="B1" s="53"/>
      <c r="C1" s="53"/>
    </row>
    <row r="2" spans="1:9" ht="17.5" x14ac:dyDescent="0.35">
      <c r="A2" s="53" t="s">
        <v>1</v>
      </c>
      <c r="B2" s="53"/>
      <c r="C2" s="53"/>
    </row>
    <row r="3" spans="1:9" x14ac:dyDescent="0.3">
      <c r="I3" s="1" t="s">
        <v>2</v>
      </c>
    </row>
    <row r="6" spans="1:9" ht="14.5" x14ac:dyDescent="0.35">
      <c r="C6" s="3" t="s">
        <v>3</v>
      </c>
    </row>
    <row r="7" spans="1:9" x14ac:dyDescent="0.3">
      <c r="D7" s="152" t="s">
        <v>4</v>
      </c>
      <c r="E7" s="152"/>
      <c r="F7" s="152"/>
      <c r="G7" s="152"/>
    </row>
    <row r="8" spans="1:9" x14ac:dyDescent="0.3">
      <c r="D8" s="4"/>
      <c r="E8" s="5">
        <v>5</v>
      </c>
    </row>
    <row r="9" spans="1:9" x14ac:dyDescent="0.3">
      <c r="D9" s="6">
        <v>2</v>
      </c>
      <c r="E9" s="7">
        <f>E8*D9</f>
        <v>10</v>
      </c>
      <c r="G9" s="8"/>
      <c r="H9" s="9"/>
    </row>
    <row r="10" spans="1:9" x14ac:dyDescent="0.3">
      <c r="D10" s="6">
        <v>4</v>
      </c>
      <c r="E10" s="7">
        <f>E8*D10</f>
        <v>20</v>
      </c>
      <c r="G10" s="8"/>
      <c r="H10" s="9"/>
    </row>
    <row r="11" spans="1:9" x14ac:dyDescent="0.3">
      <c r="D11" s="6">
        <v>6</v>
      </c>
      <c r="E11" s="7">
        <f>E8*D11</f>
        <v>30</v>
      </c>
      <c r="G11" s="8"/>
      <c r="H11" s="9"/>
    </row>
    <row r="12" spans="1:9" x14ac:dyDescent="0.3">
      <c r="D12" s="6">
        <v>8</v>
      </c>
      <c r="E12" s="7">
        <f>E8*D12</f>
        <v>40</v>
      </c>
      <c r="G12" s="8"/>
      <c r="H12" s="9"/>
    </row>
    <row r="15" spans="1:9" x14ac:dyDescent="0.3">
      <c r="D15" s="152" t="s">
        <v>5</v>
      </c>
      <c r="E15" s="152"/>
      <c r="F15" s="152"/>
      <c r="G15" s="152"/>
    </row>
    <row r="16" spans="1:9" x14ac:dyDescent="0.3">
      <c r="D16" s="4"/>
      <c r="E16" s="5">
        <v>5</v>
      </c>
    </row>
    <row r="17" spans="3:8" x14ac:dyDescent="0.3">
      <c r="D17" s="6">
        <v>2</v>
      </c>
      <c r="E17" s="7">
        <f>E16*D17</f>
        <v>10</v>
      </c>
      <c r="G17" s="8"/>
      <c r="H17" s="140"/>
    </row>
    <row r="18" spans="3:8" x14ac:dyDescent="0.3">
      <c r="D18" s="6">
        <v>4</v>
      </c>
      <c r="E18" s="7">
        <f>E16*D18</f>
        <v>20</v>
      </c>
      <c r="G18" s="8"/>
      <c r="H18" s="140"/>
    </row>
    <row r="19" spans="3:8" x14ac:dyDescent="0.3">
      <c r="D19" s="6">
        <v>6</v>
      </c>
      <c r="E19" s="7">
        <f>E16*D19</f>
        <v>30</v>
      </c>
      <c r="G19" s="8"/>
      <c r="H19" s="140"/>
    </row>
    <row r="20" spans="3:8" x14ac:dyDescent="0.3">
      <c r="D20" s="6">
        <v>8</v>
      </c>
      <c r="E20" s="7">
        <f>E16*D20</f>
        <v>40</v>
      </c>
      <c r="G20" s="8"/>
      <c r="H20" s="140"/>
    </row>
    <row r="23" spans="3:8" x14ac:dyDescent="0.3">
      <c r="D23" s="152" t="s">
        <v>6</v>
      </c>
      <c r="E23" s="152"/>
      <c r="F23" s="152"/>
      <c r="G23" s="152"/>
    </row>
    <row r="24" spans="3:8" x14ac:dyDescent="0.3">
      <c r="D24" s="4"/>
      <c r="E24" s="5">
        <v>5</v>
      </c>
    </row>
    <row r="25" spans="3:8" x14ac:dyDescent="0.3">
      <c r="D25" s="6">
        <v>2</v>
      </c>
      <c r="E25" s="7">
        <f>E24*D25</f>
        <v>10</v>
      </c>
      <c r="G25" s="8">
        <v>2</v>
      </c>
      <c r="H25" s="55"/>
    </row>
    <row r="26" spans="3:8" x14ac:dyDescent="0.3">
      <c r="D26" s="6">
        <v>4</v>
      </c>
      <c r="E26" s="7">
        <f>E24*D26</f>
        <v>20</v>
      </c>
      <c r="G26" s="8">
        <v>4</v>
      </c>
      <c r="H26" s="55"/>
    </row>
    <row r="27" spans="3:8" x14ac:dyDescent="0.3">
      <c r="D27" s="6">
        <v>6</v>
      </c>
      <c r="E27" s="7">
        <f>E24*D27</f>
        <v>30</v>
      </c>
      <c r="G27" s="8">
        <v>6</v>
      </c>
      <c r="H27" s="9"/>
    </row>
    <row r="28" spans="3:8" x14ac:dyDescent="0.3">
      <c r="D28" s="6">
        <v>8</v>
      </c>
      <c r="E28" s="7">
        <f>E24*D28</f>
        <v>40</v>
      </c>
      <c r="G28" s="8">
        <v>8</v>
      </c>
      <c r="H28" s="9"/>
    </row>
    <row r="31" spans="3:8" ht="14.5" x14ac:dyDescent="0.35">
      <c r="C31" s="3" t="s">
        <v>7</v>
      </c>
    </row>
    <row r="33" spans="1:17" x14ac:dyDescent="0.3">
      <c r="D33" s="10"/>
      <c r="E33" s="10"/>
      <c r="F33" s="10" t="s">
        <v>8</v>
      </c>
      <c r="G33" s="10" t="s">
        <v>9</v>
      </c>
      <c r="H33" s="10" t="s">
        <v>10</v>
      </c>
      <c r="I33" s="10" t="s">
        <v>11</v>
      </c>
      <c r="J33" s="10" t="s">
        <v>12</v>
      </c>
    </row>
    <row r="34" spans="1:17" x14ac:dyDescent="0.3">
      <c r="D34" s="151" t="s">
        <v>13</v>
      </c>
      <c r="E34" s="151"/>
      <c r="F34" s="125">
        <v>49.95</v>
      </c>
      <c r="G34" s="125">
        <v>9.99</v>
      </c>
      <c r="H34" s="125">
        <v>15.5</v>
      </c>
      <c r="I34" s="125">
        <v>60.99</v>
      </c>
      <c r="J34" s="125">
        <v>32.25</v>
      </c>
    </row>
    <row r="35" spans="1:17" x14ac:dyDescent="0.3">
      <c r="D35" s="151" t="s">
        <v>14</v>
      </c>
      <c r="E35" s="151"/>
      <c r="F35" s="126">
        <v>10</v>
      </c>
      <c r="G35" s="126">
        <v>42</v>
      </c>
      <c r="H35" s="126">
        <v>32</v>
      </c>
      <c r="I35" s="126">
        <v>6</v>
      </c>
      <c r="J35" s="126">
        <v>50</v>
      </c>
    </row>
    <row r="36" spans="1:17" x14ac:dyDescent="0.3">
      <c r="D36" s="151" t="s">
        <v>15</v>
      </c>
      <c r="E36" s="151"/>
      <c r="F36" s="11">
        <f>F34*F35</f>
        <v>499.5</v>
      </c>
      <c r="G36" s="11">
        <f>G34*G35</f>
        <v>419.58</v>
      </c>
      <c r="H36" s="11">
        <f t="shared" ref="H36:J36" si="0">H34*H35</f>
        <v>496</v>
      </c>
      <c r="I36" s="11">
        <f t="shared" si="0"/>
        <v>365.94</v>
      </c>
      <c r="J36" s="11">
        <f t="shared" si="0"/>
        <v>1612.5</v>
      </c>
    </row>
    <row r="38" spans="1:17" x14ac:dyDescent="0.3">
      <c r="D38" s="153" t="s">
        <v>16</v>
      </c>
      <c r="E38" s="153"/>
      <c r="F38" s="153"/>
      <c r="G38" s="153"/>
      <c r="H38" s="153"/>
      <c r="I38" s="153"/>
      <c r="J38" s="153"/>
      <c r="K38" s="153"/>
      <c r="L38" s="153"/>
      <c r="M38" s="153"/>
      <c r="N38" s="4"/>
      <c r="O38" s="4"/>
      <c r="P38" s="4"/>
      <c r="Q38" s="4"/>
    </row>
    <row r="40" spans="1:17" x14ac:dyDescent="0.3">
      <c r="D40" s="154" t="s">
        <v>15</v>
      </c>
      <c r="E40" s="154"/>
      <c r="F40" s="12"/>
      <c r="G40" s="12"/>
      <c r="H40" s="12"/>
      <c r="I40" s="12"/>
      <c r="J40" s="12"/>
    </row>
    <row r="42" spans="1:17" x14ac:dyDescent="0.3">
      <c r="D42" s="152" t="s">
        <v>17</v>
      </c>
      <c r="E42" s="152"/>
      <c r="F42" s="152"/>
      <c r="G42" s="152"/>
      <c r="H42" s="152"/>
      <c r="I42" s="152"/>
      <c r="J42" s="152"/>
      <c r="K42" s="152"/>
      <c r="L42" s="152"/>
      <c r="M42" s="152"/>
    </row>
    <row r="44" spans="1:17" x14ac:dyDescent="0.3">
      <c r="J44" s="14"/>
    </row>
    <row r="45" spans="1:17" ht="14.5" x14ac:dyDescent="0.35">
      <c r="C45" s="3" t="s">
        <v>18</v>
      </c>
      <c r="J45" s="152"/>
      <c r="K45" s="152"/>
    </row>
    <row r="46" spans="1:17" x14ac:dyDescent="0.3">
      <c r="J46" s="152"/>
      <c r="K46" s="152"/>
    </row>
    <row r="47" spans="1:17" x14ac:dyDescent="0.3">
      <c r="C47" s="152" t="s">
        <v>19</v>
      </c>
      <c r="D47" s="152"/>
      <c r="E47" s="152"/>
      <c r="F47" s="152"/>
      <c r="G47" s="152"/>
      <c r="H47" s="152"/>
      <c r="J47" s="152"/>
      <c r="K47" s="152"/>
    </row>
    <row r="48" spans="1:17" ht="14.5" x14ac:dyDescent="0.35">
      <c r="A48" s="3"/>
    </row>
    <row r="49" spans="3:8" x14ac:dyDescent="0.3">
      <c r="D49" s="1" t="s">
        <v>20</v>
      </c>
      <c r="E49" s="124"/>
    </row>
    <row r="50" spans="3:8" x14ac:dyDescent="0.3">
      <c r="D50" s="1" t="s">
        <v>21</v>
      </c>
      <c r="E50" s="124"/>
    </row>
    <row r="51" spans="3:8" x14ac:dyDescent="0.3">
      <c r="D51" s="1" t="s">
        <v>22</v>
      </c>
      <c r="E51" s="124"/>
    </row>
    <row r="52" spans="3:8" x14ac:dyDescent="0.3">
      <c r="D52" s="1" t="s">
        <v>23</v>
      </c>
      <c r="E52" s="124"/>
    </row>
    <row r="53" spans="3:8" x14ac:dyDescent="0.3">
      <c r="D53" s="1" t="s">
        <v>24</v>
      </c>
      <c r="E53" s="124"/>
    </row>
    <row r="55" spans="3:8" x14ac:dyDescent="0.3">
      <c r="C55" s="10" t="s">
        <v>25</v>
      </c>
      <c r="H55" s="1"/>
    </row>
    <row r="56" spans="3:8" x14ac:dyDescent="0.3">
      <c r="C56" s="10" t="s">
        <v>26</v>
      </c>
      <c r="D56" s="13">
        <v>150000</v>
      </c>
      <c r="E56" s="13">
        <v>120000</v>
      </c>
      <c r="F56" s="13">
        <v>125000</v>
      </c>
      <c r="G56" s="13">
        <v>100000</v>
      </c>
      <c r="H56" s="13">
        <v>90000</v>
      </c>
    </row>
  </sheetData>
  <mergeCells count="13">
    <mergeCell ref="C47:H47"/>
    <mergeCell ref="D38:M38"/>
    <mergeCell ref="D40:E40"/>
    <mergeCell ref="D42:M42"/>
    <mergeCell ref="J45:K45"/>
    <mergeCell ref="J46:K46"/>
    <mergeCell ref="J47:K47"/>
    <mergeCell ref="D36:E36"/>
    <mergeCell ref="D7:G7"/>
    <mergeCell ref="D15:G15"/>
    <mergeCell ref="D23:G23"/>
    <mergeCell ref="D34:E34"/>
    <mergeCell ref="D35:E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25"/>
  <sheetViews>
    <sheetView showGridLines="0" zoomScale="90" zoomScaleNormal="90" workbookViewId="0">
      <selection activeCell="I10" sqref="I10"/>
    </sheetView>
  </sheetViews>
  <sheetFormatPr defaultRowHeight="14.5" x14ac:dyDescent="0.35"/>
  <cols>
    <col min="1" max="1" width="22.453125" customWidth="1"/>
    <col min="2" max="2" width="13.81640625" customWidth="1"/>
    <col min="3" max="3" width="13.54296875" customWidth="1"/>
    <col min="4" max="4" width="13" customWidth="1"/>
    <col min="5" max="5" width="11.54296875" customWidth="1"/>
    <col min="10" max="10" width="6.54296875" customWidth="1"/>
    <col min="11" max="11" width="14.54296875" customWidth="1"/>
    <col min="12" max="12" width="21.81640625" customWidth="1"/>
    <col min="13" max="13" width="19.1796875" customWidth="1"/>
  </cols>
  <sheetData>
    <row r="3" spans="2:13" ht="23.5" x14ac:dyDescent="0.55000000000000004">
      <c r="B3" s="52" t="s">
        <v>27</v>
      </c>
      <c r="C3" s="52"/>
      <c r="D3" s="52"/>
      <c r="E3" s="52"/>
      <c r="I3" s="54"/>
      <c r="J3" s="54"/>
      <c r="K3" s="155"/>
      <c r="L3" s="155"/>
      <c r="M3" s="155"/>
    </row>
    <row r="4" spans="2:13" ht="18.5" x14ac:dyDescent="0.45">
      <c r="B4" t="s">
        <v>28</v>
      </c>
      <c r="C4" s="51" t="s">
        <v>29</v>
      </c>
      <c r="D4" s="51" t="s">
        <v>30</v>
      </c>
      <c r="E4" s="51" t="s">
        <v>31</v>
      </c>
      <c r="M4" s="122"/>
    </row>
    <row r="5" spans="2:13" x14ac:dyDescent="0.35">
      <c r="B5" t="s">
        <v>32</v>
      </c>
      <c r="C5" s="51">
        <v>22562</v>
      </c>
      <c r="D5" s="51">
        <v>21119</v>
      </c>
      <c r="E5" s="51">
        <v>220</v>
      </c>
      <c r="M5" s="123"/>
    </row>
    <row r="6" spans="2:13" x14ac:dyDescent="0.35">
      <c r="B6" t="s">
        <v>33</v>
      </c>
      <c r="C6" s="51">
        <v>6385</v>
      </c>
      <c r="D6" s="51">
        <v>5934</v>
      </c>
      <c r="E6" s="51">
        <v>82</v>
      </c>
      <c r="M6" s="123"/>
    </row>
    <row r="7" spans="2:13" x14ac:dyDescent="0.35">
      <c r="B7" t="s">
        <v>34</v>
      </c>
      <c r="C7" s="51">
        <v>3724</v>
      </c>
      <c r="D7" s="51">
        <v>3639</v>
      </c>
      <c r="E7" s="51">
        <v>33</v>
      </c>
      <c r="M7" s="123"/>
    </row>
    <row r="8" spans="2:13" x14ac:dyDescent="0.35">
      <c r="B8" t="s">
        <v>35</v>
      </c>
      <c r="C8" s="51">
        <v>3693</v>
      </c>
      <c r="D8" s="51">
        <v>3242</v>
      </c>
      <c r="E8" s="51">
        <v>45</v>
      </c>
      <c r="M8" s="123"/>
    </row>
    <row r="9" spans="2:13" x14ac:dyDescent="0.35">
      <c r="B9" t="s">
        <v>36</v>
      </c>
      <c r="C9" s="51">
        <v>2916</v>
      </c>
      <c r="D9" s="51">
        <v>2758</v>
      </c>
      <c r="E9" s="51">
        <v>59</v>
      </c>
      <c r="M9" s="123"/>
    </row>
    <row r="10" spans="2:13" x14ac:dyDescent="0.35">
      <c r="B10" t="s">
        <v>37</v>
      </c>
      <c r="C10" s="51">
        <v>2778</v>
      </c>
      <c r="D10" s="51">
        <v>2661</v>
      </c>
      <c r="E10" s="51">
        <v>45</v>
      </c>
      <c r="M10" s="123"/>
    </row>
    <row r="11" spans="2:13" x14ac:dyDescent="0.35">
      <c r="B11" t="s">
        <v>38</v>
      </c>
      <c r="C11" s="51">
        <v>2690</v>
      </c>
      <c r="D11" s="51">
        <v>2559</v>
      </c>
      <c r="E11" s="51">
        <v>112</v>
      </c>
      <c r="M11" s="123"/>
    </row>
    <row r="12" spans="2:13" x14ac:dyDescent="0.35">
      <c r="B12" t="s">
        <v>39</v>
      </c>
      <c r="C12" s="51">
        <v>2103</v>
      </c>
      <c r="D12" s="51">
        <v>1994</v>
      </c>
      <c r="E12" s="51">
        <v>31</v>
      </c>
      <c r="M12" s="123"/>
    </row>
    <row r="13" spans="2:13" x14ac:dyDescent="0.35">
      <c r="B13" t="s">
        <v>40</v>
      </c>
      <c r="C13" s="51">
        <v>1823</v>
      </c>
      <c r="D13" s="51">
        <v>1737</v>
      </c>
      <c r="E13" s="51">
        <v>49</v>
      </c>
      <c r="M13" s="123"/>
    </row>
    <row r="14" spans="2:13" x14ac:dyDescent="0.35">
      <c r="B14" t="s">
        <v>41</v>
      </c>
      <c r="C14" s="51">
        <v>1768</v>
      </c>
      <c r="D14" s="51">
        <v>1690</v>
      </c>
      <c r="E14" s="51">
        <v>54</v>
      </c>
      <c r="M14" s="123"/>
    </row>
    <row r="15" spans="2:13" x14ac:dyDescent="0.35">
      <c r="B15" t="s">
        <v>42</v>
      </c>
      <c r="C15" s="51">
        <v>1722</v>
      </c>
      <c r="D15" s="51">
        <v>1585</v>
      </c>
      <c r="E15" s="51">
        <v>39</v>
      </c>
      <c r="M15" s="123"/>
    </row>
    <row r="16" spans="2:13" x14ac:dyDescent="0.35">
      <c r="B16" t="s">
        <v>43</v>
      </c>
      <c r="C16" s="51">
        <v>1332</v>
      </c>
      <c r="D16" s="51">
        <v>1290</v>
      </c>
      <c r="E16" s="51">
        <v>21</v>
      </c>
      <c r="M16" s="123"/>
    </row>
    <row r="17" spans="2:13" x14ac:dyDescent="0.35">
      <c r="B17" t="s">
        <v>44</v>
      </c>
      <c r="C17" s="51">
        <v>1088</v>
      </c>
      <c r="D17" s="51">
        <v>1028</v>
      </c>
      <c r="E17" s="51">
        <v>27</v>
      </c>
      <c r="M17" s="123"/>
    </row>
    <row r="18" spans="2:13" x14ac:dyDescent="0.35">
      <c r="B18" t="s">
        <v>45</v>
      </c>
      <c r="C18" s="51">
        <v>1055</v>
      </c>
      <c r="D18" s="51">
        <v>1019</v>
      </c>
      <c r="E18" s="51">
        <v>30</v>
      </c>
      <c r="M18" s="123"/>
    </row>
    <row r="19" spans="2:13" x14ac:dyDescent="0.35">
      <c r="B19" t="s">
        <v>46</v>
      </c>
      <c r="C19" s="51">
        <v>965</v>
      </c>
      <c r="D19" s="51">
        <v>929</v>
      </c>
      <c r="E19" s="51">
        <v>24</v>
      </c>
      <c r="M19" s="123"/>
    </row>
    <row r="20" spans="2:13" x14ac:dyDescent="0.35">
      <c r="B20" t="s">
        <v>47</v>
      </c>
      <c r="C20" s="51">
        <v>942</v>
      </c>
      <c r="D20" s="51">
        <v>906</v>
      </c>
      <c r="E20" s="51">
        <v>20</v>
      </c>
      <c r="M20" s="123"/>
    </row>
    <row r="21" spans="2:13" x14ac:dyDescent="0.35">
      <c r="B21" t="s">
        <v>48</v>
      </c>
      <c r="C21" s="51">
        <v>938</v>
      </c>
      <c r="D21" s="51">
        <v>857</v>
      </c>
      <c r="E21" s="51">
        <v>25</v>
      </c>
      <c r="M21" s="123"/>
    </row>
    <row r="22" spans="2:13" x14ac:dyDescent="0.35">
      <c r="B22" t="s">
        <v>49</v>
      </c>
      <c r="C22" s="51">
        <v>926</v>
      </c>
      <c r="D22" s="51">
        <v>908</v>
      </c>
      <c r="E22" s="51">
        <v>9</v>
      </c>
      <c r="M22" s="123"/>
    </row>
    <row r="23" spans="2:13" x14ac:dyDescent="0.35">
      <c r="B23" t="s">
        <v>50</v>
      </c>
      <c r="C23" s="51">
        <v>750</v>
      </c>
      <c r="D23" s="51">
        <v>720</v>
      </c>
      <c r="E23" s="51">
        <v>14</v>
      </c>
      <c r="M23" s="123"/>
    </row>
    <row r="24" spans="2:13" x14ac:dyDescent="0.35">
      <c r="B24" t="s">
        <v>51</v>
      </c>
      <c r="C24" s="51">
        <v>745</v>
      </c>
      <c r="D24" s="51">
        <v>705</v>
      </c>
      <c r="E24" s="51">
        <v>36</v>
      </c>
      <c r="M24" s="123"/>
    </row>
    <row r="25" spans="2:13" x14ac:dyDescent="0.35">
      <c r="B25" t="s">
        <v>52</v>
      </c>
      <c r="C25" s="51">
        <v>648</v>
      </c>
      <c r="D25" s="51">
        <v>613</v>
      </c>
      <c r="E25" s="51">
        <v>12</v>
      </c>
      <c r="M25" s="123"/>
    </row>
  </sheetData>
  <mergeCells count="1">
    <mergeCell ref="K3:M3"/>
  </mergeCells>
  <conditionalFormatting sqref="M5:M2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{59DB46E8-7948-408B-BAB4-2FAFE941D827}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DB46E8-7948-408B-BAB4-2FAFE941D8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M5:M25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DC5A-2261-4AC4-A493-7366A31952B1}">
  <dimension ref="B2:S126"/>
  <sheetViews>
    <sheetView topLeftCell="G8" zoomScale="94" zoomScaleNormal="94" workbookViewId="0">
      <selection activeCell="Q8" sqref="Q8:Q114"/>
    </sheetView>
  </sheetViews>
  <sheetFormatPr defaultRowHeight="14.5" x14ac:dyDescent="0.35"/>
  <cols>
    <col min="2" max="2" width="17.1796875" customWidth="1"/>
    <col min="3" max="3" width="11.81640625" customWidth="1"/>
    <col min="9" max="9" width="14.1796875" bestFit="1" customWidth="1"/>
    <col min="10" max="10" width="17.54296875" customWidth="1"/>
    <col min="11" max="11" width="12" customWidth="1"/>
    <col min="13" max="13" width="27" customWidth="1"/>
    <col min="14" max="14" width="11.54296875" customWidth="1"/>
    <col min="15" max="15" width="10.54296875" bestFit="1" customWidth="1"/>
    <col min="16" max="16" width="11.54296875" customWidth="1"/>
  </cols>
  <sheetData>
    <row r="2" spans="2:19" x14ac:dyDescent="0.35">
      <c r="K2" s="72"/>
    </row>
    <row r="3" spans="2:19" x14ac:dyDescent="0.35">
      <c r="B3" s="26" t="s">
        <v>53</v>
      </c>
      <c r="C3" s="26" t="s">
        <v>54</v>
      </c>
      <c r="D3" s="26" t="s">
        <v>55</v>
      </c>
    </row>
    <row r="4" spans="2:19" x14ac:dyDescent="0.35">
      <c r="B4" s="56">
        <v>43924</v>
      </c>
      <c r="C4" s="26" t="s">
        <v>56</v>
      </c>
      <c r="D4" s="57">
        <v>20000</v>
      </c>
    </row>
    <row r="5" spans="2:19" ht="18.5" x14ac:dyDescent="0.45">
      <c r="B5" s="56">
        <v>43925</v>
      </c>
      <c r="C5" s="26" t="s">
        <v>57</v>
      </c>
      <c r="D5" s="58">
        <v>50000</v>
      </c>
      <c r="I5" s="28" t="s">
        <v>58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2:19" x14ac:dyDescent="0.35">
      <c r="B6" s="56">
        <v>43926</v>
      </c>
      <c r="C6" s="26" t="s">
        <v>59</v>
      </c>
      <c r="D6" s="57">
        <v>10000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2:19" ht="26.5" x14ac:dyDescent="0.35">
      <c r="B7" s="56">
        <v>43927</v>
      </c>
      <c r="C7" s="26" t="s">
        <v>60</v>
      </c>
      <c r="D7" s="57">
        <v>29000</v>
      </c>
      <c r="I7" s="30" t="s">
        <v>61</v>
      </c>
      <c r="J7" s="30" t="s">
        <v>62</v>
      </c>
      <c r="K7" s="30" t="s">
        <v>63</v>
      </c>
      <c r="L7" s="30" t="s">
        <v>64</v>
      </c>
      <c r="M7" s="30" t="s">
        <v>65</v>
      </c>
      <c r="N7" s="31" t="s">
        <v>66</v>
      </c>
      <c r="O7" s="31" t="s">
        <v>67</v>
      </c>
      <c r="P7" s="32" t="s">
        <v>68</v>
      </c>
      <c r="Q7" s="33" t="s">
        <v>69</v>
      </c>
      <c r="R7" s="32" t="s">
        <v>70</v>
      </c>
      <c r="S7" s="32" t="s">
        <v>26</v>
      </c>
    </row>
    <row r="8" spans="2:19" x14ac:dyDescent="0.35">
      <c r="B8" s="56">
        <v>43928</v>
      </c>
      <c r="C8" s="26" t="s">
        <v>71</v>
      </c>
      <c r="D8" s="57">
        <v>18000</v>
      </c>
      <c r="I8" s="34">
        <v>23345</v>
      </c>
      <c r="J8" s="34" t="s">
        <v>72</v>
      </c>
      <c r="K8" s="34" t="s">
        <v>73</v>
      </c>
      <c r="L8" s="34" t="s">
        <v>74</v>
      </c>
      <c r="M8" s="35" t="s">
        <v>75</v>
      </c>
      <c r="N8" s="34" t="s">
        <v>76</v>
      </c>
      <c r="O8" s="36">
        <v>41150</v>
      </c>
      <c r="P8" s="37">
        <f t="shared" ref="P8:P71" si="0">VALUE(MONTH(O8))</f>
        <v>8</v>
      </c>
      <c r="Q8" s="38">
        <v>208</v>
      </c>
      <c r="R8" s="39">
        <v>14.5</v>
      </c>
      <c r="S8" s="40">
        <f>R8*Q8</f>
        <v>3016</v>
      </c>
    </row>
    <row r="9" spans="2:19" x14ac:dyDescent="0.35">
      <c r="B9" s="56">
        <v>43929</v>
      </c>
      <c r="C9" s="26" t="s">
        <v>77</v>
      </c>
      <c r="D9" s="57">
        <v>45000</v>
      </c>
      <c r="I9" s="34">
        <v>23278</v>
      </c>
      <c r="J9" s="34" t="s">
        <v>78</v>
      </c>
      <c r="K9" s="34" t="s">
        <v>79</v>
      </c>
      <c r="L9" s="34" t="s">
        <v>74</v>
      </c>
      <c r="M9" s="35" t="s">
        <v>75</v>
      </c>
      <c r="N9" s="34" t="s">
        <v>80</v>
      </c>
      <c r="O9" s="36">
        <v>41145</v>
      </c>
      <c r="P9" s="37">
        <f t="shared" si="0"/>
        <v>8</v>
      </c>
      <c r="Q9" s="38">
        <v>197</v>
      </c>
      <c r="R9" s="39">
        <v>14.5</v>
      </c>
      <c r="S9" s="40">
        <f t="shared" ref="S9:S72" si="1">R9*Q9</f>
        <v>2856.5</v>
      </c>
    </row>
    <row r="10" spans="2:19" x14ac:dyDescent="0.35">
      <c r="B10" s="56">
        <v>43930</v>
      </c>
      <c r="C10" s="26" t="s">
        <v>81</v>
      </c>
      <c r="D10" s="57">
        <v>30000</v>
      </c>
      <c r="I10" s="34">
        <v>23303</v>
      </c>
      <c r="J10" s="34" t="s">
        <v>82</v>
      </c>
      <c r="K10" s="34" t="s">
        <v>83</v>
      </c>
      <c r="L10" s="34" t="s">
        <v>74</v>
      </c>
      <c r="M10" s="35" t="s">
        <v>75</v>
      </c>
      <c r="N10" s="34" t="s">
        <v>84</v>
      </c>
      <c r="O10" s="36">
        <v>41138</v>
      </c>
      <c r="P10" s="37">
        <f t="shared" si="0"/>
        <v>8</v>
      </c>
      <c r="Q10" s="38">
        <v>176</v>
      </c>
      <c r="R10" s="39">
        <v>14.5</v>
      </c>
      <c r="S10" s="40">
        <f t="shared" si="1"/>
        <v>2552</v>
      </c>
    </row>
    <row r="11" spans="2:19" x14ac:dyDescent="0.35">
      <c r="I11" s="41">
        <v>23353</v>
      </c>
      <c r="J11" s="41" t="s">
        <v>85</v>
      </c>
      <c r="K11" s="41" t="s">
        <v>86</v>
      </c>
      <c r="L11" s="41" t="s">
        <v>74</v>
      </c>
      <c r="M11" s="42" t="s">
        <v>75</v>
      </c>
      <c r="N11" s="34" t="s">
        <v>80</v>
      </c>
      <c r="O11" s="36">
        <v>41070</v>
      </c>
      <c r="P11" s="37">
        <f t="shared" si="0"/>
        <v>6</v>
      </c>
      <c r="Q11" s="38">
        <v>168</v>
      </c>
      <c r="R11" s="39">
        <v>14.5</v>
      </c>
      <c r="S11" s="40">
        <f t="shared" si="1"/>
        <v>2436</v>
      </c>
    </row>
    <row r="12" spans="2:19" x14ac:dyDescent="0.35">
      <c r="I12" s="34">
        <v>23289</v>
      </c>
      <c r="J12" s="34" t="s">
        <v>87</v>
      </c>
      <c r="K12" s="34" t="s">
        <v>88</v>
      </c>
      <c r="L12" s="34" t="s">
        <v>74</v>
      </c>
      <c r="M12" s="35" t="s">
        <v>75</v>
      </c>
      <c r="N12" s="34" t="s">
        <v>84</v>
      </c>
      <c r="O12" s="36">
        <v>41123</v>
      </c>
      <c r="P12" s="37">
        <f t="shared" si="0"/>
        <v>8</v>
      </c>
      <c r="Q12" s="38">
        <v>166</v>
      </c>
      <c r="R12" s="39">
        <v>14.5</v>
      </c>
      <c r="S12" s="40">
        <f t="shared" si="1"/>
        <v>2407</v>
      </c>
    </row>
    <row r="13" spans="2:19" x14ac:dyDescent="0.35">
      <c r="D13">
        <f>SUM(Amount)</f>
        <v>440300</v>
      </c>
      <c r="I13" s="34">
        <v>23378</v>
      </c>
      <c r="J13" s="34" t="s">
        <v>89</v>
      </c>
      <c r="K13" s="34" t="s">
        <v>90</v>
      </c>
      <c r="L13" s="34" t="s">
        <v>74</v>
      </c>
      <c r="M13" s="35" t="s">
        <v>75</v>
      </c>
      <c r="N13" s="34" t="s">
        <v>76</v>
      </c>
      <c r="O13" s="36">
        <v>41078</v>
      </c>
      <c r="P13" s="37">
        <f t="shared" si="0"/>
        <v>6</v>
      </c>
      <c r="Q13" s="38">
        <v>157</v>
      </c>
      <c r="R13" s="39">
        <v>14.5</v>
      </c>
      <c r="S13" s="40">
        <f t="shared" si="1"/>
        <v>2276.5</v>
      </c>
    </row>
    <row r="14" spans="2:19" x14ac:dyDescent="0.35">
      <c r="I14" s="34">
        <v>23283</v>
      </c>
      <c r="J14" s="34" t="s">
        <v>91</v>
      </c>
      <c r="K14" s="34" t="s">
        <v>92</v>
      </c>
      <c r="L14" s="34" t="s">
        <v>74</v>
      </c>
      <c r="M14" s="35" t="s">
        <v>75</v>
      </c>
      <c r="N14" s="34" t="s">
        <v>76</v>
      </c>
      <c r="O14" s="36">
        <v>41084</v>
      </c>
      <c r="P14" s="37">
        <f t="shared" si="0"/>
        <v>6</v>
      </c>
      <c r="Q14" s="38">
        <v>142</v>
      </c>
      <c r="R14" s="39">
        <v>14.5</v>
      </c>
      <c r="S14" s="40">
        <f t="shared" si="1"/>
        <v>2059</v>
      </c>
    </row>
    <row r="15" spans="2:19" x14ac:dyDescent="0.35">
      <c r="I15" s="43">
        <v>23324</v>
      </c>
      <c r="J15" s="43" t="s">
        <v>93</v>
      </c>
      <c r="K15" s="43" t="s">
        <v>94</v>
      </c>
      <c r="L15" s="43" t="s">
        <v>95</v>
      </c>
      <c r="M15" s="44" t="s">
        <v>96</v>
      </c>
      <c r="N15" s="34" t="s">
        <v>84</v>
      </c>
      <c r="O15" s="36">
        <v>41134</v>
      </c>
      <c r="P15" s="37">
        <f t="shared" si="0"/>
        <v>8</v>
      </c>
      <c r="Q15" s="38">
        <v>193</v>
      </c>
      <c r="R15" s="39">
        <v>9.99</v>
      </c>
      <c r="S15" s="40">
        <f t="shared" si="1"/>
        <v>1928.07</v>
      </c>
    </row>
    <row r="16" spans="2:19" x14ac:dyDescent="0.35">
      <c r="I16" s="34">
        <v>23264</v>
      </c>
      <c r="J16" s="34" t="s">
        <v>97</v>
      </c>
      <c r="K16" s="34" t="s">
        <v>98</v>
      </c>
      <c r="L16" s="34" t="s">
        <v>99</v>
      </c>
      <c r="M16" s="35" t="s">
        <v>100</v>
      </c>
      <c r="N16" s="34" t="s">
        <v>76</v>
      </c>
      <c r="O16" s="36">
        <v>41139</v>
      </c>
      <c r="P16" s="37">
        <f t="shared" si="0"/>
        <v>8</v>
      </c>
      <c r="Q16" s="38">
        <v>205</v>
      </c>
      <c r="R16" s="39">
        <v>9</v>
      </c>
      <c r="S16" s="40">
        <f t="shared" si="1"/>
        <v>1845</v>
      </c>
    </row>
    <row r="17" spans="9:19" x14ac:dyDescent="0.35">
      <c r="I17" s="34">
        <v>23291</v>
      </c>
      <c r="J17" s="34" t="s">
        <v>101</v>
      </c>
      <c r="K17" s="34" t="s">
        <v>102</v>
      </c>
      <c r="L17" s="34" t="s">
        <v>99</v>
      </c>
      <c r="M17" s="35" t="s">
        <v>100</v>
      </c>
      <c r="N17" s="34" t="s">
        <v>84</v>
      </c>
      <c r="O17" s="36">
        <v>41139</v>
      </c>
      <c r="P17" s="37">
        <f t="shared" si="0"/>
        <v>8</v>
      </c>
      <c r="Q17" s="38">
        <v>199</v>
      </c>
      <c r="R17" s="39">
        <v>9</v>
      </c>
      <c r="S17" s="40">
        <f t="shared" si="1"/>
        <v>1791</v>
      </c>
    </row>
    <row r="18" spans="9:19" x14ac:dyDescent="0.35">
      <c r="I18" s="34">
        <v>23305</v>
      </c>
      <c r="J18" s="34" t="s">
        <v>103</v>
      </c>
      <c r="K18" s="34" t="s">
        <v>104</v>
      </c>
      <c r="L18" s="34" t="s">
        <v>99</v>
      </c>
      <c r="M18" s="35" t="s">
        <v>100</v>
      </c>
      <c r="N18" s="34" t="s">
        <v>76</v>
      </c>
      <c r="O18" s="36">
        <v>41147</v>
      </c>
      <c r="P18" s="37">
        <f t="shared" si="0"/>
        <v>8</v>
      </c>
      <c r="Q18" s="38">
        <v>188</v>
      </c>
      <c r="R18" s="39">
        <v>9</v>
      </c>
      <c r="S18" s="40">
        <f t="shared" si="1"/>
        <v>1692</v>
      </c>
    </row>
    <row r="19" spans="9:19" x14ac:dyDescent="0.35">
      <c r="I19" s="34">
        <v>23350</v>
      </c>
      <c r="J19" s="34" t="s">
        <v>105</v>
      </c>
      <c r="K19" s="34" t="s">
        <v>106</v>
      </c>
      <c r="L19" s="34" t="s">
        <v>99</v>
      </c>
      <c r="M19" s="35" t="s">
        <v>100</v>
      </c>
      <c r="N19" s="34" t="s">
        <v>76</v>
      </c>
      <c r="O19" s="36">
        <v>41085</v>
      </c>
      <c r="P19" s="37">
        <f t="shared" si="0"/>
        <v>6</v>
      </c>
      <c r="Q19" s="38">
        <v>188</v>
      </c>
      <c r="R19" s="39">
        <v>9</v>
      </c>
      <c r="S19" s="40">
        <f t="shared" si="1"/>
        <v>1692</v>
      </c>
    </row>
    <row r="20" spans="9:19" x14ac:dyDescent="0.35">
      <c r="I20" s="34">
        <v>23300</v>
      </c>
      <c r="J20" s="34" t="s">
        <v>107</v>
      </c>
      <c r="K20" s="34" t="s">
        <v>108</v>
      </c>
      <c r="L20" s="34" t="s">
        <v>95</v>
      </c>
      <c r="M20" s="35" t="s">
        <v>96</v>
      </c>
      <c r="N20" s="34" t="s">
        <v>76</v>
      </c>
      <c r="O20" s="36">
        <v>40915</v>
      </c>
      <c r="P20" s="37">
        <f t="shared" si="0"/>
        <v>1</v>
      </c>
      <c r="Q20" s="38">
        <v>167</v>
      </c>
      <c r="R20" s="39">
        <v>9.99</v>
      </c>
      <c r="S20" s="40">
        <f t="shared" si="1"/>
        <v>1668.33</v>
      </c>
    </row>
    <row r="21" spans="9:19" x14ac:dyDescent="0.35">
      <c r="I21" s="34">
        <v>23348</v>
      </c>
      <c r="J21" s="34" t="s">
        <v>109</v>
      </c>
      <c r="K21" s="34" t="s">
        <v>110</v>
      </c>
      <c r="L21" s="34" t="s">
        <v>95</v>
      </c>
      <c r="M21" s="35" t="s">
        <v>96</v>
      </c>
      <c r="N21" s="34" t="s">
        <v>84</v>
      </c>
      <c r="O21" s="36">
        <v>41146</v>
      </c>
      <c r="P21" s="37">
        <f t="shared" si="0"/>
        <v>8</v>
      </c>
      <c r="Q21" s="38">
        <v>163</v>
      </c>
      <c r="R21" s="39">
        <v>9.99</v>
      </c>
      <c r="S21" s="40">
        <f t="shared" si="1"/>
        <v>1628.3700000000001</v>
      </c>
    </row>
    <row r="22" spans="9:19" x14ac:dyDescent="0.35">
      <c r="I22" s="34">
        <v>23290</v>
      </c>
      <c r="J22" s="34" t="s">
        <v>111</v>
      </c>
      <c r="K22" s="34" t="s">
        <v>112</v>
      </c>
      <c r="L22" s="34" t="s">
        <v>99</v>
      </c>
      <c r="M22" s="35" t="s">
        <v>100</v>
      </c>
      <c r="N22" s="34" t="s">
        <v>76</v>
      </c>
      <c r="O22" s="36">
        <v>41132</v>
      </c>
      <c r="P22" s="37">
        <f t="shared" si="0"/>
        <v>8</v>
      </c>
      <c r="Q22" s="38">
        <v>170</v>
      </c>
      <c r="R22" s="39">
        <v>9</v>
      </c>
      <c r="S22" s="40">
        <f t="shared" si="1"/>
        <v>1530</v>
      </c>
    </row>
    <row r="23" spans="9:19" x14ac:dyDescent="0.35">
      <c r="I23" s="34">
        <v>23328</v>
      </c>
      <c r="J23" s="34" t="s">
        <v>113</v>
      </c>
      <c r="K23" s="34" t="s">
        <v>114</v>
      </c>
      <c r="L23" s="34" t="s">
        <v>74</v>
      </c>
      <c r="M23" s="35" t="s">
        <v>75</v>
      </c>
      <c r="N23" s="34" t="s">
        <v>84</v>
      </c>
      <c r="O23" s="36">
        <v>40923</v>
      </c>
      <c r="P23" s="37">
        <f t="shared" si="0"/>
        <v>1</v>
      </c>
      <c r="Q23" s="38">
        <v>102</v>
      </c>
      <c r="R23" s="39">
        <v>14.5</v>
      </c>
      <c r="S23" s="40">
        <f t="shared" si="1"/>
        <v>1479</v>
      </c>
    </row>
    <row r="24" spans="9:19" x14ac:dyDescent="0.35">
      <c r="I24" s="34">
        <v>23294</v>
      </c>
      <c r="J24" s="34" t="s">
        <v>115</v>
      </c>
      <c r="K24" s="34" t="s">
        <v>116</v>
      </c>
      <c r="L24" s="34" t="s">
        <v>99</v>
      </c>
      <c r="M24" s="35" t="s">
        <v>100</v>
      </c>
      <c r="N24" s="34" t="s">
        <v>84</v>
      </c>
      <c r="O24" s="36">
        <v>41082</v>
      </c>
      <c r="P24" s="37">
        <f t="shared" si="0"/>
        <v>6</v>
      </c>
      <c r="Q24" s="38">
        <v>160</v>
      </c>
      <c r="R24" s="39">
        <v>9</v>
      </c>
      <c r="S24" s="40">
        <f t="shared" si="1"/>
        <v>1440</v>
      </c>
    </row>
    <row r="25" spans="9:19" x14ac:dyDescent="0.35">
      <c r="I25" s="34">
        <v>23371</v>
      </c>
      <c r="J25" s="34" t="s">
        <v>117</v>
      </c>
      <c r="K25" s="34" t="s">
        <v>118</v>
      </c>
      <c r="L25" s="34" t="s">
        <v>119</v>
      </c>
      <c r="M25" s="35" t="s">
        <v>120</v>
      </c>
      <c r="N25" s="34" t="s">
        <v>76</v>
      </c>
      <c r="O25" s="36">
        <v>41136</v>
      </c>
      <c r="P25" s="37">
        <f t="shared" si="0"/>
        <v>8</v>
      </c>
      <c r="Q25" s="38">
        <v>204</v>
      </c>
      <c r="R25" s="39">
        <v>6.99</v>
      </c>
      <c r="S25" s="40">
        <f t="shared" si="1"/>
        <v>1425.96</v>
      </c>
    </row>
    <row r="26" spans="9:19" x14ac:dyDescent="0.35">
      <c r="I26" s="34">
        <v>23288</v>
      </c>
      <c r="J26" s="34" t="s">
        <v>121</v>
      </c>
      <c r="K26" s="34" t="s">
        <v>122</v>
      </c>
      <c r="L26" s="34" t="s">
        <v>95</v>
      </c>
      <c r="M26" s="35" t="s">
        <v>96</v>
      </c>
      <c r="N26" s="34" t="s">
        <v>80</v>
      </c>
      <c r="O26" s="36">
        <v>41074</v>
      </c>
      <c r="P26" s="37">
        <f t="shared" si="0"/>
        <v>6</v>
      </c>
      <c r="Q26" s="38">
        <v>141</v>
      </c>
      <c r="R26" s="39">
        <v>9.99</v>
      </c>
      <c r="S26" s="40">
        <f t="shared" si="1"/>
        <v>1408.59</v>
      </c>
    </row>
    <row r="27" spans="9:19" x14ac:dyDescent="0.35">
      <c r="I27" s="34">
        <v>23347</v>
      </c>
      <c r="J27" s="34" t="s">
        <v>123</v>
      </c>
      <c r="K27" s="34" t="s">
        <v>124</v>
      </c>
      <c r="L27" s="34" t="s">
        <v>99</v>
      </c>
      <c r="M27" s="35" t="s">
        <v>100</v>
      </c>
      <c r="N27" s="34" t="s">
        <v>76</v>
      </c>
      <c r="O27" s="36">
        <v>41088</v>
      </c>
      <c r="P27" s="37">
        <f t="shared" si="0"/>
        <v>6</v>
      </c>
      <c r="Q27" s="38">
        <v>147</v>
      </c>
      <c r="R27" s="39">
        <v>9</v>
      </c>
      <c r="S27" s="40">
        <f t="shared" si="1"/>
        <v>1323</v>
      </c>
    </row>
    <row r="28" spans="9:19" x14ac:dyDescent="0.35">
      <c r="I28" s="34">
        <v>23361</v>
      </c>
      <c r="J28" s="34" t="s">
        <v>125</v>
      </c>
      <c r="K28" s="34" t="s">
        <v>126</v>
      </c>
      <c r="L28" s="34" t="s">
        <v>119</v>
      </c>
      <c r="M28" s="35" t="s">
        <v>120</v>
      </c>
      <c r="N28" s="34" t="s">
        <v>76</v>
      </c>
      <c r="O28" s="36">
        <v>40915</v>
      </c>
      <c r="P28" s="37">
        <f t="shared" si="0"/>
        <v>1</v>
      </c>
      <c r="Q28" s="38">
        <v>184</v>
      </c>
      <c r="R28" s="39">
        <v>6.99</v>
      </c>
      <c r="S28" s="40">
        <f t="shared" si="1"/>
        <v>1286.1600000000001</v>
      </c>
    </row>
    <row r="29" spans="9:19" x14ac:dyDescent="0.35">
      <c r="I29" s="34">
        <v>23275</v>
      </c>
      <c r="J29" s="34" t="s">
        <v>127</v>
      </c>
      <c r="K29" s="34" t="s">
        <v>128</v>
      </c>
      <c r="L29" s="34" t="s">
        <v>99</v>
      </c>
      <c r="M29" s="35" t="s">
        <v>100</v>
      </c>
      <c r="N29" s="34" t="s">
        <v>84</v>
      </c>
      <c r="O29" s="36">
        <v>40912</v>
      </c>
      <c r="P29" s="37">
        <f t="shared" si="0"/>
        <v>1</v>
      </c>
      <c r="Q29" s="38">
        <v>141</v>
      </c>
      <c r="R29" s="39">
        <v>9</v>
      </c>
      <c r="S29" s="40">
        <f t="shared" si="1"/>
        <v>1269</v>
      </c>
    </row>
    <row r="30" spans="9:19" x14ac:dyDescent="0.35">
      <c r="I30" s="34">
        <v>23297</v>
      </c>
      <c r="J30" s="34" t="s">
        <v>129</v>
      </c>
      <c r="K30" s="34" t="s">
        <v>130</v>
      </c>
      <c r="L30" s="34" t="s">
        <v>99</v>
      </c>
      <c r="M30" s="35" t="s">
        <v>100</v>
      </c>
      <c r="N30" s="34" t="s">
        <v>76</v>
      </c>
      <c r="O30" s="36">
        <v>41133</v>
      </c>
      <c r="P30" s="37">
        <f t="shared" si="0"/>
        <v>8</v>
      </c>
      <c r="Q30" s="38">
        <v>135</v>
      </c>
      <c r="R30" s="39">
        <v>9</v>
      </c>
      <c r="S30" s="40">
        <f t="shared" si="1"/>
        <v>1215</v>
      </c>
    </row>
    <row r="31" spans="9:19" x14ac:dyDescent="0.35">
      <c r="I31" s="34">
        <v>23327</v>
      </c>
      <c r="J31" s="34" t="s">
        <v>131</v>
      </c>
      <c r="K31" s="34" t="s">
        <v>132</v>
      </c>
      <c r="L31" s="34" t="s">
        <v>133</v>
      </c>
      <c r="M31" s="35" t="s">
        <v>134</v>
      </c>
      <c r="N31" s="34" t="s">
        <v>84</v>
      </c>
      <c r="O31" s="36">
        <v>40939</v>
      </c>
      <c r="P31" s="37">
        <f t="shared" si="0"/>
        <v>1</v>
      </c>
      <c r="Q31" s="38">
        <v>176</v>
      </c>
      <c r="R31" s="39">
        <v>6.5</v>
      </c>
      <c r="S31" s="40">
        <f t="shared" si="1"/>
        <v>1144</v>
      </c>
    </row>
    <row r="32" spans="9:19" x14ac:dyDescent="0.35">
      <c r="I32" s="34">
        <v>23325</v>
      </c>
      <c r="J32" s="34" t="s">
        <v>135</v>
      </c>
      <c r="K32" s="34" t="s">
        <v>136</v>
      </c>
      <c r="L32" s="34" t="s">
        <v>137</v>
      </c>
      <c r="M32" s="35" t="s">
        <v>138</v>
      </c>
      <c r="N32" s="34" t="s">
        <v>84</v>
      </c>
      <c r="O32" s="36">
        <v>41082</v>
      </c>
      <c r="P32" s="37">
        <f t="shared" si="0"/>
        <v>6</v>
      </c>
      <c r="Q32" s="38">
        <v>184</v>
      </c>
      <c r="R32" s="39">
        <v>6</v>
      </c>
      <c r="S32" s="40">
        <f t="shared" si="1"/>
        <v>1104</v>
      </c>
    </row>
    <row r="33" spans="9:19" x14ac:dyDescent="0.35">
      <c r="I33" s="34">
        <v>23292</v>
      </c>
      <c r="J33" s="34" t="s">
        <v>139</v>
      </c>
      <c r="K33" s="34" t="s">
        <v>140</v>
      </c>
      <c r="L33" s="34" t="s">
        <v>74</v>
      </c>
      <c r="M33" s="35" t="s">
        <v>75</v>
      </c>
      <c r="N33" s="34" t="s">
        <v>76</v>
      </c>
      <c r="O33" s="36">
        <v>40911</v>
      </c>
      <c r="P33" s="37">
        <f t="shared" si="0"/>
        <v>1</v>
      </c>
      <c r="Q33" s="38">
        <v>73</v>
      </c>
      <c r="R33" s="39">
        <v>14.5</v>
      </c>
      <c r="S33" s="40">
        <f t="shared" si="1"/>
        <v>1058.5</v>
      </c>
    </row>
    <row r="34" spans="9:19" x14ac:dyDescent="0.35">
      <c r="I34" s="34">
        <v>23335</v>
      </c>
      <c r="J34" s="34" t="s">
        <v>141</v>
      </c>
      <c r="K34" s="34" t="s">
        <v>142</v>
      </c>
      <c r="L34" s="34" t="s">
        <v>99</v>
      </c>
      <c r="M34" s="35" t="s">
        <v>100</v>
      </c>
      <c r="N34" s="34" t="s">
        <v>76</v>
      </c>
      <c r="O34" s="36">
        <v>41134</v>
      </c>
      <c r="P34" s="37">
        <f t="shared" si="0"/>
        <v>8</v>
      </c>
      <c r="Q34" s="38">
        <v>116</v>
      </c>
      <c r="R34" s="39">
        <v>9</v>
      </c>
      <c r="S34" s="40">
        <f t="shared" si="1"/>
        <v>1044</v>
      </c>
    </row>
    <row r="35" spans="9:19" x14ac:dyDescent="0.35">
      <c r="I35" s="34">
        <v>23314</v>
      </c>
      <c r="J35" s="34" t="s">
        <v>143</v>
      </c>
      <c r="K35" s="34" t="s">
        <v>144</v>
      </c>
      <c r="L35" s="34" t="s">
        <v>95</v>
      </c>
      <c r="M35" s="35" t="s">
        <v>96</v>
      </c>
      <c r="N35" s="34" t="s">
        <v>84</v>
      </c>
      <c r="O35" s="36">
        <v>41131</v>
      </c>
      <c r="P35" s="37">
        <f t="shared" si="0"/>
        <v>8</v>
      </c>
      <c r="Q35" s="38">
        <v>95</v>
      </c>
      <c r="R35" s="39">
        <v>9.99</v>
      </c>
      <c r="S35" s="40">
        <f t="shared" si="1"/>
        <v>949.05000000000007</v>
      </c>
    </row>
    <row r="36" spans="9:19" x14ac:dyDescent="0.35">
      <c r="I36" s="34">
        <v>23329</v>
      </c>
      <c r="J36" s="34" t="s">
        <v>145</v>
      </c>
      <c r="K36" s="34" t="s">
        <v>146</v>
      </c>
      <c r="L36" s="34" t="s">
        <v>147</v>
      </c>
      <c r="M36" s="35" t="s">
        <v>148</v>
      </c>
      <c r="N36" s="34" t="s">
        <v>84</v>
      </c>
      <c r="O36" s="36">
        <v>40931</v>
      </c>
      <c r="P36" s="37">
        <f t="shared" si="0"/>
        <v>1</v>
      </c>
      <c r="Q36" s="38">
        <v>203</v>
      </c>
      <c r="R36" s="39">
        <v>4.5</v>
      </c>
      <c r="S36" s="40">
        <f t="shared" si="1"/>
        <v>913.5</v>
      </c>
    </row>
    <row r="37" spans="9:19" x14ac:dyDescent="0.35">
      <c r="I37" s="34">
        <v>23332</v>
      </c>
      <c r="J37" s="34" t="s">
        <v>149</v>
      </c>
      <c r="K37" s="34" t="s">
        <v>150</v>
      </c>
      <c r="L37" s="34" t="s">
        <v>147</v>
      </c>
      <c r="M37" s="35" t="s">
        <v>148</v>
      </c>
      <c r="N37" s="34" t="s">
        <v>80</v>
      </c>
      <c r="O37" s="36">
        <v>40950</v>
      </c>
      <c r="P37" s="37">
        <f t="shared" si="0"/>
        <v>2</v>
      </c>
      <c r="Q37" s="38">
        <v>203</v>
      </c>
      <c r="R37" s="39">
        <v>4.5</v>
      </c>
      <c r="S37" s="40">
        <f t="shared" si="1"/>
        <v>913.5</v>
      </c>
    </row>
    <row r="38" spans="9:19" x14ac:dyDescent="0.35">
      <c r="I38" s="34">
        <v>23317</v>
      </c>
      <c r="J38" s="34" t="s">
        <v>151</v>
      </c>
      <c r="K38" s="34" t="s">
        <v>152</v>
      </c>
      <c r="L38" s="34" t="s">
        <v>147</v>
      </c>
      <c r="M38" s="35" t="s">
        <v>148</v>
      </c>
      <c r="N38" s="34" t="s">
        <v>80</v>
      </c>
      <c r="O38" s="36">
        <v>40956</v>
      </c>
      <c r="P38" s="37">
        <f t="shared" si="0"/>
        <v>2</v>
      </c>
      <c r="Q38" s="38">
        <v>196</v>
      </c>
      <c r="R38" s="39">
        <v>4.5</v>
      </c>
      <c r="S38" s="40">
        <f t="shared" si="1"/>
        <v>882</v>
      </c>
    </row>
    <row r="39" spans="9:19" x14ac:dyDescent="0.35">
      <c r="I39" s="34">
        <v>23271</v>
      </c>
      <c r="J39" s="34" t="s">
        <v>153</v>
      </c>
      <c r="K39" s="34" t="s">
        <v>154</v>
      </c>
      <c r="L39" s="34" t="s">
        <v>119</v>
      </c>
      <c r="M39" s="35" t="s">
        <v>120</v>
      </c>
      <c r="N39" s="34" t="s">
        <v>84</v>
      </c>
      <c r="O39" s="36">
        <v>40966</v>
      </c>
      <c r="P39" s="37">
        <f t="shared" si="0"/>
        <v>2</v>
      </c>
      <c r="Q39" s="38">
        <v>125</v>
      </c>
      <c r="R39" s="39">
        <v>6.99</v>
      </c>
      <c r="S39" s="40">
        <f t="shared" si="1"/>
        <v>873.75</v>
      </c>
    </row>
    <row r="40" spans="9:19" x14ac:dyDescent="0.35">
      <c r="I40" s="34">
        <v>23287</v>
      </c>
      <c r="J40" s="34" t="s">
        <v>155</v>
      </c>
      <c r="K40" s="34" t="s">
        <v>156</v>
      </c>
      <c r="L40" s="34" t="s">
        <v>147</v>
      </c>
      <c r="M40" s="35" t="s">
        <v>148</v>
      </c>
      <c r="N40" s="34" t="s">
        <v>84</v>
      </c>
      <c r="O40" s="36">
        <v>41077</v>
      </c>
      <c r="P40" s="37">
        <f t="shared" si="0"/>
        <v>6</v>
      </c>
      <c r="Q40" s="38">
        <v>189</v>
      </c>
      <c r="R40" s="39">
        <v>4.5</v>
      </c>
      <c r="S40" s="40">
        <f t="shared" si="1"/>
        <v>850.5</v>
      </c>
    </row>
    <row r="41" spans="9:19" x14ac:dyDescent="0.35">
      <c r="I41" s="34">
        <v>23349</v>
      </c>
      <c r="J41" s="34" t="s">
        <v>157</v>
      </c>
      <c r="K41" s="34" t="s">
        <v>158</v>
      </c>
      <c r="L41" s="34" t="s">
        <v>133</v>
      </c>
      <c r="M41" s="35" t="s">
        <v>134</v>
      </c>
      <c r="N41" s="34" t="s">
        <v>84</v>
      </c>
      <c r="O41" s="36">
        <v>41112</v>
      </c>
      <c r="P41" s="37">
        <f t="shared" si="0"/>
        <v>7</v>
      </c>
      <c r="Q41" s="38">
        <v>126</v>
      </c>
      <c r="R41" s="39">
        <v>6.5</v>
      </c>
      <c r="S41" s="40">
        <f t="shared" si="1"/>
        <v>819</v>
      </c>
    </row>
    <row r="42" spans="9:19" x14ac:dyDescent="0.35">
      <c r="I42" s="34">
        <v>23309</v>
      </c>
      <c r="J42" s="34" t="s">
        <v>159</v>
      </c>
      <c r="K42" s="34" t="s">
        <v>160</v>
      </c>
      <c r="L42" s="34" t="s">
        <v>161</v>
      </c>
      <c r="M42" s="35" t="s">
        <v>162</v>
      </c>
      <c r="N42" s="34" t="s">
        <v>76</v>
      </c>
      <c r="O42" s="36">
        <v>41083</v>
      </c>
      <c r="P42" s="37">
        <f t="shared" si="0"/>
        <v>6</v>
      </c>
      <c r="Q42" s="38">
        <v>201</v>
      </c>
      <c r="R42" s="39">
        <v>3.99</v>
      </c>
      <c r="S42" s="40">
        <f t="shared" si="1"/>
        <v>801.99</v>
      </c>
    </row>
    <row r="43" spans="9:19" x14ac:dyDescent="0.35">
      <c r="I43" s="34">
        <v>23338</v>
      </c>
      <c r="J43" s="34" t="s">
        <v>163</v>
      </c>
      <c r="K43" s="34" t="s">
        <v>164</v>
      </c>
      <c r="L43" s="34" t="s">
        <v>147</v>
      </c>
      <c r="M43" s="35" t="s">
        <v>148</v>
      </c>
      <c r="N43" s="34" t="s">
        <v>84</v>
      </c>
      <c r="O43" s="36">
        <v>41133</v>
      </c>
      <c r="P43" s="37">
        <f t="shared" si="0"/>
        <v>8</v>
      </c>
      <c r="Q43" s="38">
        <v>178</v>
      </c>
      <c r="R43" s="39">
        <v>4.5</v>
      </c>
      <c r="S43" s="40">
        <f t="shared" si="1"/>
        <v>801</v>
      </c>
    </row>
    <row r="44" spans="9:19" x14ac:dyDescent="0.35">
      <c r="I44" s="34">
        <v>23301</v>
      </c>
      <c r="J44" s="34" t="s">
        <v>165</v>
      </c>
      <c r="K44" s="34" t="s">
        <v>166</v>
      </c>
      <c r="L44" s="34" t="s">
        <v>119</v>
      </c>
      <c r="M44" s="35" t="s">
        <v>120</v>
      </c>
      <c r="N44" s="34" t="s">
        <v>84</v>
      </c>
      <c r="O44" s="36">
        <v>41109</v>
      </c>
      <c r="P44" s="37">
        <f t="shared" si="0"/>
        <v>7</v>
      </c>
      <c r="Q44" s="38">
        <v>108</v>
      </c>
      <c r="R44" s="39">
        <v>6.99</v>
      </c>
      <c r="S44" s="40">
        <f t="shared" si="1"/>
        <v>754.92000000000007</v>
      </c>
    </row>
    <row r="45" spans="9:19" x14ac:dyDescent="0.35">
      <c r="I45" s="34">
        <v>23320</v>
      </c>
      <c r="J45" s="34" t="s">
        <v>167</v>
      </c>
      <c r="K45" s="34" t="s">
        <v>168</v>
      </c>
      <c r="L45" s="34" t="s">
        <v>137</v>
      </c>
      <c r="M45" s="35" t="s">
        <v>138</v>
      </c>
      <c r="N45" s="34" t="s">
        <v>80</v>
      </c>
      <c r="O45" s="36">
        <v>41075</v>
      </c>
      <c r="P45" s="37">
        <f t="shared" si="0"/>
        <v>6</v>
      </c>
      <c r="Q45" s="38">
        <v>125</v>
      </c>
      <c r="R45" s="39">
        <v>6</v>
      </c>
      <c r="S45" s="40">
        <f t="shared" si="1"/>
        <v>750</v>
      </c>
    </row>
    <row r="46" spans="9:19" x14ac:dyDescent="0.35">
      <c r="I46" s="34">
        <v>23365</v>
      </c>
      <c r="J46" s="34" t="s">
        <v>169</v>
      </c>
      <c r="K46" s="34" t="s">
        <v>170</v>
      </c>
      <c r="L46" s="34" t="s">
        <v>171</v>
      </c>
      <c r="M46" s="35" t="s">
        <v>172</v>
      </c>
      <c r="N46" s="34" t="s">
        <v>84</v>
      </c>
      <c r="O46" s="36">
        <v>41099</v>
      </c>
      <c r="P46" s="37">
        <f t="shared" si="0"/>
        <v>7</v>
      </c>
      <c r="Q46" s="38">
        <v>165</v>
      </c>
      <c r="R46" s="39">
        <v>4.5</v>
      </c>
      <c r="S46" s="40">
        <f t="shared" si="1"/>
        <v>742.5</v>
      </c>
    </row>
    <row r="47" spans="9:19" x14ac:dyDescent="0.35">
      <c r="I47" s="34">
        <v>23302</v>
      </c>
      <c r="J47" s="34" t="s">
        <v>173</v>
      </c>
      <c r="K47" s="34" t="s">
        <v>144</v>
      </c>
      <c r="L47" s="34" t="s">
        <v>174</v>
      </c>
      <c r="M47" s="35" t="s">
        <v>175</v>
      </c>
      <c r="N47" s="34" t="s">
        <v>76</v>
      </c>
      <c r="O47" s="36">
        <v>41117</v>
      </c>
      <c r="P47" s="37">
        <f t="shared" si="0"/>
        <v>7</v>
      </c>
      <c r="Q47" s="38">
        <v>105</v>
      </c>
      <c r="R47" s="39">
        <v>6.5</v>
      </c>
      <c r="S47" s="40">
        <f t="shared" si="1"/>
        <v>682.5</v>
      </c>
    </row>
    <row r="48" spans="9:19" x14ac:dyDescent="0.35">
      <c r="I48" s="34">
        <v>23266</v>
      </c>
      <c r="J48" s="34" t="s">
        <v>176</v>
      </c>
      <c r="K48" s="34" t="s">
        <v>177</v>
      </c>
      <c r="L48" s="34" t="s">
        <v>161</v>
      </c>
      <c r="M48" s="35" t="s">
        <v>162</v>
      </c>
      <c r="N48" s="34" t="s">
        <v>76</v>
      </c>
      <c r="O48" s="36">
        <v>41132</v>
      </c>
      <c r="P48" s="37">
        <f t="shared" si="0"/>
        <v>8</v>
      </c>
      <c r="Q48" s="38">
        <v>170</v>
      </c>
      <c r="R48" s="39">
        <v>3.99</v>
      </c>
      <c r="S48" s="40">
        <f t="shared" si="1"/>
        <v>678.30000000000007</v>
      </c>
    </row>
    <row r="49" spans="9:19" x14ac:dyDescent="0.35">
      <c r="I49" s="34">
        <v>23307</v>
      </c>
      <c r="J49" s="34" t="s">
        <v>178</v>
      </c>
      <c r="K49" s="34" t="s">
        <v>179</v>
      </c>
      <c r="L49" s="34" t="s">
        <v>137</v>
      </c>
      <c r="M49" s="35" t="s">
        <v>138</v>
      </c>
      <c r="N49" s="34" t="s">
        <v>84</v>
      </c>
      <c r="O49" s="36">
        <v>41094</v>
      </c>
      <c r="P49" s="37">
        <f t="shared" si="0"/>
        <v>7</v>
      </c>
      <c r="Q49" s="38">
        <v>113</v>
      </c>
      <c r="R49" s="39">
        <v>6</v>
      </c>
      <c r="S49" s="40">
        <f t="shared" si="1"/>
        <v>678</v>
      </c>
    </row>
    <row r="50" spans="9:19" x14ac:dyDescent="0.35">
      <c r="I50" s="34">
        <v>23368</v>
      </c>
      <c r="J50" s="34" t="s">
        <v>180</v>
      </c>
      <c r="K50" s="34" t="s">
        <v>181</v>
      </c>
      <c r="L50" s="34" t="s">
        <v>171</v>
      </c>
      <c r="M50" s="35" t="s">
        <v>172</v>
      </c>
      <c r="N50" s="34" t="s">
        <v>84</v>
      </c>
      <c r="O50" s="36">
        <v>41146</v>
      </c>
      <c r="P50" s="37">
        <f t="shared" si="0"/>
        <v>8</v>
      </c>
      <c r="Q50" s="38">
        <v>150</v>
      </c>
      <c r="R50" s="39">
        <v>4.5</v>
      </c>
      <c r="S50" s="40">
        <f t="shared" si="1"/>
        <v>675</v>
      </c>
    </row>
    <row r="51" spans="9:19" x14ac:dyDescent="0.35">
      <c r="I51" s="34">
        <v>23286</v>
      </c>
      <c r="J51" s="34" t="s">
        <v>182</v>
      </c>
      <c r="K51" s="34" t="s">
        <v>183</v>
      </c>
      <c r="L51" s="34" t="s">
        <v>99</v>
      </c>
      <c r="M51" s="35" t="s">
        <v>100</v>
      </c>
      <c r="N51" s="34" t="s">
        <v>76</v>
      </c>
      <c r="O51" s="36">
        <v>41129</v>
      </c>
      <c r="P51" s="37">
        <f t="shared" si="0"/>
        <v>8</v>
      </c>
      <c r="Q51" s="38">
        <v>69</v>
      </c>
      <c r="R51" s="39">
        <v>9</v>
      </c>
      <c r="S51" s="40">
        <f t="shared" si="1"/>
        <v>621</v>
      </c>
    </row>
    <row r="52" spans="9:19" x14ac:dyDescent="0.35">
      <c r="I52" s="34">
        <v>23373</v>
      </c>
      <c r="J52" s="34" t="s">
        <v>184</v>
      </c>
      <c r="K52" s="34" t="s">
        <v>185</v>
      </c>
      <c r="L52" s="34" t="s">
        <v>133</v>
      </c>
      <c r="M52" s="35" t="s">
        <v>134</v>
      </c>
      <c r="N52" s="34" t="s">
        <v>76</v>
      </c>
      <c r="O52" s="36">
        <v>41114</v>
      </c>
      <c r="P52" s="37">
        <f t="shared" si="0"/>
        <v>7</v>
      </c>
      <c r="Q52" s="38">
        <v>95</v>
      </c>
      <c r="R52" s="39">
        <v>6.5</v>
      </c>
      <c r="S52" s="40">
        <f t="shared" si="1"/>
        <v>617.5</v>
      </c>
    </row>
    <row r="53" spans="9:19" x14ac:dyDescent="0.35">
      <c r="I53" s="34">
        <v>23380</v>
      </c>
      <c r="J53" s="34" t="s">
        <v>186</v>
      </c>
      <c r="K53" s="34" t="s">
        <v>187</v>
      </c>
      <c r="L53" s="34" t="s">
        <v>174</v>
      </c>
      <c r="M53" s="35" t="s">
        <v>175</v>
      </c>
      <c r="N53" s="34" t="s">
        <v>84</v>
      </c>
      <c r="O53" s="36">
        <v>41112</v>
      </c>
      <c r="P53" s="37">
        <f t="shared" si="0"/>
        <v>7</v>
      </c>
      <c r="Q53" s="38">
        <v>95</v>
      </c>
      <c r="R53" s="39">
        <v>6.5</v>
      </c>
      <c r="S53" s="40">
        <f t="shared" si="1"/>
        <v>617.5</v>
      </c>
    </row>
    <row r="54" spans="9:19" x14ac:dyDescent="0.35">
      <c r="I54" s="34">
        <v>23284</v>
      </c>
      <c r="J54" s="34" t="s">
        <v>188</v>
      </c>
      <c r="K54" s="34" t="s">
        <v>189</v>
      </c>
      <c r="L54" s="34" t="s">
        <v>147</v>
      </c>
      <c r="M54" s="35" t="s">
        <v>148</v>
      </c>
      <c r="N54" s="34" t="s">
        <v>84</v>
      </c>
      <c r="O54" s="36">
        <v>41077</v>
      </c>
      <c r="P54" s="37">
        <f t="shared" si="0"/>
        <v>6</v>
      </c>
      <c r="Q54" s="38">
        <v>135</v>
      </c>
      <c r="R54" s="39">
        <v>4.5</v>
      </c>
      <c r="S54" s="40">
        <f t="shared" si="1"/>
        <v>607.5</v>
      </c>
    </row>
    <row r="55" spans="9:19" x14ac:dyDescent="0.35">
      <c r="I55" s="34">
        <v>23306</v>
      </c>
      <c r="J55" s="34" t="s">
        <v>190</v>
      </c>
      <c r="K55" s="34" t="s">
        <v>191</v>
      </c>
      <c r="L55" s="34" t="s">
        <v>133</v>
      </c>
      <c r="M55" s="35" t="s">
        <v>134</v>
      </c>
      <c r="N55" s="34" t="s">
        <v>76</v>
      </c>
      <c r="O55" s="36">
        <v>41068</v>
      </c>
      <c r="P55" s="37">
        <f t="shared" si="0"/>
        <v>6</v>
      </c>
      <c r="Q55" s="38">
        <v>93</v>
      </c>
      <c r="R55" s="39">
        <v>6.5</v>
      </c>
      <c r="S55" s="40">
        <f t="shared" si="1"/>
        <v>604.5</v>
      </c>
    </row>
    <row r="56" spans="9:19" x14ac:dyDescent="0.35">
      <c r="I56" s="34">
        <v>23281</v>
      </c>
      <c r="J56" s="34" t="s">
        <v>192</v>
      </c>
      <c r="K56" s="34" t="s">
        <v>193</v>
      </c>
      <c r="L56" s="34" t="s">
        <v>171</v>
      </c>
      <c r="M56" s="35" t="s">
        <v>172</v>
      </c>
      <c r="N56" s="34" t="s">
        <v>84</v>
      </c>
      <c r="O56" s="36">
        <v>41103</v>
      </c>
      <c r="P56" s="37">
        <f t="shared" si="0"/>
        <v>7</v>
      </c>
      <c r="Q56" s="38">
        <v>134</v>
      </c>
      <c r="R56" s="39">
        <v>4.5</v>
      </c>
      <c r="S56" s="40">
        <f t="shared" si="1"/>
        <v>603</v>
      </c>
    </row>
    <row r="57" spans="9:19" x14ac:dyDescent="0.35">
      <c r="I57" s="34">
        <v>23351</v>
      </c>
      <c r="J57" s="34" t="s">
        <v>194</v>
      </c>
      <c r="K57" s="34" t="s">
        <v>195</v>
      </c>
      <c r="L57" s="34" t="s">
        <v>161</v>
      </c>
      <c r="M57" s="35" t="s">
        <v>162</v>
      </c>
      <c r="N57" s="34" t="s">
        <v>76</v>
      </c>
      <c r="O57" s="36">
        <v>41124</v>
      </c>
      <c r="P57" s="37">
        <f t="shared" si="0"/>
        <v>8</v>
      </c>
      <c r="Q57" s="38">
        <v>151</v>
      </c>
      <c r="R57" s="39">
        <v>3.99</v>
      </c>
      <c r="S57" s="40">
        <f t="shared" si="1"/>
        <v>602.49</v>
      </c>
    </row>
    <row r="58" spans="9:19" x14ac:dyDescent="0.35">
      <c r="I58" s="34">
        <v>23282</v>
      </c>
      <c r="J58" s="34" t="s">
        <v>196</v>
      </c>
      <c r="K58" s="34" t="s">
        <v>197</v>
      </c>
      <c r="L58" s="34" t="s">
        <v>137</v>
      </c>
      <c r="M58" s="35" t="s">
        <v>138</v>
      </c>
      <c r="N58" s="34" t="s">
        <v>84</v>
      </c>
      <c r="O58" s="36">
        <v>41142</v>
      </c>
      <c r="P58" s="37">
        <f t="shared" si="0"/>
        <v>8</v>
      </c>
      <c r="Q58" s="38">
        <v>100</v>
      </c>
      <c r="R58" s="39">
        <v>6</v>
      </c>
      <c r="S58" s="40">
        <f t="shared" si="1"/>
        <v>600</v>
      </c>
    </row>
    <row r="59" spans="9:19" x14ac:dyDescent="0.35">
      <c r="I59" s="34">
        <v>23376</v>
      </c>
      <c r="J59" s="34" t="s">
        <v>198</v>
      </c>
      <c r="K59" s="34" t="s">
        <v>199</v>
      </c>
      <c r="L59" s="34" t="s">
        <v>119</v>
      </c>
      <c r="M59" s="35" t="s">
        <v>120</v>
      </c>
      <c r="N59" s="34" t="s">
        <v>80</v>
      </c>
      <c r="O59" s="36">
        <v>41113</v>
      </c>
      <c r="P59" s="37">
        <f t="shared" si="0"/>
        <v>7</v>
      </c>
      <c r="Q59" s="38">
        <v>85</v>
      </c>
      <c r="R59" s="39">
        <v>6.99</v>
      </c>
      <c r="S59" s="40">
        <f t="shared" si="1"/>
        <v>594.15</v>
      </c>
    </row>
    <row r="60" spans="9:19" x14ac:dyDescent="0.35">
      <c r="I60" s="34">
        <v>23354</v>
      </c>
      <c r="J60" s="34" t="s">
        <v>200</v>
      </c>
      <c r="K60" s="34" t="s">
        <v>201</v>
      </c>
      <c r="L60" s="34" t="s">
        <v>119</v>
      </c>
      <c r="M60" s="35" t="s">
        <v>120</v>
      </c>
      <c r="N60" s="34" t="s">
        <v>76</v>
      </c>
      <c r="O60" s="36">
        <v>41124</v>
      </c>
      <c r="P60" s="37">
        <f t="shared" si="0"/>
        <v>8</v>
      </c>
      <c r="Q60" s="38">
        <v>84</v>
      </c>
      <c r="R60" s="39">
        <v>6.99</v>
      </c>
      <c r="S60" s="40">
        <f t="shared" si="1"/>
        <v>587.16</v>
      </c>
    </row>
    <row r="61" spans="9:19" x14ac:dyDescent="0.35">
      <c r="I61" s="34">
        <v>23337</v>
      </c>
      <c r="J61" s="34" t="s">
        <v>202</v>
      </c>
      <c r="K61" s="34" t="s">
        <v>203</v>
      </c>
      <c r="L61" s="34" t="s">
        <v>119</v>
      </c>
      <c r="M61" s="35" t="s">
        <v>120</v>
      </c>
      <c r="N61" s="34" t="s">
        <v>84</v>
      </c>
      <c r="O61" s="36">
        <v>41097</v>
      </c>
      <c r="P61" s="37">
        <f t="shared" si="0"/>
        <v>7</v>
      </c>
      <c r="Q61" s="38">
        <v>82</v>
      </c>
      <c r="R61" s="39">
        <v>6.99</v>
      </c>
      <c r="S61" s="40">
        <f t="shared" si="1"/>
        <v>573.18000000000006</v>
      </c>
    </row>
    <row r="62" spans="9:19" x14ac:dyDescent="0.35">
      <c r="I62" s="34">
        <v>23326</v>
      </c>
      <c r="J62" s="34" t="s">
        <v>204</v>
      </c>
      <c r="K62" s="34" t="s">
        <v>205</v>
      </c>
      <c r="L62" s="34" t="s">
        <v>171</v>
      </c>
      <c r="M62" s="35" t="s">
        <v>172</v>
      </c>
      <c r="N62" s="34" t="s">
        <v>84</v>
      </c>
      <c r="O62" s="36">
        <v>41142</v>
      </c>
      <c r="P62" s="37">
        <f t="shared" si="0"/>
        <v>8</v>
      </c>
      <c r="Q62" s="38">
        <v>126</v>
      </c>
      <c r="R62" s="39">
        <v>4.5</v>
      </c>
      <c r="S62" s="40">
        <f t="shared" si="1"/>
        <v>567</v>
      </c>
    </row>
    <row r="63" spans="9:19" x14ac:dyDescent="0.35">
      <c r="I63" s="34">
        <v>23316</v>
      </c>
      <c r="J63" s="34" t="s">
        <v>206</v>
      </c>
      <c r="K63" s="34" t="s">
        <v>207</v>
      </c>
      <c r="L63" s="34" t="s">
        <v>161</v>
      </c>
      <c r="M63" s="35" t="s">
        <v>162</v>
      </c>
      <c r="N63" s="34" t="s">
        <v>84</v>
      </c>
      <c r="O63" s="36">
        <v>41061</v>
      </c>
      <c r="P63" s="37">
        <f t="shared" si="0"/>
        <v>6</v>
      </c>
      <c r="Q63" s="38">
        <v>137</v>
      </c>
      <c r="R63" s="39">
        <v>3.99</v>
      </c>
      <c r="S63" s="40">
        <f t="shared" si="1"/>
        <v>546.63</v>
      </c>
    </row>
    <row r="64" spans="9:19" x14ac:dyDescent="0.35">
      <c r="I64" s="34">
        <v>23362</v>
      </c>
      <c r="J64" s="34" t="s">
        <v>208</v>
      </c>
      <c r="K64" s="34" t="s">
        <v>209</v>
      </c>
      <c r="L64" s="34" t="s">
        <v>210</v>
      </c>
      <c r="M64" s="35" t="s">
        <v>211</v>
      </c>
      <c r="N64" s="34" t="s">
        <v>76</v>
      </c>
      <c r="O64" s="36">
        <v>41139</v>
      </c>
      <c r="P64" s="37">
        <f t="shared" si="0"/>
        <v>8</v>
      </c>
      <c r="Q64" s="38">
        <v>179</v>
      </c>
      <c r="R64" s="39">
        <v>3</v>
      </c>
      <c r="S64" s="40">
        <f t="shared" si="1"/>
        <v>537</v>
      </c>
    </row>
    <row r="65" spans="9:19" x14ac:dyDescent="0.35">
      <c r="I65" s="34">
        <v>23296</v>
      </c>
      <c r="J65" s="34" t="s">
        <v>212</v>
      </c>
      <c r="K65" s="34" t="s">
        <v>213</v>
      </c>
      <c r="L65" s="34" t="s">
        <v>74</v>
      </c>
      <c r="M65" s="35" t="s">
        <v>75</v>
      </c>
      <c r="N65" s="34" t="s">
        <v>84</v>
      </c>
      <c r="O65" s="36">
        <v>41068</v>
      </c>
      <c r="P65" s="37">
        <f t="shared" si="0"/>
        <v>6</v>
      </c>
      <c r="Q65" s="38">
        <v>37</v>
      </c>
      <c r="R65" s="39">
        <v>14.5</v>
      </c>
      <c r="S65" s="40">
        <f t="shared" si="1"/>
        <v>536.5</v>
      </c>
    </row>
    <row r="66" spans="9:19" x14ac:dyDescent="0.35">
      <c r="I66" s="34">
        <v>23352</v>
      </c>
      <c r="J66" s="34" t="s">
        <v>214</v>
      </c>
      <c r="K66" s="34" t="s">
        <v>215</v>
      </c>
      <c r="L66" s="34" t="s">
        <v>137</v>
      </c>
      <c r="M66" s="35" t="s">
        <v>138</v>
      </c>
      <c r="N66" s="34" t="s">
        <v>76</v>
      </c>
      <c r="O66" s="36">
        <v>41097</v>
      </c>
      <c r="P66" s="37">
        <f t="shared" si="0"/>
        <v>7</v>
      </c>
      <c r="Q66" s="38">
        <v>89</v>
      </c>
      <c r="R66" s="39">
        <v>6</v>
      </c>
      <c r="S66" s="40">
        <f t="shared" si="1"/>
        <v>534</v>
      </c>
    </row>
    <row r="67" spans="9:19" x14ac:dyDescent="0.35">
      <c r="I67" s="34">
        <v>23304</v>
      </c>
      <c r="J67" s="34" t="s">
        <v>216</v>
      </c>
      <c r="K67" s="34" t="s">
        <v>217</v>
      </c>
      <c r="L67" s="34" t="s">
        <v>161</v>
      </c>
      <c r="M67" s="35" t="s">
        <v>162</v>
      </c>
      <c r="N67" s="34" t="s">
        <v>84</v>
      </c>
      <c r="O67" s="36">
        <v>41061</v>
      </c>
      <c r="P67" s="37">
        <f t="shared" si="0"/>
        <v>6</v>
      </c>
      <c r="Q67" s="38">
        <v>131</v>
      </c>
      <c r="R67" s="39">
        <v>3.99</v>
      </c>
      <c r="S67" s="40">
        <f t="shared" si="1"/>
        <v>522.69000000000005</v>
      </c>
    </row>
    <row r="68" spans="9:19" x14ac:dyDescent="0.35">
      <c r="I68" s="34">
        <v>23369</v>
      </c>
      <c r="J68" s="34" t="s">
        <v>218</v>
      </c>
      <c r="K68" s="34" t="s">
        <v>219</v>
      </c>
      <c r="L68" s="34" t="s">
        <v>174</v>
      </c>
      <c r="M68" s="35" t="s">
        <v>175</v>
      </c>
      <c r="N68" s="34" t="s">
        <v>84</v>
      </c>
      <c r="O68" s="36">
        <v>41092</v>
      </c>
      <c r="P68" s="37">
        <f t="shared" si="0"/>
        <v>7</v>
      </c>
      <c r="Q68" s="38">
        <v>77</v>
      </c>
      <c r="R68" s="39">
        <v>6.5</v>
      </c>
      <c r="S68" s="40">
        <f t="shared" si="1"/>
        <v>500.5</v>
      </c>
    </row>
    <row r="69" spans="9:19" x14ac:dyDescent="0.35">
      <c r="I69" s="34">
        <v>23268</v>
      </c>
      <c r="J69" s="34" t="s">
        <v>220</v>
      </c>
      <c r="K69" s="34" t="s">
        <v>221</v>
      </c>
      <c r="L69" s="34" t="s">
        <v>137</v>
      </c>
      <c r="M69" s="35" t="s">
        <v>138</v>
      </c>
      <c r="N69" s="34" t="s">
        <v>76</v>
      </c>
      <c r="O69" s="36">
        <v>41102</v>
      </c>
      <c r="P69" s="37">
        <f t="shared" si="0"/>
        <v>7</v>
      </c>
      <c r="Q69" s="38">
        <v>82</v>
      </c>
      <c r="R69" s="39">
        <v>6</v>
      </c>
      <c r="S69" s="40">
        <f t="shared" si="1"/>
        <v>492</v>
      </c>
    </row>
    <row r="70" spans="9:19" x14ac:dyDescent="0.35">
      <c r="I70" s="34">
        <v>23315</v>
      </c>
      <c r="J70" s="34" t="s">
        <v>222</v>
      </c>
      <c r="K70" s="34" t="s">
        <v>94</v>
      </c>
      <c r="L70" s="34" t="s">
        <v>147</v>
      </c>
      <c r="M70" s="35" t="s">
        <v>148</v>
      </c>
      <c r="N70" s="34" t="s">
        <v>84</v>
      </c>
      <c r="O70" s="36">
        <v>41102</v>
      </c>
      <c r="P70" s="37">
        <f t="shared" si="0"/>
        <v>7</v>
      </c>
      <c r="Q70" s="38">
        <v>109</v>
      </c>
      <c r="R70" s="39">
        <v>4.5</v>
      </c>
      <c r="S70" s="40">
        <f t="shared" si="1"/>
        <v>490.5</v>
      </c>
    </row>
    <row r="71" spans="9:19" x14ac:dyDescent="0.35">
      <c r="I71" s="34">
        <v>23342</v>
      </c>
      <c r="J71" s="34" t="s">
        <v>223</v>
      </c>
      <c r="K71" s="34" t="s">
        <v>224</v>
      </c>
      <c r="L71" s="34" t="s">
        <v>161</v>
      </c>
      <c r="M71" s="35" t="s">
        <v>162</v>
      </c>
      <c r="N71" s="34" t="s">
        <v>76</v>
      </c>
      <c r="O71" s="36">
        <v>41088</v>
      </c>
      <c r="P71" s="37">
        <f t="shared" si="0"/>
        <v>6</v>
      </c>
      <c r="Q71" s="38">
        <v>122</v>
      </c>
      <c r="R71" s="39">
        <v>3.99</v>
      </c>
      <c r="S71" s="40">
        <f t="shared" si="1"/>
        <v>486.78000000000003</v>
      </c>
    </row>
    <row r="72" spans="9:19" x14ac:dyDescent="0.35">
      <c r="I72" s="34">
        <v>23333</v>
      </c>
      <c r="J72" s="34" t="s">
        <v>225</v>
      </c>
      <c r="K72" s="34" t="s">
        <v>152</v>
      </c>
      <c r="L72" s="34" t="s">
        <v>147</v>
      </c>
      <c r="M72" s="35" t="s">
        <v>148</v>
      </c>
      <c r="N72" s="34" t="s">
        <v>76</v>
      </c>
      <c r="O72" s="36">
        <v>41126</v>
      </c>
      <c r="P72" s="37">
        <f t="shared" ref="P72:P114" si="2">VALUE(MONTH(O72))</f>
        <v>8</v>
      </c>
      <c r="Q72" s="38">
        <v>106</v>
      </c>
      <c r="R72" s="39">
        <v>4.5</v>
      </c>
      <c r="S72" s="40">
        <f t="shared" si="1"/>
        <v>477</v>
      </c>
    </row>
    <row r="73" spans="9:19" x14ac:dyDescent="0.35">
      <c r="I73" s="34">
        <v>23263</v>
      </c>
      <c r="J73" s="34" t="s">
        <v>226</v>
      </c>
      <c r="K73" s="34" t="s">
        <v>144</v>
      </c>
      <c r="L73" s="34" t="s">
        <v>133</v>
      </c>
      <c r="M73" s="35" t="s">
        <v>134</v>
      </c>
      <c r="N73" s="34" t="s">
        <v>76</v>
      </c>
      <c r="O73" s="36">
        <v>41096</v>
      </c>
      <c r="P73" s="37">
        <f t="shared" si="2"/>
        <v>7</v>
      </c>
      <c r="Q73" s="38">
        <v>73</v>
      </c>
      <c r="R73" s="39">
        <v>6.5</v>
      </c>
      <c r="S73" s="40">
        <f t="shared" ref="S73:S114" si="3">R73*Q73</f>
        <v>474.5</v>
      </c>
    </row>
    <row r="74" spans="9:19" x14ac:dyDescent="0.35">
      <c r="I74" s="34">
        <v>23270</v>
      </c>
      <c r="J74" s="34" t="s">
        <v>227</v>
      </c>
      <c r="K74" s="34" t="s">
        <v>228</v>
      </c>
      <c r="L74" s="34" t="s">
        <v>119</v>
      </c>
      <c r="M74" s="35" t="s">
        <v>120</v>
      </c>
      <c r="N74" s="34" t="s">
        <v>84</v>
      </c>
      <c r="O74" s="36">
        <v>41067</v>
      </c>
      <c r="P74" s="37">
        <f t="shared" si="2"/>
        <v>6</v>
      </c>
      <c r="Q74" s="38">
        <v>67</v>
      </c>
      <c r="R74" s="39">
        <v>6.99</v>
      </c>
      <c r="S74" s="40">
        <f t="shared" si="3"/>
        <v>468.33000000000004</v>
      </c>
    </row>
    <row r="75" spans="9:19" x14ac:dyDescent="0.35">
      <c r="I75" s="34">
        <v>23272</v>
      </c>
      <c r="J75" s="34" t="s">
        <v>229</v>
      </c>
      <c r="K75" s="34" t="s">
        <v>230</v>
      </c>
      <c r="L75" s="34" t="s">
        <v>133</v>
      </c>
      <c r="M75" s="35" t="s">
        <v>134</v>
      </c>
      <c r="N75" s="34" t="s">
        <v>80</v>
      </c>
      <c r="O75" s="36">
        <v>41121</v>
      </c>
      <c r="P75" s="37">
        <f t="shared" si="2"/>
        <v>7</v>
      </c>
      <c r="Q75" s="38">
        <v>71</v>
      </c>
      <c r="R75" s="39">
        <v>6.5</v>
      </c>
      <c r="S75" s="40">
        <f t="shared" si="3"/>
        <v>461.5</v>
      </c>
    </row>
    <row r="76" spans="9:19" x14ac:dyDescent="0.35">
      <c r="I76" s="34">
        <v>23274</v>
      </c>
      <c r="J76" s="34" t="s">
        <v>231</v>
      </c>
      <c r="K76" s="34" t="s">
        <v>232</v>
      </c>
      <c r="L76" s="34" t="s">
        <v>210</v>
      </c>
      <c r="M76" s="35" t="s">
        <v>211</v>
      </c>
      <c r="N76" s="34" t="s">
        <v>84</v>
      </c>
      <c r="O76" s="36">
        <v>41143</v>
      </c>
      <c r="P76" s="37">
        <f t="shared" si="2"/>
        <v>8</v>
      </c>
      <c r="Q76" s="38">
        <v>153</v>
      </c>
      <c r="R76" s="39">
        <v>3</v>
      </c>
      <c r="S76" s="40">
        <f t="shared" si="3"/>
        <v>459</v>
      </c>
    </row>
    <row r="77" spans="9:19" x14ac:dyDescent="0.35">
      <c r="I77" s="34">
        <v>23364</v>
      </c>
      <c r="J77" s="34" t="s">
        <v>233</v>
      </c>
      <c r="K77" s="34" t="s">
        <v>234</v>
      </c>
      <c r="L77" s="34" t="s">
        <v>99</v>
      </c>
      <c r="M77" s="35" t="s">
        <v>100</v>
      </c>
      <c r="N77" s="34" t="s">
        <v>76</v>
      </c>
      <c r="O77" s="36">
        <v>41093</v>
      </c>
      <c r="P77" s="37">
        <f t="shared" si="2"/>
        <v>7</v>
      </c>
      <c r="Q77" s="38">
        <v>47</v>
      </c>
      <c r="R77" s="39">
        <v>9</v>
      </c>
      <c r="S77" s="40">
        <f t="shared" si="3"/>
        <v>423</v>
      </c>
    </row>
    <row r="78" spans="9:19" x14ac:dyDescent="0.35">
      <c r="I78" s="34">
        <v>23276</v>
      </c>
      <c r="J78" s="34" t="s">
        <v>235</v>
      </c>
      <c r="K78" s="34" t="s">
        <v>236</v>
      </c>
      <c r="L78" s="34" t="s">
        <v>174</v>
      </c>
      <c r="M78" s="35" t="s">
        <v>175</v>
      </c>
      <c r="N78" s="34" t="s">
        <v>76</v>
      </c>
      <c r="O78" s="36">
        <v>41122</v>
      </c>
      <c r="P78" s="37">
        <f t="shared" si="2"/>
        <v>8</v>
      </c>
      <c r="Q78" s="38">
        <v>65</v>
      </c>
      <c r="R78" s="39">
        <v>6.5</v>
      </c>
      <c r="S78" s="40">
        <f t="shared" si="3"/>
        <v>422.5</v>
      </c>
    </row>
    <row r="79" spans="9:19" x14ac:dyDescent="0.35">
      <c r="I79" s="34">
        <v>23343</v>
      </c>
      <c r="J79" s="34" t="s">
        <v>237</v>
      </c>
      <c r="K79" s="34" t="s">
        <v>185</v>
      </c>
      <c r="L79" s="34" t="s">
        <v>95</v>
      </c>
      <c r="M79" s="35" t="s">
        <v>96</v>
      </c>
      <c r="N79" s="34" t="s">
        <v>76</v>
      </c>
      <c r="O79" s="36">
        <v>41144</v>
      </c>
      <c r="P79" s="37">
        <f t="shared" si="2"/>
        <v>8</v>
      </c>
      <c r="Q79" s="38">
        <v>42</v>
      </c>
      <c r="R79" s="39">
        <v>9.99</v>
      </c>
      <c r="S79" s="40">
        <f t="shared" si="3"/>
        <v>419.58</v>
      </c>
    </row>
    <row r="80" spans="9:19" x14ac:dyDescent="0.35">
      <c r="I80" s="34">
        <v>23344</v>
      </c>
      <c r="J80" s="34" t="s">
        <v>238</v>
      </c>
      <c r="K80" s="34" t="s">
        <v>239</v>
      </c>
      <c r="L80" s="34" t="s">
        <v>133</v>
      </c>
      <c r="M80" s="35" t="s">
        <v>134</v>
      </c>
      <c r="N80" s="34" t="s">
        <v>76</v>
      </c>
      <c r="O80" s="36">
        <v>41265</v>
      </c>
      <c r="P80" s="37">
        <f t="shared" si="2"/>
        <v>12</v>
      </c>
      <c r="Q80" s="38">
        <v>64</v>
      </c>
      <c r="R80" s="39">
        <v>6.5</v>
      </c>
      <c r="S80" s="40">
        <f t="shared" si="3"/>
        <v>416</v>
      </c>
    </row>
    <row r="81" spans="9:19" x14ac:dyDescent="0.35">
      <c r="I81" s="34">
        <v>23299</v>
      </c>
      <c r="J81" s="34" t="s">
        <v>240</v>
      </c>
      <c r="K81" s="34" t="s">
        <v>199</v>
      </c>
      <c r="L81" s="34" t="s">
        <v>161</v>
      </c>
      <c r="M81" s="35" t="s">
        <v>162</v>
      </c>
      <c r="N81" s="34" t="s">
        <v>84</v>
      </c>
      <c r="O81" s="36">
        <v>41087</v>
      </c>
      <c r="P81" s="37">
        <f t="shared" si="2"/>
        <v>6</v>
      </c>
      <c r="Q81" s="38">
        <v>104</v>
      </c>
      <c r="R81" s="39">
        <v>3.99</v>
      </c>
      <c r="S81" s="40">
        <f t="shared" si="3"/>
        <v>414.96000000000004</v>
      </c>
    </row>
    <row r="82" spans="9:19" x14ac:dyDescent="0.35">
      <c r="I82" s="34">
        <v>23310</v>
      </c>
      <c r="J82" s="34" t="s">
        <v>241</v>
      </c>
      <c r="K82" s="34" t="s">
        <v>86</v>
      </c>
      <c r="L82" s="34" t="s">
        <v>95</v>
      </c>
      <c r="M82" s="35" t="s">
        <v>96</v>
      </c>
      <c r="N82" s="34" t="s">
        <v>76</v>
      </c>
      <c r="O82" s="36">
        <v>41077</v>
      </c>
      <c r="P82" s="37">
        <f t="shared" si="2"/>
        <v>6</v>
      </c>
      <c r="Q82" s="38">
        <v>41</v>
      </c>
      <c r="R82" s="39">
        <v>9.99</v>
      </c>
      <c r="S82" s="40">
        <f t="shared" si="3"/>
        <v>409.59000000000003</v>
      </c>
    </row>
    <row r="83" spans="9:19" x14ac:dyDescent="0.35">
      <c r="I83" s="34">
        <v>23358</v>
      </c>
      <c r="J83" s="34" t="s">
        <v>242</v>
      </c>
      <c r="K83" s="34" t="s">
        <v>243</v>
      </c>
      <c r="L83" s="34" t="s">
        <v>95</v>
      </c>
      <c r="M83" s="35" t="s">
        <v>96</v>
      </c>
      <c r="N83" s="34" t="s">
        <v>84</v>
      </c>
      <c r="O83" s="36">
        <v>41071</v>
      </c>
      <c r="P83" s="37">
        <f t="shared" si="2"/>
        <v>6</v>
      </c>
      <c r="Q83" s="38">
        <v>41</v>
      </c>
      <c r="R83" s="39">
        <v>9.99</v>
      </c>
      <c r="S83" s="40">
        <f t="shared" si="3"/>
        <v>409.59000000000003</v>
      </c>
    </row>
    <row r="84" spans="9:19" x14ac:dyDescent="0.35">
      <c r="I84" s="34">
        <v>23323</v>
      </c>
      <c r="J84" s="34" t="s">
        <v>244</v>
      </c>
      <c r="K84" s="34" t="s">
        <v>245</v>
      </c>
      <c r="L84" s="34" t="s">
        <v>210</v>
      </c>
      <c r="M84" s="35" t="s">
        <v>211</v>
      </c>
      <c r="N84" s="34" t="s">
        <v>76</v>
      </c>
      <c r="O84" s="36">
        <v>41272</v>
      </c>
      <c r="P84" s="37">
        <f t="shared" si="2"/>
        <v>12</v>
      </c>
      <c r="Q84" s="38">
        <v>135</v>
      </c>
      <c r="R84" s="39">
        <v>3</v>
      </c>
      <c r="S84" s="40">
        <f t="shared" si="3"/>
        <v>405</v>
      </c>
    </row>
    <row r="85" spans="9:19" x14ac:dyDescent="0.35">
      <c r="I85" s="34">
        <v>23267</v>
      </c>
      <c r="J85" s="34" t="s">
        <v>246</v>
      </c>
      <c r="K85" s="34" t="s">
        <v>247</v>
      </c>
      <c r="L85" s="34" t="s">
        <v>210</v>
      </c>
      <c r="M85" s="35" t="s">
        <v>211</v>
      </c>
      <c r="N85" s="34" t="s">
        <v>76</v>
      </c>
      <c r="O85" s="36">
        <v>41101</v>
      </c>
      <c r="P85" s="37">
        <f t="shared" si="2"/>
        <v>7</v>
      </c>
      <c r="Q85" s="38">
        <v>129</v>
      </c>
      <c r="R85" s="39">
        <v>3</v>
      </c>
      <c r="S85" s="40">
        <f t="shared" si="3"/>
        <v>387</v>
      </c>
    </row>
    <row r="86" spans="9:19" x14ac:dyDescent="0.35">
      <c r="I86" s="34">
        <v>23340</v>
      </c>
      <c r="J86" s="34" t="s">
        <v>248</v>
      </c>
      <c r="K86" s="34" t="s">
        <v>249</v>
      </c>
      <c r="L86" s="34" t="s">
        <v>171</v>
      </c>
      <c r="M86" s="35" t="s">
        <v>172</v>
      </c>
      <c r="N86" s="34" t="s">
        <v>76</v>
      </c>
      <c r="O86" s="36">
        <v>41095</v>
      </c>
      <c r="P86" s="37">
        <f t="shared" si="2"/>
        <v>7</v>
      </c>
      <c r="Q86" s="38">
        <v>85</v>
      </c>
      <c r="R86" s="39">
        <v>4.5</v>
      </c>
      <c r="S86" s="40">
        <f t="shared" si="3"/>
        <v>382.5</v>
      </c>
    </row>
    <row r="87" spans="9:19" x14ac:dyDescent="0.35">
      <c r="I87" s="34">
        <v>23269</v>
      </c>
      <c r="J87" s="34" t="s">
        <v>250</v>
      </c>
      <c r="K87" s="34" t="s">
        <v>232</v>
      </c>
      <c r="L87" s="34" t="s">
        <v>210</v>
      </c>
      <c r="M87" s="35" t="s">
        <v>211</v>
      </c>
      <c r="N87" s="34" t="s">
        <v>76</v>
      </c>
      <c r="O87" s="36">
        <v>41063</v>
      </c>
      <c r="P87" s="37">
        <f t="shared" si="2"/>
        <v>6</v>
      </c>
      <c r="Q87" s="38">
        <v>116</v>
      </c>
      <c r="R87" s="39">
        <v>3</v>
      </c>
      <c r="S87" s="40">
        <f t="shared" si="3"/>
        <v>348</v>
      </c>
    </row>
    <row r="88" spans="9:19" x14ac:dyDescent="0.35">
      <c r="I88" s="34">
        <v>23308</v>
      </c>
      <c r="J88" s="34" t="s">
        <v>251</v>
      </c>
      <c r="K88" s="34" t="s">
        <v>252</v>
      </c>
      <c r="L88" s="34" t="s">
        <v>210</v>
      </c>
      <c r="M88" s="35" t="s">
        <v>211</v>
      </c>
      <c r="N88" s="34" t="s">
        <v>84</v>
      </c>
      <c r="O88" s="36">
        <v>41099</v>
      </c>
      <c r="P88" s="37">
        <f t="shared" si="2"/>
        <v>7</v>
      </c>
      <c r="Q88" s="38">
        <v>112</v>
      </c>
      <c r="R88" s="39">
        <v>3</v>
      </c>
      <c r="S88" s="40">
        <f t="shared" si="3"/>
        <v>336</v>
      </c>
    </row>
    <row r="89" spans="9:19" x14ac:dyDescent="0.35">
      <c r="I89" s="34">
        <v>23356</v>
      </c>
      <c r="J89" s="34" t="s">
        <v>253</v>
      </c>
      <c r="K89" s="34" t="s">
        <v>254</v>
      </c>
      <c r="L89" s="34" t="s">
        <v>161</v>
      </c>
      <c r="M89" s="35" t="s">
        <v>162</v>
      </c>
      <c r="N89" s="34" t="s">
        <v>76</v>
      </c>
      <c r="O89" s="36">
        <v>41081</v>
      </c>
      <c r="P89" s="37">
        <f t="shared" si="2"/>
        <v>6</v>
      </c>
      <c r="Q89" s="38">
        <v>80</v>
      </c>
      <c r="R89" s="39">
        <v>3.99</v>
      </c>
      <c r="S89" s="40">
        <f t="shared" si="3"/>
        <v>319.20000000000005</v>
      </c>
    </row>
    <row r="90" spans="9:19" x14ac:dyDescent="0.35">
      <c r="I90" s="34">
        <v>23318</v>
      </c>
      <c r="J90" s="34" t="s">
        <v>255</v>
      </c>
      <c r="K90" s="34" t="s">
        <v>256</v>
      </c>
      <c r="L90" s="34" t="s">
        <v>133</v>
      </c>
      <c r="M90" s="35" t="s">
        <v>134</v>
      </c>
      <c r="N90" s="34" t="s">
        <v>76</v>
      </c>
      <c r="O90" s="36">
        <v>41099</v>
      </c>
      <c r="P90" s="37">
        <f t="shared" si="2"/>
        <v>7</v>
      </c>
      <c r="Q90" s="38">
        <v>48</v>
      </c>
      <c r="R90" s="39">
        <v>6.5</v>
      </c>
      <c r="S90" s="40">
        <f t="shared" si="3"/>
        <v>312</v>
      </c>
    </row>
    <row r="91" spans="9:19" x14ac:dyDescent="0.35">
      <c r="I91" s="34">
        <v>23357</v>
      </c>
      <c r="J91" s="34" t="s">
        <v>257</v>
      </c>
      <c r="K91" s="34" t="s">
        <v>213</v>
      </c>
      <c r="L91" s="34" t="s">
        <v>137</v>
      </c>
      <c r="M91" s="35" t="s">
        <v>138</v>
      </c>
      <c r="N91" s="34" t="s">
        <v>84</v>
      </c>
      <c r="O91" s="36">
        <v>41107</v>
      </c>
      <c r="P91" s="37">
        <f t="shared" si="2"/>
        <v>7</v>
      </c>
      <c r="Q91" s="38">
        <v>50</v>
      </c>
      <c r="R91" s="39">
        <v>6</v>
      </c>
      <c r="S91" s="40">
        <f t="shared" si="3"/>
        <v>300</v>
      </c>
    </row>
    <row r="92" spans="9:19" x14ac:dyDescent="0.35">
      <c r="I92" s="34">
        <v>23377</v>
      </c>
      <c r="J92" s="34" t="s">
        <v>258</v>
      </c>
      <c r="K92" s="34" t="s">
        <v>201</v>
      </c>
      <c r="L92" s="34" t="s">
        <v>174</v>
      </c>
      <c r="M92" s="35" t="s">
        <v>175</v>
      </c>
      <c r="N92" s="34" t="s">
        <v>76</v>
      </c>
      <c r="O92" s="36">
        <v>41075</v>
      </c>
      <c r="P92" s="37">
        <f t="shared" si="2"/>
        <v>6</v>
      </c>
      <c r="Q92" s="38">
        <v>43</v>
      </c>
      <c r="R92" s="39">
        <v>6.5</v>
      </c>
      <c r="S92" s="40">
        <f t="shared" si="3"/>
        <v>279.5</v>
      </c>
    </row>
    <row r="93" spans="9:19" x14ac:dyDescent="0.35">
      <c r="I93" s="34">
        <v>23311</v>
      </c>
      <c r="J93" s="34" t="s">
        <v>259</v>
      </c>
      <c r="K93" s="34" t="s">
        <v>260</v>
      </c>
      <c r="L93" s="34" t="s">
        <v>74</v>
      </c>
      <c r="M93" s="35" t="s">
        <v>75</v>
      </c>
      <c r="N93" s="34" t="s">
        <v>84</v>
      </c>
      <c r="O93" s="36">
        <v>41072</v>
      </c>
      <c r="P93" s="37">
        <f t="shared" si="2"/>
        <v>6</v>
      </c>
      <c r="Q93" s="38">
        <v>18</v>
      </c>
      <c r="R93" s="39">
        <v>14.5</v>
      </c>
      <c r="S93" s="40">
        <f t="shared" si="3"/>
        <v>261</v>
      </c>
    </row>
    <row r="94" spans="9:19" x14ac:dyDescent="0.35">
      <c r="I94" s="34">
        <v>23379</v>
      </c>
      <c r="J94" s="34" t="s">
        <v>261</v>
      </c>
      <c r="K94" s="34" t="s">
        <v>262</v>
      </c>
      <c r="L94" s="34" t="s">
        <v>161</v>
      </c>
      <c r="M94" s="35" t="s">
        <v>162</v>
      </c>
      <c r="N94" s="34" t="s">
        <v>76</v>
      </c>
      <c r="O94" s="36">
        <v>41270</v>
      </c>
      <c r="P94" s="37">
        <f t="shared" si="2"/>
        <v>12</v>
      </c>
      <c r="Q94" s="38">
        <v>65</v>
      </c>
      <c r="R94" s="39">
        <v>3.99</v>
      </c>
      <c r="S94" s="40">
        <f t="shared" si="3"/>
        <v>259.35000000000002</v>
      </c>
    </row>
    <row r="95" spans="9:19" x14ac:dyDescent="0.35">
      <c r="I95" s="34">
        <v>23360</v>
      </c>
      <c r="J95" s="34" t="s">
        <v>263</v>
      </c>
      <c r="K95" s="34" t="s">
        <v>247</v>
      </c>
      <c r="L95" s="34" t="s">
        <v>119</v>
      </c>
      <c r="M95" s="35" t="s">
        <v>120</v>
      </c>
      <c r="N95" s="34" t="s">
        <v>76</v>
      </c>
      <c r="O95" s="36">
        <v>41073</v>
      </c>
      <c r="P95" s="37">
        <f t="shared" si="2"/>
        <v>6</v>
      </c>
      <c r="Q95" s="38">
        <v>37</v>
      </c>
      <c r="R95" s="39">
        <v>6.99</v>
      </c>
      <c r="S95" s="40">
        <f t="shared" si="3"/>
        <v>258.63</v>
      </c>
    </row>
    <row r="96" spans="9:19" x14ac:dyDescent="0.35">
      <c r="I96" s="34">
        <v>23339</v>
      </c>
      <c r="J96" s="34" t="s">
        <v>264</v>
      </c>
      <c r="K96" s="34" t="s">
        <v>265</v>
      </c>
      <c r="L96" s="34" t="s">
        <v>137</v>
      </c>
      <c r="M96" s="35" t="s">
        <v>138</v>
      </c>
      <c r="N96" s="34" t="s">
        <v>76</v>
      </c>
      <c r="O96" s="36">
        <v>41101</v>
      </c>
      <c r="P96" s="37">
        <f t="shared" si="2"/>
        <v>7</v>
      </c>
      <c r="Q96" s="38">
        <v>41</v>
      </c>
      <c r="R96" s="39">
        <v>6</v>
      </c>
      <c r="S96" s="40">
        <f t="shared" si="3"/>
        <v>246</v>
      </c>
    </row>
    <row r="97" spans="9:19" x14ac:dyDescent="0.35">
      <c r="I97" s="34">
        <v>23341</v>
      </c>
      <c r="J97" s="34" t="s">
        <v>266</v>
      </c>
      <c r="K97" s="34" t="s">
        <v>267</v>
      </c>
      <c r="L97" s="34" t="s">
        <v>210</v>
      </c>
      <c r="M97" s="35" t="s">
        <v>211</v>
      </c>
      <c r="N97" s="34" t="s">
        <v>84</v>
      </c>
      <c r="O97" s="36">
        <v>41026</v>
      </c>
      <c r="P97" s="37">
        <f t="shared" si="2"/>
        <v>4</v>
      </c>
      <c r="Q97" s="38">
        <v>77</v>
      </c>
      <c r="R97" s="39">
        <v>3</v>
      </c>
      <c r="S97" s="40">
        <f t="shared" si="3"/>
        <v>231</v>
      </c>
    </row>
    <row r="98" spans="9:19" x14ac:dyDescent="0.35">
      <c r="I98" s="34">
        <v>23374</v>
      </c>
      <c r="J98" s="34" t="s">
        <v>268</v>
      </c>
      <c r="K98" s="34" t="s">
        <v>269</v>
      </c>
      <c r="L98" s="34" t="s">
        <v>161</v>
      </c>
      <c r="M98" s="35" t="s">
        <v>162</v>
      </c>
      <c r="N98" s="34" t="s">
        <v>76</v>
      </c>
      <c r="O98" s="36">
        <v>41257</v>
      </c>
      <c r="P98" s="37">
        <f t="shared" si="2"/>
        <v>12</v>
      </c>
      <c r="Q98" s="38">
        <v>57</v>
      </c>
      <c r="R98" s="39">
        <v>3.99</v>
      </c>
      <c r="S98" s="40">
        <f t="shared" si="3"/>
        <v>227.43</v>
      </c>
    </row>
    <row r="99" spans="9:19" x14ac:dyDescent="0.35">
      <c r="I99" s="34">
        <v>23273</v>
      </c>
      <c r="J99" s="34" t="s">
        <v>270</v>
      </c>
      <c r="K99" s="34" t="s">
        <v>271</v>
      </c>
      <c r="L99" s="34" t="s">
        <v>95</v>
      </c>
      <c r="M99" s="35" t="s">
        <v>96</v>
      </c>
      <c r="N99" s="34" t="s">
        <v>76</v>
      </c>
      <c r="O99" s="36">
        <v>41256</v>
      </c>
      <c r="P99" s="37">
        <f t="shared" si="2"/>
        <v>12</v>
      </c>
      <c r="Q99" s="38">
        <v>22</v>
      </c>
      <c r="R99" s="39">
        <v>9.99</v>
      </c>
      <c r="S99" s="40">
        <f t="shared" si="3"/>
        <v>219.78</v>
      </c>
    </row>
    <row r="100" spans="9:19" x14ac:dyDescent="0.35">
      <c r="I100" s="34">
        <v>23280</v>
      </c>
      <c r="J100" s="34" t="s">
        <v>272</v>
      </c>
      <c r="K100" s="34" t="s">
        <v>94</v>
      </c>
      <c r="L100" s="34" t="s">
        <v>119</v>
      </c>
      <c r="M100" s="35" t="s">
        <v>120</v>
      </c>
      <c r="N100" s="34" t="s">
        <v>76</v>
      </c>
      <c r="O100" s="36">
        <v>41002</v>
      </c>
      <c r="P100" s="37">
        <f t="shared" si="2"/>
        <v>4</v>
      </c>
      <c r="Q100" s="38">
        <v>30</v>
      </c>
      <c r="R100" s="39">
        <v>6.99</v>
      </c>
      <c r="S100" s="40">
        <f t="shared" si="3"/>
        <v>209.70000000000002</v>
      </c>
    </row>
    <row r="101" spans="9:19" x14ac:dyDescent="0.35">
      <c r="I101" s="34">
        <v>23370</v>
      </c>
      <c r="J101" s="34" t="s">
        <v>273</v>
      </c>
      <c r="K101" s="34" t="s">
        <v>136</v>
      </c>
      <c r="L101" s="34" t="s">
        <v>210</v>
      </c>
      <c r="M101" s="35" t="s">
        <v>211</v>
      </c>
      <c r="N101" s="34" t="s">
        <v>84</v>
      </c>
      <c r="O101" s="36">
        <v>41028</v>
      </c>
      <c r="P101" s="37">
        <f t="shared" si="2"/>
        <v>4</v>
      </c>
      <c r="Q101" s="38">
        <v>63</v>
      </c>
      <c r="R101" s="39">
        <v>3</v>
      </c>
      <c r="S101" s="40">
        <f t="shared" si="3"/>
        <v>189</v>
      </c>
    </row>
    <row r="102" spans="9:19" x14ac:dyDescent="0.35">
      <c r="I102" s="34">
        <v>23372</v>
      </c>
      <c r="J102" s="34" t="s">
        <v>274</v>
      </c>
      <c r="K102" s="34" t="s">
        <v>275</v>
      </c>
      <c r="L102" s="34" t="s">
        <v>174</v>
      </c>
      <c r="M102" s="35" t="s">
        <v>175</v>
      </c>
      <c r="N102" s="34" t="s">
        <v>76</v>
      </c>
      <c r="O102" s="36">
        <v>41255</v>
      </c>
      <c r="P102" s="37">
        <f t="shared" si="2"/>
        <v>12</v>
      </c>
      <c r="Q102" s="38">
        <v>22</v>
      </c>
      <c r="R102" s="39">
        <v>6.5</v>
      </c>
      <c r="S102" s="40">
        <f t="shared" si="3"/>
        <v>143</v>
      </c>
    </row>
    <row r="103" spans="9:19" x14ac:dyDescent="0.35">
      <c r="I103" s="34">
        <v>23265</v>
      </c>
      <c r="J103" s="34" t="s">
        <v>276</v>
      </c>
      <c r="K103" s="34" t="s">
        <v>277</v>
      </c>
      <c r="L103" s="34" t="s">
        <v>95</v>
      </c>
      <c r="M103" s="35" t="s">
        <v>96</v>
      </c>
      <c r="N103" s="34" t="s">
        <v>84</v>
      </c>
      <c r="O103" s="36">
        <v>41248</v>
      </c>
      <c r="P103" s="37">
        <f t="shared" si="2"/>
        <v>12</v>
      </c>
      <c r="Q103" s="38">
        <v>14</v>
      </c>
      <c r="R103" s="39">
        <v>9.99</v>
      </c>
      <c r="S103" s="40">
        <f t="shared" si="3"/>
        <v>139.86000000000001</v>
      </c>
    </row>
    <row r="104" spans="9:19" x14ac:dyDescent="0.35">
      <c r="I104" s="34">
        <v>23346</v>
      </c>
      <c r="J104" s="34" t="s">
        <v>278</v>
      </c>
      <c r="K104" s="34" t="s">
        <v>193</v>
      </c>
      <c r="L104" s="34" t="s">
        <v>95</v>
      </c>
      <c r="M104" s="35" t="s">
        <v>96</v>
      </c>
      <c r="N104" s="34" t="s">
        <v>76</v>
      </c>
      <c r="O104" s="36">
        <v>41119</v>
      </c>
      <c r="P104" s="37">
        <f t="shared" si="2"/>
        <v>7</v>
      </c>
      <c r="Q104" s="38">
        <v>13</v>
      </c>
      <c r="R104" s="39">
        <v>9.99</v>
      </c>
      <c r="S104" s="40">
        <f t="shared" si="3"/>
        <v>129.87</v>
      </c>
    </row>
    <row r="105" spans="9:19" x14ac:dyDescent="0.35">
      <c r="I105" s="34">
        <v>23312</v>
      </c>
      <c r="J105" s="34" t="s">
        <v>279</v>
      </c>
      <c r="K105" s="34" t="s">
        <v>280</v>
      </c>
      <c r="L105" s="34" t="s">
        <v>161</v>
      </c>
      <c r="M105" s="35" t="s">
        <v>162</v>
      </c>
      <c r="N105" s="34" t="s">
        <v>76</v>
      </c>
      <c r="O105" s="36">
        <v>41096</v>
      </c>
      <c r="P105" s="37">
        <f t="shared" si="2"/>
        <v>7</v>
      </c>
      <c r="Q105" s="38">
        <v>28</v>
      </c>
      <c r="R105" s="39">
        <v>3.99</v>
      </c>
      <c r="S105" s="40">
        <f t="shared" si="3"/>
        <v>111.72</v>
      </c>
    </row>
    <row r="106" spans="9:19" x14ac:dyDescent="0.35">
      <c r="I106" s="34">
        <v>23355</v>
      </c>
      <c r="J106" s="34" t="s">
        <v>281</v>
      </c>
      <c r="K106" s="34" t="s">
        <v>189</v>
      </c>
      <c r="L106" s="34" t="s">
        <v>147</v>
      </c>
      <c r="M106" s="35" t="s">
        <v>148</v>
      </c>
      <c r="N106" s="34" t="s">
        <v>76</v>
      </c>
      <c r="O106" s="36">
        <v>41026</v>
      </c>
      <c r="P106" s="37">
        <f t="shared" si="2"/>
        <v>4</v>
      </c>
      <c r="Q106" s="38">
        <v>16</v>
      </c>
      <c r="R106" s="39">
        <v>4.5</v>
      </c>
      <c r="S106" s="40">
        <f t="shared" si="3"/>
        <v>72</v>
      </c>
    </row>
    <row r="107" spans="9:19" x14ac:dyDescent="0.35">
      <c r="I107" s="34">
        <v>23322</v>
      </c>
      <c r="J107" s="34" t="s">
        <v>282</v>
      </c>
      <c r="K107" s="34" t="s">
        <v>150</v>
      </c>
      <c r="L107" s="34" t="s">
        <v>210</v>
      </c>
      <c r="M107" s="35" t="s">
        <v>211</v>
      </c>
      <c r="N107" s="34" t="s">
        <v>84</v>
      </c>
      <c r="O107" s="36">
        <v>41009</v>
      </c>
      <c r="P107" s="37">
        <f t="shared" si="2"/>
        <v>4</v>
      </c>
      <c r="Q107" s="38">
        <v>20</v>
      </c>
      <c r="R107" s="39">
        <v>3</v>
      </c>
      <c r="S107" s="40">
        <f t="shared" si="3"/>
        <v>60</v>
      </c>
    </row>
    <row r="108" spans="9:19" x14ac:dyDescent="0.35">
      <c r="I108" s="34">
        <v>23298</v>
      </c>
      <c r="J108" s="34" t="s">
        <v>283</v>
      </c>
      <c r="K108" s="34" t="s">
        <v>284</v>
      </c>
      <c r="L108" s="34" t="s">
        <v>147</v>
      </c>
      <c r="M108" s="35" t="s">
        <v>148</v>
      </c>
      <c r="N108" s="34" t="s">
        <v>80</v>
      </c>
      <c r="O108" s="36">
        <v>41118</v>
      </c>
      <c r="P108" s="37">
        <f t="shared" si="2"/>
        <v>7</v>
      </c>
      <c r="Q108" s="38">
        <v>12</v>
      </c>
      <c r="R108" s="39">
        <v>4.5</v>
      </c>
      <c r="S108" s="40">
        <f t="shared" si="3"/>
        <v>54</v>
      </c>
    </row>
    <row r="109" spans="9:19" x14ac:dyDescent="0.35">
      <c r="I109" s="34">
        <v>23367</v>
      </c>
      <c r="J109" s="34" t="s">
        <v>285</v>
      </c>
      <c r="K109" s="34" t="s">
        <v>286</v>
      </c>
      <c r="L109" s="34" t="s">
        <v>147</v>
      </c>
      <c r="M109" s="35" t="s">
        <v>148</v>
      </c>
      <c r="N109" s="34" t="s">
        <v>84</v>
      </c>
      <c r="O109" s="36">
        <v>41023</v>
      </c>
      <c r="P109" s="37">
        <f t="shared" si="2"/>
        <v>4</v>
      </c>
      <c r="Q109" s="38">
        <v>10</v>
      </c>
      <c r="R109" s="39">
        <v>4.5</v>
      </c>
      <c r="S109" s="40">
        <f t="shared" si="3"/>
        <v>45</v>
      </c>
    </row>
    <row r="110" spans="9:19" x14ac:dyDescent="0.35">
      <c r="I110" s="34">
        <v>23334</v>
      </c>
      <c r="J110" s="34" t="s">
        <v>287</v>
      </c>
      <c r="K110" s="34" t="s">
        <v>181</v>
      </c>
      <c r="L110" s="34" t="s">
        <v>210</v>
      </c>
      <c r="M110" s="35" t="s">
        <v>211</v>
      </c>
      <c r="N110" s="34" t="s">
        <v>76</v>
      </c>
      <c r="O110" s="36">
        <v>41260</v>
      </c>
      <c r="P110" s="37">
        <f t="shared" si="2"/>
        <v>12</v>
      </c>
      <c r="Q110" s="38">
        <v>14</v>
      </c>
      <c r="R110" s="39">
        <v>3</v>
      </c>
      <c r="S110" s="40">
        <f t="shared" si="3"/>
        <v>42</v>
      </c>
    </row>
    <row r="111" spans="9:19" x14ac:dyDescent="0.35">
      <c r="I111" s="34">
        <v>23285</v>
      </c>
      <c r="J111" s="34" t="s">
        <v>288</v>
      </c>
      <c r="K111" s="34" t="s">
        <v>201</v>
      </c>
      <c r="L111" s="34" t="s">
        <v>171</v>
      </c>
      <c r="M111" s="35" t="s">
        <v>172</v>
      </c>
      <c r="N111" s="34" t="s">
        <v>84</v>
      </c>
      <c r="O111" s="36">
        <v>41114</v>
      </c>
      <c r="P111" s="37">
        <f t="shared" si="2"/>
        <v>7</v>
      </c>
      <c r="Q111" s="38">
        <v>9</v>
      </c>
      <c r="R111" s="39">
        <v>4.5</v>
      </c>
      <c r="S111" s="40">
        <f t="shared" si="3"/>
        <v>40.5</v>
      </c>
    </row>
    <row r="112" spans="9:19" x14ac:dyDescent="0.35">
      <c r="I112" s="34">
        <v>23375</v>
      </c>
      <c r="J112" s="34" t="s">
        <v>289</v>
      </c>
      <c r="K112" s="34" t="s">
        <v>189</v>
      </c>
      <c r="L112" s="34" t="s">
        <v>119</v>
      </c>
      <c r="M112" s="35" t="s">
        <v>120</v>
      </c>
      <c r="N112" s="34" t="s">
        <v>84</v>
      </c>
      <c r="O112" s="36">
        <v>41029</v>
      </c>
      <c r="P112" s="37">
        <f t="shared" si="2"/>
        <v>4</v>
      </c>
      <c r="Q112" s="38">
        <v>5</v>
      </c>
      <c r="R112" s="39">
        <v>6.99</v>
      </c>
      <c r="S112" s="40">
        <f t="shared" si="3"/>
        <v>34.950000000000003</v>
      </c>
    </row>
    <row r="113" spans="9:19" x14ac:dyDescent="0.35">
      <c r="I113" s="34">
        <v>23336</v>
      </c>
      <c r="J113" s="34" t="s">
        <v>290</v>
      </c>
      <c r="K113" s="34" t="s">
        <v>291</v>
      </c>
      <c r="L113" s="34" t="s">
        <v>171</v>
      </c>
      <c r="M113" s="35" t="s">
        <v>172</v>
      </c>
      <c r="N113" s="34" t="s">
        <v>84</v>
      </c>
      <c r="O113" s="36">
        <v>41091</v>
      </c>
      <c r="P113" s="37">
        <f t="shared" si="2"/>
        <v>7</v>
      </c>
      <c r="Q113" s="38">
        <v>7</v>
      </c>
      <c r="R113" s="39">
        <v>4.5</v>
      </c>
      <c r="S113" s="40">
        <f t="shared" si="3"/>
        <v>31.5</v>
      </c>
    </row>
    <row r="114" spans="9:19" x14ac:dyDescent="0.35">
      <c r="I114" s="34">
        <v>23279</v>
      </c>
      <c r="J114" s="34" t="s">
        <v>292</v>
      </c>
      <c r="K114" s="34" t="s">
        <v>265</v>
      </c>
      <c r="L114" s="34" t="s">
        <v>210</v>
      </c>
      <c r="M114" s="35" t="s">
        <v>211</v>
      </c>
      <c r="N114" s="34" t="s">
        <v>76</v>
      </c>
      <c r="O114" s="36">
        <v>41020</v>
      </c>
      <c r="P114" s="37">
        <f t="shared" si="2"/>
        <v>4</v>
      </c>
      <c r="Q114" s="38">
        <v>10</v>
      </c>
      <c r="R114" s="39">
        <v>3</v>
      </c>
      <c r="S114" s="40">
        <f t="shared" si="3"/>
        <v>30</v>
      </c>
    </row>
    <row r="115" spans="9:19" x14ac:dyDescent="0.35">
      <c r="I115">
        <f>SUM(DistributorID)</f>
        <v>2495370</v>
      </c>
    </row>
    <row r="116" spans="9:19" x14ac:dyDescent="0.35">
      <c r="Q116" s="109"/>
      <c r="S116" s="127"/>
    </row>
    <row r="117" spans="9:19" x14ac:dyDescent="0.35">
      <c r="M117" s="109"/>
    </row>
    <row r="118" spans="9:19" ht="18.5" x14ac:dyDescent="0.45">
      <c r="I118" s="28"/>
      <c r="J118" s="29"/>
      <c r="K118" s="29"/>
    </row>
    <row r="119" spans="9:19" x14ac:dyDescent="0.35">
      <c r="I119" s="29"/>
      <c r="J119" s="29"/>
      <c r="K119" s="29"/>
    </row>
    <row r="120" spans="9:19" x14ac:dyDescent="0.35">
      <c r="I120" s="29" t="s">
        <v>293</v>
      </c>
      <c r="J120" s="29"/>
      <c r="K120" s="29"/>
    </row>
    <row r="121" spans="9:19" ht="15" thickBot="1" x14ac:dyDescent="0.4">
      <c r="I121" s="29"/>
      <c r="J121" s="29"/>
      <c r="K121" s="45"/>
    </row>
    <row r="122" spans="9:19" x14ac:dyDescent="0.35">
      <c r="I122" s="156" t="s">
        <v>294</v>
      </c>
      <c r="J122" s="156"/>
      <c r="K122" s="46">
        <f>SUM(Quantity)</f>
        <v>11376</v>
      </c>
    </row>
    <row r="123" spans="9:19" x14ac:dyDescent="0.35">
      <c r="I123" s="29"/>
      <c r="J123" s="29"/>
      <c r="K123" s="29"/>
    </row>
    <row r="124" spans="9:19" x14ac:dyDescent="0.35">
      <c r="I124" s="29" t="s">
        <v>295</v>
      </c>
      <c r="J124" s="29"/>
      <c r="K124" s="29"/>
    </row>
    <row r="125" spans="9:19" x14ac:dyDescent="0.35">
      <c r="I125" s="29"/>
      <c r="J125" s="29"/>
      <c r="K125" s="29"/>
    </row>
    <row r="126" spans="9:19" x14ac:dyDescent="0.35">
      <c r="I126" s="156" t="s">
        <v>296</v>
      </c>
      <c r="J126" s="156"/>
      <c r="K126" s="46">
        <f>AVERAGE(Unit_Price)</f>
        <v>7.0202803738317785</v>
      </c>
    </row>
  </sheetData>
  <mergeCells count="2">
    <mergeCell ref="I122:J122"/>
    <mergeCell ref="I126:J126"/>
  </mergeCells>
  <conditionalFormatting sqref="I8:S114">
    <cfRule type="expression" dxfId="0" priority="1">
      <formula>MOD(ROW(I8),2)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30"/>
  <sheetViews>
    <sheetView zoomScale="140" zoomScaleNormal="140" workbookViewId="0">
      <selection activeCell="I29" sqref="I29"/>
    </sheetView>
  </sheetViews>
  <sheetFormatPr defaultRowHeight="14.5" x14ac:dyDescent="0.35"/>
  <cols>
    <col min="3" max="3" width="11.453125" bestFit="1" customWidth="1"/>
    <col min="4" max="4" width="13.1796875" bestFit="1" customWidth="1"/>
    <col min="5" max="5" width="14.453125" bestFit="1" customWidth="1"/>
    <col min="6" max="6" width="10.81640625" bestFit="1" customWidth="1"/>
    <col min="7" max="7" width="14.54296875" customWidth="1"/>
    <col min="8" max="8" width="10.54296875" customWidth="1"/>
    <col min="11" max="11" width="11.453125" bestFit="1" customWidth="1"/>
    <col min="12" max="12" width="13.1796875" bestFit="1" customWidth="1"/>
    <col min="13" max="13" width="10" bestFit="1" customWidth="1"/>
  </cols>
  <sheetData>
    <row r="3" spans="2:8" x14ac:dyDescent="0.35">
      <c r="B3" t="s">
        <v>297</v>
      </c>
      <c r="D3" t="s">
        <v>298</v>
      </c>
    </row>
    <row r="4" spans="2:8" x14ac:dyDescent="0.35">
      <c r="C4" t="s">
        <v>299</v>
      </c>
      <c r="D4" s="15" t="s">
        <v>300</v>
      </c>
      <c r="E4" s="15" t="s">
        <v>301</v>
      </c>
      <c r="F4" s="15" t="s">
        <v>302</v>
      </c>
      <c r="G4" s="15" t="s">
        <v>303</v>
      </c>
      <c r="H4" s="16" t="s">
        <v>304</v>
      </c>
    </row>
    <row r="5" spans="2:8" x14ac:dyDescent="0.35">
      <c r="C5" t="s">
        <v>305</v>
      </c>
      <c r="D5">
        <v>100</v>
      </c>
      <c r="E5">
        <v>300</v>
      </c>
      <c r="F5">
        <v>200</v>
      </c>
      <c r="G5">
        <v>500</v>
      </c>
      <c r="H5">
        <f>SUM(D5:G5)</f>
        <v>1100</v>
      </c>
    </row>
    <row r="6" spans="2:8" x14ac:dyDescent="0.35">
      <c r="C6" t="s">
        <v>306</v>
      </c>
      <c r="D6">
        <v>200</v>
      </c>
      <c r="E6">
        <v>320</v>
      </c>
      <c r="F6">
        <v>150</v>
      </c>
      <c r="G6">
        <v>200</v>
      </c>
      <c r="H6">
        <f t="shared" ref="H6:H8" si="0">SUM(D6:G6)</f>
        <v>870</v>
      </c>
    </row>
    <row r="7" spans="2:8" x14ac:dyDescent="0.35">
      <c r="C7" t="s">
        <v>307</v>
      </c>
      <c r="D7">
        <v>250</v>
      </c>
      <c r="E7">
        <v>190</v>
      </c>
      <c r="F7">
        <v>400</v>
      </c>
      <c r="G7">
        <v>500</v>
      </c>
      <c r="H7">
        <f t="shared" si="0"/>
        <v>1340</v>
      </c>
    </row>
    <row r="8" spans="2:8" x14ac:dyDescent="0.35">
      <c r="C8" t="s">
        <v>308</v>
      </c>
      <c r="D8">
        <v>150</v>
      </c>
      <c r="E8">
        <v>120</v>
      </c>
      <c r="F8">
        <v>230</v>
      </c>
      <c r="G8">
        <v>100</v>
      </c>
      <c r="H8">
        <f t="shared" si="0"/>
        <v>600</v>
      </c>
    </row>
    <row r="11" spans="2:8" x14ac:dyDescent="0.35">
      <c r="B11" t="s">
        <v>309</v>
      </c>
      <c r="D11" t="s">
        <v>310</v>
      </c>
    </row>
    <row r="12" spans="2:8" x14ac:dyDescent="0.35">
      <c r="D12" t="s">
        <v>311</v>
      </c>
      <c r="E12" s="17">
        <v>0.13900000000000001</v>
      </c>
    </row>
    <row r="14" spans="2:8" x14ac:dyDescent="0.35">
      <c r="C14" s="18" t="s">
        <v>312</v>
      </c>
      <c r="D14" s="18" t="s">
        <v>313</v>
      </c>
      <c r="E14" s="18" t="s">
        <v>314</v>
      </c>
      <c r="F14" s="18" t="s">
        <v>315</v>
      </c>
    </row>
    <row r="15" spans="2:8" x14ac:dyDescent="0.35">
      <c r="C15" t="s">
        <v>316</v>
      </c>
      <c r="D15">
        <v>250</v>
      </c>
      <c r="E15">
        <f>D15*$E$12</f>
        <v>34.75</v>
      </c>
      <c r="F15">
        <f>SUM(D15:E15)</f>
        <v>284.75</v>
      </c>
    </row>
    <row r="16" spans="2:8" x14ac:dyDescent="0.35">
      <c r="C16" t="s">
        <v>317</v>
      </c>
      <c r="D16">
        <v>200</v>
      </c>
      <c r="E16">
        <f t="shared" ref="E16:E18" si="1">D16*$E$12</f>
        <v>27.800000000000004</v>
      </c>
      <c r="F16">
        <f t="shared" ref="F16:F19" si="2">SUM(D16:E16)</f>
        <v>227.8</v>
      </c>
    </row>
    <row r="17" spans="2:13" x14ac:dyDescent="0.35">
      <c r="C17" t="s">
        <v>318</v>
      </c>
      <c r="D17">
        <v>120</v>
      </c>
      <c r="E17">
        <f t="shared" si="1"/>
        <v>16.68</v>
      </c>
      <c r="F17">
        <f t="shared" si="2"/>
        <v>136.68</v>
      </c>
    </row>
    <row r="18" spans="2:13" x14ac:dyDescent="0.35">
      <c r="C18" t="s">
        <v>319</v>
      </c>
      <c r="D18">
        <v>100</v>
      </c>
      <c r="E18">
        <f t="shared" si="1"/>
        <v>13.900000000000002</v>
      </c>
      <c r="F18">
        <f t="shared" si="2"/>
        <v>113.9</v>
      </c>
    </row>
    <row r="19" spans="2:13" x14ac:dyDescent="0.35">
      <c r="C19" t="s">
        <v>320</v>
      </c>
      <c r="D19">
        <v>50</v>
      </c>
      <c r="E19">
        <f>D19*$E$12</f>
        <v>6.9500000000000011</v>
      </c>
      <c r="F19">
        <f t="shared" si="2"/>
        <v>56.95</v>
      </c>
    </row>
    <row r="21" spans="2:13" x14ac:dyDescent="0.35">
      <c r="B21" t="s">
        <v>321</v>
      </c>
      <c r="E21" s="157" t="s">
        <v>322</v>
      </c>
      <c r="F21" s="157"/>
      <c r="G21" s="157"/>
    </row>
    <row r="22" spans="2:13" x14ac:dyDescent="0.35">
      <c r="E22" s="19">
        <v>0.1</v>
      </c>
      <c r="F22" s="19">
        <v>0.2</v>
      </c>
      <c r="G22" s="19">
        <v>0.3</v>
      </c>
    </row>
    <row r="23" spans="2:13" x14ac:dyDescent="0.35">
      <c r="C23" s="18" t="s">
        <v>323</v>
      </c>
      <c r="D23" s="18" t="s">
        <v>55</v>
      </c>
      <c r="E23" s="18" t="s">
        <v>324</v>
      </c>
      <c r="F23" s="18" t="s">
        <v>325</v>
      </c>
      <c r="G23" s="18" t="s">
        <v>326</v>
      </c>
    </row>
    <row r="24" spans="2:13" x14ac:dyDescent="0.35">
      <c r="C24" t="s">
        <v>327</v>
      </c>
      <c r="D24" s="20">
        <v>4000</v>
      </c>
      <c r="E24" s="21">
        <f>$D24*E$22</f>
        <v>400</v>
      </c>
      <c r="F24" s="21">
        <f t="shared" ref="F24:G24" si="3">$D24*F$22</f>
        <v>800</v>
      </c>
      <c r="G24" s="21">
        <f t="shared" si="3"/>
        <v>1200</v>
      </c>
    </row>
    <row r="25" spans="2:13" x14ac:dyDescent="0.35">
      <c r="C25" t="s">
        <v>328</v>
      </c>
      <c r="D25" s="20">
        <v>2500</v>
      </c>
      <c r="E25" s="21">
        <f t="shared" ref="E25:G28" si="4">$D25*E$22</f>
        <v>250</v>
      </c>
      <c r="F25" s="21">
        <f t="shared" si="4"/>
        <v>500</v>
      </c>
      <c r="G25" s="21">
        <f t="shared" si="4"/>
        <v>750</v>
      </c>
    </row>
    <row r="26" spans="2:13" x14ac:dyDescent="0.35">
      <c r="C26" t="s">
        <v>329</v>
      </c>
      <c r="D26" s="20">
        <v>3800</v>
      </c>
      <c r="E26" s="21">
        <f t="shared" si="4"/>
        <v>380</v>
      </c>
      <c r="F26" s="21">
        <f t="shared" si="4"/>
        <v>760</v>
      </c>
      <c r="G26" s="21">
        <f t="shared" si="4"/>
        <v>1140</v>
      </c>
    </row>
    <row r="27" spans="2:13" x14ac:dyDescent="0.35">
      <c r="C27" t="s">
        <v>330</v>
      </c>
      <c r="D27" s="20">
        <v>5500</v>
      </c>
      <c r="E27" s="21">
        <f t="shared" si="4"/>
        <v>550</v>
      </c>
      <c r="F27" s="21">
        <f t="shared" si="4"/>
        <v>1100</v>
      </c>
      <c r="G27" s="21">
        <f t="shared" si="4"/>
        <v>1650</v>
      </c>
      <c r="L27" s="22"/>
      <c r="M27" s="22"/>
    </row>
    <row r="28" spans="2:13" x14ac:dyDescent="0.35">
      <c r="C28" t="s">
        <v>331</v>
      </c>
      <c r="D28" s="20">
        <v>6000</v>
      </c>
      <c r="E28" s="21">
        <f t="shared" si="4"/>
        <v>600</v>
      </c>
      <c r="F28" s="21">
        <f t="shared" si="4"/>
        <v>1200</v>
      </c>
      <c r="G28" s="21">
        <f t="shared" si="4"/>
        <v>1800</v>
      </c>
    </row>
    <row r="30" spans="2:13" x14ac:dyDescent="0.35">
      <c r="F30" s="21"/>
    </row>
  </sheetData>
  <mergeCells count="1">
    <mergeCell ref="E21:G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showGridLines="0" topLeftCell="B1" workbookViewId="0">
      <selection activeCell="R20" sqref="R20"/>
    </sheetView>
  </sheetViews>
  <sheetFormatPr defaultRowHeight="14.5" x14ac:dyDescent="0.35"/>
  <cols>
    <col min="3" max="3" width="12" bestFit="1" customWidth="1"/>
  </cols>
  <sheetData>
    <row r="1" spans="1:19" x14ac:dyDescent="0.35">
      <c r="A1" s="23" t="s">
        <v>332</v>
      </c>
    </row>
    <row r="4" spans="1:19" x14ac:dyDescent="0.35">
      <c r="B4" t="s">
        <v>569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4">
        <v>8</v>
      </c>
      <c r="K4" s="24">
        <v>9</v>
      </c>
      <c r="L4" s="24">
        <v>10</v>
      </c>
      <c r="M4" s="24">
        <v>11</v>
      </c>
      <c r="N4" s="24">
        <v>12</v>
      </c>
      <c r="O4" s="24">
        <v>13</v>
      </c>
      <c r="P4" s="24">
        <v>14</v>
      </c>
      <c r="Q4" s="24">
        <v>15</v>
      </c>
    </row>
    <row r="5" spans="1:19" x14ac:dyDescent="0.35">
      <c r="B5" s="24">
        <v>1</v>
      </c>
      <c r="C5" s="25">
        <f>$B5*C$4</f>
        <v>1</v>
      </c>
      <c r="D5" s="25">
        <f t="shared" ref="D5:Q19" si="0">$B5*D$4</f>
        <v>2</v>
      </c>
      <c r="E5" s="25">
        <f t="shared" si="0"/>
        <v>3</v>
      </c>
      <c r="F5" s="25">
        <f t="shared" si="0"/>
        <v>4</v>
      </c>
      <c r="G5" s="25">
        <f t="shared" si="0"/>
        <v>5</v>
      </c>
      <c r="H5" s="25">
        <f t="shared" si="0"/>
        <v>6</v>
      </c>
      <c r="I5" s="25">
        <f t="shared" si="0"/>
        <v>7</v>
      </c>
      <c r="J5" s="25">
        <f t="shared" si="0"/>
        <v>8</v>
      </c>
      <c r="K5" s="25">
        <f t="shared" si="0"/>
        <v>9</v>
      </c>
      <c r="L5" s="25">
        <f t="shared" si="0"/>
        <v>10</v>
      </c>
      <c r="M5" s="25">
        <f t="shared" si="0"/>
        <v>11</v>
      </c>
      <c r="N5" s="25">
        <f t="shared" si="0"/>
        <v>12</v>
      </c>
      <c r="O5" s="25">
        <f>$B5*O$4</f>
        <v>13</v>
      </c>
      <c r="P5" s="25">
        <f t="shared" si="0"/>
        <v>14</v>
      </c>
      <c r="Q5" s="25">
        <f t="shared" si="0"/>
        <v>15</v>
      </c>
      <c r="R5" s="25"/>
      <c r="S5" s="25"/>
    </row>
    <row r="6" spans="1:19" x14ac:dyDescent="0.35">
      <c r="B6" s="24">
        <v>2</v>
      </c>
      <c r="C6" s="25">
        <f t="shared" ref="C6:C19" si="1">$B6*C$4</f>
        <v>2</v>
      </c>
      <c r="D6" s="25">
        <f t="shared" si="0"/>
        <v>4</v>
      </c>
      <c r="E6" s="25">
        <f t="shared" si="0"/>
        <v>6</v>
      </c>
      <c r="F6" s="25">
        <f t="shared" si="0"/>
        <v>8</v>
      </c>
      <c r="G6" s="25">
        <f t="shared" si="0"/>
        <v>10</v>
      </c>
      <c r="H6" s="25">
        <f t="shared" si="0"/>
        <v>12</v>
      </c>
      <c r="I6" s="25">
        <f t="shared" si="0"/>
        <v>14</v>
      </c>
      <c r="J6" s="25">
        <f t="shared" si="0"/>
        <v>16</v>
      </c>
      <c r="K6" s="25">
        <f t="shared" si="0"/>
        <v>18</v>
      </c>
      <c r="L6" s="25">
        <f t="shared" si="0"/>
        <v>20</v>
      </c>
      <c r="M6" s="25">
        <f t="shared" si="0"/>
        <v>22</v>
      </c>
      <c r="N6" s="25">
        <f t="shared" si="0"/>
        <v>24</v>
      </c>
      <c r="O6" s="25">
        <f t="shared" si="0"/>
        <v>26</v>
      </c>
      <c r="P6" s="25">
        <f t="shared" si="0"/>
        <v>28</v>
      </c>
      <c r="Q6" s="25">
        <f t="shared" si="0"/>
        <v>30</v>
      </c>
    </row>
    <row r="7" spans="1:19" x14ac:dyDescent="0.35">
      <c r="B7" s="24">
        <v>3</v>
      </c>
      <c r="C7" s="25">
        <f t="shared" si="1"/>
        <v>3</v>
      </c>
      <c r="D7" s="25">
        <f t="shared" si="0"/>
        <v>6</v>
      </c>
      <c r="E7" s="25">
        <f t="shared" si="0"/>
        <v>9</v>
      </c>
      <c r="F7" s="25">
        <f t="shared" si="0"/>
        <v>12</v>
      </c>
      <c r="G7" s="25">
        <f t="shared" si="0"/>
        <v>15</v>
      </c>
      <c r="H7" s="25">
        <f t="shared" si="0"/>
        <v>18</v>
      </c>
      <c r="I7" s="25">
        <f t="shared" si="0"/>
        <v>21</v>
      </c>
      <c r="J7" s="25">
        <f t="shared" si="0"/>
        <v>24</v>
      </c>
      <c r="K7" s="25">
        <f t="shared" si="0"/>
        <v>27</v>
      </c>
      <c r="L7" s="25">
        <f t="shared" si="0"/>
        <v>30</v>
      </c>
      <c r="M7" s="25">
        <f t="shared" si="0"/>
        <v>33</v>
      </c>
      <c r="N7" s="25">
        <f t="shared" si="0"/>
        <v>36</v>
      </c>
      <c r="O7" s="25">
        <f t="shared" si="0"/>
        <v>39</v>
      </c>
      <c r="P7" s="25">
        <f t="shared" si="0"/>
        <v>42</v>
      </c>
      <c r="Q7" s="25">
        <f t="shared" si="0"/>
        <v>45</v>
      </c>
    </row>
    <row r="8" spans="1:19" x14ac:dyDescent="0.35">
      <c r="B8" s="24">
        <v>4</v>
      </c>
      <c r="C8" s="25">
        <f t="shared" si="1"/>
        <v>4</v>
      </c>
      <c r="D8" s="25">
        <f t="shared" si="0"/>
        <v>8</v>
      </c>
      <c r="E8" s="25">
        <f t="shared" si="0"/>
        <v>12</v>
      </c>
      <c r="F8" s="25">
        <f t="shared" si="0"/>
        <v>16</v>
      </c>
      <c r="G8" s="25">
        <f t="shared" si="0"/>
        <v>20</v>
      </c>
      <c r="H8" s="25">
        <f t="shared" si="0"/>
        <v>24</v>
      </c>
      <c r="I8" s="25">
        <f t="shared" si="0"/>
        <v>28</v>
      </c>
      <c r="J8" s="25">
        <f t="shared" si="0"/>
        <v>32</v>
      </c>
      <c r="K8" s="25">
        <f t="shared" si="0"/>
        <v>36</v>
      </c>
      <c r="L8" s="25">
        <f t="shared" si="0"/>
        <v>40</v>
      </c>
      <c r="M8" s="25">
        <f t="shared" si="0"/>
        <v>44</v>
      </c>
      <c r="N8" s="25">
        <f t="shared" si="0"/>
        <v>48</v>
      </c>
      <c r="O8" s="25">
        <f t="shared" si="0"/>
        <v>52</v>
      </c>
      <c r="P8" s="25">
        <f t="shared" si="0"/>
        <v>56</v>
      </c>
      <c r="Q8" s="25">
        <f t="shared" si="0"/>
        <v>60</v>
      </c>
    </row>
    <row r="9" spans="1:19" x14ac:dyDescent="0.35">
      <c r="B9" s="24">
        <v>5</v>
      </c>
      <c r="C9" s="25">
        <f t="shared" si="1"/>
        <v>5</v>
      </c>
      <c r="D9" s="25">
        <f t="shared" si="0"/>
        <v>10</v>
      </c>
      <c r="E9" s="25">
        <f t="shared" si="0"/>
        <v>15</v>
      </c>
      <c r="F9" s="25">
        <f t="shared" si="0"/>
        <v>20</v>
      </c>
      <c r="G9" s="25">
        <f t="shared" si="0"/>
        <v>25</v>
      </c>
      <c r="H9" s="25">
        <f t="shared" si="0"/>
        <v>30</v>
      </c>
      <c r="I9" s="25">
        <f t="shared" si="0"/>
        <v>35</v>
      </c>
      <c r="J9" s="25">
        <f t="shared" si="0"/>
        <v>40</v>
      </c>
      <c r="K9" s="25">
        <f t="shared" si="0"/>
        <v>45</v>
      </c>
      <c r="L9" s="25">
        <f t="shared" si="0"/>
        <v>50</v>
      </c>
      <c r="M9" s="25">
        <f t="shared" si="0"/>
        <v>55</v>
      </c>
      <c r="N9" s="25">
        <f t="shared" si="0"/>
        <v>60</v>
      </c>
      <c r="O9" s="25">
        <f t="shared" si="0"/>
        <v>65</v>
      </c>
      <c r="P9" s="25">
        <f t="shared" si="0"/>
        <v>70</v>
      </c>
      <c r="Q9" s="25">
        <f t="shared" si="0"/>
        <v>75</v>
      </c>
    </row>
    <row r="10" spans="1:19" x14ac:dyDescent="0.35">
      <c r="B10" s="24">
        <v>6</v>
      </c>
      <c r="C10" s="25">
        <f t="shared" si="1"/>
        <v>6</v>
      </c>
      <c r="D10" s="25">
        <f t="shared" si="0"/>
        <v>12</v>
      </c>
      <c r="E10" s="25">
        <f t="shared" si="0"/>
        <v>18</v>
      </c>
      <c r="F10" s="25">
        <f t="shared" si="0"/>
        <v>24</v>
      </c>
      <c r="G10" s="25">
        <f t="shared" si="0"/>
        <v>30</v>
      </c>
      <c r="H10" s="25">
        <f t="shared" si="0"/>
        <v>36</v>
      </c>
      <c r="I10" s="25">
        <f t="shared" si="0"/>
        <v>42</v>
      </c>
      <c r="J10" s="25">
        <f t="shared" si="0"/>
        <v>48</v>
      </c>
      <c r="K10" s="25">
        <f t="shared" si="0"/>
        <v>54</v>
      </c>
      <c r="L10" s="25">
        <f t="shared" si="0"/>
        <v>60</v>
      </c>
      <c r="M10" s="25">
        <f t="shared" si="0"/>
        <v>66</v>
      </c>
      <c r="N10" s="25">
        <f t="shared" si="0"/>
        <v>72</v>
      </c>
      <c r="O10" s="25">
        <f t="shared" si="0"/>
        <v>78</v>
      </c>
      <c r="P10" s="25">
        <f t="shared" si="0"/>
        <v>84</v>
      </c>
      <c r="Q10" s="25">
        <f t="shared" si="0"/>
        <v>90</v>
      </c>
    </row>
    <row r="11" spans="1:19" x14ac:dyDescent="0.35">
      <c r="B11" s="24">
        <v>7</v>
      </c>
      <c r="C11" s="25">
        <f t="shared" si="1"/>
        <v>7</v>
      </c>
      <c r="D11" s="25">
        <f t="shared" si="0"/>
        <v>14</v>
      </c>
      <c r="E11" s="25">
        <f t="shared" si="0"/>
        <v>21</v>
      </c>
      <c r="F11" s="25">
        <f t="shared" si="0"/>
        <v>28</v>
      </c>
      <c r="G11" s="25">
        <f t="shared" si="0"/>
        <v>35</v>
      </c>
      <c r="H11" s="25">
        <f t="shared" si="0"/>
        <v>42</v>
      </c>
      <c r="I11" s="25">
        <f t="shared" si="0"/>
        <v>49</v>
      </c>
      <c r="J11" s="25">
        <f t="shared" si="0"/>
        <v>56</v>
      </c>
      <c r="K11" s="25">
        <f t="shared" si="0"/>
        <v>63</v>
      </c>
      <c r="L11" s="25">
        <f t="shared" si="0"/>
        <v>70</v>
      </c>
      <c r="M11" s="25">
        <f t="shared" si="0"/>
        <v>77</v>
      </c>
      <c r="N11" s="25">
        <f t="shared" si="0"/>
        <v>84</v>
      </c>
      <c r="O11" s="25">
        <f t="shared" si="0"/>
        <v>91</v>
      </c>
      <c r="P11" s="25">
        <f t="shared" si="0"/>
        <v>98</v>
      </c>
      <c r="Q11" s="25">
        <f t="shared" si="0"/>
        <v>105</v>
      </c>
    </row>
    <row r="12" spans="1:19" x14ac:dyDescent="0.35">
      <c r="B12" s="24">
        <v>8</v>
      </c>
      <c r="C12" s="25">
        <f t="shared" si="1"/>
        <v>8</v>
      </c>
      <c r="D12" s="25">
        <f t="shared" si="0"/>
        <v>16</v>
      </c>
      <c r="E12" s="25">
        <f t="shared" si="0"/>
        <v>24</v>
      </c>
      <c r="F12" s="25">
        <f t="shared" si="0"/>
        <v>32</v>
      </c>
      <c r="G12" s="25">
        <f t="shared" si="0"/>
        <v>40</v>
      </c>
      <c r="H12" s="25">
        <f t="shared" si="0"/>
        <v>48</v>
      </c>
      <c r="I12" s="25">
        <f t="shared" si="0"/>
        <v>56</v>
      </c>
      <c r="J12" s="25">
        <f t="shared" si="0"/>
        <v>64</v>
      </c>
      <c r="K12" s="25">
        <f t="shared" si="0"/>
        <v>72</v>
      </c>
      <c r="L12" s="25">
        <f t="shared" si="0"/>
        <v>80</v>
      </c>
      <c r="M12" s="25">
        <f t="shared" si="0"/>
        <v>88</v>
      </c>
      <c r="N12" s="25">
        <f t="shared" si="0"/>
        <v>96</v>
      </c>
      <c r="O12" s="25">
        <f t="shared" si="0"/>
        <v>104</v>
      </c>
      <c r="P12" s="25">
        <f t="shared" si="0"/>
        <v>112</v>
      </c>
      <c r="Q12" s="25">
        <f t="shared" si="0"/>
        <v>120</v>
      </c>
    </row>
    <row r="13" spans="1:19" x14ac:dyDescent="0.35">
      <c r="B13" s="24">
        <v>9</v>
      </c>
      <c r="C13" s="25">
        <f t="shared" si="1"/>
        <v>9</v>
      </c>
      <c r="D13" s="25">
        <f t="shared" si="0"/>
        <v>18</v>
      </c>
      <c r="E13" s="25">
        <f t="shared" si="0"/>
        <v>27</v>
      </c>
      <c r="F13" s="25">
        <f t="shared" si="0"/>
        <v>36</v>
      </c>
      <c r="G13" s="25">
        <f t="shared" si="0"/>
        <v>45</v>
      </c>
      <c r="H13" s="25">
        <f t="shared" si="0"/>
        <v>54</v>
      </c>
      <c r="I13" s="25">
        <f t="shared" si="0"/>
        <v>63</v>
      </c>
      <c r="J13" s="25">
        <f t="shared" si="0"/>
        <v>72</v>
      </c>
      <c r="K13" s="25">
        <f t="shared" si="0"/>
        <v>81</v>
      </c>
      <c r="L13" s="25">
        <f t="shared" si="0"/>
        <v>90</v>
      </c>
      <c r="M13" s="25">
        <f t="shared" si="0"/>
        <v>99</v>
      </c>
      <c r="N13" s="25">
        <f t="shared" si="0"/>
        <v>108</v>
      </c>
      <c r="O13" s="25">
        <f t="shared" si="0"/>
        <v>117</v>
      </c>
      <c r="P13" s="25">
        <f t="shared" si="0"/>
        <v>126</v>
      </c>
      <c r="Q13" s="25">
        <f t="shared" si="0"/>
        <v>135</v>
      </c>
    </row>
    <row r="14" spans="1:19" x14ac:dyDescent="0.35">
      <c r="B14" s="24">
        <v>10</v>
      </c>
      <c r="C14" s="25">
        <f t="shared" si="1"/>
        <v>10</v>
      </c>
      <c r="D14" s="25">
        <f t="shared" si="0"/>
        <v>20</v>
      </c>
      <c r="E14" s="25">
        <f t="shared" si="0"/>
        <v>30</v>
      </c>
      <c r="F14" s="25">
        <f t="shared" si="0"/>
        <v>40</v>
      </c>
      <c r="G14" s="25">
        <f t="shared" si="0"/>
        <v>50</v>
      </c>
      <c r="H14" s="25">
        <f t="shared" si="0"/>
        <v>60</v>
      </c>
      <c r="I14" s="25">
        <f t="shared" si="0"/>
        <v>70</v>
      </c>
      <c r="J14" s="25">
        <f t="shared" si="0"/>
        <v>80</v>
      </c>
      <c r="K14" s="25">
        <f t="shared" si="0"/>
        <v>90</v>
      </c>
      <c r="L14" s="25">
        <f t="shared" si="0"/>
        <v>100</v>
      </c>
      <c r="M14" s="25">
        <f t="shared" si="0"/>
        <v>110</v>
      </c>
      <c r="N14" s="25">
        <f t="shared" si="0"/>
        <v>120</v>
      </c>
      <c r="O14" s="25">
        <f t="shared" si="0"/>
        <v>130</v>
      </c>
      <c r="P14" s="25">
        <f t="shared" si="0"/>
        <v>140</v>
      </c>
      <c r="Q14" s="25">
        <f t="shared" si="0"/>
        <v>150</v>
      </c>
    </row>
    <row r="15" spans="1:19" x14ac:dyDescent="0.35">
      <c r="B15" s="24">
        <v>11</v>
      </c>
      <c r="C15" s="25">
        <f t="shared" si="1"/>
        <v>11</v>
      </c>
      <c r="D15" s="25">
        <f t="shared" si="0"/>
        <v>22</v>
      </c>
      <c r="E15" s="25">
        <f t="shared" si="0"/>
        <v>33</v>
      </c>
      <c r="F15" s="25">
        <f t="shared" si="0"/>
        <v>44</v>
      </c>
      <c r="G15" s="25">
        <f t="shared" si="0"/>
        <v>55</v>
      </c>
      <c r="H15" s="25">
        <f t="shared" si="0"/>
        <v>66</v>
      </c>
      <c r="I15" s="25">
        <f t="shared" si="0"/>
        <v>77</v>
      </c>
      <c r="J15" s="25">
        <f t="shared" si="0"/>
        <v>88</v>
      </c>
      <c r="K15" s="25">
        <f t="shared" si="0"/>
        <v>99</v>
      </c>
      <c r="L15" s="25">
        <f t="shared" si="0"/>
        <v>110</v>
      </c>
      <c r="M15" s="25">
        <f t="shared" si="0"/>
        <v>121</v>
      </c>
      <c r="N15" s="25">
        <f t="shared" si="0"/>
        <v>132</v>
      </c>
      <c r="O15" s="25">
        <f t="shared" si="0"/>
        <v>143</v>
      </c>
      <c r="P15" s="25">
        <f t="shared" si="0"/>
        <v>154</v>
      </c>
      <c r="Q15" s="25">
        <f t="shared" si="0"/>
        <v>165</v>
      </c>
    </row>
    <row r="16" spans="1:19" x14ac:dyDescent="0.35">
      <c r="B16" s="24">
        <v>12</v>
      </c>
      <c r="C16" s="25">
        <f t="shared" si="1"/>
        <v>12</v>
      </c>
      <c r="D16" s="25">
        <f t="shared" si="0"/>
        <v>24</v>
      </c>
      <c r="E16" s="25">
        <f t="shared" si="0"/>
        <v>36</v>
      </c>
      <c r="F16" s="25">
        <f t="shared" si="0"/>
        <v>48</v>
      </c>
      <c r="G16" s="25">
        <f t="shared" si="0"/>
        <v>60</v>
      </c>
      <c r="H16" s="25">
        <f t="shared" si="0"/>
        <v>72</v>
      </c>
      <c r="I16" s="25">
        <f t="shared" si="0"/>
        <v>84</v>
      </c>
      <c r="J16" s="25">
        <f t="shared" si="0"/>
        <v>96</v>
      </c>
      <c r="K16" s="25">
        <f t="shared" si="0"/>
        <v>108</v>
      </c>
      <c r="L16" s="25">
        <f t="shared" si="0"/>
        <v>120</v>
      </c>
      <c r="M16" s="25">
        <f t="shared" si="0"/>
        <v>132</v>
      </c>
      <c r="N16" s="25">
        <f t="shared" si="0"/>
        <v>144</v>
      </c>
      <c r="O16" s="25">
        <f t="shared" si="0"/>
        <v>156</v>
      </c>
      <c r="P16" s="25">
        <f t="shared" si="0"/>
        <v>168</v>
      </c>
      <c r="Q16" s="25">
        <f t="shared" si="0"/>
        <v>180</v>
      </c>
    </row>
    <row r="17" spans="2:17" x14ac:dyDescent="0.35">
      <c r="B17" s="24">
        <v>13</v>
      </c>
      <c r="C17" s="25">
        <f t="shared" si="1"/>
        <v>13</v>
      </c>
      <c r="D17" s="25">
        <f t="shared" si="0"/>
        <v>26</v>
      </c>
      <c r="E17" s="25">
        <f t="shared" si="0"/>
        <v>39</v>
      </c>
      <c r="F17" s="25">
        <f t="shared" si="0"/>
        <v>52</v>
      </c>
      <c r="G17" s="25">
        <f t="shared" si="0"/>
        <v>65</v>
      </c>
      <c r="H17" s="25">
        <f t="shared" si="0"/>
        <v>78</v>
      </c>
      <c r="I17" s="25">
        <f t="shared" si="0"/>
        <v>91</v>
      </c>
      <c r="J17" s="25">
        <f t="shared" si="0"/>
        <v>104</v>
      </c>
      <c r="K17" s="25">
        <f t="shared" si="0"/>
        <v>117</v>
      </c>
      <c r="L17" s="25">
        <f t="shared" si="0"/>
        <v>130</v>
      </c>
      <c r="M17" s="25">
        <f t="shared" si="0"/>
        <v>143</v>
      </c>
      <c r="N17" s="25">
        <f t="shared" si="0"/>
        <v>156</v>
      </c>
      <c r="O17" s="25">
        <f t="shared" si="0"/>
        <v>169</v>
      </c>
      <c r="P17" s="25">
        <f t="shared" si="0"/>
        <v>182</v>
      </c>
      <c r="Q17" s="25">
        <f t="shared" si="0"/>
        <v>195</v>
      </c>
    </row>
    <row r="18" spans="2:17" x14ac:dyDescent="0.35">
      <c r="B18" s="24">
        <v>14</v>
      </c>
      <c r="C18" s="25">
        <f t="shared" si="1"/>
        <v>14</v>
      </c>
      <c r="D18" s="25">
        <f t="shared" si="0"/>
        <v>28</v>
      </c>
      <c r="E18" s="25">
        <f t="shared" si="0"/>
        <v>42</v>
      </c>
      <c r="F18" s="25">
        <f t="shared" si="0"/>
        <v>56</v>
      </c>
      <c r="G18" s="25">
        <f t="shared" si="0"/>
        <v>70</v>
      </c>
      <c r="H18" s="25">
        <f t="shared" si="0"/>
        <v>84</v>
      </c>
      <c r="I18" s="25">
        <f t="shared" si="0"/>
        <v>98</v>
      </c>
      <c r="J18" s="25">
        <f t="shared" si="0"/>
        <v>112</v>
      </c>
      <c r="K18" s="25">
        <f t="shared" si="0"/>
        <v>126</v>
      </c>
      <c r="L18" s="25">
        <f t="shared" si="0"/>
        <v>140</v>
      </c>
      <c r="M18" s="25">
        <f t="shared" si="0"/>
        <v>154</v>
      </c>
      <c r="N18" s="25">
        <f t="shared" si="0"/>
        <v>168</v>
      </c>
      <c r="O18" s="25">
        <f t="shared" si="0"/>
        <v>182</v>
      </c>
      <c r="P18" s="25">
        <f t="shared" si="0"/>
        <v>196</v>
      </c>
      <c r="Q18" s="25">
        <f t="shared" si="0"/>
        <v>210</v>
      </c>
    </row>
    <row r="19" spans="2:17" x14ac:dyDescent="0.35">
      <c r="B19" s="24">
        <v>15</v>
      </c>
      <c r="C19" s="25">
        <f t="shared" si="1"/>
        <v>15</v>
      </c>
      <c r="D19" s="25">
        <f t="shared" si="0"/>
        <v>30</v>
      </c>
      <c r="E19" s="25">
        <f t="shared" si="0"/>
        <v>45</v>
      </c>
      <c r="F19" s="25">
        <f t="shared" si="0"/>
        <v>60</v>
      </c>
      <c r="G19" s="25">
        <f t="shared" si="0"/>
        <v>75</v>
      </c>
      <c r="H19" s="25">
        <f t="shared" si="0"/>
        <v>90</v>
      </c>
      <c r="I19" s="25">
        <f t="shared" si="0"/>
        <v>105</v>
      </c>
      <c r="J19" s="25">
        <f t="shared" si="0"/>
        <v>120</v>
      </c>
      <c r="K19" s="25">
        <f t="shared" si="0"/>
        <v>135</v>
      </c>
      <c r="L19" s="25">
        <f t="shared" si="0"/>
        <v>150</v>
      </c>
      <c r="M19" s="25">
        <f t="shared" si="0"/>
        <v>165</v>
      </c>
      <c r="N19" s="25">
        <f t="shared" si="0"/>
        <v>180</v>
      </c>
      <c r="O19" s="25">
        <f t="shared" si="0"/>
        <v>195</v>
      </c>
      <c r="P19" s="25">
        <f t="shared" si="0"/>
        <v>210</v>
      </c>
      <c r="Q19" s="25">
        <f t="shared" si="0"/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B1F3-5EBA-4A5C-B334-F26310FE9E7B}">
  <dimension ref="C2:G20"/>
  <sheetViews>
    <sheetView topLeftCell="E25" zoomScale="180" zoomScaleNormal="180" workbookViewId="0">
      <selection activeCell="G16" sqref="G16:G20"/>
    </sheetView>
  </sheetViews>
  <sheetFormatPr defaultRowHeight="14.5" x14ac:dyDescent="0.35"/>
  <cols>
    <col min="3" max="3" width="29.453125" bestFit="1" customWidth="1"/>
    <col min="4" max="4" width="27.54296875" customWidth="1"/>
    <col min="6" max="6" width="30" customWidth="1"/>
    <col min="7" max="7" width="27.90625" customWidth="1"/>
  </cols>
  <sheetData>
    <row r="2" spans="3:7" ht="15" thickBot="1" x14ac:dyDescent="0.4"/>
    <row r="3" spans="3:7" x14ac:dyDescent="0.35">
      <c r="C3" s="59" t="s">
        <v>333</v>
      </c>
      <c r="D3" s="60" t="s">
        <v>334</v>
      </c>
      <c r="F3" s="59" t="s">
        <v>333</v>
      </c>
      <c r="G3" s="60" t="s">
        <v>334</v>
      </c>
    </row>
    <row r="4" spans="3:7" x14ac:dyDescent="0.35">
      <c r="C4" s="47" t="s">
        <v>335</v>
      </c>
      <c r="D4" s="48"/>
      <c r="F4" s="47" t="s">
        <v>335</v>
      </c>
      <c r="G4" s="48" t="str">
        <f>CLEAN(F4)</f>
        <v xml:space="preserve">CONCERTA </v>
      </c>
    </row>
    <row r="5" spans="3:7" x14ac:dyDescent="0.35">
      <c r="C5" s="47" t="s">
        <v>336</v>
      </c>
      <c r="D5" s="48"/>
      <c r="F5" s="47" t="s">
        <v>336</v>
      </c>
      <c r="G5" s="48" t="str">
        <f t="shared" ref="G5:G11" si="0">CLEAN(F5)</f>
        <v>PROGRAF</v>
      </c>
    </row>
    <row r="6" spans="3:7" x14ac:dyDescent="0.35">
      <c r="C6" s="47" t="s">
        <v>337</v>
      </c>
      <c r="D6" s="48"/>
      <c r="F6" s="47" t="s">
        <v>337</v>
      </c>
      <c r="G6" s="48" t="str">
        <f t="shared" si="0"/>
        <v>PARIET</v>
      </c>
    </row>
    <row r="7" spans="3:7" x14ac:dyDescent="0.35">
      <c r="C7" s="47" t="s">
        <v>338</v>
      </c>
      <c r="D7" s="48"/>
      <c r="F7" s="47" t="s">
        <v>338</v>
      </c>
      <c r="G7" s="48" t="str">
        <f t="shared" si="0"/>
        <v>CONCERTA</v>
      </c>
    </row>
    <row r="8" spans="3:7" x14ac:dyDescent="0.35">
      <c r="C8" s="47" t="s">
        <v>339</v>
      </c>
      <c r="D8" s="48"/>
      <c r="F8" s="47" t="s">
        <v>339</v>
      </c>
      <c r="G8" s="48" t="str">
        <f t="shared" si="0"/>
        <v>LEUSTATIN</v>
      </c>
    </row>
    <row r="9" spans="3:7" x14ac:dyDescent="0.35">
      <c r="C9" s="47" t="s">
        <v>340</v>
      </c>
      <c r="D9" s="48"/>
      <c r="F9" s="47" t="s">
        <v>340</v>
      </c>
      <c r="G9" s="48" t="str">
        <f t="shared" si="0"/>
        <v>VELCADE</v>
      </c>
    </row>
    <row r="10" spans="3:7" x14ac:dyDescent="0.35">
      <c r="C10" s="47" t="s">
        <v>339</v>
      </c>
      <c r="D10" s="48"/>
      <c r="F10" s="47" t="s">
        <v>339</v>
      </c>
      <c r="G10" s="48" t="str">
        <f t="shared" si="0"/>
        <v>LEUSTATIN</v>
      </c>
    </row>
    <row r="11" spans="3:7" ht="15" thickBot="1" x14ac:dyDescent="0.4">
      <c r="C11" s="49" t="s">
        <v>340</v>
      </c>
      <c r="D11" s="48"/>
      <c r="F11" s="49" t="s">
        <v>340</v>
      </c>
      <c r="G11" s="48" t="str">
        <f t="shared" si="0"/>
        <v>VELCADE</v>
      </c>
    </row>
    <row r="14" spans="3:7" ht="15" thickBot="1" x14ac:dyDescent="0.4"/>
    <row r="15" spans="3:7" x14ac:dyDescent="0.35">
      <c r="C15" s="59" t="s">
        <v>333</v>
      </c>
      <c r="D15" s="60" t="s">
        <v>341</v>
      </c>
      <c r="F15" s="59" t="s">
        <v>333</v>
      </c>
      <c r="G15" s="60" t="s">
        <v>341</v>
      </c>
    </row>
    <row r="16" spans="3:7" x14ac:dyDescent="0.35">
      <c r="C16" s="47" t="s">
        <v>342</v>
      </c>
      <c r="D16" s="48"/>
      <c r="F16" s="47" t="s">
        <v>342</v>
      </c>
      <c r="G16" s="48" t="str">
        <f>TRIM(F16)</f>
        <v>12 Abeokuta Street</v>
      </c>
    </row>
    <row r="17" spans="3:7" x14ac:dyDescent="0.35">
      <c r="C17" s="47" t="s">
        <v>343</v>
      </c>
      <c r="D17" s="48"/>
      <c r="F17" s="47" t="s">
        <v>343</v>
      </c>
      <c r="G17" s="48" t="str">
        <f t="shared" ref="G17:G20" si="1">TRIM(F17)</f>
        <v>First quarter earning</v>
      </c>
    </row>
    <row r="18" spans="3:7" x14ac:dyDescent="0.35">
      <c r="C18" s="47" t="s">
        <v>344</v>
      </c>
      <c r="D18" s="48"/>
      <c r="F18" s="47" t="s">
        <v>344</v>
      </c>
      <c r="G18" s="48" t="str">
        <f t="shared" si="1"/>
        <v>111111 22222 4433</v>
      </c>
    </row>
    <row r="19" spans="3:7" x14ac:dyDescent="0.35">
      <c r="C19" s="47" t="s">
        <v>345</v>
      </c>
      <c r="D19" s="48"/>
      <c r="F19" s="47" t="s">
        <v>345</v>
      </c>
      <c r="G19" s="48" t="str">
        <f t="shared" si="1"/>
        <v>CONCERTA 54MG FR 30CP OR</v>
      </c>
    </row>
    <row r="20" spans="3:7" ht="15" thickBot="1" x14ac:dyDescent="0.4">
      <c r="C20" s="49" t="s">
        <v>346</v>
      </c>
      <c r="D20" s="48"/>
      <c r="F20" s="49" t="s">
        <v>346</v>
      </c>
      <c r="G20" s="48" t="str">
        <f t="shared" si="1"/>
        <v>VELCADE 3,5 MG 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527F-C914-41FC-A66F-CB4C05D86D61}">
  <dimension ref="C3:D8"/>
  <sheetViews>
    <sheetView zoomScale="170" zoomScaleNormal="170" workbookViewId="0">
      <selection activeCell="D5" sqref="D5:D8"/>
    </sheetView>
  </sheetViews>
  <sheetFormatPr defaultRowHeight="14.5" x14ac:dyDescent="0.35"/>
  <cols>
    <col min="3" max="3" width="17.453125" bestFit="1" customWidth="1"/>
  </cols>
  <sheetData>
    <row r="3" spans="3:4" ht="15" thickBot="1" x14ac:dyDescent="0.4"/>
    <row r="4" spans="3:4" x14ac:dyDescent="0.35">
      <c r="C4" s="62" t="s">
        <v>347</v>
      </c>
      <c r="D4" s="63" t="s">
        <v>348</v>
      </c>
    </row>
    <row r="5" spans="3:4" x14ac:dyDescent="0.35">
      <c r="C5" s="47" t="s">
        <v>349</v>
      </c>
      <c r="D5" s="48">
        <f>LEN(C5)</f>
        <v>14</v>
      </c>
    </row>
    <row r="6" spans="3:4" x14ac:dyDescent="0.35">
      <c r="C6" s="110" t="s">
        <v>350</v>
      </c>
      <c r="D6" s="48">
        <f t="shared" ref="D6:D8" si="0">LEN(C6)</f>
        <v>10</v>
      </c>
    </row>
    <row r="7" spans="3:4" x14ac:dyDescent="0.35">
      <c r="C7" s="47" t="s">
        <v>351</v>
      </c>
      <c r="D7" s="48">
        <f t="shared" si="0"/>
        <v>8</v>
      </c>
    </row>
    <row r="8" spans="3:4" ht="15" thickBot="1" x14ac:dyDescent="0.4">
      <c r="C8" s="49" t="s">
        <v>352</v>
      </c>
      <c r="D8" s="48">
        <f t="shared" si="0"/>
        <v>13</v>
      </c>
    </row>
  </sheetData>
  <hyperlinks>
    <hyperlink ref="C6" r:id="rId1" xr:uid="{0B366920-2B43-4929-90B0-53E7B35436A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AF5D-C310-4F9F-98E4-7ED19BF60A7D}">
  <dimension ref="E6:K10"/>
  <sheetViews>
    <sheetView topLeftCell="F1" zoomScale="180" zoomScaleNormal="180" workbookViewId="0">
      <selection activeCell="I7" sqref="I7:I10"/>
    </sheetView>
  </sheetViews>
  <sheetFormatPr defaultRowHeight="14.5" x14ac:dyDescent="0.35"/>
  <cols>
    <col min="5" max="5" width="20.453125" customWidth="1"/>
    <col min="6" max="6" width="12.453125" customWidth="1"/>
    <col min="7" max="7" width="8.81640625" customWidth="1"/>
    <col min="9" max="9" width="16.7265625" customWidth="1"/>
    <col min="10" max="10" width="14.453125" customWidth="1"/>
    <col min="11" max="11" width="12.08984375" customWidth="1"/>
  </cols>
  <sheetData>
    <row r="6" spans="5:11" x14ac:dyDescent="0.35">
      <c r="E6" s="61" t="s">
        <v>353</v>
      </c>
      <c r="F6" t="s">
        <v>354</v>
      </c>
      <c r="G6" t="s">
        <v>355</v>
      </c>
      <c r="I6" s="61" t="s">
        <v>353</v>
      </c>
      <c r="J6" t="s">
        <v>354</v>
      </c>
      <c r="K6" t="s">
        <v>355</v>
      </c>
    </row>
    <row r="7" spans="5:11" x14ac:dyDescent="0.35">
      <c r="E7" s="26" t="s">
        <v>349</v>
      </c>
      <c r="I7" s="26" t="s">
        <v>349</v>
      </c>
      <c r="J7" t="s">
        <v>570</v>
      </c>
      <c r="K7" t="s">
        <v>571</v>
      </c>
    </row>
    <row r="8" spans="5:11" x14ac:dyDescent="0.35">
      <c r="E8" s="26" t="s">
        <v>356</v>
      </c>
      <c r="I8" s="26" t="s">
        <v>356</v>
      </c>
      <c r="J8" t="s">
        <v>572</v>
      </c>
      <c r="K8" t="s">
        <v>573</v>
      </c>
    </row>
    <row r="9" spans="5:11" x14ac:dyDescent="0.35">
      <c r="E9" s="26" t="s">
        <v>357</v>
      </c>
      <c r="I9" s="26" t="s">
        <v>357</v>
      </c>
      <c r="J9" t="s">
        <v>574</v>
      </c>
      <c r="K9" t="s">
        <v>575</v>
      </c>
    </row>
    <row r="10" spans="5:11" x14ac:dyDescent="0.35">
      <c r="E10" s="26" t="s">
        <v>352</v>
      </c>
      <c r="I10" s="26" t="s">
        <v>352</v>
      </c>
      <c r="J10" t="s">
        <v>576</v>
      </c>
      <c r="K10" t="s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FD18-097B-4DF4-A7DF-E845C5B5597A}">
  <dimension ref="C3:AA54"/>
  <sheetViews>
    <sheetView topLeftCell="N1" zoomScale="70" zoomScaleNormal="70" workbookViewId="0">
      <selection activeCell="T3" sqref="T3:AA3"/>
    </sheetView>
  </sheetViews>
  <sheetFormatPr defaultRowHeight="14.5" x14ac:dyDescent="0.35"/>
  <cols>
    <col min="3" max="3" width="60.54296875" customWidth="1"/>
    <col min="6" max="6" width="63.453125" customWidth="1"/>
    <col min="7" max="7" width="5.54296875" customWidth="1"/>
    <col min="8" max="8" width="8.7265625" hidden="1" customWidth="1"/>
    <col min="9" max="9" width="73.1796875" customWidth="1"/>
    <col min="10" max="10" width="23.81640625" hidden="1" customWidth="1"/>
    <col min="11" max="11" width="7" hidden="1" customWidth="1"/>
    <col min="12" max="12" width="15.81640625" hidden="1" customWidth="1"/>
    <col min="13" max="13" width="19.1796875" hidden="1" customWidth="1"/>
    <col min="15" max="15" width="58.7265625" customWidth="1"/>
    <col min="21" max="21" width="12.26953125" customWidth="1"/>
    <col min="22" max="22" width="16.08984375" customWidth="1"/>
    <col min="23" max="25" width="24.26953125" customWidth="1"/>
    <col min="26" max="26" width="12.6328125" customWidth="1"/>
  </cols>
  <sheetData>
    <row r="3" spans="3:27" x14ac:dyDescent="0.35">
      <c r="C3" s="64" t="s">
        <v>358</v>
      </c>
      <c r="F3" s="64" t="s">
        <v>358</v>
      </c>
      <c r="H3" s="64" t="s">
        <v>358</v>
      </c>
      <c r="I3" s="64" t="s">
        <v>358</v>
      </c>
      <c r="J3" s="64" t="s">
        <v>358</v>
      </c>
      <c r="K3" s="64" t="s">
        <v>358</v>
      </c>
      <c r="L3" s="64" t="s">
        <v>358</v>
      </c>
      <c r="M3" s="64" t="s">
        <v>358</v>
      </c>
      <c r="O3" s="64" t="s">
        <v>358</v>
      </c>
      <c r="T3" s="158" t="s">
        <v>756</v>
      </c>
      <c r="U3" s="158"/>
      <c r="V3" s="158"/>
      <c r="W3" s="158"/>
      <c r="X3" s="158"/>
      <c r="Y3" s="158"/>
      <c r="Z3" s="158"/>
      <c r="AA3" s="158"/>
    </row>
    <row r="4" spans="3:27" x14ac:dyDescent="0.35">
      <c r="C4" s="64"/>
      <c r="F4" s="64"/>
      <c r="H4" s="64"/>
      <c r="I4" s="64"/>
      <c r="J4" s="64"/>
      <c r="K4" s="64"/>
      <c r="L4" s="64"/>
      <c r="M4" s="64"/>
      <c r="O4" s="64"/>
    </row>
    <row r="5" spans="3:27" x14ac:dyDescent="0.35">
      <c r="C5" s="64" t="s">
        <v>359</v>
      </c>
      <c r="F5" s="64" t="s">
        <v>359</v>
      </c>
      <c r="H5" s="64" t="s">
        <v>359</v>
      </c>
      <c r="I5" s="64" t="s">
        <v>359</v>
      </c>
      <c r="J5" s="64" t="s">
        <v>359</v>
      </c>
      <c r="K5" s="64" t="s">
        <v>359</v>
      </c>
      <c r="L5" s="64" t="s">
        <v>359</v>
      </c>
      <c r="M5" s="64" t="s">
        <v>359</v>
      </c>
      <c r="O5" s="64" t="s">
        <v>359</v>
      </c>
      <c r="T5">
        <v>1</v>
      </c>
      <c r="U5">
        <v>44897</v>
      </c>
      <c r="V5" t="s">
        <v>545</v>
      </c>
      <c r="W5" t="s">
        <v>578</v>
      </c>
      <c r="X5" t="s">
        <v>662</v>
      </c>
      <c r="Y5" t="s">
        <v>663</v>
      </c>
      <c r="Z5" t="s">
        <v>514</v>
      </c>
      <c r="AA5">
        <v>318355</v>
      </c>
    </row>
    <row r="6" spans="3:27" x14ac:dyDescent="0.35">
      <c r="C6" s="64" t="s">
        <v>360</v>
      </c>
      <c r="F6" s="64" t="s">
        <v>360</v>
      </c>
      <c r="H6" s="64" t="s">
        <v>360</v>
      </c>
      <c r="I6" s="64" t="s">
        <v>360</v>
      </c>
      <c r="J6" s="64" t="s">
        <v>360</v>
      </c>
      <c r="K6" s="64" t="s">
        <v>360</v>
      </c>
      <c r="L6" s="64" t="s">
        <v>360</v>
      </c>
      <c r="M6" s="64" t="s">
        <v>360</v>
      </c>
      <c r="O6" s="64" t="s">
        <v>360</v>
      </c>
      <c r="T6">
        <v>2</v>
      </c>
      <c r="U6">
        <v>44898</v>
      </c>
      <c r="V6" t="s">
        <v>520</v>
      </c>
      <c r="W6" t="s">
        <v>579</v>
      </c>
      <c r="X6" t="s">
        <v>664</v>
      </c>
      <c r="Y6" t="s">
        <v>665</v>
      </c>
      <c r="Z6" t="s">
        <v>519</v>
      </c>
      <c r="AA6">
        <v>334852</v>
      </c>
    </row>
    <row r="7" spans="3:27" x14ac:dyDescent="0.35">
      <c r="C7" s="64" t="s">
        <v>361</v>
      </c>
      <c r="F7" s="64" t="s">
        <v>361</v>
      </c>
      <c r="H7" s="64" t="s">
        <v>361</v>
      </c>
      <c r="I7" s="64" t="s">
        <v>361</v>
      </c>
      <c r="J7" s="64" t="s">
        <v>361</v>
      </c>
      <c r="K7" s="64" t="s">
        <v>361</v>
      </c>
      <c r="L7" s="64" t="s">
        <v>361</v>
      </c>
      <c r="M7" s="64" t="s">
        <v>361</v>
      </c>
      <c r="O7" s="64" t="s">
        <v>361</v>
      </c>
      <c r="T7">
        <v>3</v>
      </c>
      <c r="U7">
        <v>44898</v>
      </c>
      <c r="V7" t="s">
        <v>531</v>
      </c>
      <c r="W7" t="s">
        <v>580</v>
      </c>
      <c r="X7" t="s">
        <v>666</v>
      </c>
      <c r="Y7" t="s">
        <v>667</v>
      </c>
      <c r="Z7" t="s">
        <v>523</v>
      </c>
      <c r="AA7">
        <v>164000</v>
      </c>
    </row>
    <row r="8" spans="3:27" x14ac:dyDescent="0.35">
      <c r="C8" s="64" t="s">
        <v>362</v>
      </c>
      <c r="F8" s="64" t="s">
        <v>362</v>
      </c>
      <c r="H8" s="64" t="s">
        <v>362</v>
      </c>
      <c r="I8" s="64" t="s">
        <v>362</v>
      </c>
      <c r="J8" s="64" t="s">
        <v>362</v>
      </c>
      <c r="K8" s="64" t="s">
        <v>362</v>
      </c>
      <c r="L8" s="64" t="s">
        <v>362</v>
      </c>
      <c r="M8" s="64" t="s">
        <v>362</v>
      </c>
      <c r="O8" s="64" t="s">
        <v>362</v>
      </c>
      <c r="T8">
        <v>4</v>
      </c>
      <c r="U8">
        <v>44899</v>
      </c>
      <c r="V8" t="s">
        <v>542</v>
      </c>
      <c r="W8" t="s">
        <v>581</v>
      </c>
      <c r="X8" t="s">
        <v>668</v>
      </c>
      <c r="Y8" t="s">
        <v>669</v>
      </c>
      <c r="Z8" t="s">
        <v>523</v>
      </c>
      <c r="AA8">
        <v>364466</v>
      </c>
    </row>
    <row r="9" spans="3:27" x14ac:dyDescent="0.35">
      <c r="C9" s="64" t="s">
        <v>363</v>
      </c>
      <c r="F9" s="64" t="s">
        <v>363</v>
      </c>
      <c r="H9" s="64" t="s">
        <v>363</v>
      </c>
      <c r="I9" s="64" t="s">
        <v>363</v>
      </c>
      <c r="J9" s="64" t="s">
        <v>363</v>
      </c>
      <c r="K9" s="64" t="s">
        <v>363</v>
      </c>
      <c r="L9" s="64" t="s">
        <v>363</v>
      </c>
      <c r="M9" s="64" t="s">
        <v>363</v>
      </c>
      <c r="O9" s="64" t="s">
        <v>363</v>
      </c>
      <c r="T9">
        <v>5</v>
      </c>
      <c r="U9">
        <v>44900</v>
      </c>
      <c r="V9" t="s">
        <v>515</v>
      </c>
      <c r="W9" t="s">
        <v>582</v>
      </c>
      <c r="X9" t="s">
        <v>670</v>
      </c>
      <c r="Y9" t="s">
        <v>671</v>
      </c>
      <c r="Z9" t="s">
        <v>523</v>
      </c>
      <c r="AA9">
        <v>355847</v>
      </c>
    </row>
    <row r="10" spans="3:27" x14ac:dyDescent="0.35">
      <c r="C10" s="64" t="s">
        <v>364</v>
      </c>
      <c r="F10" s="64" t="s">
        <v>364</v>
      </c>
      <c r="H10" s="64" t="s">
        <v>364</v>
      </c>
      <c r="I10" s="64" t="s">
        <v>364</v>
      </c>
      <c r="J10" s="64" t="s">
        <v>364</v>
      </c>
      <c r="K10" s="64" t="s">
        <v>364</v>
      </c>
      <c r="L10" s="64" t="s">
        <v>364</v>
      </c>
      <c r="M10" s="64" t="s">
        <v>364</v>
      </c>
      <c r="O10" s="64" t="s">
        <v>364</v>
      </c>
      <c r="T10">
        <v>6</v>
      </c>
      <c r="U10">
        <v>44901</v>
      </c>
      <c r="V10" t="s">
        <v>524</v>
      </c>
      <c r="W10" t="s">
        <v>532</v>
      </c>
      <c r="X10" t="s">
        <v>672</v>
      </c>
      <c r="Y10" t="s">
        <v>673</v>
      </c>
      <c r="Z10" t="s">
        <v>534</v>
      </c>
      <c r="AA10">
        <v>375272</v>
      </c>
    </row>
    <row r="11" spans="3:27" x14ac:dyDescent="0.35">
      <c r="C11" s="64" t="s">
        <v>365</v>
      </c>
      <c r="F11" s="64" t="s">
        <v>365</v>
      </c>
      <c r="H11" s="64" t="s">
        <v>365</v>
      </c>
      <c r="I11" s="64" t="s">
        <v>365</v>
      </c>
      <c r="J11" s="64" t="s">
        <v>365</v>
      </c>
      <c r="K11" s="64" t="s">
        <v>365</v>
      </c>
      <c r="L11" s="64" t="s">
        <v>365</v>
      </c>
      <c r="M11" s="64" t="s">
        <v>365</v>
      </c>
      <c r="O11" s="64" t="s">
        <v>365</v>
      </c>
      <c r="T11">
        <v>7</v>
      </c>
      <c r="U11">
        <v>44901</v>
      </c>
      <c r="V11" t="s">
        <v>549</v>
      </c>
      <c r="W11" t="s">
        <v>583</v>
      </c>
      <c r="X11" t="s">
        <v>674</v>
      </c>
      <c r="Y11" t="s">
        <v>675</v>
      </c>
      <c r="Z11" t="s">
        <v>538</v>
      </c>
      <c r="AA11">
        <v>427057</v>
      </c>
    </row>
    <row r="12" spans="3:27" x14ac:dyDescent="0.35">
      <c r="C12" s="64" t="s">
        <v>366</v>
      </c>
      <c r="F12" s="64" t="s">
        <v>366</v>
      </c>
      <c r="H12" s="64" t="s">
        <v>366</v>
      </c>
      <c r="I12" s="64" t="s">
        <v>366</v>
      </c>
      <c r="J12" s="64" t="s">
        <v>366</v>
      </c>
      <c r="K12" s="64" t="s">
        <v>366</v>
      </c>
      <c r="L12" s="64" t="s">
        <v>366</v>
      </c>
      <c r="M12" s="64" t="s">
        <v>366</v>
      </c>
      <c r="O12" s="64" t="s">
        <v>366</v>
      </c>
      <c r="T12">
        <v>8</v>
      </c>
      <c r="U12">
        <v>44901</v>
      </c>
      <c r="V12" t="s">
        <v>525</v>
      </c>
      <c r="W12" t="s">
        <v>540</v>
      </c>
      <c r="X12" t="s">
        <v>676</v>
      </c>
      <c r="Y12" t="s">
        <v>677</v>
      </c>
      <c r="Z12" t="s">
        <v>514</v>
      </c>
      <c r="AA12">
        <v>78854</v>
      </c>
    </row>
    <row r="13" spans="3:27" x14ac:dyDescent="0.35">
      <c r="C13" s="64" t="s">
        <v>367</v>
      </c>
      <c r="F13" s="64" t="s">
        <v>367</v>
      </c>
      <c r="H13" s="64" t="s">
        <v>367</v>
      </c>
      <c r="I13" s="64" t="s">
        <v>367</v>
      </c>
      <c r="J13" s="64" t="s">
        <v>367</v>
      </c>
      <c r="K13" s="64" t="s">
        <v>367</v>
      </c>
      <c r="L13" s="64" t="s">
        <v>367</v>
      </c>
      <c r="M13" s="64" t="s">
        <v>367</v>
      </c>
      <c r="O13" s="64" t="s">
        <v>367</v>
      </c>
      <c r="T13">
        <v>9</v>
      </c>
      <c r="U13">
        <v>44901</v>
      </c>
      <c r="V13" t="s">
        <v>557</v>
      </c>
      <c r="W13" t="s">
        <v>584</v>
      </c>
      <c r="X13" t="s">
        <v>678</v>
      </c>
      <c r="Y13" t="s">
        <v>679</v>
      </c>
      <c r="Z13" t="s">
        <v>514</v>
      </c>
      <c r="AA13">
        <v>256174</v>
      </c>
    </row>
    <row r="14" spans="3:27" x14ac:dyDescent="0.35">
      <c r="C14" s="64" t="s">
        <v>368</v>
      </c>
      <c r="F14" s="64" t="s">
        <v>368</v>
      </c>
      <c r="H14" s="64" t="s">
        <v>368</v>
      </c>
      <c r="I14" s="64" t="s">
        <v>368</v>
      </c>
      <c r="J14" s="64" t="s">
        <v>368</v>
      </c>
      <c r="K14" s="64" t="s">
        <v>368</v>
      </c>
      <c r="L14" s="64" t="s">
        <v>368</v>
      </c>
      <c r="M14" s="64" t="s">
        <v>368</v>
      </c>
      <c r="O14" s="64" t="s">
        <v>368</v>
      </c>
      <c r="T14">
        <v>10</v>
      </c>
      <c r="U14">
        <v>44902</v>
      </c>
      <c r="V14" t="s">
        <v>552</v>
      </c>
      <c r="W14" t="s">
        <v>585</v>
      </c>
      <c r="X14" t="s">
        <v>680</v>
      </c>
      <c r="Y14" t="s">
        <v>681</v>
      </c>
      <c r="Z14" t="s">
        <v>548</v>
      </c>
      <c r="AA14">
        <v>248345</v>
      </c>
    </row>
    <row r="15" spans="3:27" x14ac:dyDescent="0.35">
      <c r="C15" s="64" t="s">
        <v>369</v>
      </c>
      <c r="F15" s="64" t="s">
        <v>369</v>
      </c>
      <c r="H15" s="64" t="s">
        <v>369</v>
      </c>
      <c r="I15" s="64" t="s">
        <v>369</v>
      </c>
      <c r="J15" s="64" t="s">
        <v>369</v>
      </c>
      <c r="K15" s="64" t="s">
        <v>369</v>
      </c>
      <c r="L15" s="64" t="s">
        <v>369</v>
      </c>
      <c r="M15" s="64" t="s">
        <v>369</v>
      </c>
      <c r="O15" s="64" t="s">
        <v>369</v>
      </c>
      <c r="T15">
        <v>11</v>
      </c>
      <c r="U15">
        <v>44903</v>
      </c>
      <c r="V15" t="s">
        <v>516</v>
      </c>
      <c r="W15" t="s">
        <v>586</v>
      </c>
      <c r="X15" t="s">
        <v>682</v>
      </c>
      <c r="Y15" t="s">
        <v>683</v>
      </c>
      <c r="Z15" t="s">
        <v>514</v>
      </c>
      <c r="AA15">
        <v>142358</v>
      </c>
    </row>
    <row r="16" spans="3:27" x14ac:dyDescent="0.35">
      <c r="C16" s="64" t="s">
        <v>370</v>
      </c>
      <c r="F16" s="64" t="s">
        <v>370</v>
      </c>
      <c r="H16" s="64" t="s">
        <v>370</v>
      </c>
      <c r="I16" s="64" t="s">
        <v>370</v>
      </c>
      <c r="J16" s="64" t="s">
        <v>370</v>
      </c>
      <c r="K16" s="64" t="s">
        <v>370</v>
      </c>
      <c r="L16" s="64" t="s">
        <v>370</v>
      </c>
      <c r="M16" s="64" t="s">
        <v>370</v>
      </c>
      <c r="O16" s="64" t="s">
        <v>370</v>
      </c>
      <c r="T16">
        <v>12</v>
      </c>
      <c r="U16">
        <v>44903</v>
      </c>
      <c r="V16" t="s">
        <v>511</v>
      </c>
      <c r="W16" t="s">
        <v>587</v>
      </c>
      <c r="X16" t="s">
        <v>684</v>
      </c>
      <c r="Y16" t="s">
        <v>685</v>
      </c>
      <c r="Z16" t="s">
        <v>538</v>
      </c>
      <c r="AA16">
        <v>326320</v>
      </c>
    </row>
    <row r="17" spans="3:27" x14ac:dyDescent="0.35">
      <c r="C17" s="64" t="s">
        <v>371</v>
      </c>
      <c r="F17" s="64" t="s">
        <v>371</v>
      </c>
      <c r="H17" s="64" t="s">
        <v>371</v>
      </c>
      <c r="I17" s="64" t="s">
        <v>371</v>
      </c>
      <c r="J17" s="64" t="s">
        <v>371</v>
      </c>
      <c r="K17" s="64" t="s">
        <v>371</v>
      </c>
      <c r="L17" s="64" t="s">
        <v>371</v>
      </c>
      <c r="M17" s="64" t="s">
        <v>371</v>
      </c>
      <c r="O17" s="64" t="s">
        <v>371</v>
      </c>
      <c r="T17">
        <v>13</v>
      </c>
      <c r="U17">
        <v>44904</v>
      </c>
      <c r="V17" t="s">
        <v>528</v>
      </c>
      <c r="W17" t="s">
        <v>588</v>
      </c>
      <c r="X17" t="s">
        <v>686</v>
      </c>
      <c r="Y17" t="s">
        <v>687</v>
      </c>
      <c r="Z17" t="s">
        <v>534</v>
      </c>
      <c r="AA17">
        <v>351372</v>
      </c>
    </row>
    <row r="18" spans="3:27" x14ac:dyDescent="0.35">
      <c r="C18" s="64" t="s">
        <v>372</v>
      </c>
      <c r="F18" s="64" t="s">
        <v>372</v>
      </c>
      <c r="H18" s="64" t="s">
        <v>372</v>
      </c>
      <c r="I18" s="64" t="s">
        <v>372</v>
      </c>
      <c r="J18" s="64" t="s">
        <v>372</v>
      </c>
      <c r="K18" s="64" t="s">
        <v>372</v>
      </c>
      <c r="L18" s="64" t="s">
        <v>372</v>
      </c>
      <c r="M18" s="64" t="s">
        <v>372</v>
      </c>
      <c r="O18" s="64" t="s">
        <v>372</v>
      </c>
      <c r="T18">
        <v>14</v>
      </c>
      <c r="U18">
        <v>44904</v>
      </c>
      <c r="V18" t="s">
        <v>535</v>
      </c>
      <c r="W18" t="s">
        <v>589</v>
      </c>
      <c r="X18" t="s">
        <v>496</v>
      </c>
      <c r="Y18" t="s">
        <v>688</v>
      </c>
      <c r="Z18" t="s">
        <v>538</v>
      </c>
      <c r="AA18">
        <v>255445</v>
      </c>
    </row>
    <row r="19" spans="3:27" x14ac:dyDescent="0.35">
      <c r="C19" s="64" t="s">
        <v>373</v>
      </c>
      <c r="F19" s="64" t="s">
        <v>373</v>
      </c>
      <c r="H19" s="64" t="s">
        <v>373</v>
      </c>
      <c r="I19" s="64" t="s">
        <v>373</v>
      </c>
      <c r="J19" s="64" t="s">
        <v>373</v>
      </c>
      <c r="K19" s="64" t="s">
        <v>373</v>
      </c>
      <c r="L19" s="64" t="s">
        <v>373</v>
      </c>
      <c r="M19" s="64" t="s">
        <v>373</v>
      </c>
      <c r="O19" s="64" t="s">
        <v>373</v>
      </c>
      <c r="T19">
        <v>15</v>
      </c>
      <c r="U19">
        <v>44906</v>
      </c>
      <c r="V19" t="s">
        <v>539</v>
      </c>
      <c r="W19" t="s">
        <v>590</v>
      </c>
      <c r="X19" t="s">
        <v>689</v>
      </c>
      <c r="Y19" t="s">
        <v>690</v>
      </c>
      <c r="Z19" t="s">
        <v>519</v>
      </c>
      <c r="AA19">
        <v>161086</v>
      </c>
    </row>
    <row r="20" spans="3:27" x14ac:dyDescent="0.35">
      <c r="C20" s="64" t="s">
        <v>374</v>
      </c>
      <c r="F20" s="64" t="s">
        <v>374</v>
      </c>
      <c r="H20" s="64" t="s">
        <v>374</v>
      </c>
      <c r="I20" s="64" t="s">
        <v>374</v>
      </c>
      <c r="J20" s="64" t="s">
        <v>374</v>
      </c>
      <c r="K20" s="64" t="s">
        <v>374</v>
      </c>
      <c r="L20" s="64" t="s">
        <v>374</v>
      </c>
      <c r="M20" s="64" t="s">
        <v>374</v>
      </c>
      <c r="O20" s="64" t="s">
        <v>374</v>
      </c>
      <c r="T20">
        <v>16</v>
      </c>
      <c r="U20">
        <v>44907</v>
      </c>
      <c r="V20" t="s">
        <v>591</v>
      </c>
      <c r="W20" t="s">
        <v>592</v>
      </c>
      <c r="X20" t="s">
        <v>691</v>
      </c>
      <c r="Y20" t="s">
        <v>692</v>
      </c>
      <c r="Z20" t="s">
        <v>523</v>
      </c>
      <c r="AA20">
        <v>173889</v>
      </c>
    </row>
    <row r="21" spans="3:27" x14ac:dyDescent="0.35">
      <c r="C21" s="64" t="s">
        <v>375</v>
      </c>
      <c r="F21" s="64" t="s">
        <v>375</v>
      </c>
      <c r="H21" s="64" t="s">
        <v>375</v>
      </c>
      <c r="I21" s="64" t="s">
        <v>375</v>
      </c>
      <c r="J21" s="64" t="s">
        <v>375</v>
      </c>
      <c r="K21" s="64" t="s">
        <v>375</v>
      </c>
      <c r="L21" s="64" t="s">
        <v>375</v>
      </c>
      <c r="M21" s="64" t="s">
        <v>375</v>
      </c>
      <c r="O21" s="64" t="s">
        <v>375</v>
      </c>
      <c r="T21">
        <v>17</v>
      </c>
      <c r="U21">
        <v>44907</v>
      </c>
      <c r="V21" t="s">
        <v>593</v>
      </c>
      <c r="W21" t="s">
        <v>594</v>
      </c>
      <c r="X21" t="s">
        <v>693</v>
      </c>
      <c r="Y21" t="s">
        <v>694</v>
      </c>
      <c r="Z21" t="s">
        <v>519</v>
      </c>
      <c r="AA21">
        <v>261151</v>
      </c>
    </row>
    <row r="22" spans="3:27" x14ac:dyDescent="0.35">
      <c r="C22" s="64" t="s">
        <v>376</v>
      </c>
      <c r="F22" s="64" t="s">
        <v>376</v>
      </c>
      <c r="H22" s="64" t="s">
        <v>376</v>
      </c>
      <c r="I22" s="64" t="s">
        <v>376</v>
      </c>
      <c r="J22" s="64" t="s">
        <v>376</v>
      </c>
      <c r="K22" s="64" t="s">
        <v>376</v>
      </c>
      <c r="L22" s="64" t="s">
        <v>376</v>
      </c>
      <c r="M22" s="64" t="s">
        <v>376</v>
      </c>
      <c r="O22" s="64" t="s">
        <v>376</v>
      </c>
      <c r="T22">
        <v>18</v>
      </c>
      <c r="U22">
        <v>44907</v>
      </c>
      <c r="V22" t="s">
        <v>595</v>
      </c>
      <c r="W22" t="s">
        <v>596</v>
      </c>
      <c r="X22" t="s">
        <v>695</v>
      </c>
      <c r="Y22" t="s">
        <v>696</v>
      </c>
      <c r="Z22" t="s">
        <v>523</v>
      </c>
      <c r="AA22">
        <v>340480</v>
      </c>
    </row>
    <row r="23" spans="3:27" x14ac:dyDescent="0.35">
      <c r="C23" s="64" t="s">
        <v>377</v>
      </c>
      <c r="F23" s="64" t="s">
        <v>377</v>
      </c>
      <c r="H23" s="64" t="s">
        <v>377</v>
      </c>
      <c r="I23" s="64" t="s">
        <v>377</v>
      </c>
      <c r="J23" s="64" t="s">
        <v>377</v>
      </c>
      <c r="K23" s="64" t="s">
        <v>377</v>
      </c>
      <c r="L23" s="64" t="s">
        <v>377</v>
      </c>
      <c r="M23" s="64" t="s">
        <v>377</v>
      </c>
      <c r="O23" s="64" t="s">
        <v>377</v>
      </c>
      <c r="T23">
        <v>19</v>
      </c>
      <c r="U23">
        <v>44907</v>
      </c>
      <c r="V23" t="s">
        <v>597</v>
      </c>
      <c r="W23" t="s">
        <v>598</v>
      </c>
      <c r="X23" t="s">
        <v>697</v>
      </c>
      <c r="Y23" t="s">
        <v>698</v>
      </c>
      <c r="Z23" t="s">
        <v>534</v>
      </c>
      <c r="AA23">
        <v>287246</v>
      </c>
    </row>
    <row r="24" spans="3:27" x14ac:dyDescent="0.35">
      <c r="C24" s="64" t="s">
        <v>378</v>
      </c>
      <c r="F24" s="64" t="s">
        <v>378</v>
      </c>
      <c r="H24" s="64" t="s">
        <v>378</v>
      </c>
      <c r="I24" s="64" t="s">
        <v>378</v>
      </c>
      <c r="J24" s="64" t="s">
        <v>378</v>
      </c>
      <c r="K24" s="64" t="s">
        <v>378</v>
      </c>
      <c r="L24" s="64" t="s">
        <v>378</v>
      </c>
      <c r="M24" s="64" t="s">
        <v>378</v>
      </c>
      <c r="O24" s="64" t="s">
        <v>378</v>
      </c>
      <c r="T24">
        <v>20</v>
      </c>
      <c r="U24">
        <v>44907</v>
      </c>
      <c r="V24" t="s">
        <v>599</v>
      </c>
      <c r="W24" t="s">
        <v>600</v>
      </c>
      <c r="X24" t="s">
        <v>699</v>
      </c>
      <c r="Y24" t="s">
        <v>700</v>
      </c>
      <c r="Z24" t="s">
        <v>548</v>
      </c>
      <c r="AA24">
        <v>285945</v>
      </c>
    </row>
    <row r="25" spans="3:27" x14ac:dyDescent="0.35">
      <c r="C25" s="64" t="s">
        <v>379</v>
      </c>
      <c r="F25" s="64" t="s">
        <v>379</v>
      </c>
      <c r="H25" s="64" t="s">
        <v>379</v>
      </c>
      <c r="I25" s="64" t="s">
        <v>379</v>
      </c>
      <c r="J25" s="64" t="s">
        <v>379</v>
      </c>
      <c r="K25" s="64" t="s">
        <v>379</v>
      </c>
      <c r="L25" s="64" t="s">
        <v>379</v>
      </c>
      <c r="M25" s="64" t="s">
        <v>379</v>
      </c>
      <c r="O25" s="64" t="s">
        <v>379</v>
      </c>
      <c r="T25">
        <v>21</v>
      </c>
      <c r="U25">
        <v>44910</v>
      </c>
      <c r="V25" t="s">
        <v>601</v>
      </c>
      <c r="W25" t="s">
        <v>602</v>
      </c>
      <c r="X25" t="s">
        <v>701</v>
      </c>
      <c r="Y25" t="s">
        <v>702</v>
      </c>
      <c r="Z25" t="s">
        <v>523</v>
      </c>
      <c r="AA25">
        <v>388243</v>
      </c>
    </row>
    <row r="26" spans="3:27" x14ac:dyDescent="0.35">
      <c r="C26" s="64" t="s">
        <v>380</v>
      </c>
      <c r="F26" s="64" t="s">
        <v>380</v>
      </c>
      <c r="H26" s="64" t="s">
        <v>380</v>
      </c>
      <c r="I26" s="64" t="s">
        <v>380</v>
      </c>
      <c r="J26" s="64" t="s">
        <v>380</v>
      </c>
      <c r="K26" s="64" t="s">
        <v>380</v>
      </c>
      <c r="L26" s="64" t="s">
        <v>380</v>
      </c>
      <c r="M26" s="64" t="s">
        <v>380</v>
      </c>
      <c r="O26" s="64" t="s">
        <v>380</v>
      </c>
      <c r="T26">
        <v>22</v>
      </c>
      <c r="U26">
        <v>44910</v>
      </c>
      <c r="V26" t="s">
        <v>603</v>
      </c>
      <c r="W26" t="s">
        <v>604</v>
      </c>
      <c r="X26" t="s">
        <v>703</v>
      </c>
      <c r="Y26" t="s">
        <v>704</v>
      </c>
      <c r="Z26" t="s">
        <v>534</v>
      </c>
      <c r="AA26">
        <v>344278</v>
      </c>
    </row>
    <row r="27" spans="3:27" x14ac:dyDescent="0.35">
      <c r="C27" s="64" t="s">
        <v>381</v>
      </c>
      <c r="F27" s="64" t="s">
        <v>381</v>
      </c>
      <c r="H27" s="64" t="s">
        <v>381</v>
      </c>
      <c r="I27" s="64" t="s">
        <v>381</v>
      </c>
      <c r="J27" s="64" t="s">
        <v>381</v>
      </c>
      <c r="K27" s="64" t="s">
        <v>381</v>
      </c>
      <c r="L27" s="64" t="s">
        <v>381</v>
      </c>
      <c r="M27" s="64" t="s">
        <v>381</v>
      </c>
      <c r="O27" s="64" t="s">
        <v>381</v>
      </c>
      <c r="T27">
        <v>23</v>
      </c>
      <c r="U27">
        <v>44911</v>
      </c>
      <c r="V27" t="s">
        <v>605</v>
      </c>
      <c r="W27" t="s">
        <v>606</v>
      </c>
      <c r="X27" t="s">
        <v>705</v>
      </c>
      <c r="Y27" t="s">
        <v>706</v>
      </c>
      <c r="Z27" t="s">
        <v>523</v>
      </c>
      <c r="AA27">
        <v>346685</v>
      </c>
    </row>
    <row r="28" spans="3:27" x14ac:dyDescent="0.35">
      <c r="C28" s="64" t="s">
        <v>382</v>
      </c>
      <c r="F28" s="64" t="s">
        <v>382</v>
      </c>
      <c r="H28" s="64" t="s">
        <v>382</v>
      </c>
      <c r="I28" s="64" t="s">
        <v>382</v>
      </c>
      <c r="J28" s="64" t="s">
        <v>382</v>
      </c>
      <c r="K28" s="64" t="s">
        <v>382</v>
      </c>
      <c r="L28" s="64" t="s">
        <v>382</v>
      </c>
      <c r="M28" s="64" t="s">
        <v>382</v>
      </c>
      <c r="O28" s="64" t="s">
        <v>382</v>
      </c>
      <c r="T28">
        <v>24</v>
      </c>
      <c r="U28">
        <v>44911</v>
      </c>
      <c r="V28" t="s">
        <v>607</v>
      </c>
      <c r="W28" t="s">
        <v>608</v>
      </c>
      <c r="X28" t="s">
        <v>707</v>
      </c>
      <c r="Y28" t="s">
        <v>708</v>
      </c>
      <c r="Z28" t="s">
        <v>609</v>
      </c>
      <c r="AA28">
        <v>341037</v>
      </c>
    </row>
    <row r="29" spans="3:27" x14ac:dyDescent="0.35">
      <c r="C29" s="64" t="s">
        <v>383</v>
      </c>
      <c r="F29" s="64" t="s">
        <v>383</v>
      </c>
      <c r="H29" s="64" t="s">
        <v>383</v>
      </c>
      <c r="I29" s="64" t="s">
        <v>383</v>
      </c>
      <c r="J29" s="64" t="s">
        <v>383</v>
      </c>
      <c r="K29" s="64" t="s">
        <v>383</v>
      </c>
      <c r="L29" s="64" t="s">
        <v>383</v>
      </c>
      <c r="M29" s="64" t="s">
        <v>383</v>
      </c>
      <c r="O29" s="64" t="s">
        <v>383</v>
      </c>
      <c r="T29">
        <v>25</v>
      </c>
      <c r="U29">
        <v>44912</v>
      </c>
      <c r="V29" t="s">
        <v>610</v>
      </c>
      <c r="W29" t="s">
        <v>611</v>
      </c>
      <c r="X29" t="s">
        <v>709</v>
      </c>
      <c r="Y29" t="s">
        <v>710</v>
      </c>
      <c r="Z29" t="s">
        <v>609</v>
      </c>
      <c r="AA29">
        <v>195572</v>
      </c>
    </row>
    <row r="30" spans="3:27" x14ac:dyDescent="0.35">
      <c r="C30" s="64" t="s">
        <v>384</v>
      </c>
      <c r="F30" s="64" t="s">
        <v>384</v>
      </c>
      <c r="H30" s="64" t="s">
        <v>384</v>
      </c>
      <c r="I30" s="64" t="s">
        <v>384</v>
      </c>
      <c r="J30" s="64" t="s">
        <v>384</v>
      </c>
      <c r="K30" s="64" t="s">
        <v>384</v>
      </c>
      <c r="L30" s="64" t="s">
        <v>384</v>
      </c>
      <c r="M30" s="64" t="s">
        <v>384</v>
      </c>
      <c r="O30" s="64" t="s">
        <v>384</v>
      </c>
      <c r="T30">
        <v>26</v>
      </c>
      <c r="U30">
        <v>44913</v>
      </c>
      <c r="V30" t="s">
        <v>612</v>
      </c>
      <c r="W30" t="s">
        <v>613</v>
      </c>
      <c r="X30" t="s">
        <v>664</v>
      </c>
      <c r="Y30" t="s">
        <v>711</v>
      </c>
      <c r="Z30" t="s">
        <v>534</v>
      </c>
      <c r="AA30">
        <v>242166</v>
      </c>
    </row>
    <row r="31" spans="3:27" x14ac:dyDescent="0.35">
      <c r="C31" s="64" t="s">
        <v>385</v>
      </c>
      <c r="F31" s="64" t="s">
        <v>385</v>
      </c>
      <c r="H31" s="64" t="s">
        <v>385</v>
      </c>
      <c r="I31" s="64" t="s">
        <v>385</v>
      </c>
      <c r="J31" s="64" t="s">
        <v>385</v>
      </c>
      <c r="K31" s="64" t="s">
        <v>385</v>
      </c>
      <c r="L31" s="64" t="s">
        <v>385</v>
      </c>
      <c r="M31" s="64" t="s">
        <v>385</v>
      </c>
      <c r="O31" s="64" t="s">
        <v>385</v>
      </c>
      <c r="T31">
        <v>27</v>
      </c>
      <c r="U31">
        <v>44914</v>
      </c>
      <c r="V31" t="s">
        <v>614</v>
      </c>
      <c r="W31" t="s">
        <v>615</v>
      </c>
      <c r="X31" t="s">
        <v>712</v>
      </c>
      <c r="Y31" t="s">
        <v>713</v>
      </c>
      <c r="Z31" t="s">
        <v>519</v>
      </c>
      <c r="AA31">
        <v>190620</v>
      </c>
    </row>
    <row r="32" spans="3:27" x14ac:dyDescent="0.35">
      <c r="C32" s="64" t="s">
        <v>386</v>
      </c>
      <c r="F32" s="64" t="s">
        <v>386</v>
      </c>
      <c r="H32" s="64" t="s">
        <v>386</v>
      </c>
      <c r="I32" s="64" t="s">
        <v>386</v>
      </c>
      <c r="J32" s="64" t="s">
        <v>386</v>
      </c>
      <c r="K32" s="64" t="s">
        <v>386</v>
      </c>
      <c r="L32" s="64" t="s">
        <v>386</v>
      </c>
      <c r="M32" s="64" t="s">
        <v>386</v>
      </c>
      <c r="O32" s="64" t="s">
        <v>386</v>
      </c>
      <c r="T32">
        <v>28</v>
      </c>
      <c r="U32">
        <v>44914</v>
      </c>
      <c r="V32" t="s">
        <v>616</v>
      </c>
      <c r="W32" t="s">
        <v>617</v>
      </c>
      <c r="X32" t="s">
        <v>714</v>
      </c>
      <c r="Y32" t="s">
        <v>715</v>
      </c>
      <c r="Z32" t="s">
        <v>609</v>
      </c>
      <c r="AA32">
        <v>217169</v>
      </c>
    </row>
    <row r="33" spans="3:27" x14ac:dyDescent="0.35">
      <c r="C33" s="64" t="s">
        <v>387</v>
      </c>
      <c r="F33" s="64" t="s">
        <v>387</v>
      </c>
      <c r="H33" s="64" t="s">
        <v>387</v>
      </c>
      <c r="I33" s="64" t="s">
        <v>387</v>
      </c>
      <c r="J33" s="64" t="s">
        <v>387</v>
      </c>
      <c r="K33" s="64" t="s">
        <v>387</v>
      </c>
      <c r="L33" s="64" t="s">
        <v>387</v>
      </c>
      <c r="M33" s="64" t="s">
        <v>387</v>
      </c>
      <c r="O33" s="64" t="s">
        <v>387</v>
      </c>
      <c r="T33">
        <v>29</v>
      </c>
      <c r="U33">
        <v>44914</v>
      </c>
      <c r="V33" t="s">
        <v>618</v>
      </c>
      <c r="W33" t="s">
        <v>619</v>
      </c>
      <c r="X33" t="s">
        <v>716</v>
      </c>
      <c r="Y33" t="s">
        <v>717</v>
      </c>
      <c r="Z33" t="s">
        <v>538</v>
      </c>
      <c r="AA33">
        <v>165617</v>
      </c>
    </row>
    <row r="34" spans="3:27" x14ac:dyDescent="0.35">
      <c r="C34" s="64" t="s">
        <v>388</v>
      </c>
      <c r="F34" s="64" t="s">
        <v>388</v>
      </c>
      <c r="H34" s="64" t="s">
        <v>388</v>
      </c>
      <c r="I34" s="64" t="s">
        <v>388</v>
      </c>
      <c r="J34" s="64" t="s">
        <v>388</v>
      </c>
      <c r="K34" s="64" t="s">
        <v>388</v>
      </c>
      <c r="L34" s="64" t="s">
        <v>388</v>
      </c>
      <c r="M34" s="64" t="s">
        <v>388</v>
      </c>
      <c r="O34" s="64" t="s">
        <v>388</v>
      </c>
      <c r="T34">
        <v>30</v>
      </c>
      <c r="U34">
        <v>44915</v>
      </c>
      <c r="V34" t="s">
        <v>620</v>
      </c>
      <c r="W34" t="s">
        <v>621</v>
      </c>
      <c r="X34" t="s">
        <v>718</v>
      </c>
      <c r="Y34" t="s">
        <v>719</v>
      </c>
      <c r="Z34" t="s">
        <v>514</v>
      </c>
      <c r="AA34">
        <v>189628</v>
      </c>
    </row>
    <row r="35" spans="3:27" x14ac:dyDescent="0.35">
      <c r="C35" s="64" t="s">
        <v>389</v>
      </c>
      <c r="F35" s="64" t="s">
        <v>389</v>
      </c>
      <c r="H35" s="64" t="s">
        <v>389</v>
      </c>
      <c r="I35" s="64" t="s">
        <v>389</v>
      </c>
      <c r="J35" s="64" t="s">
        <v>389</v>
      </c>
      <c r="K35" s="64" t="s">
        <v>389</v>
      </c>
      <c r="L35" s="64" t="s">
        <v>389</v>
      </c>
      <c r="M35" s="64" t="s">
        <v>389</v>
      </c>
      <c r="O35" s="64" t="s">
        <v>389</v>
      </c>
      <c r="T35">
        <v>31</v>
      </c>
      <c r="U35">
        <v>44915</v>
      </c>
      <c r="V35" t="s">
        <v>622</v>
      </c>
      <c r="W35" t="s">
        <v>623</v>
      </c>
      <c r="X35" t="s">
        <v>720</v>
      </c>
      <c r="Y35" t="s">
        <v>721</v>
      </c>
      <c r="Z35" t="s">
        <v>514</v>
      </c>
      <c r="AA35">
        <v>121882</v>
      </c>
    </row>
    <row r="36" spans="3:27" x14ac:dyDescent="0.35">
      <c r="C36" s="64" t="s">
        <v>390</v>
      </c>
      <c r="F36" s="64" t="s">
        <v>390</v>
      </c>
      <c r="H36" s="64" t="s">
        <v>390</v>
      </c>
      <c r="I36" s="64" t="s">
        <v>390</v>
      </c>
      <c r="J36" s="64" t="s">
        <v>390</v>
      </c>
      <c r="K36" s="64" t="s">
        <v>390</v>
      </c>
      <c r="L36" s="64" t="s">
        <v>390</v>
      </c>
      <c r="M36" s="64" t="s">
        <v>390</v>
      </c>
      <c r="O36" s="64" t="s">
        <v>390</v>
      </c>
      <c r="T36">
        <v>32</v>
      </c>
      <c r="U36">
        <v>44916</v>
      </c>
      <c r="V36" t="s">
        <v>624</v>
      </c>
      <c r="W36" t="s">
        <v>625</v>
      </c>
      <c r="X36" t="s">
        <v>722</v>
      </c>
      <c r="Y36" t="s">
        <v>694</v>
      </c>
      <c r="Z36" t="s">
        <v>519</v>
      </c>
      <c r="AA36">
        <v>273975</v>
      </c>
    </row>
    <row r="37" spans="3:27" x14ac:dyDescent="0.35">
      <c r="C37" s="64" t="s">
        <v>391</v>
      </c>
      <c r="F37" s="64" t="s">
        <v>391</v>
      </c>
      <c r="H37" s="64" t="s">
        <v>391</v>
      </c>
      <c r="I37" s="64" t="s">
        <v>391</v>
      </c>
      <c r="J37" s="64" t="s">
        <v>391</v>
      </c>
      <c r="K37" s="64" t="s">
        <v>391</v>
      </c>
      <c r="L37" s="64" t="s">
        <v>391</v>
      </c>
      <c r="M37" s="64" t="s">
        <v>391</v>
      </c>
      <c r="O37" s="64" t="s">
        <v>391</v>
      </c>
      <c r="T37">
        <v>33</v>
      </c>
      <c r="U37">
        <v>44916</v>
      </c>
      <c r="V37" t="s">
        <v>626</v>
      </c>
      <c r="W37" t="s">
        <v>627</v>
      </c>
      <c r="X37" t="s">
        <v>723</v>
      </c>
      <c r="Y37" t="s">
        <v>724</v>
      </c>
      <c r="Z37" t="s">
        <v>609</v>
      </c>
      <c r="AA37">
        <v>224311</v>
      </c>
    </row>
    <row r="38" spans="3:27" x14ac:dyDescent="0.35">
      <c r="C38" s="64" t="s">
        <v>392</v>
      </c>
      <c r="F38" s="64" t="s">
        <v>392</v>
      </c>
      <c r="H38" s="64" t="s">
        <v>392</v>
      </c>
      <c r="I38" s="64" t="s">
        <v>392</v>
      </c>
      <c r="J38" s="64" t="s">
        <v>392</v>
      </c>
      <c r="K38" s="64" t="s">
        <v>392</v>
      </c>
      <c r="L38" s="64" t="s">
        <v>392</v>
      </c>
      <c r="M38" s="64" t="s">
        <v>392</v>
      </c>
      <c r="O38" s="64" t="s">
        <v>392</v>
      </c>
      <c r="T38">
        <v>34</v>
      </c>
      <c r="U38">
        <v>44918</v>
      </c>
      <c r="V38" t="s">
        <v>628</v>
      </c>
      <c r="W38" t="s">
        <v>629</v>
      </c>
      <c r="X38" t="s">
        <v>725</v>
      </c>
      <c r="Y38" t="s">
        <v>726</v>
      </c>
      <c r="Z38" t="s">
        <v>538</v>
      </c>
      <c r="AA38">
        <v>153924</v>
      </c>
    </row>
    <row r="39" spans="3:27" x14ac:dyDescent="0.35">
      <c r="C39" s="64" t="s">
        <v>393</v>
      </c>
      <c r="F39" s="64" t="s">
        <v>393</v>
      </c>
      <c r="H39" s="64" t="s">
        <v>393</v>
      </c>
      <c r="I39" s="64" t="s">
        <v>393</v>
      </c>
      <c r="J39" s="64" t="s">
        <v>393</v>
      </c>
      <c r="K39" s="64" t="s">
        <v>393</v>
      </c>
      <c r="L39" s="64" t="s">
        <v>393</v>
      </c>
      <c r="M39" s="64" t="s">
        <v>393</v>
      </c>
      <c r="O39" s="64" t="s">
        <v>393</v>
      </c>
      <c r="T39">
        <v>35</v>
      </c>
      <c r="U39">
        <v>44918</v>
      </c>
      <c r="V39" t="s">
        <v>630</v>
      </c>
      <c r="W39" t="s">
        <v>631</v>
      </c>
      <c r="X39" t="s">
        <v>727</v>
      </c>
      <c r="Y39" t="s">
        <v>728</v>
      </c>
      <c r="Z39" t="s">
        <v>609</v>
      </c>
      <c r="AA39">
        <v>225960</v>
      </c>
    </row>
    <row r="40" spans="3:27" x14ac:dyDescent="0.35">
      <c r="C40" s="64" t="s">
        <v>394</v>
      </c>
      <c r="F40" s="64" t="s">
        <v>394</v>
      </c>
      <c r="H40" s="64" t="s">
        <v>394</v>
      </c>
      <c r="I40" s="64" t="s">
        <v>394</v>
      </c>
      <c r="J40" s="64" t="s">
        <v>394</v>
      </c>
      <c r="K40" s="64" t="s">
        <v>394</v>
      </c>
      <c r="L40" s="64" t="s">
        <v>394</v>
      </c>
      <c r="M40" s="64" t="s">
        <v>394</v>
      </c>
      <c r="O40" s="64" t="s">
        <v>394</v>
      </c>
      <c r="T40">
        <v>36</v>
      </c>
      <c r="U40">
        <v>44918</v>
      </c>
      <c r="V40" t="s">
        <v>632</v>
      </c>
      <c r="W40" t="s">
        <v>633</v>
      </c>
      <c r="X40" t="s">
        <v>729</v>
      </c>
      <c r="Y40" t="s">
        <v>730</v>
      </c>
      <c r="Z40" t="s">
        <v>548</v>
      </c>
      <c r="AA40">
        <v>294544</v>
      </c>
    </row>
    <row r="41" spans="3:27" x14ac:dyDescent="0.35">
      <c r="C41" s="64" t="s">
        <v>395</v>
      </c>
      <c r="F41" s="64" t="s">
        <v>395</v>
      </c>
      <c r="H41" s="64" t="s">
        <v>395</v>
      </c>
      <c r="I41" s="64" t="s">
        <v>395</v>
      </c>
      <c r="J41" s="64" t="s">
        <v>395</v>
      </c>
      <c r="K41" s="64" t="s">
        <v>395</v>
      </c>
      <c r="L41" s="64" t="s">
        <v>395</v>
      </c>
      <c r="M41" s="64" t="s">
        <v>395</v>
      </c>
      <c r="O41" s="64" t="s">
        <v>395</v>
      </c>
      <c r="T41">
        <v>37</v>
      </c>
      <c r="U41">
        <v>44919</v>
      </c>
      <c r="V41" t="s">
        <v>634</v>
      </c>
      <c r="W41" t="s">
        <v>635</v>
      </c>
      <c r="X41" t="s">
        <v>731</v>
      </c>
      <c r="Y41" t="s">
        <v>732</v>
      </c>
      <c r="Z41" t="s">
        <v>609</v>
      </c>
      <c r="AA41">
        <v>104463</v>
      </c>
    </row>
    <row r="42" spans="3:27" x14ac:dyDescent="0.35">
      <c r="C42" s="64" t="s">
        <v>396</v>
      </c>
      <c r="F42" s="64" t="s">
        <v>396</v>
      </c>
      <c r="H42" s="64" t="s">
        <v>396</v>
      </c>
      <c r="I42" s="64" t="s">
        <v>396</v>
      </c>
      <c r="J42" s="64" t="s">
        <v>396</v>
      </c>
      <c r="K42" s="64" t="s">
        <v>396</v>
      </c>
      <c r="L42" s="64" t="s">
        <v>396</v>
      </c>
      <c r="M42" s="64" t="s">
        <v>396</v>
      </c>
      <c r="O42" s="64" t="s">
        <v>396</v>
      </c>
      <c r="T42">
        <v>38</v>
      </c>
      <c r="U42">
        <v>44920</v>
      </c>
      <c r="V42" t="s">
        <v>636</v>
      </c>
      <c r="W42" t="s">
        <v>637</v>
      </c>
      <c r="X42" t="s">
        <v>733</v>
      </c>
      <c r="Y42" t="s">
        <v>734</v>
      </c>
      <c r="Z42" t="s">
        <v>609</v>
      </c>
      <c r="AA42">
        <v>170062</v>
      </c>
    </row>
    <row r="43" spans="3:27" x14ac:dyDescent="0.35">
      <c r="C43" s="64" t="s">
        <v>397</v>
      </c>
      <c r="F43" s="64" t="s">
        <v>397</v>
      </c>
      <c r="H43" s="64" t="s">
        <v>397</v>
      </c>
      <c r="I43" s="64" t="s">
        <v>397</v>
      </c>
      <c r="J43" s="64" t="s">
        <v>397</v>
      </c>
      <c r="K43" s="64" t="s">
        <v>397</v>
      </c>
      <c r="L43" s="64" t="s">
        <v>397</v>
      </c>
      <c r="M43" s="64" t="s">
        <v>397</v>
      </c>
      <c r="O43" s="64" t="s">
        <v>397</v>
      </c>
      <c r="T43">
        <v>39</v>
      </c>
      <c r="U43">
        <v>44920</v>
      </c>
      <c r="V43" t="s">
        <v>638</v>
      </c>
      <c r="W43" t="s">
        <v>639</v>
      </c>
      <c r="X43" t="s">
        <v>735</v>
      </c>
      <c r="Y43" t="s">
        <v>464</v>
      </c>
      <c r="Z43" t="s">
        <v>548</v>
      </c>
      <c r="AA43">
        <v>220934</v>
      </c>
    </row>
    <row r="44" spans="3:27" x14ac:dyDescent="0.35">
      <c r="C44" s="64" t="s">
        <v>398</v>
      </c>
      <c r="F44" s="64" t="s">
        <v>398</v>
      </c>
      <c r="H44" s="64" t="s">
        <v>398</v>
      </c>
      <c r="I44" s="64" t="s">
        <v>398</v>
      </c>
      <c r="J44" s="64" t="s">
        <v>398</v>
      </c>
      <c r="K44" s="64" t="s">
        <v>398</v>
      </c>
      <c r="L44" s="64" t="s">
        <v>398</v>
      </c>
      <c r="M44" s="64" t="s">
        <v>398</v>
      </c>
      <c r="O44" s="64" t="s">
        <v>398</v>
      </c>
      <c r="T44">
        <v>40</v>
      </c>
      <c r="U44">
        <v>44922</v>
      </c>
      <c r="V44" t="s">
        <v>640</v>
      </c>
      <c r="W44" t="s">
        <v>641</v>
      </c>
      <c r="X44" t="s">
        <v>736</v>
      </c>
      <c r="Y44" t="s">
        <v>737</v>
      </c>
      <c r="Z44" t="s">
        <v>523</v>
      </c>
      <c r="AA44">
        <v>371073</v>
      </c>
    </row>
    <row r="45" spans="3:27" x14ac:dyDescent="0.35">
      <c r="C45" s="64" t="s">
        <v>399</v>
      </c>
      <c r="F45" s="64" t="s">
        <v>399</v>
      </c>
      <c r="H45" s="64" t="s">
        <v>399</v>
      </c>
      <c r="I45" s="64" t="s">
        <v>399</v>
      </c>
      <c r="J45" s="64" t="s">
        <v>399</v>
      </c>
      <c r="K45" s="64" t="s">
        <v>399</v>
      </c>
      <c r="L45" s="64" t="s">
        <v>399</v>
      </c>
      <c r="M45" s="64" t="s">
        <v>399</v>
      </c>
      <c r="O45" s="64" t="s">
        <v>399</v>
      </c>
      <c r="T45">
        <v>41</v>
      </c>
      <c r="U45">
        <v>44922</v>
      </c>
      <c r="V45" t="s">
        <v>642</v>
      </c>
      <c r="W45" t="s">
        <v>643</v>
      </c>
      <c r="X45" t="s">
        <v>738</v>
      </c>
      <c r="Y45" t="s">
        <v>739</v>
      </c>
      <c r="Z45" t="s">
        <v>523</v>
      </c>
      <c r="AA45">
        <v>334101</v>
      </c>
    </row>
    <row r="46" spans="3:27" x14ac:dyDescent="0.35">
      <c r="C46" s="64" t="s">
        <v>400</v>
      </c>
      <c r="F46" s="64" t="s">
        <v>400</v>
      </c>
      <c r="H46" s="64" t="s">
        <v>400</v>
      </c>
      <c r="I46" s="64" t="s">
        <v>400</v>
      </c>
      <c r="J46" s="64" t="s">
        <v>400</v>
      </c>
      <c r="K46" s="64" t="s">
        <v>400</v>
      </c>
      <c r="L46" s="64" t="s">
        <v>400</v>
      </c>
      <c r="M46" s="64" t="s">
        <v>400</v>
      </c>
      <c r="O46" s="64" t="s">
        <v>400</v>
      </c>
      <c r="T46">
        <v>42</v>
      </c>
      <c r="U46">
        <v>44923</v>
      </c>
      <c r="V46" t="s">
        <v>644</v>
      </c>
      <c r="W46" t="s">
        <v>645</v>
      </c>
      <c r="X46" t="s">
        <v>740</v>
      </c>
      <c r="Y46" t="s">
        <v>741</v>
      </c>
      <c r="Z46" t="s">
        <v>548</v>
      </c>
      <c r="AA46">
        <v>361400</v>
      </c>
    </row>
    <row r="47" spans="3:27" x14ac:dyDescent="0.35">
      <c r="C47" s="64" t="s">
        <v>401</v>
      </c>
      <c r="F47" s="64" t="s">
        <v>401</v>
      </c>
      <c r="H47" s="64" t="s">
        <v>401</v>
      </c>
      <c r="I47" s="64" t="s">
        <v>401</v>
      </c>
      <c r="J47" s="64" t="s">
        <v>401</v>
      </c>
      <c r="K47" s="64" t="s">
        <v>401</v>
      </c>
      <c r="L47" s="64" t="s">
        <v>401</v>
      </c>
      <c r="M47" s="64" t="s">
        <v>401</v>
      </c>
      <c r="O47" s="64" t="s">
        <v>401</v>
      </c>
      <c r="T47">
        <v>43</v>
      </c>
      <c r="U47">
        <v>44923</v>
      </c>
      <c r="V47" t="s">
        <v>646</v>
      </c>
      <c r="W47" t="s">
        <v>647</v>
      </c>
      <c r="X47" t="s">
        <v>742</v>
      </c>
      <c r="Y47" t="s">
        <v>743</v>
      </c>
      <c r="Z47" t="s">
        <v>534</v>
      </c>
      <c r="AA47">
        <v>243402</v>
      </c>
    </row>
    <row r="48" spans="3:27" x14ac:dyDescent="0.35">
      <c r="C48" s="64" t="s">
        <v>402</v>
      </c>
      <c r="F48" s="64" t="s">
        <v>402</v>
      </c>
      <c r="H48" s="64" t="s">
        <v>402</v>
      </c>
      <c r="I48" s="64" t="s">
        <v>402</v>
      </c>
      <c r="J48" s="64" t="s">
        <v>402</v>
      </c>
      <c r="K48" s="64" t="s">
        <v>402</v>
      </c>
      <c r="L48" s="64" t="s">
        <v>402</v>
      </c>
      <c r="M48" s="64" t="s">
        <v>402</v>
      </c>
      <c r="O48" s="64" t="s">
        <v>402</v>
      </c>
      <c r="T48">
        <v>44</v>
      </c>
      <c r="U48">
        <v>44924</v>
      </c>
      <c r="V48" t="s">
        <v>648</v>
      </c>
      <c r="W48" t="s">
        <v>649</v>
      </c>
      <c r="X48" t="s">
        <v>744</v>
      </c>
      <c r="Y48" t="s">
        <v>745</v>
      </c>
      <c r="Z48" t="s">
        <v>548</v>
      </c>
      <c r="AA48">
        <v>315470</v>
      </c>
    </row>
    <row r="49" spans="3:27" x14ac:dyDescent="0.35">
      <c r="C49" s="64" t="s">
        <v>403</v>
      </c>
      <c r="F49" s="64" t="s">
        <v>403</v>
      </c>
      <c r="H49" s="64" t="s">
        <v>403</v>
      </c>
      <c r="I49" s="64" t="s">
        <v>403</v>
      </c>
      <c r="J49" s="64" t="s">
        <v>403</v>
      </c>
      <c r="K49" s="64" t="s">
        <v>403</v>
      </c>
      <c r="L49" s="64" t="s">
        <v>403</v>
      </c>
      <c r="M49" s="64" t="s">
        <v>403</v>
      </c>
      <c r="O49" s="64" t="s">
        <v>403</v>
      </c>
      <c r="T49">
        <v>45</v>
      </c>
      <c r="U49">
        <v>44924</v>
      </c>
      <c r="V49" t="s">
        <v>650</v>
      </c>
      <c r="W49" t="s">
        <v>651</v>
      </c>
      <c r="X49" t="s">
        <v>746</v>
      </c>
      <c r="Y49" t="s">
        <v>667</v>
      </c>
      <c r="Z49" t="s">
        <v>548</v>
      </c>
      <c r="AA49">
        <v>164880</v>
      </c>
    </row>
    <row r="50" spans="3:27" x14ac:dyDescent="0.35">
      <c r="C50" s="64" t="s">
        <v>404</v>
      </c>
      <c r="F50" s="64" t="s">
        <v>404</v>
      </c>
      <c r="H50" s="64" t="s">
        <v>404</v>
      </c>
      <c r="I50" s="64" t="s">
        <v>404</v>
      </c>
      <c r="J50" s="64" t="s">
        <v>404</v>
      </c>
      <c r="K50" s="64" t="s">
        <v>404</v>
      </c>
      <c r="L50" s="64" t="s">
        <v>404</v>
      </c>
      <c r="M50" s="64" t="s">
        <v>404</v>
      </c>
      <c r="O50" s="64" t="s">
        <v>404</v>
      </c>
      <c r="T50">
        <v>46</v>
      </c>
      <c r="U50">
        <v>44924</v>
      </c>
      <c r="V50" t="s">
        <v>652</v>
      </c>
      <c r="W50" t="s">
        <v>653</v>
      </c>
      <c r="X50" t="s">
        <v>747</v>
      </c>
      <c r="Y50" t="s">
        <v>748</v>
      </c>
      <c r="Z50" t="s">
        <v>523</v>
      </c>
      <c r="AA50">
        <v>333776</v>
      </c>
    </row>
    <row r="51" spans="3:27" x14ac:dyDescent="0.35">
      <c r="C51" s="64" t="s">
        <v>405</v>
      </c>
      <c r="F51" s="64" t="s">
        <v>405</v>
      </c>
      <c r="H51" s="64" t="s">
        <v>405</v>
      </c>
      <c r="I51" s="64" t="s">
        <v>405</v>
      </c>
      <c r="J51" s="64" t="s">
        <v>405</v>
      </c>
      <c r="K51" s="64" t="s">
        <v>405</v>
      </c>
      <c r="L51" s="64" t="s">
        <v>405</v>
      </c>
      <c r="M51" s="64" t="s">
        <v>405</v>
      </c>
      <c r="O51" s="64" t="s">
        <v>405</v>
      </c>
      <c r="T51">
        <v>47</v>
      </c>
      <c r="U51">
        <v>44924</v>
      </c>
      <c r="V51" t="s">
        <v>654</v>
      </c>
      <c r="W51" t="s">
        <v>655</v>
      </c>
      <c r="X51" t="s">
        <v>749</v>
      </c>
      <c r="Y51" t="s">
        <v>665</v>
      </c>
      <c r="Z51" t="s">
        <v>609</v>
      </c>
      <c r="AA51">
        <v>161983</v>
      </c>
    </row>
    <row r="52" spans="3:27" x14ac:dyDescent="0.35">
      <c r="C52" s="64" t="s">
        <v>406</v>
      </c>
      <c r="F52" s="64" t="s">
        <v>406</v>
      </c>
      <c r="H52" s="64" t="s">
        <v>406</v>
      </c>
      <c r="I52" s="64" t="s">
        <v>406</v>
      </c>
      <c r="J52" s="64" t="s">
        <v>406</v>
      </c>
      <c r="K52" s="64" t="s">
        <v>406</v>
      </c>
      <c r="L52" s="64" t="s">
        <v>406</v>
      </c>
      <c r="M52" s="64" t="s">
        <v>406</v>
      </c>
      <c r="O52" s="64" t="s">
        <v>406</v>
      </c>
      <c r="T52">
        <v>48</v>
      </c>
      <c r="U52">
        <v>44924</v>
      </c>
      <c r="V52" t="s">
        <v>656</v>
      </c>
      <c r="W52" t="s">
        <v>657</v>
      </c>
      <c r="X52" t="s">
        <v>750</v>
      </c>
      <c r="Y52" t="s">
        <v>751</v>
      </c>
      <c r="Z52" t="s">
        <v>548</v>
      </c>
      <c r="AA52">
        <v>305931</v>
      </c>
    </row>
    <row r="53" spans="3:27" x14ac:dyDescent="0.35">
      <c r="C53" s="64" t="s">
        <v>407</v>
      </c>
      <c r="F53" s="64" t="s">
        <v>407</v>
      </c>
      <c r="H53" s="64" t="s">
        <v>407</v>
      </c>
      <c r="I53" s="64" t="s">
        <v>407</v>
      </c>
      <c r="J53" s="64" t="s">
        <v>407</v>
      </c>
      <c r="K53" s="64" t="s">
        <v>407</v>
      </c>
      <c r="L53" s="64" t="s">
        <v>407</v>
      </c>
      <c r="M53" s="64" t="s">
        <v>407</v>
      </c>
      <c r="O53" s="64" t="s">
        <v>407</v>
      </c>
      <c r="T53">
        <v>49</v>
      </c>
      <c r="U53">
        <v>44926</v>
      </c>
      <c r="V53" t="s">
        <v>658</v>
      </c>
      <c r="W53" t="s">
        <v>659</v>
      </c>
      <c r="X53" t="s">
        <v>752</v>
      </c>
      <c r="Y53" t="s">
        <v>753</v>
      </c>
      <c r="Z53" t="s">
        <v>534</v>
      </c>
      <c r="AA53">
        <v>193821</v>
      </c>
    </row>
    <row r="54" spans="3:27" x14ac:dyDescent="0.35">
      <c r="C54" s="64" t="s">
        <v>408</v>
      </c>
      <c r="F54" s="64" t="s">
        <v>408</v>
      </c>
      <c r="H54" s="64" t="s">
        <v>408</v>
      </c>
      <c r="I54" s="64" t="s">
        <v>408</v>
      </c>
      <c r="J54" s="64" t="s">
        <v>408</v>
      </c>
      <c r="K54" s="64" t="s">
        <v>408</v>
      </c>
      <c r="L54" s="64" t="s">
        <v>408</v>
      </c>
      <c r="M54" s="64" t="s">
        <v>408</v>
      </c>
      <c r="O54" s="64" t="s">
        <v>408</v>
      </c>
      <c r="T54">
        <v>50</v>
      </c>
      <c r="U54">
        <v>44926</v>
      </c>
      <c r="V54" t="s">
        <v>660</v>
      </c>
      <c r="W54" t="s">
        <v>661</v>
      </c>
      <c r="X54" t="s">
        <v>754</v>
      </c>
      <c r="Y54" t="s">
        <v>755</v>
      </c>
      <c r="Z54" t="s">
        <v>519</v>
      </c>
      <c r="AA54">
        <v>188589</v>
      </c>
    </row>
  </sheetData>
  <mergeCells count="1">
    <mergeCell ref="T3:A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76EE-BD38-4B6A-AE8B-D08100C1B45E}">
  <dimension ref="D1:N26"/>
  <sheetViews>
    <sheetView topLeftCell="G1" workbookViewId="0">
      <selection activeCell="O9" sqref="O9"/>
    </sheetView>
  </sheetViews>
  <sheetFormatPr defaultRowHeight="14.5" x14ac:dyDescent="0.35"/>
  <cols>
    <col min="7" max="7" width="19.453125" customWidth="1"/>
    <col min="9" max="9" width="20.54296875" customWidth="1"/>
    <col min="10" max="10" width="11.54296875" customWidth="1"/>
    <col min="11" max="11" width="23.1796875" customWidth="1"/>
    <col min="12" max="12" width="25.1796875" customWidth="1"/>
  </cols>
  <sheetData>
    <row r="1" spans="4:14" x14ac:dyDescent="0.35">
      <c r="H1" t="s">
        <v>2</v>
      </c>
    </row>
    <row r="3" spans="4:14" x14ac:dyDescent="0.35">
      <c r="I3" s="142"/>
      <c r="J3" s="142"/>
      <c r="K3" s="142" t="s">
        <v>2</v>
      </c>
      <c r="L3" s="142"/>
    </row>
    <row r="4" spans="4:14" ht="21" x14ac:dyDescent="0.5">
      <c r="D4" t="s">
        <v>27</v>
      </c>
      <c r="I4" s="159" t="s">
        <v>27</v>
      </c>
      <c r="J4" s="159"/>
      <c r="K4" s="159"/>
      <c r="L4" s="159"/>
    </row>
    <row r="5" spans="4:14" x14ac:dyDescent="0.35">
      <c r="D5" t="s">
        <v>28</v>
      </c>
      <c r="E5" s="51" t="s">
        <v>29</v>
      </c>
      <c r="F5" s="51" t="s">
        <v>30</v>
      </c>
      <c r="G5" s="51" t="s">
        <v>31</v>
      </c>
      <c r="I5" s="143" t="s">
        <v>28</v>
      </c>
      <c r="J5" s="144" t="s">
        <v>29</v>
      </c>
      <c r="K5" s="144" t="s">
        <v>30</v>
      </c>
      <c r="L5" s="144" t="s">
        <v>31</v>
      </c>
    </row>
    <row r="6" spans="4:14" x14ac:dyDescent="0.35">
      <c r="D6" t="s">
        <v>32</v>
      </c>
      <c r="E6" s="51">
        <v>22562</v>
      </c>
      <c r="F6" s="51">
        <v>21119</v>
      </c>
      <c r="G6" s="51">
        <v>220</v>
      </c>
      <c r="I6" t="s">
        <v>32</v>
      </c>
      <c r="J6" s="51">
        <v>22562</v>
      </c>
      <c r="K6" s="51">
        <v>21119</v>
      </c>
      <c r="L6" s="51">
        <v>220</v>
      </c>
    </row>
    <row r="7" spans="4:14" x14ac:dyDescent="0.35">
      <c r="D7" t="s">
        <v>33</v>
      </c>
      <c r="E7" s="51">
        <v>6385</v>
      </c>
      <c r="F7" s="51">
        <v>5934</v>
      </c>
      <c r="G7" s="51">
        <v>82</v>
      </c>
      <c r="I7" t="s">
        <v>33</v>
      </c>
      <c r="J7" s="51">
        <v>6385</v>
      </c>
      <c r="K7" s="51">
        <v>5934</v>
      </c>
      <c r="L7" s="51">
        <v>82</v>
      </c>
      <c r="N7" t="s">
        <v>757</v>
      </c>
    </row>
    <row r="8" spans="4:14" x14ac:dyDescent="0.35">
      <c r="D8" t="s">
        <v>34</v>
      </c>
      <c r="E8" s="51">
        <v>3724</v>
      </c>
      <c r="F8" s="51">
        <v>3639</v>
      </c>
      <c r="G8" s="51">
        <v>33</v>
      </c>
      <c r="I8" t="s">
        <v>34</v>
      </c>
      <c r="J8" s="51">
        <v>3724</v>
      </c>
      <c r="K8" s="51">
        <v>3639</v>
      </c>
      <c r="L8" s="51">
        <v>33</v>
      </c>
    </row>
    <row r="9" spans="4:14" x14ac:dyDescent="0.35">
      <c r="D9" t="s">
        <v>35</v>
      </c>
      <c r="E9" s="51">
        <v>3693</v>
      </c>
      <c r="F9" s="51">
        <v>3242</v>
      </c>
      <c r="G9" s="51">
        <v>45</v>
      </c>
      <c r="I9" t="s">
        <v>35</v>
      </c>
      <c r="J9" s="51">
        <v>3693</v>
      </c>
      <c r="K9" s="51">
        <v>3242</v>
      </c>
      <c r="L9" s="51">
        <v>45</v>
      </c>
    </row>
    <row r="10" spans="4:14" x14ac:dyDescent="0.35">
      <c r="D10" t="s">
        <v>36</v>
      </c>
      <c r="E10" s="51">
        <v>2916</v>
      </c>
      <c r="F10" s="51">
        <v>2758</v>
      </c>
      <c r="G10" s="51">
        <v>59</v>
      </c>
      <c r="I10" t="s">
        <v>36</v>
      </c>
      <c r="J10" s="51">
        <v>2916</v>
      </c>
      <c r="K10" s="51">
        <v>2758</v>
      </c>
      <c r="L10" s="51">
        <v>59</v>
      </c>
    </row>
    <row r="11" spans="4:14" x14ac:dyDescent="0.35">
      <c r="D11" t="s">
        <v>37</v>
      </c>
      <c r="E11" s="51">
        <v>2778</v>
      </c>
      <c r="F11" s="51">
        <v>2661</v>
      </c>
      <c r="G11" s="51">
        <v>45</v>
      </c>
      <c r="I11" t="s">
        <v>37</v>
      </c>
      <c r="J11" s="51">
        <v>2778</v>
      </c>
      <c r="K11" s="51">
        <v>2661</v>
      </c>
      <c r="L11" s="51">
        <v>45</v>
      </c>
    </row>
    <row r="12" spans="4:14" x14ac:dyDescent="0.35">
      <c r="D12" t="s">
        <v>38</v>
      </c>
      <c r="E12" s="51">
        <v>2690</v>
      </c>
      <c r="F12" s="51">
        <v>2559</v>
      </c>
      <c r="G12" s="51" t="s">
        <v>757</v>
      </c>
      <c r="I12" t="s">
        <v>38</v>
      </c>
      <c r="J12" s="51">
        <v>2690</v>
      </c>
      <c r="K12" s="51">
        <v>2559</v>
      </c>
      <c r="L12" s="51">
        <v>112</v>
      </c>
    </row>
    <row r="13" spans="4:14" x14ac:dyDescent="0.35">
      <c r="D13" t="s">
        <v>39</v>
      </c>
      <c r="E13" s="51">
        <v>2103</v>
      </c>
      <c r="F13" s="51">
        <v>1994</v>
      </c>
      <c r="G13" s="51">
        <v>31</v>
      </c>
      <c r="I13" t="s">
        <v>39</v>
      </c>
      <c r="J13" s="51">
        <v>2103</v>
      </c>
      <c r="K13" s="51">
        <v>1994</v>
      </c>
      <c r="L13" s="51">
        <v>31</v>
      </c>
    </row>
    <row r="14" spans="4:14" x14ac:dyDescent="0.35">
      <c r="D14" t="s">
        <v>40</v>
      </c>
      <c r="E14" s="51">
        <v>1823</v>
      </c>
      <c r="F14" s="51">
        <v>1737</v>
      </c>
      <c r="G14" s="51">
        <v>49</v>
      </c>
      <c r="I14" t="s">
        <v>40</v>
      </c>
      <c r="J14" s="51">
        <v>1823</v>
      </c>
      <c r="K14" s="51">
        <v>1737</v>
      </c>
      <c r="L14" s="51">
        <v>49</v>
      </c>
    </row>
    <row r="15" spans="4:14" x14ac:dyDescent="0.35">
      <c r="D15" t="s">
        <v>41</v>
      </c>
      <c r="E15" s="51">
        <v>1768</v>
      </c>
      <c r="F15" s="51">
        <v>1690</v>
      </c>
      <c r="G15" s="51">
        <v>54</v>
      </c>
      <c r="I15" t="s">
        <v>41</v>
      </c>
      <c r="J15" s="51">
        <v>1768</v>
      </c>
      <c r="K15" s="51">
        <v>1690</v>
      </c>
      <c r="L15" s="51">
        <v>54</v>
      </c>
    </row>
    <row r="16" spans="4:14" x14ac:dyDescent="0.35">
      <c r="D16" t="s">
        <v>42</v>
      </c>
      <c r="E16" s="51">
        <v>1722</v>
      </c>
      <c r="F16" s="51">
        <v>1585</v>
      </c>
      <c r="G16" s="51">
        <v>39</v>
      </c>
      <c r="I16" t="s">
        <v>42</v>
      </c>
      <c r="J16" s="51">
        <v>1722</v>
      </c>
      <c r="K16" s="51">
        <v>1585</v>
      </c>
      <c r="L16" s="51">
        <v>39</v>
      </c>
    </row>
    <row r="17" spans="4:12" x14ac:dyDescent="0.35">
      <c r="D17" t="s">
        <v>43</v>
      </c>
      <c r="E17" s="51">
        <v>1332</v>
      </c>
      <c r="F17" s="51">
        <v>1290</v>
      </c>
      <c r="G17" s="51">
        <v>21</v>
      </c>
      <c r="I17" t="s">
        <v>43</v>
      </c>
      <c r="J17" s="51">
        <v>1332</v>
      </c>
      <c r="K17" s="51">
        <v>1290</v>
      </c>
      <c r="L17" s="51">
        <v>21</v>
      </c>
    </row>
    <row r="18" spans="4:12" x14ac:dyDescent="0.35">
      <c r="D18" t="s">
        <v>44</v>
      </c>
      <c r="E18" s="51">
        <v>1088</v>
      </c>
      <c r="F18" s="51">
        <v>1028</v>
      </c>
      <c r="G18" s="51">
        <v>27</v>
      </c>
      <c r="I18" t="s">
        <v>44</v>
      </c>
      <c r="J18" s="51">
        <v>1088</v>
      </c>
      <c r="K18" s="51">
        <v>1028</v>
      </c>
      <c r="L18" s="51">
        <v>27</v>
      </c>
    </row>
    <row r="19" spans="4:12" x14ac:dyDescent="0.35">
      <c r="D19" t="s">
        <v>45</v>
      </c>
      <c r="E19" s="51">
        <v>1055</v>
      </c>
      <c r="F19" s="51">
        <v>1019</v>
      </c>
      <c r="G19" s="51">
        <v>30</v>
      </c>
      <c r="I19" t="s">
        <v>45</v>
      </c>
      <c r="J19" s="51">
        <v>1055</v>
      </c>
      <c r="K19" s="51">
        <v>1019</v>
      </c>
      <c r="L19" s="51">
        <v>30</v>
      </c>
    </row>
    <row r="20" spans="4:12" x14ac:dyDescent="0.35">
      <c r="D20" t="s">
        <v>46</v>
      </c>
      <c r="E20" s="51">
        <v>965</v>
      </c>
      <c r="F20" s="51">
        <v>929</v>
      </c>
      <c r="G20" s="51">
        <v>24</v>
      </c>
      <c r="I20" t="s">
        <v>46</v>
      </c>
      <c r="J20" s="51">
        <v>965</v>
      </c>
      <c r="K20" s="51">
        <v>929</v>
      </c>
      <c r="L20" s="51">
        <v>24</v>
      </c>
    </row>
    <row r="21" spans="4:12" x14ac:dyDescent="0.35">
      <c r="D21" t="s">
        <v>47</v>
      </c>
      <c r="E21" s="51">
        <v>942</v>
      </c>
      <c r="F21" s="51">
        <v>906</v>
      </c>
      <c r="G21" s="51">
        <v>20</v>
      </c>
      <c r="I21" t="s">
        <v>47</v>
      </c>
      <c r="J21" s="51">
        <v>942</v>
      </c>
      <c r="K21" s="51">
        <v>906</v>
      </c>
      <c r="L21" s="51">
        <v>20</v>
      </c>
    </row>
    <row r="22" spans="4:12" x14ac:dyDescent="0.35">
      <c r="D22" t="s">
        <v>48</v>
      </c>
      <c r="E22" s="51">
        <v>938</v>
      </c>
      <c r="F22" s="51">
        <v>857</v>
      </c>
      <c r="G22" s="51">
        <v>25</v>
      </c>
      <c r="I22" t="s">
        <v>48</v>
      </c>
      <c r="J22" s="51">
        <v>938</v>
      </c>
      <c r="K22" s="51">
        <v>857</v>
      </c>
      <c r="L22" s="51">
        <v>25</v>
      </c>
    </row>
    <row r="23" spans="4:12" x14ac:dyDescent="0.35">
      <c r="D23" t="s">
        <v>49</v>
      </c>
      <c r="E23" s="51">
        <v>926</v>
      </c>
      <c r="F23" s="51">
        <v>908</v>
      </c>
      <c r="G23" s="51">
        <v>9</v>
      </c>
      <c r="I23" t="s">
        <v>49</v>
      </c>
      <c r="J23" s="51">
        <v>926</v>
      </c>
      <c r="K23" s="51">
        <v>908</v>
      </c>
      <c r="L23" s="51">
        <v>9</v>
      </c>
    </row>
    <row r="24" spans="4:12" x14ac:dyDescent="0.35">
      <c r="D24" t="s">
        <v>50</v>
      </c>
      <c r="E24" s="51">
        <v>750</v>
      </c>
      <c r="F24" s="51">
        <v>720</v>
      </c>
      <c r="G24" s="51">
        <v>14</v>
      </c>
      <c r="I24" t="s">
        <v>50</v>
      </c>
      <c r="J24" s="51">
        <v>750</v>
      </c>
      <c r="K24" s="51">
        <v>720</v>
      </c>
      <c r="L24" s="51">
        <v>14</v>
      </c>
    </row>
    <row r="25" spans="4:12" x14ac:dyDescent="0.35">
      <c r="D25" t="s">
        <v>51</v>
      </c>
      <c r="E25" s="51">
        <v>745</v>
      </c>
      <c r="F25" s="51">
        <v>705</v>
      </c>
      <c r="G25" s="51">
        <v>36</v>
      </c>
      <c r="I25" t="s">
        <v>51</v>
      </c>
      <c r="J25" s="51">
        <v>745</v>
      </c>
      <c r="K25" s="51">
        <v>705</v>
      </c>
      <c r="L25" s="51">
        <v>36</v>
      </c>
    </row>
    <row r="26" spans="4:12" x14ac:dyDescent="0.35">
      <c r="D26" t="s">
        <v>52</v>
      </c>
      <c r="E26" s="51">
        <v>648</v>
      </c>
      <c r="F26" s="51">
        <v>613</v>
      </c>
      <c r="G26" s="51">
        <v>12</v>
      </c>
      <c r="I26" t="s">
        <v>52</v>
      </c>
      <c r="J26" s="51">
        <v>648</v>
      </c>
      <c r="K26" s="51">
        <v>613</v>
      </c>
      <c r="L26" s="51">
        <v>12</v>
      </c>
    </row>
  </sheetData>
  <mergeCells count="1">
    <mergeCell ref="I4:L4"/>
  </mergeCells>
  <phoneticPr fontId="45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12B-1CA7-4177-BCC1-1EA6D9EFF3FA}">
  <dimension ref="B1:P27"/>
  <sheetViews>
    <sheetView zoomScale="60" zoomScaleNormal="60" workbookViewId="0">
      <selection activeCell="N5" sqref="N5:N27"/>
    </sheetView>
  </sheetViews>
  <sheetFormatPr defaultRowHeight="14.5" x14ac:dyDescent="0.35"/>
  <cols>
    <col min="12" max="12" width="20" customWidth="1"/>
    <col min="13" max="13" width="40.453125" customWidth="1"/>
    <col min="14" max="14" width="46.54296875" customWidth="1"/>
  </cols>
  <sheetData>
    <row r="1" spans="2:16" x14ac:dyDescent="0.35">
      <c r="F1" t="s">
        <v>409</v>
      </c>
    </row>
    <row r="2" spans="2:16" ht="15" thickBot="1" x14ac:dyDescent="0.4">
      <c r="F2" t="s">
        <v>410</v>
      </c>
    </row>
    <row r="3" spans="2:16" ht="23.5" x14ac:dyDescent="0.55000000000000004">
      <c r="B3" t="s">
        <v>411</v>
      </c>
      <c r="C3" t="s">
        <v>412</v>
      </c>
      <c r="D3" t="s">
        <v>413</v>
      </c>
      <c r="K3" s="160" t="s">
        <v>414</v>
      </c>
      <c r="L3" s="161"/>
      <c r="M3" s="161"/>
      <c r="N3" s="162"/>
    </row>
    <row r="4" spans="2:16" ht="21" x14ac:dyDescent="0.5">
      <c r="B4" s="141">
        <v>1</v>
      </c>
      <c r="C4" s="141" t="s">
        <v>415</v>
      </c>
      <c r="D4" t="s">
        <v>409</v>
      </c>
      <c r="K4" s="65" t="s">
        <v>411</v>
      </c>
      <c r="L4" s="66" t="s">
        <v>53</v>
      </c>
      <c r="M4" s="66" t="s">
        <v>416</v>
      </c>
      <c r="N4" s="67" t="s">
        <v>417</v>
      </c>
    </row>
    <row r="5" spans="2:16" ht="21" x14ac:dyDescent="0.5">
      <c r="B5" s="141">
        <v>2</v>
      </c>
      <c r="C5" s="141" t="s">
        <v>418</v>
      </c>
      <c r="K5" s="47">
        <v>1</v>
      </c>
      <c r="L5" s="56">
        <v>44251</v>
      </c>
      <c r="M5" s="26" t="s">
        <v>419</v>
      </c>
      <c r="N5" s="48"/>
      <c r="P5" t="s">
        <v>420</v>
      </c>
    </row>
    <row r="6" spans="2:16" ht="21" x14ac:dyDescent="0.5">
      <c r="B6" s="141">
        <v>3</v>
      </c>
      <c r="C6" s="141" t="s">
        <v>421</v>
      </c>
      <c r="K6" s="47">
        <v>2</v>
      </c>
      <c r="L6" s="56">
        <v>44251</v>
      </c>
      <c r="M6" s="26" t="s">
        <v>422</v>
      </c>
      <c r="N6" s="48"/>
      <c r="P6" t="s">
        <v>423</v>
      </c>
    </row>
    <row r="7" spans="2:16" ht="21" x14ac:dyDescent="0.5">
      <c r="B7" s="141">
        <v>4</v>
      </c>
      <c r="C7" s="141" t="s">
        <v>424</v>
      </c>
      <c r="K7" s="47">
        <v>3</v>
      </c>
      <c r="L7" s="56">
        <v>44251</v>
      </c>
      <c r="M7" s="26" t="s">
        <v>425</v>
      </c>
      <c r="N7" s="48"/>
    </row>
    <row r="8" spans="2:16" ht="21" x14ac:dyDescent="0.5">
      <c r="B8" s="141">
        <v>5</v>
      </c>
      <c r="C8" s="141" t="s">
        <v>426</v>
      </c>
      <c r="K8" s="47">
        <v>4</v>
      </c>
      <c r="L8" s="56">
        <v>44251</v>
      </c>
      <c r="M8" s="26" t="s">
        <v>427</v>
      </c>
      <c r="N8" s="48"/>
    </row>
    <row r="9" spans="2:16" ht="21" x14ac:dyDescent="0.5">
      <c r="B9" s="141">
        <v>6</v>
      </c>
      <c r="C9" s="141" t="s">
        <v>428</v>
      </c>
      <c r="K9" s="47">
        <v>5</v>
      </c>
      <c r="L9" s="56">
        <v>44251</v>
      </c>
      <c r="M9" s="26" t="s">
        <v>429</v>
      </c>
      <c r="N9" s="48"/>
    </row>
    <row r="10" spans="2:16" ht="21" x14ac:dyDescent="0.5">
      <c r="B10" s="141">
        <v>7</v>
      </c>
      <c r="C10" s="141" t="s">
        <v>430</v>
      </c>
      <c r="K10" s="47">
        <v>6</v>
      </c>
      <c r="L10" s="56">
        <v>44251</v>
      </c>
      <c r="M10" s="26" t="s">
        <v>431</v>
      </c>
      <c r="N10" s="48"/>
    </row>
    <row r="11" spans="2:16" ht="21" x14ac:dyDescent="0.5">
      <c r="B11" s="141">
        <v>8</v>
      </c>
      <c r="C11" s="141" t="s">
        <v>432</v>
      </c>
      <c r="K11" s="47">
        <v>7</v>
      </c>
      <c r="L11" s="56">
        <v>44251</v>
      </c>
      <c r="M11" s="26" t="s">
        <v>433</v>
      </c>
      <c r="N11" s="48"/>
    </row>
    <row r="12" spans="2:16" ht="21" x14ac:dyDescent="0.5">
      <c r="B12" s="141">
        <v>9</v>
      </c>
      <c r="C12" s="141" t="s">
        <v>434</v>
      </c>
      <c r="K12" s="47">
        <v>8</v>
      </c>
      <c r="L12" s="56">
        <v>44251</v>
      </c>
      <c r="M12" s="26" t="s">
        <v>435</v>
      </c>
      <c r="N12" s="48"/>
    </row>
    <row r="13" spans="2:16" ht="21" x14ac:dyDescent="0.5">
      <c r="B13" s="141">
        <v>10</v>
      </c>
      <c r="C13" s="141" t="s">
        <v>436</v>
      </c>
      <c r="K13" s="47">
        <v>9</v>
      </c>
      <c r="L13" s="56">
        <v>44251</v>
      </c>
      <c r="M13" s="26" t="s">
        <v>437</v>
      </c>
      <c r="N13" s="48"/>
    </row>
    <row r="14" spans="2:16" x14ac:dyDescent="0.35">
      <c r="K14" s="47">
        <v>10</v>
      </c>
      <c r="L14" s="56">
        <v>44251</v>
      </c>
      <c r="M14" s="26" t="s">
        <v>438</v>
      </c>
      <c r="N14" s="48"/>
    </row>
    <row r="15" spans="2:16" x14ac:dyDescent="0.35">
      <c r="K15" s="47">
        <v>11</v>
      </c>
      <c r="L15" s="56">
        <v>44251</v>
      </c>
      <c r="M15" s="26" t="s">
        <v>439</v>
      </c>
      <c r="N15" s="48"/>
    </row>
    <row r="16" spans="2:16" x14ac:dyDescent="0.35">
      <c r="K16" s="47">
        <v>12</v>
      </c>
      <c r="L16" s="56">
        <v>44251</v>
      </c>
      <c r="M16" s="26" t="s">
        <v>440</v>
      </c>
      <c r="N16" s="48"/>
    </row>
    <row r="17" spans="11:14" x14ac:dyDescent="0.35">
      <c r="K17" s="47">
        <v>13</v>
      </c>
      <c r="L17" s="56">
        <v>44251</v>
      </c>
      <c r="M17" s="26" t="s">
        <v>441</v>
      </c>
      <c r="N17" s="48"/>
    </row>
    <row r="18" spans="11:14" x14ac:dyDescent="0.35">
      <c r="K18" s="47">
        <v>14</v>
      </c>
      <c r="L18" s="56">
        <v>44251</v>
      </c>
      <c r="M18" s="26" t="s">
        <v>442</v>
      </c>
      <c r="N18" s="48"/>
    </row>
    <row r="19" spans="11:14" x14ac:dyDescent="0.35">
      <c r="K19" s="47">
        <v>15</v>
      </c>
      <c r="L19" s="56">
        <v>44251</v>
      </c>
      <c r="M19" s="26" t="s">
        <v>443</v>
      </c>
      <c r="N19" s="48"/>
    </row>
    <row r="20" spans="11:14" x14ac:dyDescent="0.35">
      <c r="K20" s="47">
        <v>16</v>
      </c>
      <c r="L20" s="56">
        <v>44251</v>
      </c>
      <c r="M20" s="26" t="s">
        <v>444</v>
      </c>
      <c r="N20" s="48"/>
    </row>
    <row r="21" spans="11:14" x14ac:dyDescent="0.35">
      <c r="K21" s="47">
        <v>17</v>
      </c>
      <c r="L21" s="56">
        <v>44251</v>
      </c>
      <c r="M21" s="26" t="s">
        <v>445</v>
      </c>
      <c r="N21" s="48"/>
    </row>
    <row r="22" spans="11:14" x14ac:dyDescent="0.35">
      <c r="K22" s="47">
        <v>18</v>
      </c>
      <c r="L22" s="56">
        <v>44251</v>
      </c>
      <c r="M22" s="26" t="s">
        <v>446</v>
      </c>
      <c r="N22" s="48"/>
    </row>
    <row r="23" spans="11:14" x14ac:dyDescent="0.35">
      <c r="K23" s="47">
        <v>19</v>
      </c>
      <c r="L23" s="56">
        <v>44251</v>
      </c>
      <c r="M23" s="26" t="s">
        <v>447</v>
      </c>
      <c r="N23" s="48"/>
    </row>
    <row r="24" spans="11:14" x14ac:dyDescent="0.35">
      <c r="K24" s="47">
        <v>20</v>
      </c>
      <c r="L24" s="56">
        <v>44251</v>
      </c>
      <c r="M24" s="26" t="s">
        <v>448</v>
      </c>
      <c r="N24" s="48"/>
    </row>
    <row r="25" spans="11:14" x14ac:dyDescent="0.35">
      <c r="K25" s="47">
        <v>21</v>
      </c>
      <c r="L25" s="56">
        <v>44251</v>
      </c>
      <c r="M25" s="26" t="s">
        <v>449</v>
      </c>
      <c r="N25" s="48"/>
    </row>
    <row r="26" spans="11:14" x14ac:dyDescent="0.35">
      <c r="K26" s="47">
        <v>22</v>
      </c>
      <c r="L26" s="56">
        <v>44251</v>
      </c>
      <c r="M26" s="26" t="s">
        <v>450</v>
      </c>
      <c r="N26" s="48"/>
    </row>
    <row r="27" spans="11:14" ht="15" thickBot="1" x14ac:dyDescent="0.4">
      <c r="K27" s="49">
        <v>23</v>
      </c>
      <c r="L27" s="68">
        <v>44251</v>
      </c>
      <c r="M27" s="27" t="s">
        <v>451</v>
      </c>
      <c r="N27" s="50"/>
    </row>
  </sheetData>
  <mergeCells count="1">
    <mergeCell ref="K3:N3"/>
  </mergeCells>
  <dataValidations count="2">
    <dataValidation type="list" allowBlank="1" showInputMessage="1" showErrorMessage="1" error="We said only input from " promptTitle="Only Input from 1-100" sqref="D4:D13" xr:uid="{04A1D2DA-C80C-4816-8F8F-516D87D8D6CF}">
      <formula1>$F$1:$F$2</formula1>
    </dataValidation>
    <dataValidation type="list" allowBlank="1" showInputMessage="1" showErrorMessage="1" error="We said only input from the listed options" prompt="Select the appropriate options" sqref="N5:N27" xr:uid="{AA6C27C2-1BAA-4127-B705-F29E29CB07DB}">
      <formula1>$P$5:$P$6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485E-5F93-4C05-81D8-3415A6FD58A1}">
  <dimension ref="C2:P21"/>
  <sheetViews>
    <sheetView zoomScale="60" zoomScaleNormal="60" workbookViewId="0">
      <selection activeCell="Q15" sqref="Q15"/>
    </sheetView>
  </sheetViews>
  <sheetFormatPr defaultRowHeight="14.5" x14ac:dyDescent="0.35"/>
  <cols>
    <col min="3" max="3" width="20.81640625" customWidth="1"/>
    <col min="4" max="4" width="24.81640625" customWidth="1"/>
    <col min="6" max="6" width="15.81640625" customWidth="1"/>
    <col min="10" max="10" width="19" customWidth="1"/>
    <col min="11" max="11" width="13.81640625" customWidth="1"/>
    <col min="12" max="12" width="14" customWidth="1"/>
    <col min="15" max="15" width="18.54296875" customWidth="1"/>
    <col min="16" max="16" width="13.81640625" customWidth="1"/>
    <col min="17" max="17" width="12.54296875" customWidth="1"/>
  </cols>
  <sheetData>
    <row r="2" spans="3:16" ht="15" thickBot="1" x14ac:dyDescent="0.4"/>
    <row r="3" spans="3:16" ht="15" thickBot="1" x14ac:dyDescent="0.4">
      <c r="C3" s="69" t="s">
        <v>347</v>
      </c>
      <c r="D3" s="69" t="s">
        <v>452</v>
      </c>
      <c r="F3" s="69" t="s">
        <v>347</v>
      </c>
      <c r="G3" s="69" t="s">
        <v>453</v>
      </c>
      <c r="J3" s="69" t="s">
        <v>347</v>
      </c>
      <c r="K3" s="69" t="s">
        <v>354</v>
      </c>
      <c r="L3" s="69" t="s">
        <v>454</v>
      </c>
      <c r="O3" s="69" t="s">
        <v>53</v>
      </c>
      <c r="P3" s="69" t="s">
        <v>455</v>
      </c>
    </row>
    <row r="4" spans="3:16" ht="15" thickBot="1" x14ac:dyDescent="0.4">
      <c r="C4" s="69" t="s">
        <v>456</v>
      </c>
      <c r="D4" s="71"/>
      <c r="F4" s="69" t="s">
        <v>456</v>
      </c>
      <c r="G4" s="69"/>
      <c r="J4" s="69" t="s">
        <v>456</v>
      </c>
      <c r="K4" s="69"/>
      <c r="L4" s="69"/>
      <c r="O4" s="70">
        <v>43387</v>
      </c>
      <c r="P4" s="69"/>
    </row>
    <row r="5" spans="3:16" ht="15" thickBot="1" x14ac:dyDescent="0.4">
      <c r="C5" s="69" t="s">
        <v>349</v>
      </c>
      <c r="D5" s="71"/>
      <c r="F5" s="69" t="s">
        <v>349</v>
      </c>
      <c r="G5" s="69"/>
      <c r="J5" s="69" t="s">
        <v>349</v>
      </c>
      <c r="K5" s="69"/>
      <c r="L5" s="69"/>
      <c r="O5" s="70">
        <v>42857</v>
      </c>
      <c r="P5" s="69"/>
    </row>
    <row r="6" spans="3:16" ht="15" thickBot="1" x14ac:dyDescent="0.4">
      <c r="C6" s="69" t="s">
        <v>356</v>
      </c>
      <c r="D6" s="71"/>
      <c r="F6" s="69" t="s">
        <v>356</v>
      </c>
      <c r="G6" s="69"/>
      <c r="J6" s="69" t="s">
        <v>356</v>
      </c>
      <c r="K6" s="69"/>
      <c r="L6" s="69"/>
      <c r="O6" s="70">
        <v>42469</v>
      </c>
      <c r="P6" s="69"/>
    </row>
    <row r="7" spans="3:16" ht="15" thickBot="1" x14ac:dyDescent="0.4">
      <c r="C7" s="69" t="s">
        <v>457</v>
      </c>
      <c r="D7" s="71"/>
      <c r="F7" s="69" t="s">
        <v>457</v>
      </c>
      <c r="G7" s="69"/>
      <c r="J7" s="69" t="s">
        <v>457</v>
      </c>
      <c r="K7" s="69"/>
      <c r="L7" s="69"/>
      <c r="O7" s="70">
        <v>43956</v>
      </c>
      <c r="P7" s="69"/>
    </row>
    <row r="8" spans="3:16" ht="15" thickBot="1" x14ac:dyDescent="0.4">
      <c r="C8" s="69" t="s">
        <v>458</v>
      </c>
      <c r="D8" s="71"/>
      <c r="F8" s="69" t="s">
        <v>458</v>
      </c>
      <c r="G8" s="69"/>
      <c r="J8" s="69" t="s">
        <v>458</v>
      </c>
      <c r="K8" s="69"/>
      <c r="L8" s="69"/>
      <c r="O8" s="70">
        <v>44200</v>
      </c>
      <c r="P8" s="69"/>
    </row>
    <row r="9" spans="3:16" ht="15" thickBot="1" x14ac:dyDescent="0.4">
      <c r="C9" s="69" t="s">
        <v>459</v>
      </c>
      <c r="D9" s="71"/>
      <c r="F9" s="69" t="s">
        <v>459</v>
      </c>
      <c r="G9" s="69"/>
      <c r="J9" s="69" t="s">
        <v>459</v>
      </c>
      <c r="K9" s="69"/>
      <c r="L9" s="69"/>
      <c r="O9" s="70">
        <v>44450</v>
      </c>
      <c r="P9" s="69"/>
    </row>
    <row r="10" spans="3:16" ht="15" thickBot="1" x14ac:dyDescent="0.4">
      <c r="C10" s="69" t="s">
        <v>460</v>
      </c>
      <c r="D10" s="71"/>
      <c r="F10" s="69" t="s">
        <v>460</v>
      </c>
      <c r="G10" s="69"/>
      <c r="J10" s="69" t="s">
        <v>460</v>
      </c>
      <c r="K10" s="69"/>
      <c r="L10" s="69"/>
      <c r="O10" s="70">
        <v>44511</v>
      </c>
      <c r="P10" s="69"/>
    </row>
    <row r="13" spans="3:16" ht="15" thickBot="1" x14ac:dyDescent="0.4">
      <c r="C13" s="111"/>
    </row>
    <row r="14" spans="3:16" ht="15" thickBot="1" x14ac:dyDescent="0.4">
      <c r="C14" s="69" t="s">
        <v>347</v>
      </c>
      <c r="D14" s="69" t="s">
        <v>452</v>
      </c>
      <c r="F14" s="69" t="s">
        <v>347</v>
      </c>
      <c r="G14" s="69" t="s">
        <v>453</v>
      </c>
      <c r="J14" s="69" t="s">
        <v>347</v>
      </c>
      <c r="K14" s="69" t="s">
        <v>354</v>
      </c>
      <c r="L14" s="69" t="s">
        <v>454</v>
      </c>
      <c r="O14" s="69" t="s">
        <v>53</v>
      </c>
      <c r="P14" s="69" t="s">
        <v>455</v>
      </c>
    </row>
    <row r="15" spans="3:16" ht="15" thickBot="1" x14ac:dyDescent="0.4">
      <c r="C15" s="69" t="s">
        <v>456</v>
      </c>
      <c r="D15" s="71" t="s">
        <v>758</v>
      </c>
      <c r="F15" s="69" t="s">
        <v>456</v>
      </c>
      <c r="G15" s="69" t="s">
        <v>765</v>
      </c>
      <c r="J15" s="69" t="s">
        <v>456</v>
      </c>
      <c r="K15" s="69" t="s">
        <v>772</v>
      </c>
      <c r="L15" s="69" t="s">
        <v>776</v>
      </c>
      <c r="O15" s="70">
        <v>43387</v>
      </c>
      <c r="P15" s="69">
        <v>2018</v>
      </c>
    </row>
    <row r="16" spans="3:16" ht="15" thickBot="1" x14ac:dyDescent="0.4">
      <c r="C16" s="69" t="s">
        <v>349</v>
      </c>
      <c r="D16" s="71" t="s">
        <v>759</v>
      </c>
      <c r="F16" s="69" t="s">
        <v>349</v>
      </c>
      <c r="G16" s="69" t="s">
        <v>766</v>
      </c>
      <c r="J16" s="69" t="s">
        <v>349</v>
      </c>
      <c r="K16" s="69" t="s">
        <v>570</v>
      </c>
      <c r="L16" s="69" t="s">
        <v>571</v>
      </c>
      <c r="O16" s="70">
        <v>42857</v>
      </c>
      <c r="P16" s="69">
        <v>2017</v>
      </c>
    </row>
    <row r="17" spans="3:16" ht="15" thickBot="1" x14ac:dyDescent="0.4">
      <c r="C17" s="69" t="s">
        <v>356</v>
      </c>
      <c r="D17" s="71" t="s">
        <v>760</v>
      </c>
      <c r="F17" s="69" t="s">
        <v>356</v>
      </c>
      <c r="G17" s="69" t="s">
        <v>767</v>
      </c>
      <c r="J17" s="69" t="s">
        <v>356</v>
      </c>
      <c r="K17" s="69" t="s">
        <v>572</v>
      </c>
      <c r="L17" s="69" t="s">
        <v>573</v>
      </c>
      <c r="O17" s="70">
        <v>42469</v>
      </c>
      <c r="P17" s="69">
        <v>2016</v>
      </c>
    </row>
    <row r="18" spans="3:16" ht="15" thickBot="1" x14ac:dyDescent="0.4">
      <c r="C18" s="69" t="s">
        <v>457</v>
      </c>
      <c r="D18" s="71" t="s">
        <v>761</v>
      </c>
      <c r="F18" s="69" t="s">
        <v>457</v>
      </c>
      <c r="G18" s="69" t="s">
        <v>768</v>
      </c>
      <c r="J18" s="69" t="s">
        <v>457</v>
      </c>
      <c r="K18" s="69" t="s">
        <v>473</v>
      </c>
      <c r="L18" s="69" t="s">
        <v>777</v>
      </c>
      <c r="O18" s="70">
        <v>43956</v>
      </c>
      <c r="P18" s="69">
        <v>2020</v>
      </c>
    </row>
    <row r="19" spans="3:16" ht="15" thickBot="1" x14ac:dyDescent="0.4">
      <c r="C19" s="69" t="s">
        <v>458</v>
      </c>
      <c r="D19" s="71" t="s">
        <v>762</v>
      </c>
      <c r="F19" s="69" t="s">
        <v>458</v>
      </c>
      <c r="G19" s="69" t="s">
        <v>769</v>
      </c>
      <c r="J19" s="69" t="s">
        <v>458</v>
      </c>
      <c r="K19" s="69" t="s">
        <v>773</v>
      </c>
      <c r="L19" s="69" t="s">
        <v>778</v>
      </c>
      <c r="O19" s="70">
        <v>44200</v>
      </c>
      <c r="P19" s="69">
        <v>2021</v>
      </c>
    </row>
    <row r="20" spans="3:16" ht="15" thickBot="1" x14ac:dyDescent="0.4">
      <c r="C20" s="69" t="s">
        <v>459</v>
      </c>
      <c r="D20" s="71" t="s">
        <v>763</v>
      </c>
      <c r="F20" s="69" t="s">
        <v>459</v>
      </c>
      <c r="G20" s="69" t="s">
        <v>770</v>
      </c>
      <c r="J20" s="69" t="s">
        <v>459</v>
      </c>
      <c r="K20" s="69" t="s">
        <v>774</v>
      </c>
      <c r="L20" s="69" t="s">
        <v>779</v>
      </c>
      <c r="O20" s="70">
        <v>44450</v>
      </c>
      <c r="P20" s="69">
        <v>2021</v>
      </c>
    </row>
    <row r="21" spans="3:16" ht="15" thickBot="1" x14ac:dyDescent="0.4">
      <c r="C21" s="69" t="s">
        <v>460</v>
      </c>
      <c r="D21" s="71" t="s">
        <v>764</v>
      </c>
      <c r="F21" s="69" t="s">
        <v>460</v>
      </c>
      <c r="G21" s="69" t="s">
        <v>771</v>
      </c>
      <c r="J21" s="69" t="s">
        <v>460</v>
      </c>
      <c r="K21" s="69" t="s">
        <v>775</v>
      </c>
      <c r="L21" s="69" t="s">
        <v>780</v>
      </c>
      <c r="O21" s="70">
        <v>44511</v>
      </c>
      <c r="P21" s="69">
        <v>2021</v>
      </c>
    </row>
  </sheetData>
  <hyperlinks>
    <hyperlink ref="D15" r:id="rId1" xr:uid="{A1B0AF01-7024-4CAA-9B76-ACEE34354566}"/>
    <hyperlink ref="D16" r:id="rId2" xr:uid="{3B74350C-531B-4243-A45B-9BCF716E2A51}"/>
    <hyperlink ref="D17" r:id="rId3" xr:uid="{DC42999B-F679-46D7-B10D-EBE34145BDEA}"/>
    <hyperlink ref="D18" r:id="rId4" xr:uid="{46F4015B-9A89-493D-A413-ED0E952F81CB}"/>
    <hyperlink ref="D19" r:id="rId5" xr:uid="{1D567440-F248-473D-BE73-CC4FFDD9F8ED}"/>
    <hyperlink ref="D20" r:id="rId6" xr:uid="{39901330-0A85-4720-9612-397B6491D371}"/>
    <hyperlink ref="D21" r:id="rId7" xr:uid="{78372293-1360-4160-AF3B-6BC462B2D21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4F92-00DC-45A5-A998-039E8CFB8E39}">
  <dimension ref="B4:L31"/>
  <sheetViews>
    <sheetView topLeftCell="D4" zoomScale="90" zoomScaleNormal="90" workbookViewId="0">
      <selection activeCell="K18" sqref="K18"/>
    </sheetView>
  </sheetViews>
  <sheetFormatPr defaultRowHeight="14.5" x14ac:dyDescent="0.35"/>
  <cols>
    <col min="3" max="3" width="20.1796875" customWidth="1"/>
    <col min="4" max="4" width="28" customWidth="1"/>
    <col min="5" max="5" width="22.453125" customWidth="1"/>
    <col min="6" max="6" width="18.453125" customWidth="1"/>
    <col min="10" max="10" width="13.81640625" customWidth="1"/>
    <col min="11" max="11" width="23.1796875" customWidth="1"/>
    <col min="12" max="12" width="26.81640625" customWidth="1"/>
  </cols>
  <sheetData>
    <row r="4" spans="2:12" ht="15" thickBot="1" x14ac:dyDescent="0.4"/>
    <row r="5" spans="2:12" ht="25" x14ac:dyDescent="0.5">
      <c r="B5" s="163" t="s">
        <v>461</v>
      </c>
      <c r="C5" s="164"/>
      <c r="D5" s="164"/>
      <c r="E5" s="164"/>
      <c r="F5" s="165"/>
      <c r="J5" s="166" t="s">
        <v>462</v>
      </c>
      <c r="K5" s="164"/>
      <c r="L5" s="165"/>
    </row>
    <row r="6" spans="2:12" ht="17.5" x14ac:dyDescent="0.35">
      <c r="B6" s="78" t="s">
        <v>411</v>
      </c>
      <c r="C6" s="79" t="s">
        <v>25</v>
      </c>
      <c r="D6" s="79" t="s">
        <v>54</v>
      </c>
      <c r="E6" s="79" t="s">
        <v>463</v>
      </c>
      <c r="F6" s="80" t="s">
        <v>55</v>
      </c>
      <c r="J6" s="81"/>
      <c r="K6" s="82" t="s">
        <v>69</v>
      </c>
      <c r="L6" s="83" t="s">
        <v>55</v>
      </c>
    </row>
    <row r="7" spans="2:12" x14ac:dyDescent="0.35">
      <c r="B7" s="84">
        <v>1</v>
      </c>
      <c r="C7" s="85">
        <v>40142</v>
      </c>
      <c r="D7" s="86" t="s">
        <v>791</v>
      </c>
      <c r="E7" s="86">
        <v>34</v>
      </c>
      <c r="F7" s="87">
        <v>23800</v>
      </c>
      <c r="J7" s="88" t="s">
        <v>465</v>
      </c>
      <c r="K7" s="89">
        <f>SUM(Quantity_Sold)</f>
        <v>672</v>
      </c>
      <c r="L7" s="90">
        <f>SUM(Amount)</f>
        <v>440300</v>
      </c>
    </row>
    <row r="8" spans="2:12" x14ac:dyDescent="0.35">
      <c r="B8" s="84">
        <v>2</v>
      </c>
      <c r="C8" s="85">
        <v>40235</v>
      </c>
      <c r="D8" s="86" t="s">
        <v>466</v>
      </c>
      <c r="E8" s="86">
        <v>12</v>
      </c>
      <c r="F8" s="87">
        <v>8400</v>
      </c>
      <c r="J8" s="88" t="s">
        <v>467</v>
      </c>
      <c r="K8" s="89">
        <f>MIN(Quantity_Sold)</f>
        <v>9</v>
      </c>
      <c r="L8" s="90">
        <f>MIN(Amount)</f>
        <v>6300</v>
      </c>
    </row>
    <row r="9" spans="2:12" x14ac:dyDescent="0.35">
      <c r="B9" s="84">
        <v>3</v>
      </c>
      <c r="C9" s="85">
        <v>40249</v>
      </c>
      <c r="D9" s="86" t="s">
        <v>468</v>
      </c>
      <c r="E9" s="86">
        <v>56</v>
      </c>
      <c r="F9" s="87">
        <v>39200</v>
      </c>
      <c r="J9" s="88" t="s">
        <v>469</v>
      </c>
      <c r="K9" s="89">
        <f>MAX(Quantity_Sold)</f>
        <v>56</v>
      </c>
      <c r="L9" s="90">
        <f>MAX(Amount)</f>
        <v>39200</v>
      </c>
    </row>
    <row r="10" spans="2:12" x14ac:dyDescent="0.35">
      <c r="B10" s="84">
        <v>4</v>
      </c>
      <c r="C10" s="85">
        <v>40249</v>
      </c>
      <c r="D10" s="86" t="s">
        <v>470</v>
      </c>
      <c r="E10" s="86">
        <v>34</v>
      </c>
      <c r="F10" s="87">
        <v>23800</v>
      </c>
      <c r="J10" s="88" t="s">
        <v>471</v>
      </c>
      <c r="K10" s="89">
        <f>AVERAGE(Quantity_Sold)</f>
        <v>26.88</v>
      </c>
      <c r="L10" s="90">
        <f>AVERAGE(Amount)</f>
        <v>17612</v>
      </c>
    </row>
    <row r="11" spans="2:12" x14ac:dyDescent="0.35">
      <c r="B11" s="84">
        <v>5</v>
      </c>
      <c r="C11" s="85">
        <v>40418</v>
      </c>
      <c r="D11" s="86" t="s">
        <v>466</v>
      </c>
      <c r="E11" s="86">
        <v>20</v>
      </c>
      <c r="F11" s="87">
        <v>14000</v>
      </c>
      <c r="J11" s="88" t="s">
        <v>472</v>
      </c>
      <c r="K11" s="89">
        <f>COUNT(Quantity_Sold)</f>
        <v>25</v>
      </c>
      <c r="L11" s="91">
        <f>COUNT(Amount)</f>
        <v>25</v>
      </c>
    </row>
    <row r="12" spans="2:12" x14ac:dyDescent="0.35">
      <c r="B12" s="84">
        <v>6</v>
      </c>
      <c r="C12" s="85">
        <v>40418</v>
      </c>
      <c r="D12" s="86" t="s">
        <v>473</v>
      </c>
      <c r="E12" s="86">
        <v>45</v>
      </c>
      <c r="F12" s="87">
        <v>9800</v>
      </c>
      <c r="J12" s="88" t="s">
        <v>474</v>
      </c>
      <c r="K12" s="99"/>
      <c r="L12" s="100"/>
    </row>
    <row r="13" spans="2:12" ht="15" thickBot="1" x14ac:dyDescent="0.4">
      <c r="B13" s="84">
        <v>7</v>
      </c>
      <c r="C13" s="85">
        <v>40464</v>
      </c>
      <c r="D13" s="86" t="s">
        <v>470</v>
      </c>
      <c r="E13" s="86">
        <v>16</v>
      </c>
      <c r="F13" s="87">
        <v>11200</v>
      </c>
      <c r="J13" s="102" t="s">
        <v>475</v>
      </c>
      <c r="K13" s="103">
        <f>COUNTA(Quantity_Sold)</f>
        <v>25</v>
      </c>
      <c r="L13" s="103">
        <f>COUNTA(Amoun)</f>
        <v>1</v>
      </c>
    </row>
    <row r="14" spans="2:12" x14ac:dyDescent="0.35">
      <c r="B14" s="84">
        <v>8</v>
      </c>
      <c r="C14" s="85">
        <v>40505</v>
      </c>
      <c r="D14" s="86" t="s">
        <v>470</v>
      </c>
      <c r="E14" s="86">
        <v>22</v>
      </c>
      <c r="F14" s="87">
        <v>15400</v>
      </c>
      <c r="K14" s="101"/>
      <c r="L14" s="101"/>
    </row>
    <row r="15" spans="2:12" x14ac:dyDescent="0.35">
      <c r="B15" s="84">
        <v>9</v>
      </c>
      <c r="C15" s="85">
        <v>40505</v>
      </c>
      <c r="D15" s="86" t="s">
        <v>466</v>
      </c>
      <c r="E15" s="86">
        <v>31</v>
      </c>
      <c r="F15" s="87">
        <v>21700</v>
      </c>
    </row>
    <row r="16" spans="2:12" ht="15" thickBot="1" x14ac:dyDescent="0.4">
      <c r="B16" s="84">
        <v>10</v>
      </c>
      <c r="C16" s="85">
        <v>40611</v>
      </c>
      <c r="D16" s="86" t="s">
        <v>473</v>
      </c>
      <c r="E16" s="86">
        <v>23</v>
      </c>
      <c r="F16" s="87">
        <v>16100</v>
      </c>
    </row>
    <row r="17" spans="2:12" x14ac:dyDescent="0.35">
      <c r="B17" s="84">
        <v>11</v>
      </c>
      <c r="C17" s="85">
        <v>40626</v>
      </c>
      <c r="D17" s="86" t="s">
        <v>468</v>
      </c>
      <c r="E17" s="86">
        <v>10</v>
      </c>
      <c r="F17" s="87">
        <v>7000</v>
      </c>
      <c r="I17" s="93"/>
      <c r="J17" s="94" t="s">
        <v>476</v>
      </c>
      <c r="K17" s="94" t="s">
        <v>69</v>
      </c>
      <c r="L17" s="95" t="s">
        <v>55</v>
      </c>
    </row>
    <row r="18" spans="2:12" x14ac:dyDescent="0.35">
      <c r="B18" s="84">
        <v>12</v>
      </c>
      <c r="C18" s="85">
        <v>40693</v>
      </c>
      <c r="D18" s="86" t="s">
        <v>468</v>
      </c>
      <c r="E18" s="86">
        <v>15</v>
      </c>
      <c r="F18" s="87">
        <v>10500</v>
      </c>
      <c r="I18" s="167" t="s">
        <v>474</v>
      </c>
      <c r="J18" s="89" t="s">
        <v>468</v>
      </c>
      <c r="K18" s="89"/>
      <c r="L18" s="96"/>
    </row>
    <row r="19" spans="2:12" x14ac:dyDescent="0.35">
      <c r="B19" s="84">
        <v>13</v>
      </c>
      <c r="C19" s="85">
        <v>40711</v>
      </c>
      <c r="D19" s="86" t="s">
        <v>466</v>
      </c>
      <c r="E19" s="86">
        <v>30</v>
      </c>
      <c r="F19" s="87">
        <v>21000</v>
      </c>
      <c r="I19" s="168"/>
      <c r="J19" s="89" t="s">
        <v>464</v>
      </c>
      <c r="K19" s="89"/>
      <c r="L19" s="96"/>
    </row>
    <row r="20" spans="2:12" x14ac:dyDescent="0.35">
      <c r="B20" s="84">
        <v>14</v>
      </c>
      <c r="C20" s="85">
        <v>40711</v>
      </c>
      <c r="D20" s="86" t="s">
        <v>464</v>
      </c>
      <c r="E20" s="86">
        <v>25</v>
      </c>
      <c r="F20" s="87">
        <v>17500</v>
      </c>
      <c r="I20" s="168"/>
      <c r="J20" s="89" t="s">
        <v>470</v>
      </c>
      <c r="K20" s="89"/>
      <c r="L20" s="96"/>
    </row>
    <row r="21" spans="2:12" x14ac:dyDescent="0.35">
      <c r="B21" s="84">
        <v>15</v>
      </c>
      <c r="C21" s="85">
        <v>40734</v>
      </c>
      <c r="D21" s="86" t="s">
        <v>466</v>
      </c>
      <c r="E21" s="86">
        <v>24</v>
      </c>
      <c r="F21" s="87">
        <v>16800</v>
      </c>
      <c r="I21" s="168"/>
      <c r="J21" s="89" t="s">
        <v>473</v>
      </c>
      <c r="K21" s="89"/>
      <c r="L21" s="96"/>
    </row>
    <row r="22" spans="2:12" ht="15" thickBot="1" x14ac:dyDescent="0.4">
      <c r="B22" s="84">
        <v>16</v>
      </c>
      <c r="C22" s="85">
        <v>40953</v>
      </c>
      <c r="D22" s="86" t="s">
        <v>468</v>
      </c>
      <c r="E22" s="86">
        <v>50</v>
      </c>
      <c r="F22" s="87">
        <v>35000</v>
      </c>
      <c r="I22" s="169"/>
      <c r="J22" s="92" t="s">
        <v>466</v>
      </c>
      <c r="K22" s="89"/>
      <c r="L22" s="96"/>
    </row>
    <row r="23" spans="2:12" x14ac:dyDescent="0.35">
      <c r="B23" s="84">
        <v>17</v>
      </c>
      <c r="C23" s="85">
        <v>40953</v>
      </c>
      <c r="D23" s="86" t="s">
        <v>470</v>
      </c>
      <c r="E23" s="86">
        <v>44</v>
      </c>
      <c r="F23" s="87">
        <v>30800</v>
      </c>
    </row>
    <row r="24" spans="2:12" x14ac:dyDescent="0.35">
      <c r="B24" s="84">
        <v>18</v>
      </c>
      <c r="C24" s="85">
        <v>41014</v>
      </c>
      <c r="D24" s="86" t="s">
        <v>466</v>
      </c>
      <c r="E24" s="86">
        <v>35</v>
      </c>
      <c r="F24" s="87">
        <v>24500</v>
      </c>
    </row>
    <row r="25" spans="2:12" x14ac:dyDescent="0.35">
      <c r="B25" s="84">
        <v>19</v>
      </c>
      <c r="C25" s="85">
        <v>41014</v>
      </c>
      <c r="D25" s="86" t="s">
        <v>468</v>
      </c>
      <c r="E25" s="86">
        <v>25</v>
      </c>
      <c r="F25" s="87">
        <v>17500</v>
      </c>
    </row>
    <row r="26" spans="2:12" x14ac:dyDescent="0.35">
      <c r="B26" s="84">
        <v>20</v>
      </c>
      <c r="C26" s="85">
        <v>41068</v>
      </c>
      <c r="D26" s="86" t="s">
        <v>470</v>
      </c>
      <c r="E26" s="86">
        <v>17</v>
      </c>
      <c r="F26" s="87">
        <v>11900</v>
      </c>
    </row>
    <row r="27" spans="2:12" x14ac:dyDescent="0.35">
      <c r="B27" s="84">
        <v>21</v>
      </c>
      <c r="C27" s="85">
        <v>41068</v>
      </c>
      <c r="D27" s="86" t="s">
        <v>468</v>
      </c>
      <c r="E27" s="86">
        <v>14</v>
      </c>
      <c r="F27" s="87">
        <v>9800</v>
      </c>
    </row>
    <row r="28" spans="2:12" x14ac:dyDescent="0.35">
      <c r="B28" s="84">
        <v>22</v>
      </c>
      <c r="C28" s="85">
        <v>41125</v>
      </c>
      <c r="D28" s="86" t="s">
        <v>473</v>
      </c>
      <c r="E28" s="86">
        <v>9</v>
      </c>
      <c r="F28" s="87">
        <v>6300</v>
      </c>
    </row>
    <row r="29" spans="2:12" x14ac:dyDescent="0.35">
      <c r="B29" s="84">
        <v>23</v>
      </c>
      <c r="C29" s="85">
        <v>41183</v>
      </c>
      <c r="D29" s="86" t="s">
        <v>464</v>
      </c>
      <c r="E29" s="86">
        <v>25</v>
      </c>
      <c r="F29" s="87">
        <v>17500</v>
      </c>
    </row>
    <row r="30" spans="2:12" x14ac:dyDescent="0.35">
      <c r="B30" s="112">
        <v>24</v>
      </c>
      <c r="C30" s="113">
        <v>41183</v>
      </c>
      <c r="D30" s="114" t="s">
        <v>466</v>
      </c>
      <c r="E30" s="114">
        <v>22</v>
      </c>
      <c r="F30" s="115">
        <v>15400</v>
      </c>
    </row>
    <row r="31" spans="2:12" x14ac:dyDescent="0.35">
      <c r="B31" s="116">
        <v>25</v>
      </c>
      <c r="C31" s="117">
        <v>41184</v>
      </c>
      <c r="D31" s="116" t="s">
        <v>477</v>
      </c>
      <c r="E31" s="86">
        <v>34</v>
      </c>
      <c r="F31" s="118">
        <v>15400</v>
      </c>
    </row>
  </sheetData>
  <mergeCells count="3">
    <mergeCell ref="B5:F5"/>
    <mergeCell ref="J5:L5"/>
    <mergeCell ref="I18:I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1D4E-460A-497E-B23B-CE0EB576DA0B}">
  <dimension ref="A2:X312"/>
  <sheetViews>
    <sheetView topLeftCell="A170" zoomScale="170" zoomScaleNormal="170" workbookViewId="0">
      <selection activeCell="D311" sqref="D311"/>
    </sheetView>
  </sheetViews>
  <sheetFormatPr defaultRowHeight="14.5" x14ac:dyDescent="0.35"/>
  <cols>
    <col min="2" max="2" width="20.1796875" customWidth="1"/>
    <col min="3" max="3" width="21" customWidth="1"/>
    <col min="5" max="5" width="13.1796875" customWidth="1"/>
    <col min="6" max="6" width="13.81640625" customWidth="1"/>
    <col min="15" max="15" width="15.1796875" customWidth="1"/>
    <col min="23" max="23" width="14" customWidth="1"/>
  </cols>
  <sheetData>
    <row r="2" spans="1:24" x14ac:dyDescent="0.35">
      <c r="A2" t="s">
        <v>478</v>
      </c>
    </row>
    <row r="3" spans="1:24" x14ac:dyDescent="0.35">
      <c r="B3" s="97" t="s">
        <v>479</v>
      </c>
      <c r="C3" s="97" t="s">
        <v>480</v>
      </c>
      <c r="J3" s="98" t="s">
        <v>481</v>
      </c>
      <c r="K3" s="98" t="s">
        <v>482</v>
      </c>
      <c r="L3" s="98" t="s">
        <v>483</v>
      </c>
    </row>
    <row r="4" spans="1:24" x14ac:dyDescent="0.35">
      <c r="B4" s="97">
        <v>19</v>
      </c>
      <c r="C4" t="str">
        <f>IF(B4&lt;=26,"Youth",IF(B4&lt;=36,"Adult 1",IF(B4&lt;=46,"Adult 2",IF(B4&lt;=56,"Adult 3","Senior"))))</f>
        <v>Youth</v>
      </c>
      <c r="J4" s="98" t="s">
        <v>484</v>
      </c>
      <c r="K4" s="98">
        <v>29</v>
      </c>
      <c r="L4" s="98"/>
      <c r="S4" s="119"/>
      <c r="T4" s="119"/>
      <c r="U4" s="119"/>
      <c r="V4" s="119"/>
      <c r="W4" s="119"/>
      <c r="X4" s="119"/>
    </row>
    <row r="5" spans="1:24" x14ac:dyDescent="0.35">
      <c r="B5" s="97">
        <v>19</v>
      </c>
      <c r="C5" t="str">
        <f t="shared" ref="C5:C68" si="0">IF(B5&lt;=26,"Youth",IF(B5&lt;=36,"Adult 1",IF(B5&lt;=46,"Adult 2",IF(B5&lt;=56,"Adult 3","Senior"))))</f>
        <v>Youth</v>
      </c>
      <c r="E5">
        <f>MIN(B4:B312)</f>
        <v>17</v>
      </c>
      <c r="J5" s="98" t="s">
        <v>485</v>
      </c>
      <c r="K5" s="98">
        <v>28</v>
      </c>
      <c r="L5" s="98"/>
      <c r="X5" s="120"/>
    </row>
    <row r="6" spans="1:24" x14ac:dyDescent="0.35">
      <c r="B6" s="97">
        <v>49</v>
      </c>
      <c r="C6" t="str">
        <f t="shared" si="0"/>
        <v>Adult 3</v>
      </c>
      <c r="E6">
        <f>MAX(B4:B312)</f>
        <v>87</v>
      </c>
      <c r="J6" s="98" t="s">
        <v>486</v>
      </c>
      <c r="K6" s="98">
        <v>88</v>
      </c>
      <c r="L6" s="98"/>
      <c r="X6" s="121"/>
    </row>
    <row r="7" spans="1:24" x14ac:dyDescent="0.35">
      <c r="B7" s="97">
        <v>49</v>
      </c>
      <c r="C7" t="str">
        <f t="shared" si="0"/>
        <v>Adult 3</v>
      </c>
      <c r="J7" s="98" t="s">
        <v>473</v>
      </c>
      <c r="K7" s="98">
        <v>88</v>
      </c>
      <c r="L7" s="98"/>
    </row>
    <row r="8" spans="1:24" x14ac:dyDescent="0.35">
      <c r="B8" s="97">
        <v>47</v>
      </c>
      <c r="C8" t="str">
        <f t="shared" si="0"/>
        <v>Adult 3</v>
      </c>
      <c r="J8" s="98" t="s">
        <v>487</v>
      </c>
      <c r="K8" s="98">
        <v>36</v>
      </c>
      <c r="L8" s="98"/>
    </row>
    <row r="9" spans="1:24" x14ac:dyDescent="0.35">
      <c r="B9" s="97">
        <v>47</v>
      </c>
      <c r="C9" t="str">
        <f t="shared" si="0"/>
        <v>Adult 3</v>
      </c>
      <c r="E9" t="s">
        <v>781</v>
      </c>
      <c r="F9" t="s">
        <v>786</v>
      </c>
      <c r="J9" s="98" t="s">
        <v>488</v>
      </c>
      <c r="K9" s="98">
        <v>97</v>
      </c>
      <c r="L9" s="98"/>
    </row>
    <row r="10" spans="1:24" x14ac:dyDescent="0.35">
      <c r="B10" s="97">
        <v>47</v>
      </c>
      <c r="C10" t="str">
        <f t="shared" si="0"/>
        <v>Adult 3</v>
      </c>
      <c r="E10" t="s">
        <v>782</v>
      </c>
      <c r="F10" t="s">
        <v>787</v>
      </c>
      <c r="J10" s="98" t="s">
        <v>489</v>
      </c>
      <c r="K10" s="98">
        <v>76</v>
      </c>
      <c r="L10" s="98"/>
    </row>
    <row r="11" spans="1:24" x14ac:dyDescent="0.35">
      <c r="B11" s="97">
        <v>47</v>
      </c>
      <c r="C11" t="str">
        <f t="shared" si="0"/>
        <v>Adult 3</v>
      </c>
      <c r="E11" t="s">
        <v>783</v>
      </c>
      <c r="F11" t="s">
        <v>788</v>
      </c>
      <c r="J11" s="98" t="s">
        <v>490</v>
      </c>
      <c r="K11" s="98">
        <v>21</v>
      </c>
      <c r="L11" s="98"/>
    </row>
    <row r="12" spans="1:24" x14ac:dyDescent="0.35">
      <c r="B12" s="97">
        <v>35</v>
      </c>
      <c r="C12" t="str">
        <f t="shared" si="0"/>
        <v>Adult 1</v>
      </c>
      <c r="E12" t="s">
        <v>784</v>
      </c>
      <c r="F12" t="s">
        <v>789</v>
      </c>
      <c r="J12" s="98" t="s">
        <v>491</v>
      </c>
      <c r="K12" s="98">
        <v>5</v>
      </c>
      <c r="L12" s="98"/>
    </row>
    <row r="13" spans="1:24" x14ac:dyDescent="0.35">
      <c r="B13" s="97">
        <v>35</v>
      </c>
      <c r="C13" t="str">
        <f t="shared" si="0"/>
        <v>Adult 1</v>
      </c>
      <c r="E13" t="s">
        <v>785</v>
      </c>
      <c r="F13" t="s">
        <v>790</v>
      </c>
      <c r="J13" s="98" t="s">
        <v>492</v>
      </c>
      <c r="K13" s="98">
        <v>8</v>
      </c>
      <c r="L13" s="98"/>
    </row>
    <row r="14" spans="1:24" x14ac:dyDescent="0.35">
      <c r="B14" s="97">
        <v>32</v>
      </c>
      <c r="C14" t="str">
        <f t="shared" si="0"/>
        <v>Adult 1</v>
      </c>
      <c r="J14" s="98" t="s">
        <v>493</v>
      </c>
      <c r="K14" s="98">
        <v>69</v>
      </c>
      <c r="L14" s="98"/>
    </row>
    <row r="15" spans="1:24" x14ac:dyDescent="0.35">
      <c r="B15" s="97">
        <v>32</v>
      </c>
      <c r="C15" t="str">
        <f t="shared" si="0"/>
        <v>Adult 1</v>
      </c>
      <c r="J15" s="98" t="s">
        <v>494</v>
      </c>
      <c r="K15" s="98">
        <v>60</v>
      </c>
      <c r="L15" s="98"/>
    </row>
    <row r="16" spans="1:24" x14ac:dyDescent="0.35">
      <c r="B16" s="97">
        <v>34</v>
      </c>
      <c r="C16" t="str">
        <f t="shared" si="0"/>
        <v>Adult 1</v>
      </c>
      <c r="J16" s="98" t="s">
        <v>495</v>
      </c>
      <c r="K16" s="98">
        <v>73</v>
      </c>
      <c r="L16" s="98"/>
    </row>
    <row r="17" spans="2:12" x14ac:dyDescent="0.35">
      <c r="B17" s="97">
        <v>34</v>
      </c>
      <c r="C17" t="str">
        <f t="shared" si="0"/>
        <v>Adult 1</v>
      </c>
      <c r="J17" s="98" t="s">
        <v>496</v>
      </c>
      <c r="K17" s="98">
        <v>42</v>
      </c>
      <c r="L17" s="98"/>
    </row>
    <row r="18" spans="2:12" x14ac:dyDescent="0.35">
      <c r="B18" s="97">
        <v>29</v>
      </c>
      <c r="C18" t="str">
        <f t="shared" si="0"/>
        <v>Adult 1</v>
      </c>
      <c r="J18" s="98" t="s">
        <v>497</v>
      </c>
      <c r="K18" s="98">
        <v>48</v>
      </c>
      <c r="L18" s="98"/>
    </row>
    <row r="19" spans="2:12" x14ac:dyDescent="0.35">
      <c r="B19" s="97">
        <v>29</v>
      </c>
      <c r="C19" t="str">
        <f t="shared" si="0"/>
        <v>Adult 1</v>
      </c>
      <c r="J19" s="98" t="s">
        <v>498</v>
      </c>
      <c r="K19" s="98">
        <v>82</v>
      </c>
      <c r="L19" s="98"/>
    </row>
    <row r="20" spans="2:12" x14ac:dyDescent="0.35">
      <c r="B20" s="97">
        <v>29</v>
      </c>
      <c r="C20" t="str">
        <f t="shared" si="0"/>
        <v>Adult 1</v>
      </c>
      <c r="J20" s="98" t="s">
        <v>499</v>
      </c>
      <c r="K20" s="98">
        <v>4</v>
      </c>
      <c r="L20" s="98"/>
    </row>
    <row r="21" spans="2:12" x14ac:dyDescent="0.35">
      <c r="B21" s="97">
        <v>29</v>
      </c>
      <c r="C21" t="str">
        <f t="shared" si="0"/>
        <v>Adult 1</v>
      </c>
      <c r="J21" s="98" t="s">
        <v>500</v>
      </c>
      <c r="K21" s="98">
        <v>94</v>
      </c>
      <c r="L21" s="98"/>
    </row>
    <row r="22" spans="2:12" x14ac:dyDescent="0.35">
      <c r="B22" s="97">
        <v>29</v>
      </c>
      <c r="C22" t="str">
        <f t="shared" si="0"/>
        <v>Adult 1</v>
      </c>
      <c r="J22" s="98" t="s">
        <v>501</v>
      </c>
      <c r="K22" s="98">
        <v>99</v>
      </c>
      <c r="L22" s="98"/>
    </row>
    <row r="23" spans="2:12" x14ac:dyDescent="0.35">
      <c r="B23" s="97">
        <v>29</v>
      </c>
      <c r="C23" t="str">
        <f t="shared" si="0"/>
        <v>Adult 1</v>
      </c>
      <c r="J23" s="98" t="s">
        <v>502</v>
      </c>
      <c r="K23" s="98">
        <v>66</v>
      </c>
      <c r="L23" s="98"/>
    </row>
    <row r="24" spans="2:12" x14ac:dyDescent="0.35">
      <c r="B24" s="97">
        <v>29</v>
      </c>
      <c r="C24" t="str">
        <f t="shared" si="0"/>
        <v>Adult 1</v>
      </c>
      <c r="J24" s="98" t="s">
        <v>503</v>
      </c>
      <c r="K24" s="98">
        <v>83</v>
      </c>
      <c r="L24" s="98"/>
    </row>
    <row r="25" spans="2:12" x14ac:dyDescent="0.35">
      <c r="B25" s="97">
        <v>29</v>
      </c>
      <c r="C25" t="str">
        <f t="shared" si="0"/>
        <v>Adult 1</v>
      </c>
      <c r="J25" s="98" t="s">
        <v>504</v>
      </c>
      <c r="K25" s="98">
        <v>72</v>
      </c>
      <c r="L25" s="98"/>
    </row>
    <row r="26" spans="2:12" x14ac:dyDescent="0.35">
      <c r="B26" s="97">
        <v>51</v>
      </c>
      <c r="C26" t="str">
        <f t="shared" si="0"/>
        <v>Adult 3</v>
      </c>
      <c r="J26" s="98" t="s">
        <v>56</v>
      </c>
      <c r="K26" s="98">
        <v>52</v>
      </c>
      <c r="L26" s="98"/>
    </row>
    <row r="27" spans="2:12" x14ac:dyDescent="0.35">
      <c r="B27" s="97">
        <v>51</v>
      </c>
      <c r="C27" t="str">
        <f t="shared" si="0"/>
        <v>Adult 3</v>
      </c>
    </row>
    <row r="28" spans="2:12" x14ac:dyDescent="0.35">
      <c r="B28" s="97">
        <v>49</v>
      </c>
      <c r="C28" t="str">
        <f t="shared" si="0"/>
        <v>Adult 3</v>
      </c>
    </row>
    <row r="29" spans="2:12" x14ac:dyDescent="0.35">
      <c r="B29" s="97">
        <v>49</v>
      </c>
      <c r="C29" t="str">
        <f t="shared" si="0"/>
        <v>Adult 3</v>
      </c>
    </row>
    <row r="30" spans="2:12" x14ac:dyDescent="0.35">
      <c r="B30" s="97">
        <v>49</v>
      </c>
      <c r="C30" t="str">
        <f t="shared" si="0"/>
        <v>Adult 3</v>
      </c>
    </row>
    <row r="31" spans="2:12" x14ac:dyDescent="0.35">
      <c r="B31" s="97">
        <v>49</v>
      </c>
      <c r="C31" t="str">
        <f t="shared" si="0"/>
        <v>Adult 3</v>
      </c>
    </row>
    <row r="32" spans="2:12" x14ac:dyDescent="0.35">
      <c r="B32" s="97">
        <v>48</v>
      </c>
      <c r="C32" t="str">
        <f t="shared" si="0"/>
        <v>Adult 3</v>
      </c>
    </row>
    <row r="33" spans="2:3" x14ac:dyDescent="0.35">
      <c r="B33" s="97">
        <v>48</v>
      </c>
      <c r="C33" t="str">
        <f t="shared" si="0"/>
        <v>Adult 3</v>
      </c>
    </row>
    <row r="34" spans="2:3" x14ac:dyDescent="0.35">
      <c r="B34" s="97">
        <v>48</v>
      </c>
      <c r="C34" t="str">
        <f t="shared" si="0"/>
        <v>Adult 3</v>
      </c>
    </row>
    <row r="35" spans="2:3" x14ac:dyDescent="0.35">
      <c r="B35" s="97">
        <v>48</v>
      </c>
      <c r="C35" t="str">
        <f t="shared" si="0"/>
        <v>Adult 3</v>
      </c>
    </row>
    <row r="36" spans="2:3" x14ac:dyDescent="0.35">
      <c r="B36" s="97">
        <v>47</v>
      </c>
      <c r="C36" t="str">
        <f t="shared" si="0"/>
        <v>Adult 3</v>
      </c>
    </row>
    <row r="37" spans="2:3" x14ac:dyDescent="0.35">
      <c r="B37" s="97">
        <v>47</v>
      </c>
      <c r="C37" t="str">
        <f t="shared" si="0"/>
        <v>Adult 3</v>
      </c>
    </row>
    <row r="38" spans="2:3" x14ac:dyDescent="0.35">
      <c r="B38" s="97">
        <v>32</v>
      </c>
      <c r="C38" t="str">
        <f t="shared" si="0"/>
        <v>Adult 1</v>
      </c>
    </row>
    <row r="39" spans="2:3" x14ac:dyDescent="0.35">
      <c r="B39" s="97">
        <v>32</v>
      </c>
      <c r="C39" t="str">
        <f t="shared" si="0"/>
        <v>Adult 1</v>
      </c>
    </row>
    <row r="40" spans="2:3" x14ac:dyDescent="0.35">
      <c r="B40" s="97">
        <v>34</v>
      </c>
      <c r="C40" t="str">
        <f t="shared" si="0"/>
        <v>Adult 1</v>
      </c>
    </row>
    <row r="41" spans="2:3" x14ac:dyDescent="0.35">
      <c r="B41" s="97">
        <v>34</v>
      </c>
      <c r="C41" t="str">
        <f t="shared" si="0"/>
        <v>Adult 1</v>
      </c>
    </row>
    <row r="42" spans="2:3" x14ac:dyDescent="0.35">
      <c r="B42" s="97">
        <v>43</v>
      </c>
      <c r="C42" t="str">
        <f t="shared" si="0"/>
        <v>Adult 2</v>
      </c>
    </row>
    <row r="43" spans="2:3" x14ac:dyDescent="0.35">
      <c r="B43" s="97">
        <v>43</v>
      </c>
      <c r="C43" t="str">
        <f t="shared" si="0"/>
        <v>Adult 2</v>
      </c>
    </row>
    <row r="44" spans="2:3" x14ac:dyDescent="0.35">
      <c r="B44" s="97">
        <v>43</v>
      </c>
      <c r="C44" t="str">
        <f t="shared" si="0"/>
        <v>Adult 2</v>
      </c>
    </row>
    <row r="45" spans="2:3" x14ac:dyDescent="0.35">
      <c r="B45" s="97">
        <v>43</v>
      </c>
      <c r="C45" t="str">
        <f t="shared" si="0"/>
        <v>Adult 2</v>
      </c>
    </row>
    <row r="46" spans="2:3" x14ac:dyDescent="0.35">
      <c r="B46" s="97">
        <v>61</v>
      </c>
      <c r="C46" t="str">
        <f t="shared" si="0"/>
        <v>Senior</v>
      </c>
    </row>
    <row r="47" spans="2:3" x14ac:dyDescent="0.35">
      <c r="B47" s="97">
        <v>61</v>
      </c>
      <c r="C47" t="str">
        <f t="shared" si="0"/>
        <v>Senior</v>
      </c>
    </row>
    <row r="48" spans="2:3" x14ac:dyDescent="0.35">
      <c r="B48" s="97">
        <v>57</v>
      </c>
      <c r="C48" t="str">
        <f t="shared" si="0"/>
        <v>Senior</v>
      </c>
    </row>
    <row r="49" spans="2:3" x14ac:dyDescent="0.35">
      <c r="B49" s="97">
        <v>57</v>
      </c>
      <c r="C49" t="str">
        <f t="shared" si="0"/>
        <v>Senior</v>
      </c>
    </row>
    <row r="50" spans="2:3" x14ac:dyDescent="0.35">
      <c r="B50" s="97">
        <v>29</v>
      </c>
      <c r="C50" t="str">
        <f t="shared" si="0"/>
        <v>Adult 1</v>
      </c>
    </row>
    <row r="51" spans="2:3" x14ac:dyDescent="0.35">
      <c r="B51" s="97">
        <v>29</v>
      </c>
      <c r="C51" t="str">
        <f t="shared" si="0"/>
        <v>Adult 1</v>
      </c>
    </row>
    <row r="52" spans="2:3" x14ac:dyDescent="0.35">
      <c r="B52" s="97">
        <v>38</v>
      </c>
      <c r="C52" t="str">
        <f t="shared" si="0"/>
        <v>Adult 2</v>
      </c>
    </row>
    <row r="53" spans="2:3" x14ac:dyDescent="0.35">
      <c r="B53" s="97">
        <v>38</v>
      </c>
      <c r="C53" t="str">
        <f t="shared" si="0"/>
        <v>Adult 2</v>
      </c>
    </row>
    <row r="54" spans="2:3" x14ac:dyDescent="0.35">
      <c r="B54" s="97">
        <v>52</v>
      </c>
      <c r="C54" t="str">
        <f t="shared" si="0"/>
        <v>Adult 3</v>
      </c>
    </row>
    <row r="55" spans="2:3" x14ac:dyDescent="0.35">
      <c r="B55" s="97">
        <v>52</v>
      </c>
      <c r="C55" t="str">
        <f t="shared" si="0"/>
        <v>Adult 3</v>
      </c>
    </row>
    <row r="56" spans="2:3" x14ac:dyDescent="0.35">
      <c r="B56" s="97">
        <v>43</v>
      </c>
      <c r="C56" t="str">
        <f t="shared" si="0"/>
        <v>Adult 2</v>
      </c>
    </row>
    <row r="57" spans="2:3" x14ac:dyDescent="0.35">
      <c r="B57" s="97">
        <v>43</v>
      </c>
      <c r="C57" t="str">
        <f t="shared" si="0"/>
        <v>Adult 2</v>
      </c>
    </row>
    <row r="58" spans="2:3" x14ac:dyDescent="0.35">
      <c r="B58" s="97">
        <v>24</v>
      </c>
      <c r="C58" t="str">
        <f t="shared" si="0"/>
        <v>Youth</v>
      </c>
    </row>
    <row r="59" spans="2:3" x14ac:dyDescent="0.35">
      <c r="B59" s="97">
        <v>24</v>
      </c>
      <c r="C59" t="str">
        <f t="shared" si="0"/>
        <v>Youth</v>
      </c>
    </row>
    <row r="60" spans="2:3" x14ac:dyDescent="0.35">
      <c r="B60" s="97">
        <v>23</v>
      </c>
      <c r="C60" t="str">
        <f t="shared" si="0"/>
        <v>Youth</v>
      </c>
    </row>
    <row r="61" spans="2:3" x14ac:dyDescent="0.35">
      <c r="B61" s="97">
        <v>23</v>
      </c>
      <c r="C61" t="str">
        <f t="shared" si="0"/>
        <v>Youth</v>
      </c>
    </row>
    <row r="62" spans="2:3" x14ac:dyDescent="0.35">
      <c r="B62" s="97">
        <v>29</v>
      </c>
      <c r="C62" t="str">
        <f t="shared" si="0"/>
        <v>Adult 1</v>
      </c>
    </row>
    <row r="63" spans="2:3" x14ac:dyDescent="0.35">
      <c r="B63" s="97">
        <v>29</v>
      </c>
      <c r="C63" t="str">
        <f t="shared" si="0"/>
        <v>Adult 1</v>
      </c>
    </row>
    <row r="64" spans="2:3" x14ac:dyDescent="0.35">
      <c r="B64" s="97">
        <v>32</v>
      </c>
      <c r="C64" t="str">
        <f t="shared" si="0"/>
        <v>Adult 1</v>
      </c>
    </row>
    <row r="65" spans="2:3" x14ac:dyDescent="0.35">
      <c r="B65" s="97">
        <v>32</v>
      </c>
      <c r="C65" t="str">
        <f t="shared" si="0"/>
        <v>Adult 1</v>
      </c>
    </row>
    <row r="66" spans="2:3" x14ac:dyDescent="0.35">
      <c r="B66" s="97">
        <v>19</v>
      </c>
      <c r="C66" t="str">
        <f t="shared" si="0"/>
        <v>Youth</v>
      </c>
    </row>
    <row r="67" spans="2:3" x14ac:dyDescent="0.35">
      <c r="B67" s="97">
        <v>19</v>
      </c>
      <c r="C67" t="str">
        <f t="shared" si="0"/>
        <v>Youth</v>
      </c>
    </row>
    <row r="68" spans="2:3" x14ac:dyDescent="0.35">
      <c r="B68" s="97">
        <v>26</v>
      </c>
      <c r="C68" t="str">
        <f t="shared" si="0"/>
        <v>Youth</v>
      </c>
    </row>
    <row r="69" spans="2:3" x14ac:dyDescent="0.35">
      <c r="B69" s="97">
        <v>26</v>
      </c>
      <c r="C69" t="str">
        <f t="shared" ref="C69:C132" si="1">IF(B69&lt;=26,"Youth",IF(B69&lt;=36,"Adult 1",IF(B69&lt;=46,"Adult 2",IF(B69&lt;=56,"Adult 3","Senior"))))</f>
        <v>Youth</v>
      </c>
    </row>
    <row r="70" spans="2:3" x14ac:dyDescent="0.35">
      <c r="B70" s="97">
        <v>35</v>
      </c>
      <c r="C70" t="str">
        <f t="shared" si="1"/>
        <v>Adult 1</v>
      </c>
    </row>
    <row r="71" spans="2:3" x14ac:dyDescent="0.35">
      <c r="B71" s="97">
        <v>35</v>
      </c>
      <c r="C71" t="str">
        <f t="shared" si="1"/>
        <v>Adult 1</v>
      </c>
    </row>
    <row r="72" spans="2:3" x14ac:dyDescent="0.35">
      <c r="B72" s="97">
        <v>35</v>
      </c>
      <c r="C72" t="str">
        <f t="shared" si="1"/>
        <v>Adult 1</v>
      </c>
    </row>
    <row r="73" spans="2:3" x14ac:dyDescent="0.35">
      <c r="B73" s="97">
        <v>35</v>
      </c>
      <c r="C73" t="str">
        <f t="shared" si="1"/>
        <v>Adult 1</v>
      </c>
    </row>
    <row r="74" spans="2:3" x14ac:dyDescent="0.35">
      <c r="B74" s="97">
        <v>38</v>
      </c>
      <c r="C74" t="str">
        <f t="shared" si="1"/>
        <v>Adult 2</v>
      </c>
    </row>
    <row r="75" spans="2:3" x14ac:dyDescent="0.35">
      <c r="B75" s="97">
        <v>38</v>
      </c>
      <c r="C75" t="str">
        <f t="shared" si="1"/>
        <v>Adult 2</v>
      </c>
    </row>
    <row r="76" spans="2:3" x14ac:dyDescent="0.35">
      <c r="B76" s="97">
        <v>38</v>
      </c>
      <c r="C76" t="str">
        <f t="shared" si="1"/>
        <v>Adult 2</v>
      </c>
    </row>
    <row r="77" spans="2:3" x14ac:dyDescent="0.35">
      <c r="B77" s="97">
        <v>38</v>
      </c>
      <c r="C77" t="str">
        <f t="shared" si="1"/>
        <v>Adult 2</v>
      </c>
    </row>
    <row r="78" spans="2:3" x14ac:dyDescent="0.35">
      <c r="B78" s="97">
        <v>38</v>
      </c>
      <c r="C78" t="str">
        <f t="shared" si="1"/>
        <v>Adult 2</v>
      </c>
    </row>
    <row r="79" spans="2:3" x14ac:dyDescent="0.35">
      <c r="B79" s="97">
        <v>38</v>
      </c>
      <c r="C79" t="str">
        <f t="shared" si="1"/>
        <v>Adult 2</v>
      </c>
    </row>
    <row r="80" spans="2:3" x14ac:dyDescent="0.35">
      <c r="B80" s="97">
        <v>38</v>
      </c>
      <c r="C80" t="str">
        <f t="shared" si="1"/>
        <v>Adult 2</v>
      </c>
    </row>
    <row r="81" spans="2:3" x14ac:dyDescent="0.35">
      <c r="B81" s="97">
        <v>38</v>
      </c>
      <c r="C81" t="str">
        <f t="shared" si="1"/>
        <v>Adult 2</v>
      </c>
    </row>
    <row r="82" spans="2:3" x14ac:dyDescent="0.35">
      <c r="B82" s="97">
        <v>54</v>
      </c>
      <c r="C82" t="str">
        <f t="shared" si="1"/>
        <v>Adult 3</v>
      </c>
    </row>
    <row r="83" spans="2:3" x14ac:dyDescent="0.35">
      <c r="B83" s="97">
        <v>54</v>
      </c>
      <c r="C83" t="str">
        <f t="shared" si="1"/>
        <v>Adult 3</v>
      </c>
    </row>
    <row r="84" spans="2:3" x14ac:dyDescent="0.35">
      <c r="B84" s="97">
        <v>51</v>
      </c>
      <c r="C84" t="str">
        <f t="shared" si="1"/>
        <v>Adult 3</v>
      </c>
    </row>
    <row r="85" spans="2:3" x14ac:dyDescent="0.35">
      <c r="B85" s="97">
        <v>51</v>
      </c>
      <c r="C85" t="str">
        <f t="shared" si="1"/>
        <v>Adult 3</v>
      </c>
    </row>
    <row r="86" spans="2:3" x14ac:dyDescent="0.35">
      <c r="B86" s="97">
        <v>47</v>
      </c>
      <c r="C86" t="str">
        <f t="shared" si="1"/>
        <v>Adult 3</v>
      </c>
    </row>
    <row r="87" spans="2:3" x14ac:dyDescent="0.35">
      <c r="B87" s="97">
        <v>47</v>
      </c>
      <c r="C87" t="str">
        <f t="shared" si="1"/>
        <v>Adult 3</v>
      </c>
    </row>
    <row r="88" spans="2:3" x14ac:dyDescent="0.35">
      <c r="B88" s="97">
        <v>47</v>
      </c>
      <c r="C88" t="str">
        <f t="shared" si="1"/>
        <v>Adult 3</v>
      </c>
    </row>
    <row r="89" spans="2:3" x14ac:dyDescent="0.35">
      <c r="B89" s="97">
        <v>47</v>
      </c>
      <c r="C89" t="str">
        <f t="shared" si="1"/>
        <v>Adult 3</v>
      </c>
    </row>
    <row r="90" spans="2:3" x14ac:dyDescent="0.35">
      <c r="B90" s="97">
        <v>46</v>
      </c>
      <c r="C90" t="str">
        <f t="shared" si="1"/>
        <v>Adult 2</v>
      </c>
    </row>
    <row r="91" spans="2:3" x14ac:dyDescent="0.35">
      <c r="B91" s="97">
        <v>46</v>
      </c>
      <c r="C91" t="str">
        <f t="shared" si="1"/>
        <v>Adult 2</v>
      </c>
    </row>
    <row r="92" spans="2:3" x14ac:dyDescent="0.35">
      <c r="B92" s="97">
        <v>46</v>
      </c>
      <c r="C92" t="str">
        <f t="shared" si="1"/>
        <v>Adult 2</v>
      </c>
    </row>
    <row r="93" spans="2:3" x14ac:dyDescent="0.35">
      <c r="B93" s="97">
        <v>46</v>
      </c>
      <c r="C93" t="str">
        <f t="shared" si="1"/>
        <v>Adult 2</v>
      </c>
    </row>
    <row r="94" spans="2:3" x14ac:dyDescent="0.35">
      <c r="B94" s="97">
        <v>46</v>
      </c>
      <c r="C94" t="str">
        <f t="shared" si="1"/>
        <v>Adult 2</v>
      </c>
    </row>
    <row r="95" spans="2:3" x14ac:dyDescent="0.35">
      <c r="B95" s="97">
        <v>46</v>
      </c>
      <c r="C95" t="str">
        <f t="shared" si="1"/>
        <v>Adult 2</v>
      </c>
    </row>
    <row r="96" spans="2:3" x14ac:dyDescent="0.35">
      <c r="B96" s="97">
        <v>46</v>
      </c>
      <c r="C96" t="str">
        <f t="shared" si="1"/>
        <v>Adult 2</v>
      </c>
    </row>
    <row r="97" spans="2:3" x14ac:dyDescent="0.35">
      <c r="B97" s="97">
        <v>46</v>
      </c>
      <c r="C97" t="str">
        <f t="shared" si="1"/>
        <v>Adult 2</v>
      </c>
    </row>
    <row r="98" spans="2:3" x14ac:dyDescent="0.35">
      <c r="B98" s="97">
        <v>41</v>
      </c>
      <c r="C98" t="str">
        <f t="shared" si="1"/>
        <v>Adult 2</v>
      </c>
    </row>
    <row r="99" spans="2:3" x14ac:dyDescent="0.35">
      <c r="B99" s="97">
        <v>41</v>
      </c>
      <c r="C99" t="str">
        <f t="shared" si="1"/>
        <v>Adult 2</v>
      </c>
    </row>
    <row r="100" spans="2:3" x14ac:dyDescent="0.35">
      <c r="B100" s="97">
        <v>32</v>
      </c>
      <c r="C100" t="str">
        <f t="shared" si="1"/>
        <v>Adult 1</v>
      </c>
    </row>
    <row r="101" spans="2:3" x14ac:dyDescent="0.35">
      <c r="B101" s="97">
        <v>32</v>
      </c>
      <c r="C101" t="str">
        <f t="shared" si="1"/>
        <v>Adult 1</v>
      </c>
    </row>
    <row r="102" spans="2:3" x14ac:dyDescent="0.35">
      <c r="B102" s="97">
        <v>32</v>
      </c>
      <c r="C102" t="str">
        <f t="shared" si="1"/>
        <v>Adult 1</v>
      </c>
    </row>
    <row r="103" spans="2:3" x14ac:dyDescent="0.35">
      <c r="B103" s="97">
        <v>32</v>
      </c>
      <c r="C103" t="str">
        <f t="shared" si="1"/>
        <v>Adult 1</v>
      </c>
    </row>
    <row r="104" spans="2:3" x14ac:dyDescent="0.35">
      <c r="B104" s="97">
        <v>32</v>
      </c>
      <c r="C104" t="str">
        <f t="shared" si="1"/>
        <v>Adult 1</v>
      </c>
    </row>
    <row r="105" spans="2:3" x14ac:dyDescent="0.35">
      <c r="B105" s="97">
        <v>32</v>
      </c>
      <c r="C105" t="str">
        <f t="shared" si="1"/>
        <v>Adult 1</v>
      </c>
    </row>
    <row r="106" spans="2:3" x14ac:dyDescent="0.35">
      <c r="B106" s="97">
        <v>33</v>
      </c>
      <c r="C106" t="str">
        <f t="shared" si="1"/>
        <v>Adult 1</v>
      </c>
    </row>
    <row r="107" spans="2:3" x14ac:dyDescent="0.35">
      <c r="B107" s="97">
        <v>33</v>
      </c>
      <c r="C107" t="str">
        <f t="shared" si="1"/>
        <v>Adult 1</v>
      </c>
    </row>
    <row r="108" spans="2:3" x14ac:dyDescent="0.35">
      <c r="B108" s="97">
        <v>33</v>
      </c>
      <c r="C108" t="str">
        <f t="shared" si="1"/>
        <v>Adult 1</v>
      </c>
    </row>
    <row r="109" spans="2:3" x14ac:dyDescent="0.35">
      <c r="B109" s="97">
        <v>33</v>
      </c>
      <c r="C109" t="str">
        <f t="shared" si="1"/>
        <v>Adult 1</v>
      </c>
    </row>
    <row r="110" spans="2:3" x14ac:dyDescent="0.35">
      <c r="B110" s="97">
        <v>42</v>
      </c>
      <c r="C110" t="str">
        <f t="shared" si="1"/>
        <v>Adult 2</v>
      </c>
    </row>
    <row r="111" spans="2:3" x14ac:dyDescent="0.35">
      <c r="B111" s="97">
        <v>42</v>
      </c>
      <c r="C111" t="str">
        <f t="shared" si="1"/>
        <v>Adult 2</v>
      </c>
    </row>
    <row r="112" spans="2:3" x14ac:dyDescent="0.35">
      <c r="B112" s="97">
        <v>42</v>
      </c>
      <c r="C112" t="str">
        <f t="shared" si="1"/>
        <v>Adult 2</v>
      </c>
    </row>
    <row r="113" spans="2:3" x14ac:dyDescent="0.35">
      <c r="B113" s="97">
        <v>42</v>
      </c>
      <c r="C113" t="str">
        <f t="shared" si="1"/>
        <v>Adult 2</v>
      </c>
    </row>
    <row r="114" spans="2:3" x14ac:dyDescent="0.35">
      <c r="B114" s="97">
        <v>43</v>
      </c>
      <c r="C114" t="str">
        <f t="shared" si="1"/>
        <v>Adult 2</v>
      </c>
    </row>
    <row r="115" spans="2:3" x14ac:dyDescent="0.35">
      <c r="B115" s="97">
        <v>43</v>
      </c>
      <c r="C115" t="str">
        <f t="shared" si="1"/>
        <v>Adult 2</v>
      </c>
    </row>
    <row r="116" spans="2:3" x14ac:dyDescent="0.35">
      <c r="B116" s="97">
        <v>43</v>
      </c>
      <c r="C116" t="str">
        <f t="shared" si="1"/>
        <v>Adult 2</v>
      </c>
    </row>
    <row r="117" spans="2:3" x14ac:dyDescent="0.35">
      <c r="B117" s="97">
        <v>43</v>
      </c>
      <c r="C117" t="str">
        <f t="shared" si="1"/>
        <v>Adult 2</v>
      </c>
    </row>
    <row r="118" spans="2:3" x14ac:dyDescent="0.35">
      <c r="B118" s="97">
        <v>45</v>
      </c>
      <c r="C118" t="str">
        <f t="shared" si="1"/>
        <v>Adult 2</v>
      </c>
    </row>
    <row r="119" spans="2:3" x14ac:dyDescent="0.35">
      <c r="B119" s="97">
        <v>45</v>
      </c>
      <c r="C119" t="str">
        <f t="shared" si="1"/>
        <v>Adult 2</v>
      </c>
    </row>
    <row r="120" spans="2:3" x14ac:dyDescent="0.35">
      <c r="B120" s="97">
        <v>53</v>
      </c>
      <c r="C120" t="str">
        <f t="shared" si="1"/>
        <v>Adult 3</v>
      </c>
    </row>
    <row r="121" spans="2:3" x14ac:dyDescent="0.35">
      <c r="B121" s="97">
        <v>53</v>
      </c>
      <c r="C121" t="str">
        <f t="shared" si="1"/>
        <v>Adult 3</v>
      </c>
    </row>
    <row r="122" spans="2:3" x14ac:dyDescent="0.35">
      <c r="B122" s="97">
        <v>21</v>
      </c>
      <c r="C122" t="str">
        <f t="shared" si="1"/>
        <v>Youth</v>
      </c>
    </row>
    <row r="123" spans="2:3" x14ac:dyDescent="0.35">
      <c r="B123" s="97">
        <v>21</v>
      </c>
      <c r="C123" t="str">
        <f t="shared" si="1"/>
        <v>Youth</v>
      </c>
    </row>
    <row r="124" spans="2:3" x14ac:dyDescent="0.35">
      <c r="B124" s="97">
        <v>34</v>
      </c>
      <c r="C124" t="str">
        <f t="shared" si="1"/>
        <v>Adult 1</v>
      </c>
    </row>
    <row r="125" spans="2:3" x14ac:dyDescent="0.35">
      <c r="B125" s="97">
        <v>34</v>
      </c>
      <c r="C125" t="str">
        <f t="shared" si="1"/>
        <v>Adult 1</v>
      </c>
    </row>
    <row r="126" spans="2:3" x14ac:dyDescent="0.35">
      <c r="B126" s="97">
        <v>22</v>
      </c>
      <c r="C126" t="str">
        <f t="shared" si="1"/>
        <v>Youth</v>
      </c>
    </row>
    <row r="127" spans="2:3" x14ac:dyDescent="0.35">
      <c r="B127" s="97">
        <v>22</v>
      </c>
      <c r="C127" t="str">
        <f t="shared" si="1"/>
        <v>Youth</v>
      </c>
    </row>
    <row r="128" spans="2:3" x14ac:dyDescent="0.35">
      <c r="B128" s="97">
        <v>67</v>
      </c>
      <c r="C128" t="str">
        <f t="shared" si="1"/>
        <v>Senior</v>
      </c>
    </row>
    <row r="129" spans="2:3" x14ac:dyDescent="0.35">
      <c r="B129" s="97">
        <v>67</v>
      </c>
      <c r="C129" t="str">
        <f t="shared" si="1"/>
        <v>Senior</v>
      </c>
    </row>
    <row r="130" spans="2:3" x14ac:dyDescent="0.35">
      <c r="B130" s="97">
        <v>31</v>
      </c>
      <c r="C130" t="str">
        <f t="shared" si="1"/>
        <v>Adult 1</v>
      </c>
    </row>
    <row r="131" spans="2:3" x14ac:dyDescent="0.35">
      <c r="B131" s="97">
        <v>31</v>
      </c>
      <c r="C131" t="str">
        <f t="shared" si="1"/>
        <v>Adult 1</v>
      </c>
    </row>
    <row r="132" spans="2:3" x14ac:dyDescent="0.35">
      <c r="B132" s="97">
        <v>31</v>
      </c>
      <c r="C132" t="str">
        <f t="shared" si="1"/>
        <v>Adult 1</v>
      </c>
    </row>
    <row r="133" spans="2:3" x14ac:dyDescent="0.35">
      <c r="B133" s="97">
        <v>31</v>
      </c>
      <c r="C133" t="str">
        <f t="shared" ref="C133:C196" si="2">IF(B133&lt;=26,"Youth",IF(B133&lt;=36,"Adult 1",IF(B133&lt;=46,"Adult 2",IF(B133&lt;=56,"Adult 3","Senior"))))</f>
        <v>Adult 1</v>
      </c>
    </row>
    <row r="134" spans="2:3" x14ac:dyDescent="0.35">
      <c r="B134" s="97">
        <v>37</v>
      </c>
      <c r="C134" t="str">
        <f t="shared" si="2"/>
        <v>Adult 2</v>
      </c>
    </row>
    <row r="135" spans="2:3" x14ac:dyDescent="0.35">
      <c r="B135" s="97">
        <v>37</v>
      </c>
      <c r="C135" t="str">
        <f t="shared" si="2"/>
        <v>Adult 2</v>
      </c>
    </row>
    <row r="136" spans="2:3" x14ac:dyDescent="0.35">
      <c r="B136" s="97">
        <v>26</v>
      </c>
      <c r="C136" t="str">
        <f t="shared" si="2"/>
        <v>Youth</v>
      </c>
    </row>
    <row r="137" spans="2:3" x14ac:dyDescent="0.35">
      <c r="B137" s="97">
        <v>26</v>
      </c>
      <c r="C137" t="str">
        <f t="shared" si="2"/>
        <v>Youth</v>
      </c>
    </row>
    <row r="138" spans="2:3" x14ac:dyDescent="0.35">
      <c r="B138" s="97">
        <v>87</v>
      </c>
      <c r="C138" t="str">
        <f t="shared" si="2"/>
        <v>Senior</v>
      </c>
    </row>
    <row r="139" spans="2:3" x14ac:dyDescent="0.35">
      <c r="B139" s="97">
        <v>87</v>
      </c>
      <c r="C139" t="str">
        <f t="shared" si="2"/>
        <v>Senior</v>
      </c>
    </row>
    <row r="140" spans="2:3" x14ac:dyDescent="0.35">
      <c r="B140" s="97">
        <v>25</v>
      </c>
      <c r="C140" t="str">
        <f t="shared" si="2"/>
        <v>Youth</v>
      </c>
    </row>
    <row r="141" spans="2:3" x14ac:dyDescent="0.35">
      <c r="B141" s="97">
        <v>25</v>
      </c>
      <c r="C141" t="str">
        <f t="shared" si="2"/>
        <v>Youth</v>
      </c>
    </row>
    <row r="142" spans="2:3" x14ac:dyDescent="0.35">
      <c r="B142" s="97">
        <v>31</v>
      </c>
      <c r="C142" t="str">
        <f t="shared" si="2"/>
        <v>Adult 1</v>
      </c>
    </row>
    <row r="143" spans="2:3" x14ac:dyDescent="0.35">
      <c r="B143" s="97">
        <v>31</v>
      </c>
      <c r="C143" t="str">
        <f t="shared" si="2"/>
        <v>Adult 1</v>
      </c>
    </row>
    <row r="144" spans="2:3" x14ac:dyDescent="0.35">
      <c r="B144" s="97">
        <v>32</v>
      </c>
      <c r="C144" t="str">
        <f t="shared" si="2"/>
        <v>Adult 1</v>
      </c>
    </row>
    <row r="145" spans="2:3" x14ac:dyDescent="0.35">
      <c r="B145" s="97">
        <v>32</v>
      </c>
      <c r="C145" t="str">
        <f t="shared" si="2"/>
        <v>Adult 1</v>
      </c>
    </row>
    <row r="146" spans="2:3" x14ac:dyDescent="0.35">
      <c r="B146" s="97">
        <v>25</v>
      </c>
      <c r="C146" t="str">
        <f t="shared" si="2"/>
        <v>Youth</v>
      </c>
    </row>
    <row r="147" spans="2:3" x14ac:dyDescent="0.35">
      <c r="B147" s="97">
        <v>25</v>
      </c>
      <c r="C147" t="str">
        <f t="shared" si="2"/>
        <v>Youth</v>
      </c>
    </row>
    <row r="148" spans="2:3" x14ac:dyDescent="0.35">
      <c r="B148" s="97">
        <v>26</v>
      </c>
      <c r="C148" t="str">
        <f t="shared" si="2"/>
        <v>Youth</v>
      </c>
    </row>
    <row r="149" spans="2:3" x14ac:dyDescent="0.35">
      <c r="B149" s="97">
        <v>26</v>
      </c>
      <c r="C149" t="str">
        <f t="shared" si="2"/>
        <v>Youth</v>
      </c>
    </row>
    <row r="150" spans="2:3" x14ac:dyDescent="0.35">
      <c r="B150" s="97">
        <v>26</v>
      </c>
      <c r="C150" t="str">
        <f t="shared" si="2"/>
        <v>Youth</v>
      </c>
    </row>
    <row r="151" spans="2:3" x14ac:dyDescent="0.35">
      <c r="B151" s="97">
        <v>26</v>
      </c>
      <c r="C151" t="str">
        <f t="shared" si="2"/>
        <v>Youth</v>
      </c>
    </row>
    <row r="152" spans="2:3" x14ac:dyDescent="0.35">
      <c r="B152" s="97">
        <v>33</v>
      </c>
      <c r="C152" t="str">
        <f t="shared" si="2"/>
        <v>Adult 1</v>
      </c>
    </row>
    <row r="153" spans="2:3" x14ac:dyDescent="0.35">
      <c r="B153" s="97">
        <v>33</v>
      </c>
      <c r="C153" t="str">
        <f t="shared" si="2"/>
        <v>Adult 1</v>
      </c>
    </row>
    <row r="154" spans="2:3" x14ac:dyDescent="0.35">
      <c r="B154" s="97">
        <v>29</v>
      </c>
      <c r="C154" t="str">
        <f t="shared" si="2"/>
        <v>Adult 1</v>
      </c>
    </row>
    <row r="155" spans="2:3" x14ac:dyDescent="0.35">
      <c r="B155" s="97">
        <v>29</v>
      </c>
      <c r="C155" t="str">
        <f t="shared" si="2"/>
        <v>Adult 1</v>
      </c>
    </row>
    <row r="156" spans="2:3" x14ac:dyDescent="0.35">
      <c r="B156" s="97">
        <v>24</v>
      </c>
      <c r="C156" t="str">
        <f t="shared" si="2"/>
        <v>Youth</v>
      </c>
    </row>
    <row r="157" spans="2:3" x14ac:dyDescent="0.35">
      <c r="B157" s="97">
        <v>24</v>
      </c>
      <c r="C157" t="str">
        <f t="shared" si="2"/>
        <v>Youth</v>
      </c>
    </row>
    <row r="158" spans="2:3" x14ac:dyDescent="0.35">
      <c r="B158" s="97">
        <v>31</v>
      </c>
      <c r="C158" t="str">
        <f t="shared" si="2"/>
        <v>Adult 1</v>
      </c>
    </row>
    <row r="159" spans="2:3" x14ac:dyDescent="0.35">
      <c r="B159" s="97">
        <v>31</v>
      </c>
      <c r="C159" t="str">
        <f t="shared" si="2"/>
        <v>Adult 1</v>
      </c>
    </row>
    <row r="160" spans="2:3" x14ac:dyDescent="0.35">
      <c r="B160" s="97">
        <v>40</v>
      </c>
      <c r="C160" t="str">
        <f t="shared" si="2"/>
        <v>Adult 2</v>
      </c>
    </row>
    <row r="161" spans="2:3" x14ac:dyDescent="0.35">
      <c r="B161" s="97">
        <v>40</v>
      </c>
      <c r="C161" t="str">
        <f t="shared" si="2"/>
        <v>Adult 2</v>
      </c>
    </row>
    <row r="162" spans="2:3" x14ac:dyDescent="0.35">
      <c r="B162" s="97">
        <v>44</v>
      </c>
      <c r="C162" t="str">
        <f t="shared" si="2"/>
        <v>Adult 2</v>
      </c>
    </row>
    <row r="163" spans="2:3" x14ac:dyDescent="0.35">
      <c r="B163" s="97">
        <v>44</v>
      </c>
      <c r="C163" t="str">
        <f t="shared" si="2"/>
        <v>Adult 2</v>
      </c>
    </row>
    <row r="164" spans="2:3" x14ac:dyDescent="0.35">
      <c r="B164" s="97">
        <v>44</v>
      </c>
      <c r="C164" t="str">
        <f t="shared" si="2"/>
        <v>Adult 2</v>
      </c>
    </row>
    <row r="165" spans="2:3" x14ac:dyDescent="0.35">
      <c r="B165" s="97">
        <v>44</v>
      </c>
      <c r="C165" t="str">
        <f t="shared" si="2"/>
        <v>Adult 2</v>
      </c>
    </row>
    <row r="166" spans="2:3" x14ac:dyDescent="0.35">
      <c r="B166" s="97">
        <v>21</v>
      </c>
      <c r="C166" t="str">
        <f t="shared" si="2"/>
        <v>Youth</v>
      </c>
    </row>
    <row r="167" spans="2:3" x14ac:dyDescent="0.35">
      <c r="B167" s="97">
        <v>21</v>
      </c>
      <c r="C167" t="str">
        <f t="shared" si="2"/>
        <v>Youth</v>
      </c>
    </row>
    <row r="168" spans="2:3" x14ac:dyDescent="0.35">
      <c r="B168" s="97">
        <v>25</v>
      </c>
      <c r="C168" t="str">
        <f t="shared" si="2"/>
        <v>Youth</v>
      </c>
    </row>
    <row r="169" spans="2:3" x14ac:dyDescent="0.35">
      <c r="B169" s="97">
        <v>25</v>
      </c>
      <c r="C169" t="str">
        <f t="shared" si="2"/>
        <v>Youth</v>
      </c>
    </row>
    <row r="170" spans="2:3" x14ac:dyDescent="0.35">
      <c r="B170" s="97">
        <v>25</v>
      </c>
      <c r="C170" t="str">
        <f t="shared" si="2"/>
        <v>Youth</v>
      </c>
    </row>
    <row r="171" spans="2:3" x14ac:dyDescent="0.35">
      <c r="B171" s="97">
        <v>25</v>
      </c>
      <c r="C171" t="str">
        <f t="shared" si="2"/>
        <v>Youth</v>
      </c>
    </row>
    <row r="172" spans="2:3" x14ac:dyDescent="0.35">
      <c r="B172" s="97">
        <v>29</v>
      </c>
      <c r="C172" t="str">
        <f t="shared" si="2"/>
        <v>Adult 1</v>
      </c>
    </row>
    <row r="173" spans="2:3" x14ac:dyDescent="0.35">
      <c r="B173" s="97">
        <v>29</v>
      </c>
      <c r="C173" t="str">
        <f t="shared" si="2"/>
        <v>Adult 1</v>
      </c>
    </row>
    <row r="174" spans="2:3" x14ac:dyDescent="0.35">
      <c r="B174" s="97">
        <v>29</v>
      </c>
      <c r="C174" t="str">
        <f t="shared" si="2"/>
        <v>Adult 1</v>
      </c>
    </row>
    <row r="175" spans="2:3" x14ac:dyDescent="0.35">
      <c r="B175" s="97">
        <v>29</v>
      </c>
      <c r="C175" t="str">
        <f t="shared" si="2"/>
        <v>Adult 1</v>
      </c>
    </row>
    <row r="176" spans="2:3" x14ac:dyDescent="0.35">
      <c r="B176" s="97">
        <v>55</v>
      </c>
      <c r="C176" t="str">
        <f t="shared" si="2"/>
        <v>Adult 3</v>
      </c>
    </row>
    <row r="177" spans="2:3" x14ac:dyDescent="0.35">
      <c r="B177" s="97">
        <v>55</v>
      </c>
      <c r="C177" t="str">
        <f t="shared" si="2"/>
        <v>Adult 3</v>
      </c>
    </row>
    <row r="178" spans="2:3" x14ac:dyDescent="0.35">
      <c r="B178" s="97">
        <v>55</v>
      </c>
      <c r="C178" t="str">
        <f t="shared" si="2"/>
        <v>Adult 3</v>
      </c>
    </row>
    <row r="179" spans="2:3" x14ac:dyDescent="0.35">
      <c r="B179" s="97">
        <v>55</v>
      </c>
      <c r="C179" t="str">
        <f t="shared" si="2"/>
        <v>Adult 3</v>
      </c>
    </row>
    <row r="180" spans="2:3" x14ac:dyDescent="0.35">
      <c r="B180" s="97">
        <v>55</v>
      </c>
      <c r="C180" t="str">
        <f t="shared" si="2"/>
        <v>Adult 3</v>
      </c>
    </row>
    <row r="181" spans="2:3" x14ac:dyDescent="0.35">
      <c r="B181" s="97">
        <v>55</v>
      </c>
      <c r="C181" t="str">
        <f t="shared" si="2"/>
        <v>Adult 3</v>
      </c>
    </row>
    <row r="182" spans="2:3" x14ac:dyDescent="0.35">
      <c r="B182" s="97">
        <v>55</v>
      </c>
      <c r="C182" t="str">
        <f t="shared" si="2"/>
        <v>Adult 3</v>
      </c>
    </row>
    <row r="183" spans="2:3" x14ac:dyDescent="0.35">
      <c r="B183" s="97">
        <v>55</v>
      </c>
      <c r="C183" t="str">
        <f t="shared" si="2"/>
        <v>Adult 3</v>
      </c>
    </row>
    <row r="184" spans="2:3" x14ac:dyDescent="0.35">
      <c r="B184" s="97">
        <v>53</v>
      </c>
      <c r="C184" t="str">
        <f t="shared" si="2"/>
        <v>Adult 3</v>
      </c>
    </row>
    <row r="185" spans="2:3" x14ac:dyDescent="0.35">
      <c r="B185" s="97">
        <v>53</v>
      </c>
      <c r="C185" t="str">
        <f t="shared" si="2"/>
        <v>Adult 3</v>
      </c>
    </row>
    <row r="186" spans="2:3" x14ac:dyDescent="0.35">
      <c r="B186" s="97">
        <v>53</v>
      </c>
      <c r="C186" t="str">
        <f t="shared" si="2"/>
        <v>Adult 3</v>
      </c>
    </row>
    <row r="187" spans="2:3" x14ac:dyDescent="0.35">
      <c r="B187" s="97">
        <v>53</v>
      </c>
      <c r="C187" t="str">
        <f t="shared" si="2"/>
        <v>Adult 3</v>
      </c>
    </row>
    <row r="188" spans="2:3" x14ac:dyDescent="0.35">
      <c r="B188" s="97">
        <v>53</v>
      </c>
      <c r="C188" t="str">
        <f t="shared" si="2"/>
        <v>Adult 3</v>
      </c>
    </row>
    <row r="189" spans="2:3" x14ac:dyDescent="0.35">
      <c r="B189" s="97">
        <v>53</v>
      </c>
      <c r="C189" t="str">
        <f t="shared" si="2"/>
        <v>Adult 3</v>
      </c>
    </row>
    <row r="190" spans="2:3" x14ac:dyDescent="0.35">
      <c r="B190" s="97">
        <v>50</v>
      </c>
      <c r="C190" t="str">
        <f t="shared" si="2"/>
        <v>Adult 3</v>
      </c>
    </row>
    <row r="191" spans="2:3" x14ac:dyDescent="0.35">
      <c r="B191" s="97">
        <v>50</v>
      </c>
      <c r="C191" t="str">
        <f t="shared" si="2"/>
        <v>Adult 3</v>
      </c>
    </row>
    <row r="192" spans="2:3" x14ac:dyDescent="0.35">
      <c r="B192" s="97">
        <v>55</v>
      </c>
      <c r="C192" t="str">
        <f t="shared" si="2"/>
        <v>Adult 3</v>
      </c>
    </row>
    <row r="193" spans="2:3" x14ac:dyDescent="0.35">
      <c r="B193" s="97">
        <v>55</v>
      </c>
      <c r="C193" t="str">
        <f t="shared" si="2"/>
        <v>Adult 3</v>
      </c>
    </row>
    <row r="194" spans="2:3" x14ac:dyDescent="0.35">
      <c r="B194" s="97">
        <v>55</v>
      </c>
      <c r="C194" t="str">
        <f t="shared" si="2"/>
        <v>Adult 3</v>
      </c>
    </row>
    <row r="195" spans="2:3" x14ac:dyDescent="0.35">
      <c r="B195" s="97">
        <v>55</v>
      </c>
      <c r="C195" t="str">
        <f t="shared" si="2"/>
        <v>Adult 3</v>
      </c>
    </row>
    <row r="196" spans="2:3" x14ac:dyDescent="0.35">
      <c r="B196" s="97">
        <v>59</v>
      </c>
      <c r="C196" t="str">
        <f t="shared" si="2"/>
        <v>Senior</v>
      </c>
    </row>
    <row r="197" spans="2:3" x14ac:dyDescent="0.35">
      <c r="B197" s="97">
        <v>59</v>
      </c>
      <c r="C197" t="str">
        <f t="shared" ref="C197:C260" si="3">IF(B197&lt;=26,"Youth",IF(B197&lt;=36,"Adult 1",IF(B197&lt;=46,"Adult 2",IF(B197&lt;=56,"Adult 3","Senior"))))</f>
        <v>Senior</v>
      </c>
    </row>
    <row r="198" spans="2:3" x14ac:dyDescent="0.35">
      <c r="B198" s="97">
        <v>24</v>
      </c>
      <c r="C198" t="str">
        <f t="shared" si="3"/>
        <v>Youth</v>
      </c>
    </row>
    <row r="199" spans="2:3" x14ac:dyDescent="0.35">
      <c r="B199" s="97">
        <v>24</v>
      </c>
      <c r="C199" t="str">
        <f t="shared" si="3"/>
        <v>Youth</v>
      </c>
    </row>
    <row r="200" spans="2:3" x14ac:dyDescent="0.35">
      <c r="B200" s="97">
        <v>24</v>
      </c>
      <c r="C200" t="str">
        <f t="shared" si="3"/>
        <v>Youth</v>
      </c>
    </row>
    <row r="201" spans="2:3" x14ac:dyDescent="0.35">
      <c r="B201" s="97">
        <v>24</v>
      </c>
      <c r="C201" t="str">
        <f t="shared" si="3"/>
        <v>Youth</v>
      </c>
    </row>
    <row r="202" spans="2:3" x14ac:dyDescent="0.35">
      <c r="B202" s="97">
        <v>26</v>
      </c>
      <c r="C202" t="str">
        <f t="shared" si="3"/>
        <v>Youth</v>
      </c>
    </row>
    <row r="203" spans="2:3" x14ac:dyDescent="0.35">
      <c r="B203" s="97">
        <v>26</v>
      </c>
      <c r="C203" t="str">
        <f t="shared" si="3"/>
        <v>Youth</v>
      </c>
    </row>
    <row r="204" spans="2:3" x14ac:dyDescent="0.35">
      <c r="B204" s="97">
        <v>26</v>
      </c>
      <c r="C204" t="str">
        <f t="shared" si="3"/>
        <v>Youth</v>
      </c>
    </row>
    <row r="205" spans="2:3" x14ac:dyDescent="0.35">
      <c r="B205" s="97">
        <v>26</v>
      </c>
      <c r="C205" t="str">
        <f t="shared" si="3"/>
        <v>Youth</v>
      </c>
    </row>
    <row r="206" spans="2:3" x14ac:dyDescent="0.35">
      <c r="B206" s="97">
        <v>23</v>
      </c>
      <c r="C206" t="str">
        <f t="shared" si="3"/>
        <v>Youth</v>
      </c>
    </row>
    <row r="207" spans="2:3" x14ac:dyDescent="0.35">
      <c r="B207" s="97">
        <v>23</v>
      </c>
      <c r="C207" t="str">
        <f t="shared" si="3"/>
        <v>Youth</v>
      </c>
    </row>
    <row r="208" spans="2:3" x14ac:dyDescent="0.35">
      <c r="B208" s="97">
        <v>17</v>
      </c>
      <c r="C208" t="str">
        <f t="shared" si="3"/>
        <v>Youth</v>
      </c>
    </row>
    <row r="209" spans="2:3" x14ac:dyDescent="0.35">
      <c r="B209" s="97">
        <v>17</v>
      </c>
      <c r="C209" t="str">
        <f t="shared" si="3"/>
        <v>Youth</v>
      </c>
    </row>
    <row r="210" spans="2:3" x14ac:dyDescent="0.35">
      <c r="B210" s="97">
        <v>17</v>
      </c>
      <c r="C210" t="str">
        <f t="shared" si="3"/>
        <v>Youth</v>
      </c>
    </row>
    <row r="211" spans="2:3" x14ac:dyDescent="0.35">
      <c r="B211" s="97">
        <v>17</v>
      </c>
      <c r="C211" t="str">
        <f t="shared" si="3"/>
        <v>Youth</v>
      </c>
    </row>
    <row r="212" spans="2:3" x14ac:dyDescent="0.35">
      <c r="B212" s="97">
        <v>31</v>
      </c>
      <c r="C212" t="str">
        <f t="shared" si="3"/>
        <v>Adult 1</v>
      </c>
    </row>
    <row r="213" spans="2:3" x14ac:dyDescent="0.35">
      <c r="B213" s="97">
        <v>31</v>
      </c>
      <c r="C213" t="str">
        <f t="shared" si="3"/>
        <v>Adult 1</v>
      </c>
    </row>
    <row r="214" spans="2:3" x14ac:dyDescent="0.35">
      <c r="B214" s="97">
        <v>32</v>
      </c>
      <c r="C214" t="str">
        <f t="shared" si="3"/>
        <v>Adult 1</v>
      </c>
    </row>
    <row r="215" spans="2:3" x14ac:dyDescent="0.35">
      <c r="B215" s="97">
        <v>32</v>
      </c>
      <c r="C215" t="str">
        <f t="shared" si="3"/>
        <v>Adult 1</v>
      </c>
    </row>
    <row r="216" spans="2:3" x14ac:dyDescent="0.35">
      <c r="B216" s="97">
        <v>37</v>
      </c>
      <c r="C216" t="str">
        <f t="shared" si="3"/>
        <v>Adult 2</v>
      </c>
    </row>
    <row r="217" spans="2:3" x14ac:dyDescent="0.35">
      <c r="B217" s="97">
        <v>37</v>
      </c>
      <c r="C217" t="str">
        <f t="shared" si="3"/>
        <v>Adult 2</v>
      </c>
    </row>
    <row r="218" spans="2:3" x14ac:dyDescent="0.35">
      <c r="B218" s="97">
        <v>49</v>
      </c>
      <c r="C218" t="str">
        <f t="shared" si="3"/>
        <v>Adult 3</v>
      </c>
    </row>
    <row r="219" spans="2:3" x14ac:dyDescent="0.35">
      <c r="B219" s="97">
        <v>49</v>
      </c>
      <c r="C219" t="str">
        <f t="shared" si="3"/>
        <v>Adult 3</v>
      </c>
    </row>
    <row r="220" spans="2:3" x14ac:dyDescent="0.35">
      <c r="B220" s="97">
        <v>42</v>
      </c>
      <c r="C220" t="str">
        <f t="shared" si="3"/>
        <v>Adult 2</v>
      </c>
    </row>
    <row r="221" spans="2:3" x14ac:dyDescent="0.35">
      <c r="B221" s="97">
        <v>42</v>
      </c>
      <c r="C221" t="str">
        <f t="shared" si="3"/>
        <v>Adult 2</v>
      </c>
    </row>
    <row r="222" spans="2:3" x14ac:dyDescent="0.35">
      <c r="B222" s="97">
        <v>35</v>
      </c>
      <c r="C222" t="str">
        <f t="shared" si="3"/>
        <v>Adult 1</v>
      </c>
    </row>
    <row r="223" spans="2:3" x14ac:dyDescent="0.35">
      <c r="B223" s="97">
        <v>35</v>
      </c>
      <c r="C223" t="str">
        <f t="shared" si="3"/>
        <v>Adult 1</v>
      </c>
    </row>
    <row r="224" spans="2:3" x14ac:dyDescent="0.35">
      <c r="B224" s="97">
        <v>27</v>
      </c>
      <c r="C224" t="str">
        <f t="shared" si="3"/>
        <v>Adult 1</v>
      </c>
    </row>
    <row r="225" spans="2:3" x14ac:dyDescent="0.35">
      <c r="B225" s="97">
        <v>27</v>
      </c>
      <c r="C225" t="str">
        <f t="shared" si="3"/>
        <v>Adult 1</v>
      </c>
    </row>
    <row r="226" spans="2:3" x14ac:dyDescent="0.35">
      <c r="B226" s="97">
        <v>27</v>
      </c>
      <c r="C226" t="str">
        <f t="shared" si="3"/>
        <v>Adult 1</v>
      </c>
    </row>
    <row r="227" spans="2:3" x14ac:dyDescent="0.35">
      <c r="B227" s="97">
        <v>27</v>
      </c>
      <c r="C227" t="str">
        <f t="shared" si="3"/>
        <v>Adult 1</v>
      </c>
    </row>
    <row r="228" spans="2:3" x14ac:dyDescent="0.35">
      <c r="B228" s="97">
        <v>28</v>
      </c>
      <c r="C228" t="str">
        <f t="shared" si="3"/>
        <v>Adult 1</v>
      </c>
    </row>
    <row r="229" spans="2:3" x14ac:dyDescent="0.35">
      <c r="B229" s="97">
        <v>28</v>
      </c>
      <c r="C229" t="str">
        <f t="shared" si="3"/>
        <v>Adult 1</v>
      </c>
    </row>
    <row r="230" spans="2:3" x14ac:dyDescent="0.35">
      <c r="B230" s="97">
        <v>45</v>
      </c>
      <c r="C230" t="str">
        <f t="shared" si="3"/>
        <v>Adult 2</v>
      </c>
    </row>
    <row r="231" spans="2:3" x14ac:dyDescent="0.35">
      <c r="B231" s="97">
        <v>45</v>
      </c>
      <c r="C231" t="str">
        <f t="shared" si="3"/>
        <v>Adult 2</v>
      </c>
    </row>
    <row r="232" spans="2:3" x14ac:dyDescent="0.35">
      <c r="B232" s="97">
        <v>50</v>
      </c>
      <c r="C232" t="str">
        <f t="shared" si="3"/>
        <v>Adult 3</v>
      </c>
    </row>
    <row r="233" spans="2:3" x14ac:dyDescent="0.35">
      <c r="B233" s="97">
        <v>50</v>
      </c>
      <c r="C233" t="str">
        <f t="shared" si="3"/>
        <v>Adult 3</v>
      </c>
    </row>
    <row r="234" spans="2:3" x14ac:dyDescent="0.35">
      <c r="B234" s="97">
        <v>36</v>
      </c>
      <c r="C234" t="str">
        <f t="shared" si="3"/>
        <v>Adult 1</v>
      </c>
    </row>
    <row r="235" spans="2:3" x14ac:dyDescent="0.35">
      <c r="B235" s="97">
        <v>36</v>
      </c>
      <c r="C235" t="str">
        <f t="shared" si="3"/>
        <v>Adult 1</v>
      </c>
    </row>
    <row r="236" spans="2:3" x14ac:dyDescent="0.35">
      <c r="B236" s="97">
        <v>44</v>
      </c>
      <c r="C236" t="str">
        <f t="shared" si="3"/>
        <v>Adult 2</v>
      </c>
    </row>
    <row r="237" spans="2:3" x14ac:dyDescent="0.35">
      <c r="B237" s="97">
        <v>44</v>
      </c>
      <c r="C237" t="str">
        <f t="shared" si="3"/>
        <v>Adult 2</v>
      </c>
    </row>
    <row r="238" spans="2:3" x14ac:dyDescent="0.35">
      <c r="B238" s="97">
        <v>44</v>
      </c>
      <c r="C238" t="str">
        <f t="shared" si="3"/>
        <v>Adult 2</v>
      </c>
    </row>
    <row r="239" spans="2:3" x14ac:dyDescent="0.35">
      <c r="B239" s="97">
        <v>44</v>
      </c>
      <c r="C239" t="str">
        <f t="shared" si="3"/>
        <v>Adult 2</v>
      </c>
    </row>
    <row r="240" spans="2:3" x14ac:dyDescent="0.35">
      <c r="B240" s="97">
        <v>42</v>
      </c>
      <c r="C240" t="str">
        <f t="shared" si="3"/>
        <v>Adult 2</v>
      </c>
    </row>
    <row r="241" spans="2:3" x14ac:dyDescent="0.35">
      <c r="B241" s="97">
        <v>42</v>
      </c>
      <c r="C241" t="str">
        <f t="shared" si="3"/>
        <v>Adult 2</v>
      </c>
    </row>
    <row r="242" spans="2:3" x14ac:dyDescent="0.35">
      <c r="B242" s="97">
        <v>29</v>
      </c>
      <c r="C242" t="str">
        <f t="shared" si="3"/>
        <v>Adult 1</v>
      </c>
    </row>
    <row r="243" spans="2:3" x14ac:dyDescent="0.35">
      <c r="B243" s="97">
        <v>29</v>
      </c>
      <c r="C243" t="str">
        <f t="shared" si="3"/>
        <v>Adult 1</v>
      </c>
    </row>
    <row r="244" spans="2:3" x14ac:dyDescent="0.35">
      <c r="B244" s="97">
        <v>29</v>
      </c>
      <c r="C244" t="str">
        <f t="shared" si="3"/>
        <v>Adult 1</v>
      </c>
    </row>
    <row r="245" spans="2:3" x14ac:dyDescent="0.35">
      <c r="B245" s="97">
        <v>29</v>
      </c>
      <c r="C245" t="str">
        <f t="shared" si="3"/>
        <v>Adult 1</v>
      </c>
    </row>
    <row r="246" spans="2:3" x14ac:dyDescent="0.35">
      <c r="B246" s="97">
        <v>29</v>
      </c>
      <c r="C246" t="str">
        <f t="shared" si="3"/>
        <v>Adult 1</v>
      </c>
    </row>
    <row r="247" spans="2:3" x14ac:dyDescent="0.35">
      <c r="B247" s="97">
        <v>29</v>
      </c>
      <c r="C247" t="str">
        <f t="shared" si="3"/>
        <v>Adult 1</v>
      </c>
    </row>
    <row r="248" spans="2:3" x14ac:dyDescent="0.35">
      <c r="B248" s="97">
        <v>31</v>
      </c>
      <c r="C248" t="str">
        <f t="shared" si="3"/>
        <v>Adult 1</v>
      </c>
    </row>
    <row r="249" spans="2:3" x14ac:dyDescent="0.35">
      <c r="B249" s="97">
        <v>31</v>
      </c>
      <c r="C249" t="str">
        <f t="shared" si="3"/>
        <v>Adult 1</v>
      </c>
    </row>
    <row r="250" spans="2:3" x14ac:dyDescent="0.35">
      <c r="B250" s="97">
        <v>29</v>
      </c>
      <c r="C250" t="str">
        <f t="shared" si="3"/>
        <v>Adult 1</v>
      </c>
    </row>
    <row r="251" spans="2:3" x14ac:dyDescent="0.35">
      <c r="B251" s="97">
        <v>29</v>
      </c>
      <c r="C251" t="str">
        <f t="shared" si="3"/>
        <v>Adult 1</v>
      </c>
    </row>
    <row r="252" spans="2:3" x14ac:dyDescent="0.35">
      <c r="B252" s="97">
        <v>41</v>
      </c>
      <c r="C252" t="str">
        <f t="shared" si="3"/>
        <v>Adult 2</v>
      </c>
    </row>
    <row r="253" spans="2:3" x14ac:dyDescent="0.35">
      <c r="B253" s="97">
        <v>41</v>
      </c>
      <c r="C253" t="str">
        <f t="shared" si="3"/>
        <v>Adult 2</v>
      </c>
    </row>
    <row r="254" spans="2:3" x14ac:dyDescent="0.35">
      <c r="B254" s="97">
        <v>41</v>
      </c>
      <c r="C254" t="str">
        <f t="shared" si="3"/>
        <v>Adult 2</v>
      </c>
    </row>
    <row r="255" spans="2:3" x14ac:dyDescent="0.35">
      <c r="B255" s="97">
        <v>41</v>
      </c>
      <c r="C255" t="str">
        <f t="shared" si="3"/>
        <v>Adult 2</v>
      </c>
    </row>
    <row r="256" spans="2:3" x14ac:dyDescent="0.35">
      <c r="B256" s="97">
        <v>41</v>
      </c>
      <c r="C256" t="str">
        <f t="shared" si="3"/>
        <v>Adult 2</v>
      </c>
    </row>
    <row r="257" spans="2:3" x14ac:dyDescent="0.35">
      <c r="B257" s="97">
        <v>41</v>
      </c>
      <c r="C257" t="str">
        <f t="shared" si="3"/>
        <v>Adult 2</v>
      </c>
    </row>
    <row r="258" spans="2:3" x14ac:dyDescent="0.35">
      <c r="B258" s="97">
        <v>32</v>
      </c>
      <c r="C258" t="str">
        <f t="shared" si="3"/>
        <v>Adult 1</v>
      </c>
    </row>
    <row r="259" spans="2:3" x14ac:dyDescent="0.35">
      <c r="B259" s="97">
        <v>32</v>
      </c>
      <c r="C259" t="str">
        <f t="shared" si="3"/>
        <v>Adult 1</v>
      </c>
    </row>
    <row r="260" spans="2:3" x14ac:dyDescent="0.35">
      <c r="B260" s="97">
        <v>32</v>
      </c>
      <c r="C260" t="str">
        <f t="shared" si="3"/>
        <v>Adult 1</v>
      </c>
    </row>
    <row r="261" spans="2:3" x14ac:dyDescent="0.35">
      <c r="B261" s="97">
        <v>32</v>
      </c>
      <c r="C261" t="str">
        <f t="shared" ref="C261:C312" si="4">IF(B261&lt;=26,"Youth",IF(B261&lt;=36,"Adult 1",IF(B261&lt;=46,"Adult 2",IF(B261&lt;=56,"Adult 3","Senior"))))</f>
        <v>Adult 1</v>
      </c>
    </row>
    <row r="262" spans="2:3" x14ac:dyDescent="0.35">
      <c r="B262" s="97">
        <v>32</v>
      </c>
      <c r="C262" t="str">
        <f t="shared" si="4"/>
        <v>Adult 1</v>
      </c>
    </row>
    <row r="263" spans="2:3" x14ac:dyDescent="0.35">
      <c r="B263" s="97">
        <v>32</v>
      </c>
      <c r="C263" t="str">
        <f t="shared" si="4"/>
        <v>Adult 1</v>
      </c>
    </row>
    <row r="264" spans="2:3" x14ac:dyDescent="0.35">
      <c r="B264" s="97">
        <v>35</v>
      </c>
      <c r="C264" t="str">
        <f t="shared" si="4"/>
        <v>Adult 1</v>
      </c>
    </row>
    <row r="265" spans="2:3" x14ac:dyDescent="0.35">
      <c r="B265" s="97">
        <v>35</v>
      </c>
      <c r="C265" t="str">
        <f t="shared" si="4"/>
        <v>Adult 1</v>
      </c>
    </row>
    <row r="266" spans="2:3" x14ac:dyDescent="0.35">
      <c r="B266" s="97">
        <v>53</v>
      </c>
      <c r="C266" t="str">
        <f t="shared" si="4"/>
        <v>Adult 3</v>
      </c>
    </row>
    <row r="267" spans="2:3" x14ac:dyDescent="0.35">
      <c r="B267" s="97">
        <v>53</v>
      </c>
      <c r="C267" t="str">
        <f t="shared" si="4"/>
        <v>Adult 3</v>
      </c>
    </row>
    <row r="268" spans="2:3" x14ac:dyDescent="0.35">
      <c r="B268" s="97">
        <v>56</v>
      </c>
      <c r="C268" t="str">
        <f t="shared" si="4"/>
        <v>Adult 3</v>
      </c>
    </row>
    <row r="269" spans="2:3" x14ac:dyDescent="0.35">
      <c r="B269" s="97">
        <v>56</v>
      </c>
      <c r="C269" t="str">
        <f t="shared" si="4"/>
        <v>Adult 3</v>
      </c>
    </row>
    <row r="270" spans="2:3" x14ac:dyDescent="0.35">
      <c r="B270" s="97">
        <v>24</v>
      </c>
      <c r="C270" t="str">
        <f t="shared" si="4"/>
        <v>Youth</v>
      </c>
    </row>
    <row r="271" spans="2:3" x14ac:dyDescent="0.35">
      <c r="B271" s="97">
        <v>24</v>
      </c>
      <c r="C271" t="str">
        <f t="shared" si="4"/>
        <v>Youth</v>
      </c>
    </row>
    <row r="272" spans="2:3" x14ac:dyDescent="0.35">
      <c r="B272" s="97">
        <v>35</v>
      </c>
      <c r="C272" t="str">
        <f t="shared" si="4"/>
        <v>Adult 1</v>
      </c>
    </row>
    <row r="273" spans="2:3" x14ac:dyDescent="0.35">
      <c r="B273" s="97">
        <v>35</v>
      </c>
      <c r="C273" t="str">
        <f t="shared" si="4"/>
        <v>Adult 1</v>
      </c>
    </row>
    <row r="274" spans="2:3" x14ac:dyDescent="0.35">
      <c r="B274" s="97">
        <v>27</v>
      </c>
      <c r="C274" t="str">
        <f t="shared" si="4"/>
        <v>Adult 1</v>
      </c>
    </row>
    <row r="275" spans="2:3" x14ac:dyDescent="0.35">
      <c r="B275" s="97">
        <v>27</v>
      </c>
      <c r="C275" t="str">
        <f t="shared" si="4"/>
        <v>Adult 1</v>
      </c>
    </row>
    <row r="276" spans="2:3" x14ac:dyDescent="0.35">
      <c r="B276" s="97">
        <v>31</v>
      </c>
      <c r="C276" t="str">
        <f t="shared" si="4"/>
        <v>Adult 1</v>
      </c>
    </row>
    <row r="277" spans="2:3" x14ac:dyDescent="0.35">
      <c r="B277" s="97">
        <v>31</v>
      </c>
      <c r="C277" t="str">
        <f t="shared" si="4"/>
        <v>Adult 1</v>
      </c>
    </row>
    <row r="278" spans="2:3" x14ac:dyDescent="0.35">
      <c r="B278" s="97">
        <v>28</v>
      </c>
      <c r="C278" t="str">
        <f t="shared" si="4"/>
        <v>Adult 1</v>
      </c>
    </row>
    <row r="279" spans="2:3" x14ac:dyDescent="0.35">
      <c r="B279" s="97">
        <v>28</v>
      </c>
      <c r="C279" t="str">
        <f t="shared" si="4"/>
        <v>Adult 1</v>
      </c>
    </row>
    <row r="280" spans="2:3" x14ac:dyDescent="0.35">
      <c r="B280" s="97">
        <v>28</v>
      </c>
      <c r="C280" t="str">
        <f t="shared" si="4"/>
        <v>Adult 1</v>
      </c>
    </row>
    <row r="281" spans="2:3" x14ac:dyDescent="0.35">
      <c r="B281" s="97">
        <v>28</v>
      </c>
      <c r="C281" t="str">
        <f t="shared" si="4"/>
        <v>Adult 1</v>
      </c>
    </row>
    <row r="282" spans="2:3" x14ac:dyDescent="0.35">
      <c r="B282" s="97">
        <v>28</v>
      </c>
      <c r="C282" t="str">
        <f t="shared" si="4"/>
        <v>Adult 1</v>
      </c>
    </row>
    <row r="283" spans="2:3" x14ac:dyDescent="0.35">
      <c r="B283" s="97">
        <v>28</v>
      </c>
      <c r="C283" t="str">
        <f t="shared" si="4"/>
        <v>Adult 1</v>
      </c>
    </row>
    <row r="284" spans="2:3" x14ac:dyDescent="0.35">
      <c r="B284" s="97">
        <v>28</v>
      </c>
      <c r="C284" t="str">
        <f t="shared" si="4"/>
        <v>Adult 1</v>
      </c>
    </row>
    <row r="285" spans="2:3" x14ac:dyDescent="0.35">
      <c r="B285" s="97">
        <v>28</v>
      </c>
      <c r="C285" t="str">
        <f t="shared" si="4"/>
        <v>Adult 1</v>
      </c>
    </row>
    <row r="286" spans="2:3" x14ac:dyDescent="0.35">
      <c r="B286" s="97">
        <v>27</v>
      </c>
      <c r="C286" t="str">
        <f t="shared" si="4"/>
        <v>Adult 1</v>
      </c>
    </row>
    <row r="287" spans="2:3" x14ac:dyDescent="0.35">
      <c r="B287" s="97">
        <v>27</v>
      </c>
      <c r="C287" t="str">
        <f t="shared" si="4"/>
        <v>Adult 1</v>
      </c>
    </row>
    <row r="288" spans="2:3" x14ac:dyDescent="0.35">
      <c r="B288" s="97">
        <v>31</v>
      </c>
      <c r="C288" t="str">
        <f t="shared" si="4"/>
        <v>Adult 1</v>
      </c>
    </row>
    <row r="289" spans="2:3" x14ac:dyDescent="0.35">
      <c r="B289" s="97">
        <v>31</v>
      </c>
      <c r="C289" t="str">
        <f t="shared" si="4"/>
        <v>Adult 1</v>
      </c>
    </row>
    <row r="290" spans="2:3" x14ac:dyDescent="0.35">
      <c r="B290" s="97">
        <v>58</v>
      </c>
      <c r="C290" t="str">
        <f t="shared" si="4"/>
        <v>Senior</v>
      </c>
    </row>
    <row r="291" spans="2:3" x14ac:dyDescent="0.35">
      <c r="B291" s="97">
        <v>58</v>
      </c>
      <c r="C291" t="str">
        <f t="shared" si="4"/>
        <v>Senior</v>
      </c>
    </row>
    <row r="292" spans="2:3" x14ac:dyDescent="0.35">
      <c r="B292" s="97">
        <v>30</v>
      </c>
      <c r="C292" t="str">
        <f t="shared" si="4"/>
        <v>Adult 1</v>
      </c>
    </row>
    <row r="293" spans="2:3" x14ac:dyDescent="0.35">
      <c r="B293" s="97">
        <v>30</v>
      </c>
      <c r="C293" t="str">
        <f t="shared" si="4"/>
        <v>Adult 1</v>
      </c>
    </row>
    <row r="294" spans="2:3" x14ac:dyDescent="0.35">
      <c r="B294" s="97">
        <v>30</v>
      </c>
      <c r="C294" t="str">
        <f t="shared" si="4"/>
        <v>Adult 1</v>
      </c>
    </row>
    <row r="295" spans="2:3" x14ac:dyDescent="0.35">
      <c r="B295" s="97">
        <v>30</v>
      </c>
      <c r="C295" t="str">
        <f t="shared" si="4"/>
        <v>Adult 1</v>
      </c>
    </row>
    <row r="296" spans="2:3" x14ac:dyDescent="0.35">
      <c r="B296" s="97">
        <v>30</v>
      </c>
      <c r="C296" t="str">
        <f t="shared" si="4"/>
        <v>Adult 1</v>
      </c>
    </row>
    <row r="297" spans="2:3" x14ac:dyDescent="0.35">
      <c r="B297" s="97">
        <v>30</v>
      </c>
      <c r="C297" t="str">
        <f t="shared" si="4"/>
        <v>Adult 1</v>
      </c>
    </row>
    <row r="298" spans="2:3" x14ac:dyDescent="0.35">
      <c r="B298" s="97">
        <v>30</v>
      </c>
      <c r="C298" t="str">
        <f t="shared" si="4"/>
        <v>Adult 1</v>
      </c>
    </row>
    <row r="299" spans="2:3" x14ac:dyDescent="0.35">
      <c r="B299" s="97">
        <v>30</v>
      </c>
      <c r="C299" t="str">
        <f t="shared" si="4"/>
        <v>Adult 1</v>
      </c>
    </row>
    <row r="300" spans="2:3" x14ac:dyDescent="0.35">
      <c r="B300" s="97">
        <v>30</v>
      </c>
      <c r="C300" t="str">
        <f t="shared" si="4"/>
        <v>Adult 1</v>
      </c>
    </row>
    <row r="301" spans="2:3" x14ac:dyDescent="0.35">
      <c r="B301" s="97">
        <v>30</v>
      </c>
      <c r="C301" t="str">
        <f t="shared" si="4"/>
        <v>Adult 1</v>
      </c>
    </row>
    <row r="302" spans="2:3" x14ac:dyDescent="0.35">
      <c r="B302" s="97">
        <v>52</v>
      </c>
      <c r="C302" t="str">
        <f t="shared" si="4"/>
        <v>Adult 3</v>
      </c>
    </row>
    <row r="303" spans="2:3" x14ac:dyDescent="0.35">
      <c r="B303" s="97">
        <v>52</v>
      </c>
      <c r="C303" t="str">
        <f t="shared" si="4"/>
        <v>Adult 3</v>
      </c>
    </row>
    <row r="304" spans="2:3" x14ac:dyDescent="0.35">
      <c r="B304" s="97">
        <v>51</v>
      </c>
      <c r="C304" t="str">
        <f t="shared" si="4"/>
        <v>Adult 3</v>
      </c>
    </row>
    <row r="305" spans="2:4" x14ac:dyDescent="0.35">
      <c r="B305" s="97">
        <v>51</v>
      </c>
      <c r="C305" t="str">
        <f t="shared" si="4"/>
        <v>Adult 3</v>
      </c>
    </row>
    <row r="306" spans="2:4" x14ac:dyDescent="0.35">
      <c r="B306" s="97">
        <v>47</v>
      </c>
      <c r="C306" t="str">
        <f t="shared" si="4"/>
        <v>Adult 3</v>
      </c>
    </row>
    <row r="307" spans="2:4" x14ac:dyDescent="0.35">
      <c r="B307" s="97">
        <v>47</v>
      </c>
      <c r="C307" t="str">
        <f t="shared" si="4"/>
        <v>Adult 3</v>
      </c>
    </row>
    <row r="308" spans="2:4" x14ac:dyDescent="0.35">
      <c r="B308" s="97">
        <v>45</v>
      </c>
      <c r="C308" t="str">
        <f t="shared" si="4"/>
        <v>Adult 2</v>
      </c>
    </row>
    <row r="309" spans="2:4" x14ac:dyDescent="0.35">
      <c r="B309" s="97">
        <v>45</v>
      </c>
      <c r="C309" t="str">
        <f t="shared" si="4"/>
        <v>Adult 2</v>
      </c>
    </row>
    <row r="310" spans="2:4" x14ac:dyDescent="0.35">
      <c r="B310" s="97">
        <v>33</v>
      </c>
      <c r="C310" t="str">
        <f t="shared" si="4"/>
        <v>Adult 1</v>
      </c>
    </row>
    <row r="311" spans="2:4" x14ac:dyDescent="0.35">
      <c r="B311" s="97">
        <v>33</v>
      </c>
      <c r="C311" t="str">
        <f t="shared" si="4"/>
        <v>Adult 1</v>
      </c>
      <c r="D311" t="s">
        <v>2</v>
      </c>
    </row>
    <row r="312" spans="2:4" x14ac:dyDescent="0.35">
      <c r="B312" s="97">
        <v>33</v>
      </c>
      <c r="C312" t="str">
        <f t="shared" si="4"/>
        <v>Adult 1</v>
      </c>
    </row>
  </sheetData>
  <autoFilter ref="A3:C312" xr:uid="{3E461D4E-460A-497E-B23B-CE0EB576DA0B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0233-B8AE-4F13-9D60-8C8D62EDFC34}">
  <dimension ref="B3:N28"/>
  <sheetViews>
    <sheetView topLeftCell="B1" zoomScale="80" zoomScaleNormal="80" workbookViewId="0">
      <selection activeCell="H22" sqref="H22"/>
    </sheetView>
  </sheetViews>
  <sheetFormatPr defaultRowHeight="14.5" x14ac:dyDescent="0.35"/>
  <cols>
    <col min="3" max="5" width="26.1796875" customWidth="1"/>
    <col min="6" max="6" width="36.54296875" customWidth="1"/>
    <col min="7" max="7" width="13.54296875" customWidth="1"/>
    <col min="8" max="8" width="14.1796875" customWidth="1"/>
    <col min="10" max="10" width="28.54296875" customWidth="1"/>
    <col min="11" max="11" width="19.54296875" customWidth="1"/>
    <col min="12" max="12" width="17.90625" customWidth="1"/>
    <col min="13" max="13" width="24" customWidth="1"/>
    <col min="14" max="14" width="28.36328125" customWidth="1"/>
  </cols>
  <sheetData>
    <row r="3" spans="2:14" x14ac:dyDescent="0.35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2:14" x14ac:dyDescent="0.35">
      <c r="B4" s="73"/>
      <c r="C4" s="74" t="s">
        <v>505</v>
      </c>
      <c r="D4" s="128"/>
      <c r="E4" s="73"/>
      <c r="F4" s="73"/>
      <c r="G4" s="73"/>
      <c r="H4" s="73"/>
      <c r="I4" s="73"/>
      <c r="J4" s="73"/>
      <c r="K4" s="73"/>
      <c r="L4" s="73"/>
      <c r="M4" s="73"/>
    </row>
    <row r="5" spans="2:14" x14ac:dyDescent="0.35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2:14" x14ac:dyDescent="0.35">
      <c r="B6" s="73"/>
      <c r="C6" s="149" t="s">
        <v>506</v>
      </c>
      <c r="D6" s="150" t="s">
        <v>507</v>
      </c>
      <c r="E6" s="150" t="s">
        <v>508</v>
      </c>
      <c r="F6" s="150" t="s">
        <v>509</v>
      </c>
      <c r="G6" s="150" t="s">
        <v>510</v>
      </c>
      <c r="H6" s="73"/>
      <c r="I6" s="73"/>
      <c r="J6" s="75" t="s">
        <v>506</v>
      </c>
      <c r="K6" s="75" t="s">
        <v>507</v>
      </c>
      <c r="L6" s="73"/>
      <c r="M6" s="75" t="s">
        <v>506</v>
      </c>
      <c r="N6" s="75" t="s">
        <v>507</v>
      </c>
    </row>
    <row r="7" spans="2:14" x14ac:dyDescent="0.35">
      <c r="B7" s="73"/>
      <c r="C7" s="145" t="s">
        <v>511</v>
      </c>
      <c r="D7" s="131" t="s">
        <v>512</v>
      </c>
      <c r="E7" s="132" t="s">
        <v>513</v>
      </c>
      <c r="F7" s="131" t="s">
        <v>514</v>
      </c>
      <c r="G7" s="147">
        <v>493930</v>
      </c>
      <c r="H7" s="73"/>
      <c r="I7" s="73"/>
      <c r="J7" s="76" t="s">
        <v>515</v>
      </c>
      <c r="K7" s="76" t="str">
        <f>VLOOKUP(J7,Customer_Table,2,FALSE)</f>
        <v>Chikezie Badru</v>
      </c>
      <c r="L7" s="73"/>
      <c r="M7" s="76" t="s">
        <v>515</v>
      </c>
      <c r="N7" s="76" t="str">
        <f>VLOOKUP(M7,C6:G21,2,FALSE)</f>
        <v>Chikezie Badru</v>
      </c>
    </row>
    <row r="8" spans="2:14" x14ac:dyDescent="0.35">
      <c r="B8" s="73"/>
      <c r="C8" s="146" t="s">
        <v>516</v>
      </c>
      <c r="D8" s="134" t="s">
        <v>517</v>
      </c>
      <c r="E8" s="135" t="s">
        <v>518</v>
      </c>
      <c r="F8" s="134" t="s">
        <v>519</v>
      </c>
      <c r="G8" s="148">
        <v>446491</v>
      </c>
      <c r="H8" s="73"/>
      <c r="I8" s="73"/>
      <c r="J8" s="76" t="s">
        <v>511</v>
      </c>
      <c r="K8" s="76" t="str">
        <f>VLOOKUP(J8,Customer_Table,2,FALSE)</f>
        <v>Eleanor Ogunsowobo</v>
      </c>
      <c r="L8" s="73"/>
      <c r="M8" s="76" t="s">
        <v>511</v>
      </c>
      <c r="N8" s="76" t="str">
        <f>VLOOKUP(M8,Customer_Table,2,FALSE)</f>
        <v>Eleanor Ogunsowobo</v>
      </c>
    </row>
    <row r="9" spans="2:14" x14ac:dyDescent="0.35">
      <c r="B9" s="73"/>
      <c r="C9" s="145" t="s">
        <v>520</v>
      </c>
      <c r="D9" s="131" t="s">
        <v>521</v>
      </c>
      <c r="E9" s="132" t="s">
        <v>522</v>
      </c>
      <c r="F9" s="131" t="s">
        <v>523</v>
      </c>
      <c r="G9" s="147">
        <v>717270</v>
      </c>
      <c r="H9" s="73"/>
      <c r="I9" s="73"/>
      <c r="J9" s="76" t="s">
        <v>524</v>
      </c>
      <c r="K9" s="76" t="str">
        <f>VLOOKUP(J9,Customer_Table,2,FALSE)</f>
        <v>Odubote Hadly</v>
      </c>
      <c r="L9" s="73"/>
      <c r="M9" s="76" t="s">
        <v>524</v>
      </c>
      <c r="N9" s="76" t="str">
        <f>VLOOKUP(M9,Customer_Table,2,FALSE)</f>
        <v>Odubote Hadly</v>
      </c>
    </row>
    <row r="10" spans="2:14" x14ac:dyDescent="0.35">
      <c r="B10" s="73"/>
      <c r="C10" s="146" t="s">
        <v>525</v>
      </c>
      <c r="D10" s="134" t="s">
        <v>526</v>
      </c>
      <c r="E10" s="135" t="s">
        <v>527</v>
      </c>
      <c r="F10" s="134" t="s">
        <v>523</v>
      </c>
      <c r="G10" s="148">
        <v>727150</v>
      </c>
      <c r="H10" s="73"/>
      <c r="I10" s="73"/>
      <c r="J10" s="76" t="s">
        <v>528</v>
      </c>
      <c r="K10" s="76" t="str">
        <f>VLOOKUP(J10,Customer_Table,2,FALSE)</f>
        <v>Raufu Oridupa</v>
      </c>
      <c r="L10" s="73"/>
      <c r="M10" s="76" t="s">
        <v>528</v>
      </c>
      <c r="N10" s="76" t="str">
        <f>VLOOKUP(M10,Customer_Table,2,FALSE)</f>
        <v>Raufu Oridupa</v>
      </c>
    </row>
    <row r="11" spans="2:14" x14ac:dyDescent="0.35">
      <c r="B11" s="73"/>
      <c r="C11" s="145" t="s">
        <v>515</v>
      </c>
      <c r="D11" s="131" t="s">
        <v>529</v>
      </c>
      <c r="E11" s="132" t="s">
        <v>530</v>
      </c>
      <c r="F11" s="131" t="s">
        <v>523</v>
      </c>
      <c r="G11" s="147">
        <v>232002</v>
      </c>
      <c r="H11" s="73"/>
      <c r="I11" s="73"/>
      <c r="J11" s="73"/>
      <c r="K11" s="73"/>
      <c r="L11" s="73"/>
    </row>
    <row r="12" spans="2:14" x14ac:dyDescent="0.35">
      <c r="B12" s="73"/>
      <c r="C12" s="146" t="s">
        <v>531</v>
      </c>
      <c r="D12" s="134" t="s">
        <v>532</v>
      </c>
      <c r="E12" s="135" t="s">
        <v>533</v>
      </c>
      <c r="F12" s="134" t="s">
        <v>534</v>
      </c>
      <c r="G12" s="148">
        <v>404882</v>
      </c>
      <c r="H12" s="73"/>
      <c r="I12" s="73"/>
      <c r="J12" s="73"/>
      <c r="K12" s="73"/>
      <c r="L12" s="73"/>
    </row>
    <row r="13" spans="2:14" x14ac:dyDescent="0.35">
      <c r="B13" s="73"/>
      <c r="C13" s="145" t="s">
        <v>535</v>
      </c>
      <c r="D13" s="131" t="s">
        <v>536</v>
      </c>
      <c r="E13" s="132" t="s">
        <v>537</v>
      </c>
      <c r="F13" s="131" t="s">
        <v>538</v>
      </c>
      <c r="G13" s="147">
        <v>559935</v>
      </c>
      <c r="H13" s="73"/>
      <c r="I13" s="73"/>
      <c r="J13" s="75" t="s">
        <v>506</v>
      </c>
      <c r="K13" s="75" t="s">
        <v>509</v>
      </c>
      <c r="L13" s="73"/>
      <c r="M13" s="75" t="s">
        <v>506</v>
      </c>
      <c r="N13" s="75" t="s">
        <v>509</v>
      </c>
    </row>
    <row r="14" spans="2:14" x14ac:dyDescent="0.35">
      <c r="B14" s="73"/>
      <c r="C14" s="146" t="s">
        <v>539</v>
      </c>
      <c r="D14" s="134" t="s">
        <v>540</v>
      </c>
      <c r="E14" s="135" t="s">
        <v>541</v>
      </c>
      <c r="F14" s="134" t="s">
        <v>514</v>
      </c>
      <c r="G14" s="148">
        <v>134960</v>
      </c>
      <c r="H14" s="73"/>
      <c r="I14" s="73"/>
      <c r="J14" s="76" t="s">
        <v>520</v>
      </c>
      <c r="K14" s="76" t="str">
        <f>VLOOKUP(J14,Customer_Table,4,FALSE)</f>
        <v>Technology</v>
      </c>
      <c r="L14" s="73"/>
      <c r="M14" s="76" t="s">
        <v>520</v>
      </c>
      <c r="N14" s="76"/>
    </row>
    <row r="15" spans="2:14" x14ac:dyDescent="0.35">
      <c r="B15" s="73"/>
      <c r="C15" s="145" t="s">
        <v>542</v>
      </c>
      <c r="D15" s="131" t="s">
        <v>543</v>
      </c>
      <c r="E15" s="132" t="s">
        <v>544</v>
      </c>
      <c r="F15" s="131" t="s">
        <v>514</v>
      </c>
      <c r="G15" s="147">
        <v>642173</v>
      </c>
      <c r="H15" s="73"/>
      <c r="I15" s="73"/>
      <c r="J15" s="76" t="s">
        <v>535</v>
      </c>
      <c r="K15" s="76" t="str">
        <f>VLOOKUP(J15,Customer_Table,4,FALSE)</f>
        <v>Marine</v>
      </c>
      <c r="L15" s="73"/>
      <c r="M15" s="76" t="s">
        <v>535</v>
      </c>
      <c r="N15" s="76"/>
    </row>
    <row r="16" spans="2:14" x14ac:dyDescent="0.35">
      <c r="B16" s="73"/>
      <c r="C16" s="146" t="s">
        <v>545</v>
      </c>
      <c r="D16" s="134" t="s">
        <v>546</v>
      </c>
      <c r="E16" s="135" t="s">
        <v>547</v>
      </c>
      <c r="F16" s="134" t="s">
        <v>548</v>
      </c>
      <c r="G16" s="148">
        <v>646174</v>
      </c>
      <c r="H16" s="73"/>
      <c r="I16" s="73"/>
      <c r="J16" s="76" t="s">
        <v>549</v>
      </c>
      <c r="K16" s="76" t="str">
        <f>VLOOKUP(J16,Customer_Table,4,FALSE)</f>
        <v>Marine</v>
      </c>
      <c r="L16" s="73"/>
      <c r="M16" s="76" t="s">
        <v>549</v>
      </c>
      <c r="N16" s="76"/>
    </row>
    <row r="17" spans="2:14" x14ac:dyDescent="0.35">
      <c r="B17" s="73"/>
      <c r="C17" s="145" t="s">
        <v>524</v>
      </c>
      <c r="D17" s="131" t="s">
        <v>550</v>
      </c>
      <c r="E17" s="132" t="s">
        <v>551</v>
      </c>
      <c r="F17" s="131" t="s">
        <v>514</v>
      </c>
      <c r="G17" s="147">
        <v>222424</v>
      </c>
      <c r="H17" s="73"/>
      <c r="I17" s="73"/>
      <c r="J17" s="76" t="s">
        <v>552</v>
      </c>
      <c r="K17" s="76" t="str">
        <f>VLOOKUP(J17,Customer_Table,4,FALSE)</f>
        <v>Aviation</v>
      </c>
      <c r="L17" s="73"/>
      <c r="M17" s="76" t="s">
        <v>552</v>
      </c>
      <c r="N17" s="76"/>
    </row>
    <row r="18" spans="2:14" x14ac:dyDescent="0.35">
      <c r="B18" s="73"/>
      <c r="C18" s="146" t="s">
        <v>549</v>
      </c>
      <c r="D18" s="134" t="s">
        <v>553</v>
      </c>
      <c r="E18" s="135" t="s">
        <v>554</v>
      </c>
      <c r="F18" s="134" t="s">
        <v>538</v>
      </c>
      <c r="G18" s="148">
        <v>715912</v>
      </c>
      <c r="H18" s="73"/>
      <c r="I18" s="73"/>
      <c r="J18" s="73"/>
      <c r="K18" s="73"/>
      <c r="L18" s="73"/>
    </row>
    <row r="19" spans="2:14" x14ac:dyDescent="0.35">
      <c r="B19" s="73"/>
      <c r="C19" s="145" t="s">
        <v>528</v>
      </c>
      <c r="D19" s="131" t="s">
        <v>555</v>
      </c>
      <c r="E19" s="132" t="s">
        <v>556</v>
      </c>
      <c r="F19" s="131" t="s">
        <v>534</v>
      </c>
      <c r="G19" s="147">
        <v>573118</v>
      </c>
      <c r="H19" s="73"/>
      <c r="I19" s="73"/>
      <c r="J19" s="75" t="s">
        <v>508</v>
      </c>
      <c r="K19" s="75" t="s">
        <v>507</v>
      </c>
      <c r="L19" s="73"/>
      <c r="M19" s="75" t="s">
        <v>508</v>
      </c>
      <c r="N19" s="75" t="s">
        <v>507</v>
      </c>
    </row>
    <row r="20" spans="2:14" x14ac:dyDescent="0.35">
      <c r="B20" s="73"/>
      <c r="C20" s="146" t="s">
        <v>557</v>
      </c>
      <c r="D20" s="134" t="s">
        <v>558</v>
      </c>
      <c r="E20" s="135" t="s">
        <v>559</v>
      </c>
      <c r="F20" s="134" t="s">
        <v>538</v>
      </c>
      <c r="G20" s="148">
        <v>421113</v>
      </c>
      <c r="H20" s="73"/>
      <c r="I20" s="73"/>
      <c r="J20" s="77" t="s">
        <v>518</v>
      </c>
      <c r="K20" s="76" t="e">
        <f>v</f>
        <v>#NAME?</v>
      </c>
      <c r="L20" s="73"/>
      <c r="M20" s="77" t="s">
        <v>518</v>
      </c>
      <c r="N20" s="76"/>
    </row>
    <row r="21" spans="2:14" x14ac:dyDescent="0.35">
      <c r="B21" s="73"/>
      <c r="C21" s="145" t="s">
        <v>552</v>
      </c>
      <c r="D21" s="131" t="s">
        <v>560</v>
      </c>
      <c r="E21" s="132" t="s">
        <v>561</v>
      </c>
      <c r="F21" s="131" t="s">
        <v>519</v>
      </c>
      <c r="G21" s="147">
        <v>615178</v>
      </c>
      <c r="H21" s="73"/>
      <c r="I21" s="73"/>
      <c r="J21" s="77" t="s">
        <v>533</v>
      </c>
      <c r="K21" s="76"/>
      <c r="L21" s="73"/>
      <c r="M21" s="77" t="s">
        <v>533</v>
      </c>
      <c r="N21" s="76"/>
    </row>
    <row r="22" spans="2:14" x14ac:dyDescent="0.35">
      <c r="B22" s="73"/>
      <c r="C22" s="73"/>
      <c r="D22" s="73"/>
      <c r="E22" s="73"/>
      <c r="F22" s="73"/>
      <c r="G22" s="73"/>
      <c r="H22" s="73"/>
      <c r="I22" s="73"/>
      <c r="J22" s="77" t="s">
        <v>547</v>
      </c>
      <c r="K22" s="76"/>
      <c r="M22" s="77" t="s">
        <v>547</v>
      </c>
      <c r="N22" s="76"/>
    </row>
    <row r="23" spans="2:14" x14ac:dyDescent="0.35">
      <c r="B23" s="73"/>
      <c r="C23" s="73"/>
      <c r="D23" s="73"/>
      <c r="E23" s="73"/>
      <c r="F23" s="73"/>
      <c r="G23" s="73"/>
      <c r="H23" s="73"/>
      <c r="I23" s="73"/>
      <c r="J23" s="77" t="s">
        <v>513</v>
      </c>
      <c r="K23" s="76"/>
      <c r="M23" s="77" t="s">
        <v>513</v>
      </c>
      <c r="N23" s="76"/>
    </row>
    <row r="24" spans="2:14" x14ac:dyDescent="0.35"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 t="s">
        <v>2</v>
      </c>
    </row>
    <row r="25" spans="2:14" x14ac:dyDescent="0.35"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</row>
    <row r="26" spans="2:14" x14ac:dyDescent="0.35"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</row>
    <row r="27" spans="2:14" x14ac:dyDescent="0.35"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</row>
    <row r="28" spans="2:14" x14ac:dyDescent="0.35">
      <c r="J28" t="s">
        <v>792</v>
      </c>
    </row>
  </sheetData>
  <hyperlinks>
    <hyperlink ref="E7" r:id="rId1" xr:uid="{B5183340-72E7-4734-9DE3-E1EE8CB18119}"/>
    <hyperlink ref="E8" r:id="rId2" xr:uid="{7C747040-75F7-4BE1-96D4-79D7D5D86F8A}"/>
    <hyperlink ref="E9" r:id="rId3" xr:uid="{5CD3D5F6-9B13-4C70-A8DC-635404271923}"/>
    <hyperlink ref="E10" r:id="rId4" xr:uid="{26328758-791A-44C5-A60C-D68E1D2E6B42}"/>
    <hyperlink ref="E11" r:id="rId5" xr:uid="{1EA69FD4-0CBA-499C-AF28-ECB8BBD70E7B}"/>
    <hyperlink ref="E12" r:id="rId6" xr:uid="{9FBF4B20-676D-48E8-AD99-6034623A3FDA}"/>
    <hyperlink ref="E13" r:id="rId7" xr:uid="{96F39778-6443-4D85-A941-3B851009E0E3}"/>
    <hyperlink ref="E14" r:id="rId8" xr:uid="{E793E9B9-47DB-484F-A67F-A3985575B724}"/>
    <hyperlink ref="E15" r:id="rId9" xr:uid="{CBA2D6AE-53AC-43B4-92EF-F3ED21FDB71A}"/>
    <hyperlink ref="E16" r:id="rId10" xr:uid="{8BAA66AF-3D9C-43D0-B59E-8174607EC057}"/>
    <hyperlink ref="E17" r:id="rId11" xr:uid="{B496872D-57D8-40D6-B529-D3C706BB52F4}"/>
    <hyperlink ref="E18" r:id="rId12" xr:uid="{747107F4-129D-41D6-89CF-C16DF34E8BF3}"/>
    <hyperlink ref="E19" r:id="rId13" xr:uid="{05A2FE31-5AA8-48CD-A573-13B8EBD0D810}"/>
    <hyperlink ref="E20" r:id="rId14" xr:uid="{0AE25C7A-CDFC-41A3-B5C3-FCAC2E3FA55B}"/>
    <hyperlink ref="J20" r:id="rId15" xr:uid="{2EC59875-F54A-4039-9274-8D652422248C}"/>
    <hyperlink ref="E21" r:id="rId16" xr:uid="{9A70A539-A38F-47B4-B4A3-5B7A7D03899E}"/>
    <hyperlink ref="J21" r:id="rId17" xr:uid="{8CCB56CB-275D-4695-B397-CECE1454B973}"/>
    <hyperlink ref="J22" r:id="rId18" xr:uid="{BF7E41F7-F192-4B46-98D7-5A5C5840D307}"/>
    <hyperlink ref="J23" r:id="rId19" xr:uid="{03529FAB-0924-4941-AA7C-99A69AE6CCC0}"/>
    <hyperlink ref="M20" r:id="rId20" xr:uid="{922C5E59-B979-43C1-B2A0-E9B77EE6329A}"/>
    <hyperlink ref="M21" r:id="rId21" xr:uid="{925E05F2-396B-4E4E-9D02-118CFB276682}"/>
    <hyperlink ref="M22" r:id="rId22" xr:uid="{3351F1D0-6064-464B-B9BA-21390BAA8364}"/>
    <hyperlink ref="M23" r:id="rId23" xr:uid="{520BC4E3-E6C1-44DE-A877-E361ACBA6784}"/>
  </hyperlinks>
  <pageMargins left="0.7" right="0.7" top="0.75" bottom="0.75" header="0.3" footer="0.3"/>
  <tableParts count="1">
    <tablePart r:id="rId2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F980-AC2A-44DD-9EA1-2B34BDCED146}">
  <dimension ref="C4:N23"/>
  <sheetViews>
    <sheetView tabSelected="1" topLeftCell="D1" zoomScale="70" zoomScaleNormal="70" workbookViewId="0">
      <selection activeCell="N7" sqref="N7"/>
    </sheetView>
  </sheetViews>
  <sheetFormatPr defaultRowHeight="14.5" x14ac:dyDescent="0.35"/>
  <cols>
    <col min="3" max="3" width="20" customWidth="1"/>
    <col min="4" max="4" width="19.54296875" bestFit="1" customWidth="1"/>
    <col min="5" max="5" width="24" bestFit="1" customWidth="1"/>
    <col min="6" max="6" width="16.453125" customWidth="1"/>
    <col min="7" max="7" width="18.7265625" customWidth="1"/>
    <col min="10" max="10" width="35.54296875" customWidth="1"/>
    <col min="11" max="11" width="23.81640625" customWidth="1"/>
    <col min="13" max="13" width="24.7265625" customWidth="1"/>
    <col min="14" max="14" width="27.1796875" customWidth="1"/>
  </cols>
  <sheetData>
    <row r="4" spans="3:14" x14ac:dyDescent="0.35">
      <c r="C4" s="74" t="s">
        <v>562</v>
      </c>
    </row>
    <row r="6" spans="3:14" x14ac:dyDescent="0.35">
      <c r="C6" s="129" t="s">
        <v>506</v>
      </c>
      <c r="D6" s="129" t="s">
        <v>507</v>
      </c>
      <c r="E6" s="129" t="s">
        <v>508</v>
      </c>
      <c r="F6" s="129" t="s">
        <v>509</v>
      </c>
      <c r="G6" s="130" t="s">
        <v>510</v>
      </c>
      <c r="J6" s="75" t="s">
        <v>506</v>
      </c>
      <c r="K6" s="75" t="s">
        <v>507</v>
      </c>
      <c r="M6" s="75" t="s">
        <v>506</v>
      </c>
      <c r="N6" s="75" t="s">
        <v>507</v>
      </c>
    </row>
    <row r="7" spans="3:14" x14ac:dyDescent="0.35">
      <c r="C7" s="131" t="s">
        <v>511</v>
      </c>
      <c r="D7" s="131" t="s">
        <v>512</v>
      </c>
      <c r="E7" s="132" t="s">
        <v>513</v>
      </c>
      <c r="F7" s="131" t="s">
        <v>514</v>
      </c>
      <c r="G7" s="133">
        <v>493930</v>
      </c>
      <c r="J7" s="76" t="s">
        <v>515</v>
      </c>
      <c r="K7" s="76" t="e" cm="1">
        <f t="array" ref="K7">x</f>
        <v>#NAME?</v>
      </c>
      <c r="M7" s="76" t="s">
        <v>515</v>
      </c>
      <c r="N7" s="76"/>
    </row>
    <row r="8" spans="3:14" x14ac:dyDescent="0.35">
      <c r="C8" s="134" t="s">
        <v>516</v>
      </c>
      <c r="D8" s="134" t="s">
        <v>517</v>
      </c>
      <c r="E8" s="135" t="s">
        <v>518</v>
      </c>
      <c r="F8" s="134" t="s">
        <v>519</v>
      </c>
      <c r="G8" s="136">
        <v>446491</v>
      </c>
      <c r="J8" s="76" t="s">
        <v>511</v>
      </c>
      <c r="K8" s="76"/>
      <c r="M8" s="76" t="s">
        <v>511</v>
      </c>
      <c r="N8" s="76"/>
    </row>
    <row r="9" spans="3:14" x14ac:dyDescent="0.35">
      <c r="C9" s="131" t="s">
        <v>520</v>
      </c>
      <c r="D9" s="131" t="s">
        <v>521</v>
      </c>
      <c r="E9" s="132" t="s">
        <v>522</v>
      </c>
      <c r="F9" s="131" t="s">
        <v>523</v>
      </c>
      <c r="G9" s="133">
        <v>717270</v>
      </c>
      <c r="J9" s="76" t="s">
        <v>524</v>
      </c>
      <c r="K9" s="76"/>
      <c r="M9" s="76" t="s">
        <v>524</v>
      </c>
      <c r="N9" s="76"/>
    </row>
    <row r="10" spans="3:14" x14ac:dyDescent="0.35">
      <c r="C10" s="134" t="s">
        <v>525</v>
      </c>
      <c r="D10" s="134" t="s">
        <v>526</v>
      </c>
      <c r="E10" s="135" t="s">
        <v>527</v>
      </c>
      <c r="F10" s="134" t="s">
        <v>523</v>
      </c>
      <c r="G10" s="136">
        <v>727150</v>
      </c>
      <c r="J10" s="76" t="s">
        <v>528</v>
      </c>
      <c r="K10" s="76"/>
      <c r="M10" s="76" t="s">
        <v>528</v>
      </c>
      <c r="N10" s="76"/>
    </row>
    <row r="11" spans="3:14" x14ac:dyDescent="0.35">
      <c r="C11" s="131" t="s">
        <v>515</v>
      </c>
      <c r="D11" s="131" t="s">
        <v>529</v>
      </c>
      <c r="E11" s="132" t="s">
        <v>530</v>
      </c>
      <c r="F11" s="131" t="s">
        <v>523</v>
      </c>
      <c r="G11" s="133">
        <v>232002</v>
      </c>
      <c r="J11" s="73"/>
      <c r="K11" s="73"/>
    </row>
    <row r="12" spans="3:14" x14ac:dyDescent="0.35">
      <c r="C12" s="134" t="s">
        <v>531</v>
      </c>
      <c r="D12" s="134" t="s">
        <v>532</v>
      </c>
      <c r="E12" s="135" t="s">
        <v>533</v>
      </c>
      <c r="F12" s="134" t="s">
        <v>534</v>
      </c>
      <c r="G12" s="136">
        <v>404882</v>
      </c>
      <c r="J12" s="73"/>
      <c r="K12" s="73"/>
    </row>
    <row r="13" spans="3:14" x14ac:dyDescent="0.35">
      <c r="C13" s="131" t="s">
        <v>535</v>
      </c>
      <c r="D13" s="131" t="s">
        <v>536</v>
      </c>
      <c r="E13" s="132" t="s">
        <v>537</v>
      </c>
      <c r="F13" s="131" t="s">
        <v>538</v>
      </c>
      <c r="G13" s="133">
        <v>559935</v>
      </c>
      <c r="J13" s="75" t="s">
        <v>506</v>
      </c>
      <c r="K13" s="75" t="s">
        <v>509</v>
      </c>
      <c r="M13" s="75" t="s">
        <v>506</v>
      </c>
      <c r="N13" s="75" t="s">
        <v>509</v>
      </c>
    </row>
    <row r="14" spans="3:14" x14ac:dyDescent="0.35">
      <c r="C14" s="134" t="s">
        <v>539</v>
      </c>
      <c r="D14" s="134" t="s">
        <v>540</v>
      </c>
      <c r="E14" s="135" t="s">
        <v>541</v>
      </c>
      <c r="F14" s="134" t="s">
        <v>514</v>
      </c>
      <c r="G14" s="136">
        <v>134960</v>
      </c>
      <c r="J14" s="76" t="s">
        <v>520</v>
      </c>
      <c r="K14" s="76"/>
      <c r="M14" s="76" t="s">
        <v>520</v>
      </c>
      <c r="N14" s="76"/>
    </row>
    <row r="15" spans="3:14" x14ac:dyDescent="0.35">
      <c r="C15" s="131" t="s">
        <v>542</v>
      </c>
      <c r="D15" s="131" t="s">
        <v>543</v>
      </c>
      <c r="E15" s="132" t="s">
        <v>544</v>
      </c>
      <c r="F15" s="131" t="s">
        <v>514</v>
      </c>
      <c r="G15" s="133">
        <v>642173</v>
      </c>
      <c r="J15" s="76" t="s">
        <v>535</v>
      </c>
      <c r="K15" s="76"/>
      <c r="M15" s="76" t="s">
        <v>535</v>
      </c>
      <c r="N15" s="76"/>
    </row>
    <row r="16" spans="3:14" x14ac:dyDescent="0.35">
      <c r="C16" s="134" t="s">
        <v>545</v>
      </c>
      <c r="D16" s="134" t="s">
        <v>546</v>
      </c>
      <c r="E16" s="135" t="s">
        <v>547</v>
      </c>
      <c r="F16" s="134" t="s">
        <v>548</v>
      </c>
      <c r="G16" s="136">
        <v>646174</v>
      </c>
      <c r="J16" s="76" t="s">
        <v>549</v>
      </c>
      <c r="K16" s="76"/>
      <c r="M16" s="76" t="s">
        <v>549</v>
      </c>
      <c r="N16" s="76"/>
    </row>
    <row r="17" spans="3:14" x14ac:dyDescent="0.35">
      <c r="C17" s="131" t="s">
        <v>524</v>
      </c>
      <c r="D17" s="131" t="s">
        <v>550</v>
      </c>
      <c r="E17" s="132" t="s">
        <v>551</v>
      </c>
      <c r="F17" s="131" t="s">
        <v>514</v>
      </c>
      <c r="G17" s="133">
        <v>222424</v>
      </c>
      <c r="J17" s="76" t="s">
        <v>552</v>
      </c>
      <c r="K17" s="76"/>
      <c r="M17" s="76" t="s">
        <v>552</v>
      </c>
      <c r="N17" s="76"/>
    </row>
    <row r="18" spans="3:14" x14ac:dyDescent="0.35">
      <c r="C18" s="134" t="s">
        <v>549</v>
      </c>
      <c r="D18" s="134" t="s">
        <v>553</v>
      </c>
      <c r="E18" s="135" t="s">
        <v>554</v>
      </c>
      <c r="F18" s="134" t="s">
        <v>538</v>
      </c>
      <c r="G18" s="136">
        <v>715912</v>
      </c>
      <c r="J18" s="73"/>
      <c r="K18" s="73"/>
    </row>
    <row r="19" spans="3:14" x14ac:dyDescent="0.35">
      <c r="C19" s="131" t="s">
        <v>528</v>
      </c>
      <c r="D19" s="131" t="s">
        <v>555</v>
      </c>
      <c r="E19" s="132" t="s">
        <v>556</v>
      </c>
      <c r="F19" s="131" t="s">
        <v>534</v>
      </c>
      <c r="G19" s="133">
        <v>573118</v>
      </c>
      <c r="J19" s="75" t="s">
        <v>508</v>
      </c>
      <c r="K19" s="75" t="s">
        <v>507</v>
      </c>
      <c r="M19" s="75" t="s">
        <v>508</v>
      </c>
      <c r="N19" s="75" t="s">
        <v>507</v>
      </c>
    </row>
    <row r="20" spans="3:14" x14ac:dyDescent="0.35">
      <c r="C20" s="134" t="s">
        <v>557</v>
      </c>
      <c r="D20" s="134" t="s">
        <v>558</v>
      </c>
      <c r="E20" s="135" t="s">
        <v>559</v>
      </c>
      <c r="F20" s="134" t="s">
        <v>538</v>
      </c>
      <c r="G20" s="136">
        <v>421113</v>
      </c>
      <c r="J20" s="77" t="s">
        <v>518</v>
      </c>
      <c r="K20" s="76"/>
      <c r="M20" s="77" t="s">
        <v>518</v>
      </c>
      <c r="N20" s="76"/>
    </row>
    <row r="21" spans="3:14" x14ac:dyDescent="0.35">
      <c r="C21" s="137" t="s">
        <v>552</v>
      </c>
      <c r="D21" s="137" t="s">
        <v>560</v>
      </c>
      <c r="E21" s="138" t="s">
        <v>561</v>
      </c>
      <c r="F21" s="137" t="s">
        <v>519</v>
      </c>
      <c r="G21" s="139">
        <v>615178</v>
      </c>
      <c r="J21" s="77" t="s">
        <v>533</v>
      </c>
      <c r="K21" s="76"/>
      <c r="M21" s="77" t="s">
        <v>533</v>
      </c>
      <c r="N21" s="76"/>
    </row>
    <row r="22" spans="3:14" x14ac:dyDescent="0.35">
      <c r="J22" s="77" t="s">
        <v>547</v>
      </c>
      <c r="K22" s="76"/>
      <c r="M22" s="77" t="s">
        <v>547</v>
      </c>
      <c r="N22" s="76"/>
    </row>
    <row r="23" spans="3:14" x14ac:dyDescent="0.35">
      <c r="J23" s="77" t="s">
        <v>513</v>
      </c>
      <c r="K23" s="76"/>
      <c r="M23" s="77" t="s">
        <v>513</v>
      </c>
      <c r="N23" s="76"/>
    </row>
  </sheetData>
  <hyperlinks>
    <hyperlink ref="J20" r:id="rId1" xr:uid="{EDDC1DCC-912C-4A27-9F1D-46733CC4103A}"/>
    <hyperlink ref="J21" r:id="rId2" xr:uid="{45F9A822-24D6-4AB9-8402-E5FB0E2B2E09}"/>
    <hyperlink ref="J22" r:id="rId3" xr:uid="{DC36364B-DD28-4C62-A976-720D183B4657}"/>
    <hyperlink ref="J23" r:id="rId4" xr:uid="{34059BEB-7EC8-4576-A336-CD24E40E9F6A}"/>
    <hyperlink ref="E7" r:id="rId5" xr:uid="{BE09A93E-6148-425B-AD20-4FFDF6FC20E7}"/>
    <hyperlink ref="E8" r:id="rId6" xr:uid="{A9E90637-27CC-41D2-AEBC-59DC8B7CE1C8}"/>
    <hyperlink ref="E9" r:id="rId7" xr:uid="{454F2E3C-94D2-4990-90AC-F6BC2A9B0DF3}"/>
    <hyperlink ref="E10" r:id="rId8" xr:uid="{B9B1B7DB-5994-41C8-8826-9A6C18641B52}"/>
    <hyperlink ref="E11" r:id="rId9" xr:uid="{D69D9483-8FC3-4861-BDB3-2A25ADDE2EE0}"/>
    <hyperlink ref="E12" r:id="rId10" xr:uid="{C0E231C4-02CE-4A07-98D6-09001B3B4423}"/>
    <hyperlink ref="E13" r:id="rId11" xr:uid="{4AB62E61-9B97-41B8-A556-E55915DDA070}"/>
    <hyperlink ref="E14" r:id="rId12" xr:uid="{3FCCA258-E877-4C31-88DB-A54B28E87275}"/>
    <hyperlink ref="E15" r:id="rId13" xr:uid="{1D6A599D-B13C-4F5B-A651-CE2CD6595EC2}"/>
    <hyperlink ref="E16" r:id="rId14" xr:uid="{38354DEB-1952-4488-97CD-1DADAC184F18}"/>
    <hyperlink ref="E17" r:id="rId15" xr:uid="{E34C0DCC-87AD-4468-AD72-7EAC698ED9F0}"/>
    <hyperlink ref="E18" r:id="rId16" xr:uid="{C452584F-CC39-44C0-B9C1-7A37C65019D2}"/>
    <hyperlink ref="E19" r:id="rId17" xr:uid="{B038276F-0716-46D2-B58F-2465A85779A5}"/>
    <hyperlink ref="E20" r:id="rId18" xr:uid="{A0A90F08-1206-44FB-AF73-28EF2516267B}"/>
    <hyperlink ref="E21" r:id="rId19" xr:uid="{843CBC8C-6B3E-405C-8DC6-A8D7CAEF5753}"/>
    <hyperlink ref="M20" r:id="rId20" xr:uid="{BFF9F348-D6FA-4ABF-9F97-394112974183}"/>
    <hyperlink ref="M21" r:id="rId21" xr:uid="{9C50BDDF-81F0-4146-8245-532922D489A8}"/>
    <hyperlink ref="M22" r:id="rId22" xr:uid="{54805C0C-A35A-4A4B-BA22-DB848A68E408}"/>
    <hyperlink ref="M23" r:id="rId23" xr:uid="{61D0AE9C-7B89-49CC-9A32-2765697E30D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61EE-AA0A-40D0-A5DE-AA79F17138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7C2A-1D6B-4474-B376-0E847007E704}">
  <dimension ref="C3:F25"/>
  <sheetViews>
    <sheetView workbookViewId="0">
      <selection activeCell="G24" sqref="G24"/>
    </sheetView>
  </sheetViews>
  <sheetFormatPr defaultRowHeight="14.5" x14ac:dyDescent="0.35"/>
  <cols>
    <col min="4" max="4" width="18.54296875" customWidth="1"/>
  </cols>
  <sheetData>
    <row r="3" spans="3:6" x14ac:dyDescent="0.35">
      <c r="C3" s="104" t="s">
        <v>563</v>
      </c>
      <c r="D3" s="107" t="s">
        <v>564</v>
      </c>
      <c r="E3" s="107" t="s">
        <v>565</v>
      </c>
      <c r="F3" s="107" t="s">
        <v>566</v>
      </c>
    </row>
    <row r="4" spans="3:6" x14ac:dyDescent="0.35">
      <c r="C4" s="105" t="s">
        <v>347</v>
      </c>
      <c r="D4" s="105" t="s">
        <v>567</v>
      </c>
      <c r="E4" s="105" t="s">
        <v>568</v>
      </c>
      <c r="F4" s="105" t="s">
        <v>483</v>
      </c>
    </row>
    <row r="5" spans="3:6" x14ac:dyDescent="0.35">
      <c r="C5" s="106" t="s">
        <v>486</v>
      </c>
      <c r="D5" s="106">
        <v>95</v>
      </c>
      <c r="E5" s="106">
        <v>83</v>
      </c>
      <c r="F5" s="108"/>
    </row>
    <row r="6" spans="3:6" x14ac:dyDescent="0.35">
      <c r="C6" s="105" t="s">
        <v>473</v>
      </c>
      <c r="D6" s="105">
        <v>62</v>
      </c>
      <c r="E6" s="106">
        <v>83</v>
      </c>
      <c r="F6" s="106"/>
    </row>
    <row r="7" spans="3:6" x14ac:dyDescent="0.35">
      <c r="C7" s="106" t="s">
        <v>487</v>
      </c>
      <c r="D7" s="106">
        <v>63</v>
      </c>
      <c r="E7" s="106">
        <v>83</v>
      </c>
      <c r="F7" s="106"/>
    </row>
    <row r="8" spans="3:6" x14ac:dyDescent="0.35">
      <c r="C8" s="105" t="s">
        <v>488</v>
      </c>
      <c r="D8" s="105">
        <v>54</v>
      </c>
      <c r="E8" s="106">
        <v>83</v>
      </c>
      <c r="F8" s="106"/>
    </row>
    <row r="9" spans="3:6" x14ac:dyDescent="0.35">
      <c r="C9" s="106" t="s">
        <v>489</v>
      </c>
      <c r="D9" s="106">
        <v>87</v>
      </c>
      <c r="E9" s="106">
        <v>83</v>
      </c>
      <c r="F9" s="106"/>
    </row>
    <row r="10" spans="3:6" x14ac:dyDescent="0.35">
      <c r="C10" s="105" t="s">
        <v>490</v>
      </c>
      <c r="D10" s="105">
        <v>55</v>
      </c>
      <c r="E10" s="106">
        <v>83</v>
      </c>
      <c r="F10" s="106"/>
    </row>
    <row r="11" spans="3:6" x14ac:dyDescent="0.35">
      <c r="C11" s="106" t="s">
        <v>491</v>
      </c>
      <c r="D11" s="106">
        <v>92</v>
      </c>
      <c r="E11" s="106">
        <v>83</v>
      </c>
      <c r="F11" s="106"/>
    </row>
    <row r="12" spans="3:6" x14ac:dyDescent="0.35">
      <c r="C12" s="105" t="s">
        <v>492</v>
      </c>
      <c r="D12" s="105">
        <v>46</v>
      </c>
      <c r="E12" s="106">
        <v>83</v>
      </c>
      <c r="F12" s="106"/>
    </row>
    <row r="13" spans="3:6" x14ac:dyDescent="0.35">
      <c r="C13" s="106" t="s">
        <v>493</v>
      </c>
      <c r="D13" s="106">
        <v>75</v>
      </c>
      <c r="E13" s="106">
        <v>83</v>
      </c>
      <c r="F13" s="106"/>
    </row>
    <row r="14" spans="3:6" x14ac:dyDescent="0.35">
      <c r="C14" s="105" t="s">
        <v>494</v>
      </c>
      <c r="D14" s="105">
        <v>39</v>
      </c>
      <c r="E14" s="106">
        <v>83</v>
      </c>
      <c r="F14" s="106"/>
    </row>
    <row r="15" spans="3:6" x14ac:dyDescent="0.35">
      <c r="C15" s="106" t="s">
        <v>495</v>
      </c>
      <c r="D15" s="106">
        <v>48</v>
      </c>
      <c r="E15" s="106">
        <v>83</v>
      </c>
      <c r="F15" s="106"/>
    </row>
    <row r="16" spans="3:6" x14ac:dyDescent="0.35">
      <c r="C16" s="105" t="s">
        <v>496</v>
      </c>
      <c r="D16" s="105">
        <v>45</v>
      </c>
      <c r="E16" s="106">
        <v>83</v>
      </c>
      <c r="F16" s="106"/>
    </row>
    <row r="17" spans="3:6" x14ac:dyDescent="0.35">
      <c r="C17" s="106" t="s">
        <v>497</v>
      </c>
      <c r="D17" s="106">
        <v>55</v>
      </c>
      <c r="E17" s="106">
        <v>83</v>
      </c>
      <c r="F17" s="106"/>
    </row>
    <row r="18" spans="3:6" x14ac:dyDescent="0.35">
      <c r="C18" s="105" t="s">
        <v>498</v>
      </c>
      <c r="D18" s="105">
        <v>43</v>
      </c>
      <c r="E18" s="106">
        <v>83</v>
      </c>
      <c r="F18" s="106"/>
    </row>
    <row r="19" spans="3:6" x14ac:dyDescent="0.35">
      <c r="C19" s="106" t="s">
        <v>499</v>
      </c>
      <c r="D19" s="106">
        <v>74</v>
      </c>
      <c r="E19" s="106">
        <v>83</v>
      </c>
      <c r="F19" s="106"/>
    </row>
    <row r="20" spans="3:6" x14ac:dyDescent="0.35">
      <c r="C20" s="105" t="s">
        <v>500</v>
      </c>
      <c r="D20" s="105">
        <v>58</v>
      </c>
      <c r="E20" s="106">
        <v>83</v>
      </c>
      <c r="F20" s="106"/>
    </row>
    <row r="21" spans="3:6" x14ac:dyDescent="0.35">
      <c r="C21" s="106" t="s">
        <v>501</v>
      </c>
      <c r="D21" s="106">
        <v>58</v>
      </c>
      <c r="E21" s="106">
        <v>83</v>
      </c>
      <c r="F21" s="106"/>
    </row>
    <row r="22" spans="3:6" x14ac:dyDescent="0.35">
      <c r="C22" s="105" t="s">
        <v>502</v>
      </c>
      <c r="D22" s="105">
        <v>36</v>
      </c>
      <c r="E22" s="106">
        <v>83</v>
      </c>
      <c r="F22" s="106"/>
    </row>
    <row r="23" spans="3:6" x14ac:dyDescent="0.35">
      <c r="C23" s="106" t="s">
        <v>503</v>
      </c>
      <c r="D23" s="106">
        <v>86</v>
      </c>
      <c r="E23" s="106">
        <v>83</v>
      </c>
      <c r="F23" s="106"/>
    </row>
    <row r="24" spans="3:6" x14ac:dyDescent="0.35">
      <c r="C24" s="105" t="s">
        <v>504</v>
      </c>
      <c r="D24" s="105">
        <v>64</v>
      </c>
      <c r="E24" s="106">
        <v>83</v>
      </c>
      <c r="F24" s="106"/>
    </row>
    <row r="25" spans="3:6" x14ac:dyDescent="0.35">
      <c r="C25" s="106" t="s">
        <v>56</v>
      </c>
      <c r="D25" s="106">
        <v>30</v>
      </c>
      <c r="E25" s="106">
        <v>83</v>
      </c>
      <c r="F25" s="10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715340-c022-4ba4-bbb5-964cd5fa16a8" xsi:nil="true"/>
    <lcf76f155ced4ddcb4097134ff3c332f xmlns="dc4db3f3-e7a0-4731-9889-27844e5d7d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43DD35DA5BD4695F1FB04F80CA9B9" ma:contentTypeVersion="12" ma:contentTypeDescription="Create a new document." ma:contentTypeScope="" ma:versionID="d537961751b245530558aad0513f7863">
  <xsd:schema xmlns:xsd="http://www.w3.org/2001/XMLSchema" xmlns:xs="http://www.w3.org/2001/XMLSchema" xmlns:p="http://schemas.microsoft.com/office/2006/metadata/properties" xmlns:ns2="dc4db3f3-e7a0-4731-9889-27844e5d7dde" xmlns:ns3="6a715340-c022-4ba4-bbb5-964cd5fa16a8" targetNamespace="http://schemas.microsoft.com/office/2006/metadata/properties" ma:root="true" ma:fieldsID="766bd6b0ab8024ecf9ecfe1b3f79539b" ns2:_="" ns3:_="">
    <xsd:import namespace="dc4db3f3-e7a0-4731-9889-27844e5d7dde"/>
    <xsd:import namespace="6a715340-c022-4ba4-bbb5-964cd5fa1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db3f3-e7a0-4731-9889-27844e5d7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2af1fd6-5948-47fa-bf43-4d1ccec13e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15340-c022-4ba4-bbb5-964cd5fa16a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9011172-2db0-41f8-b999-fd022050bb30}" ma:internalName="TaxCatchAll" ma:showField="CatchAllData" ma:web="6a715340-c022-4ba4-bbb5-964cd5fa1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3C5864-C99E-4E1F-9E73-0005E40FB2E1}">
  <ds:schemaRefs>
    <ds:schemaRef ds:uri="http://schemas.microsoft.com/office/2006/metadata/properties"/>
    <ds:schemaRef ds:uri="http://schemas.microsoft.com/office/infopath/2007/PartnerControls"/>
    <ds:schemaRef ds:uri="6a715340-c022-4ba4-bbb5-964cd5fa16a8"/>
    <ds:schemaRef ds:uri="dc4db3f3-e7a0-4731-9889-27844e5d7dde"/>
  </ds:schemaRefs>
</ds:datastoreItem>
</file>

<file path=customXml/itemProps2.xml><?xml version="1.0" encoding="utf-8"?>
<ds:datastoreItem xmlns:ds="http://schemas.openxmlformats.org/officeDocument/2006/customXml" ds:itemID="{99AC9E89-33C5-4F99-B638-ED07CB094F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CDC896-E155-481E-988D-E580BEB7B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db3f3-e7a0-4731-9889-27844e5d7dde"/>
    <ds:schemaRef ds:uri="6a715340-c022-4ba4-bbb5-964cd5fa1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8</vt:i4>
      </vt:variant>
    </vt:vector>
  </HeadingPairs>
  <TitlesOfParts>
    <vt:vector size="27" baseType="lpstr">
      <vt:lpstr>Interface</vt:lpstr>
      <vt:lpstr>Paste Special</vt:lpstr>
      <vt:lpstr>Basic &amp; Conditional Formatting</vt:lpstr>
      <vt:lpstr>Named-Ranges</vt:lpstr>
      <vt:lpstr>References</vt:lpstr>
      <vt:lpstr>Assignment</vt:lpstr>
      <vt:lpstr>Clean &amp; Trim</vt:lpstr>
      <vt:lpstr>LEN</vt:lpstr>
      <vt:lpstr>TTC 1</vt:lpstr>
      <vt:lpstr>Text to Column</vt:lpstr>
      <vt:lpstr>Table-CTRL+T</vt:lpstr>
      <vt:lpstr>Data Validation</vt:lpstr>
      <vt:lpstr>Flash Fill</vt:lpstr>
      <vt:lpstr>Formulas and Functions </vt:lpstr>
      <vt:lpstr>IF</vt:lpstr>
      <vt:lpstr>VLOOKUP</vt:lpstr>
      <vt:lpstr>XLOOKUP</vt:lpstr>
      <vt:lpstr>Sheet1</vt:lpstr>
      <vt:lpstr>Sheet7</vt:lpstr>
      <vt:lpstr>Amount</vt:lpstr>
      <vt:lpstr>CST</vt:lpstr>
      <vt:lpstr>Customer_Table</vt:lpstr>
      <vt:lpstr>DistributorID</vt:lpstr>
      <vt:lpstr>Quantity</vt:lpstr>
      <vt:lpstr>Quantity_Sold</vt:lpstr>
      <vt:lpstr>SR</vt:lpstr>
      <vt:lpstr>Unit_Price</vt:lpstr>
    </vt:vector>
  </TitlesOfParts>
  <Manager/>
  <Company>Deloitte Touche Tohmatsu Services,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Oluwadamilola Ajumobi</dc:creator>
  <cp:keywords/>
  <dc:description/>
  <cp:lastModifiedBy>Marian Abatai</cp:lastModifiedBy>
  <cp:revision/>
  <dcterms:created xsi:type="dcterms:W3CDTF">2021-02-25T09:29:58Z</dcterms:created>
  <dcterms:modified xsi:type="dcterms:W3CDTF">2024-10-31T11:51:16Z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0x01010076343DD35DA5BD4695F1FB04F80CA9B9</vt:lpwstr>
  </property>
  <property fmtid="{D5CDD505-2E9C-101B-9397-08002B2CF9AE}" pid="3" name="MediaServiceImageTags">
    <vt:lpwstr/>
  </property>
</Properties>
</file>